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assgov-my.sharepoint.com/personal/samantha_meserve_mass_gov/Documents/RPS/"/>
    </mc:Choice>
  </mc:AlternateContent>
  <xr:revisionPtr revIDLastSave="1" documentId="14_{6BEF744B-1E4F-4D43-A1C5-755941FB7D97}" xr6:coauthVersionLast="47" xr6:coauthVersionMax="47" xr10:uidLastSave="{22EFA84E-EC18-414C-ADA9-57953DD7D4DD}"/>
  <bookViews>
    <workbookView xWindow="-110" yWindow="-110" windowWidth="19420" windowHeight="10300" xr2:uid="{7C170A8E-E59B-4396-8AD6-87F9CCC69397}"/>
  </bookViews>
  <sheets>
    <sheet name="Cover" sheetId="17" r:id="rId1"/>
    <sheet name="1. Index" sheetId="1" r:id="rId2"/>
    <sheet name="2. Min. Std." sheetId="43" r:id="rId3"/>
    <sheet name="3. RPSCLASS1" sheetId="28" r:id="rId4"/>
    <sheet name="3a. RPSCLASS1 GRAPHS" sheetId="30" r:id="rId5"/>
    <sheet name="4. SREC" sheetId="40" r:id="rId6"/>
    <sheet name="5. SREC II" sheetId="41" r:id="rId7"/>
    <sheet name="6. Class I Combined" sheetId="14" r:id="rId8"/>
    <sheet name="7. RPS Class II" sheetId="31" r:id="rId9"/>
    <sheet name="7a. RPS Class II Graphics" sheetId="21" r:id="rId10"/>
    <sheet name="8. RPS Class II_WTE" sheetId="32" r:id="rId11"/>
    <sheet name="9. APS" sheetId="33" r:id="rId12"/>
    <sheet name="9a. APS Graphics" sheetId="22" r:id="rId13"/>
    <sheet name="10. CPS" sheetId="34" r:id="rId14"/>
    <sheet name="10. CPS Graphics" sheetId="23" r:id="rId15"/>
    <sheet name="11. CES" sheetId="42" r:id="rId16"/>
    <sheet name="12. CES-E" sheetId="25" r:id="rId17"/>
    <sheet name="13. Est. Costs" sheetId="36" r:id="rId18"/>
    <sheet name="14. Suppliers" sheetId="37" r:id="rId19"/>
    <sheet name="15. Non-Compliance" sheetId="38" r:id="rId20"/>
    <sheet name="16. EDC_Report Tables" sheetId="39" r:id="rId21"/>
    <sheet name="17. Voluntary Green RECs" sheetId="24" r:id="rId22"/>
  </sheets>
  <externalReferences>
    <externalReference r:id="rId23"/>
    <externalReference r:id="rId24"/>
    <externalReference r:id="rId25"/>
    <externalReference r:id="rId26"/>
    <externalReference r:id="rId27"/>
  </externalReferences>
  <definedNames>
    <definedName name="_Hlk51755206" localSheetId="18">'14. Suppliers'!$B$3</definedName>
    <definedName name="LKUP_LSE">[1]LSE_List!$R$2:$T$271</definedName>
    <definedName name="LSE_2013">[2]LSE_List!$N$2:$O$602</definedName>
    <definedName name="VLKUP_FUELS">'[3]LKUP FUEL&amp;STATE'!$B$2:$C$13</definedName>
    <definedName name="VLKUP_LSEKEY">[4]LSEKEY!$A$3:$C$49</definedName>
    <definedName name="VLKUP_STATE">'[3]LKUP FUEL&amp;STATE'!$F$1:$G$10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36" l="1"/>
  <c r="J9" i="36"/>
  <c r="F2" i="36"/>
  <c r="I2" i="36" s="1"/>
  <c r="J2" i="36" s="1"/>
  <c r="B32" i="34"/>
  <c r="D4" i="38"/>
  <c r="H32" i="42"/>
  <c r="G32" i="42"/>
  <c r="F32" i="42"/>
  <c r="E32" i="42"/>
  <c r="D32" i="42"/>
  <c r="C32" i="42"/>
  <c r="B32" i="42"/>
  <c r="F13" i="42"/>
  <c r="F15" i="42" s="1"/>
  <c r="F17" i="42" s="1"/>
  <c r="F9" i="42" l="1"/>
  <c r="F10" i="14" l="1"/>
  <c r="F12" i="14"/>
  <c r="F14" i="14"/>
  <c r="F16" i="14"/>
  <c r="F9" i="14"/>
  <c r="F11" i="41"/>
  <c r="F13" i="41" s="1"/>
  <c r="F15" i="41" s="1"/>
  <c r="F7" i="41"/>
  <c r="F6" i="14"/>
  <c r="D27" i="25"/>
  <c r="D26" i="25"/>
  <c r="D25" i="25"/>
  <c r="D24" i="25"/>
  <c r="F4" i="24"/>
  <c r="F5" i="24"/>
  <c r="F6" i="24"/>
  <c r="F7" i="24"/>
  <c r="F8" i="24"/>
  <c r="F9" i="24"/>
  <c r="F3" i="24"/>
  <c r="C10" i="24"/>
  <c r="D10" i="24"/>
  <c r="E10" i="24"/>
  <c r="B10" i="24"/>
  <c r="F5" i="14" l="1"/>
  <c r="F10" i="24"/>
  <c r="G67" i="39"/>
  <c r="C28" i="25" l="1"/>
  <c r="B28" i="25"/>
  <c r="C43" i="39" l="1"/>
  <c r="K43" i="39"/>
  <c r="C103" i="39"/>
  <c r="C106" i="39" s="1"/>
  <c r="K103" i="39"/>
  <c r="K106" i="39" s="1"/>
  <c r="D91" i="39"/>
  <c r="D94" i="39" s="1"/>
  <c r="G70" i="39"/>
  <c r="D103" i="39"/>
  <c r="D106" i="39" s="1"/>
  <c r="B7" i="39"/>
  <c r="B10" i="39" s="1"/>
  <c r="B31" i="39"/>
  <c r="B34" i="39" s="1"/>
  <c r="B43" i="39"/>
  <c r="B46" i="39" s="1"/>
  <c r="J43" i="39"/>
  <c r="H43" i="39"/>
  <c r="B55" i="39"/>
  <c r="B58" i="39" s="1"/>
  <c r="J55" i="39"/>
  <c r="B67" i="39"/>
  <c r="B70" i="39" s="1"/>
  <c r="J67" i="39"/>
  <c r="J70" i="39" s="1"/>
  <c r="B79" i="39"/>
  <c r="B82" i="39" s="1"/>
  <c r="J79" i="39"/>
  <c r="J82" i="39" s="1"/>
  <c r="B103" i="39"/>
  <c r="B106" i="39" s="1"/>
  <c r="J103" i="39"/>
  <c r="J106" i="39" s="1"/>
  <c r="E19" i="39"/>
  <c r="E22" i="39" s="1"/>
  <c r="E31" i="39"/>
  <c r="E34" i="39" s="1"/>
  <c r="E43" i="39"/>
  <c r="E46" i="39" s="1"/>
  <c r="E91" i="39"/>
  <c r="E94" i="39" s="1"/>
  <c r="G7" i="39"/>
  <c r="F19" i="39"/>
  <c r="F22" i="39" s="1"/>
  <c r="F31" i="39"/>
  <c r="F34" i="39" s="1"/>
  <c r="F43" i="39"/>
  <c r="F46" i="39" s="1"/>
  <c r="D55" i="39"/>
  <c r="D58" i="39" s="1"/>
  <c r="F79" i="39"/>
  <c r="F82" i="39" s="1"/>
  <c r="D82" i="39"/>
  <c r="J31" i="39"/>
  <c r="J34" i="39" s="1"/>
  <c r="G19" i="39"/>
  <c r="G22" i="39" s="1"/>
  <c r="G31" i="39"/>
  <c r="G79" i="39"/>
  <c r="G91" i="39"/>
  <c r="G103" i="39"/>
  <c r="F67" i="39"/>
  <c r="F70" i="39" s="1"/>
  <c r="I55" i="39"/>
  <c r="I79" i="39"/>
  <c r="D31" i="39"/>
  <c r="D34" i="39" s="1"/>
  <c r="D43" i="39"/>
  <c r="D46" i="39" s="1"/>
  <c r="C55" i="39"/>
  <c r="C58" i="39" s="1"/>
  <c r="K55" i="39"/>
  <c r="K58" i="39" s="1"/>
  <c r="I67" i="39"/>
  <c r="H79" i="39"/>
  <c r="H82" i="39" s="1"/>
  <c r="E103" i="39"/>
  <c r="E106" i="39" s="1"/>
  <c r="H67" i="39"/>
  <c r="C7" i="39"/>
  <c r="C10" i="39" s="1"/>
  <c r="I19" i="39"/>
  <c r="I22" i="39" s="1"/>
  <c r="H31" i="39"/>
  <c r="E55" i="39"/>
  <c r="E58" i="39" s="1"/>
  <c r="C67" i="39"/>
  <c r="C70" i="39" s="1"/>
  <c r="K67" i="39"/>
  <c r="K70" i="39" s="1"/>
  <c r="H19" i="39"/>
  <c r="H22" i="39" s="1"/>
  <c r="I31" i="39"/>
  <c r="I34" i="39" s="1"/>
  <c r="G43" i="39"/>
  <c r="G46" i="39" s="1"/>
  <c r="F55" i="39"/>
  <c r="F58" i="39" s="1"/>
  <c r="D67" i="39"/>
  <c r="D70" i="39" s="1"/>
  <c r="C79" i="39"/>
  <c r="C82" i="39" s="1"/>
  <c r="K79" i="39"/>
  <c r="K82" i="39" s="1"/>
  <c r="I91" i="39"/>
  <c r="H103" i="39"/>
  <c r="H106" i="39" s="1"/>
  <c r="J19" i="39"/>
  <c r="J22" i="39" s="1"/>
  <c r="E7" i="39"/>
  <c r="E10" i="39" s="1"/>
  <c r="C19" i="39"/>
  <c r="C22" i="39" s="1"/>
  <c r="K19" i="39"/>
  <c r="K22" i="39" s="1"/>
  <c r="G55" i="39"/>
  <c r="E67" i="39"/>
  <c r="E70" i="39" s="1"/>
  <c r="B91" i="39"/>
  <c r="B94" i="39" s="1"/>
  <c r="J91" i="39"/>
  <c r="J94" i="39" s="1"/>
  <c r="H91" i="39"/>
  <c r="I103" i="39"/>
  <c r="I106" i="39" s="1"/>
  <c r="B19" i="39"/>
  <c r="B22" i="39" s="1"/>
  <c r="F7" i="39"/>
  <c r="F10" i="39" s="1"/>
  <c r="D7" i="39"/>
  <c r="D10" i="39" s="1"/>
  <c r="D19" i="39"/>
  <c r="D22" i="39" s="1"/>
  <c r="C31" i="39"/>
  <c r="C34" i="39" s="1"/>
  <c r="K31" i="39"/>
  <c r="K34" i="39" s="1"/>
  <c r="I43" i="39"/>
  <c r="H55" i="39"/>
  <c r="E79" i="39"/>
  <c r="E82" i="39" s="1"/>
  <c r="C91" i="39"/>
  <c r="C94" i="39" s="1"/>
  <c r="K91" i="39"/>
  <c r="K94" i="39" s="1"/>
  <c r="C46" i="39"/>
  <c r="D28" i="25"/>
  <c r="G94" i="39" l="1"/>
  <c r="C13" i="25"/>
  <c r="C15" i="25" s="1"/>
  <c r="C17" i="25" s="1"/>
  <c r="C9" i="25"/>
  <c r="C5" i="25"/>
  <c r="D5" i="38"/>
  <c r="D6" i="38"/>
  <c r="D7" i="38"/>
  <c r="D3" i="38"/>
  <c r="C8" i="38"/>
  <c r="B8" i="38"/>
  <c r="D8" i="38" l="1"/>
  <c r="C16" i="36" l="1"/>
  <c r="C15" i="36"/>
  <c r="C14" i="36"/>
  <c r="C13" i="36"/>
  <c r="C12" i="36"/>
  <c r="C11" i="36"/>
  <c r="C10" i="36"/>
  <c r="H16" i="36"/>
  <c r="G16" i="36"/>
  <c r="F8" i="36"/>
  <c r="I8" i="36" s="1"/>
  <c r="J8" i="36" s="1"/>
  <c r="D16" i="36"/>
  <c r="F16" i="36" s="1"/>
  <c r="H15" i="36"/>
  <c r="G15" i="36"/>
  <c r="D15" i="36"/>
  <c r="F15" i="36" s="1"/>
  <c r="H14" i="36"/>
  <c r="G14" i="36"/>
  <c r="D14" i="36"/>
  <c r="F14" i="36" s="1"/>
  <c r="H13" i="36"/>
  <c r="G13" i="36"/>
  <c r="F5" i="36"/>
  <c r="I5" i="36" s="1"/>
  <c r="J5" i="36" s="1"/>
  <c r="D13" i="36"/>
  <c r="F13" i="36" s="1"/>
  <c r="H12" i="36"/>
  <c r="G12" i="36"/>
  <c r="F4" i="36"/>
  <c r="I4" i="36" s="1"/>
  <c r="J4" i="36" s="1"/>
  <c r="D12" i="36"/>
  <c r="F12" i="36" s="1"/>
  <c r="H11" i="36"/>
  <c r="G11" i="36"/>
  <c r="F3" i="36"/>
  <c r="I3" i="36" s="1"/>
  <c r="J3" i="36" s="1"/>
  <c r="D11" i="36"/>
  <c r="F11" i="36" s="1"/>
  <c r="H10" i="36"/>
  <c r="G10" i="36"/>
  <c r="D10" i="36"/>
  <c r="F10" i="36" s="1"/>
  <c r="C25" i="34"/>
  <c r="I16" i="36" l="1"/>
  <c r="C30" i="34"/>
  <c r="C31" i="34"/>
  <c r="C29" i="34"/>
  <c r="C28" i="34"/>
  <c r="C27" i="34"/>
  <c r="C26" i="34"/>
  <c r="C32" i="34" s="1"/>
  <c r="I11" i="36"/>
  <c r="J11" i="36" s="1"/>
  <c r="F7" i="36"/>
  <c r="I7" i="36" s="1"/>
  <c r="J7" i="36" s="1"/>
  <c r="F6" i="36"/>
  <c r="I6" i="36" s="1"/>
  <c r="J6" i="36" s="1"/>
  <c r="I13" i="36"/>
  <c r="J13" i="36" s="1"/>
  <c r="F17" i="36"/>
  <c r="I10" i="36"/>
  <c r="I15" i="36"/>
  <c r="J15" i="36" s="1"/>
  <c r="I12" i="36"/>
  <c r="J12" i="36" s="1"/>
  <c r="H17" i="36"/>
  <c r="I14" i="36"/>
  <c r="J14" i="36" s="1"/>
  <c r="J16" i="36"/>
  <c r="H9" i="36"/>
  <c r="F9" i="36" l="1"/>
  <c r="I17" i="36"/>
  <c r="J10" i="36"/>
  <c r="J17" i="36" l="1"/>
  <c r="K2" i="36"/>
  <c r="K11" i="36" l="1"/>
  <c r="K15" i="36"/>
  <c r="K14" i="36"/>
  <c r="K12" i="36"/>
  <c r="K13" i="36"/>
  <c r="K16" i="36"/>
  <c r="K6" i="36"/>
  <c r="K7" i="36"/>
  <c r="K8" i="36"/>
  <c r="K5" i="36"/>
  <c r="K3" i="36"/>
  <c r="K4" i="36"/>
  <c r="K10" i="36"/>
  <c r="K9" i="36" l="1"/>
  <c r="K17" i="36"/>
  <c r="C55" i="34" l="1"/>
  <c r="B55" i="34"/>
  <c r="E13" i="34"/>
  <c r="E17" i="34" s="1"/>
  <c r="E9" i="34"/>
  <c r="E5" i="34"/>
  <c r="K25" i="33"/>
  <c r="J25" i="33"/>
  <c r="H25" i="33"/>
  <c r="G25" i="33"/>
  <c r="F25" i="33"/>
  <c r="E25" i="33"/>
  <c r="D25" i="33"/>
  <c r="C25" i="33"/>
  <c r="B25" i="33"/>
  <c r="L24" i="33"/>
  <c r="I23" i="33"/>
  <c r="L23" i="33" s="1"/>
  <c r="L22" i="33"/>
  <c r="F16" i="33"/>
  <c r="F9" i="33"/>
  <c r="F6" i="33"/>
  <c r="F3" i="33"/>
  <c r="F11" i="32"/>
  <c r="F7" i="32"/>
  <c r="J29" i="31"/>
  <c r="K28" i="31" s="1"/>
  <c r="A29" i="31"/>
  <c r="I28" i="31"/>
  <c r="H28" i="31"/>
  <c r="G28" i="31"/>
  <c r="F28" i="31"/>
  <c r="E28" i="31"/>
  <c r="D28" i="31"/>
  <c r="C28" i="31"/>
  <c r="B28" i="31"/>
  <c r="A28" i="31"/>
  <c r="I27" i="31"/>
  <c r="H27" i="31"/>
  <c r="G27" i="31"/>
  <c r="F27" i="31"/>
  <c r="E27" i="31"/>
  <c r="D27" i="31"/>
  <c r="C27" i="31"/>
  <c r="B27" i="31"/>
  <c r="A27" i="31"/>
  <c r="I26" i="31"/>
  <c r="H26" i="31"/>
  <c r="G26" i="31"/>
  <c r="F26" i="31"/>
  <c r="E26" i="31"/>
  <c r="D26" i="31"/>
  <c r="C26" i="31"/>
  <c r="B26" i="31"/>
  <c r="A26" i="31"/>
  <c r="I25" i="31"/>
  <c r="H25" i="31"/>
  <c r="G25" i="31"/>
  <c r="F25" i="31"/>
  <c r="E25" i="31"/>
  <c r="D25" i="31"/>
  <c r="C25" i="31"/>
  <c r="B25" i="31"/>
  <c r="A25" i="31"/>
  <c r="I24" i="31"/>
  <c r="H24" i="31"/>
  <c r="G24" i="31"/>
  <c r="F24" i="31"/>
  <c r="E24" i="31"/>
  <c r="D24" i="31"/>
  <c r="C24" i="31"/>
  <c r="B24" i="31"/>
  <c r="A24" i="31"/>
  <c r="I23" i="31"/>
  <c r="H23" i="31"/>
  <c r="G23" i="31"/>
  <c r="F23" i="31"/>
  <c r="E23" i="31"/>
  <c r="D23" i="31"/>
  <c r="C23" i="31"/>
  <c r="B23" i="31"/>
  <c r="A23" i="31"/>
  <c r="I22" i="31"/>
  <c r="H22" i="31"/>
  <c r="G22" i="31"/>
  <c r="F22" i="31"/>
  <c r="E22" i="31"/>
  <c r="D22" i="31"/>
  <c r="C22" i="31"/>
  <c r="B22" i="31"/>
  <c r="A22" i="31"/>
  <c r="F11" i="31"/>
  <c r="F13" i="31" s="1"/>
  <c r="F15" i="31" s="1"/>
  <c r="F7" i="31"/>
  <c r="J50" i="28"/>
  <c r="C64" i="28"/>
  <c r="D64" i="28"/>
  <c r="E64" i="28"/>
  <c r="F64" i="28"/>
  <c r="G64" i="28"/>
  <c r="H64" i="28"/>
  <c r="I64" i="28"/>
  <c r="B64" i="28"/>
  <c r="C31" i="28"/>
  <c r="C29" i="31" l="1"/>
  <c r="H29" i="31"/>
  <c r="I29" i="31"/>
  <c r="E29" i="31"/>
  <c r="G29" i="31"/>
  <c r="F29" i="31"/>
  <c r="L25" i="33"/>
  <c r="I25" i="33"/>
  <c r="F13" i="32"/>
  <c r="F15" i="32" s="1"/>
  <c r="K27" i="31"/>
  <c r="K25" i="31"/>
  <c r="K23" i="31"/>
  <c r="K22" i="31"/>
  <c r="K24" i="31"/>
  <c r="K26" i="31"/>
  <c r="K29" i="31"/>
  <c r="B29" i="31"/>
  <c r="D29" i="31"/>
  <c r="H31" i="28"/>
  <c r="J56" i="28" s="1"/>
  <c r="H32" i="28"/>
  <c r="J57" i="28" s="1"/>
  <c r="H33" i="28"/>
  <c r="J58" i="28" s="1"/>
  <c r="H34" i="28"/>
  <c r="J59" i="28" s="1"/>
  <c r="H35" i="28"/>
  <c r="J60" i="28" s="1"/>
  <c r="H36" i="28"/>
  <c r="J62" i="28" s="1"/>
  <c r="H37" i="28"/>
  <c r="J63" i="28" s="1"/>
  <c r="H30" i="28"/>
  <c r="J55" i="28" s="1"/>
  <c r="C38" i="28"/>
  <c r="B38" i="28"/>
  <c r="D38" i="28"/>
  <c r="E38" i="28"/>
  <c r="F38" i="28"/>
  <c r="G38" i="28"/>
  <c r="K44" i="28"/>
  <c r="K45" i="28"/>
  <c r="K46" i="28"/>
  <c r="K47" i="28"/>
  <c r="K48" i="28"/>
  <c r="K49" i="28"/>
  <c r="J64" i="28" l="1"/>
  <c r="H38" i="28"/>
  <c r="K57" i="28" l="1"/>
  <c r="K56" i="28"/>
  <c r="K58" i="28"/>
  <c r="K59" i="28"/>
  <c r="K60" i="28"/>
  <c r="K61" i="28"/>
  <c r="K62" i="28"/>
  <c r="K63" i="28"/>
  <c r="K55" i="28"/>
  <c r="B50" i="28" l="1"/>
  <c r="C50" i="28"/>
  <c r="D50" i="28"/>
  <c r="E50" i="28"/>
  <c r="F50" i="28"/>
  <c r="G50" i="28"/>
  <c r="H50" i="28"/>
  <c r="I50" i="28"/>
  <c r="K43" i="28" l="1"/>
  <c r="F26" i="28"/>
  <c r="E26" i="28"/>
  <c r="D26" i="28"/>
  <c r="C26" i="28"/>
  <c r="B26" i="28"/>
  <c r="F11" i="28"/>
  <c r="F11" i="14" s="1"/>
  <c r="F7" i="28"/>
  <c r="F7" i="14" s="1"/>
  <c r="F13" i="28" l="1"/>
  <c r="F13" i="14" s="1"/>
  <c r="F15" i="28" l="1"/>
  <c r="F15" i="14" s="1"/>
  <c r="K64" i="28"/>
  <c r="F18" i="28" l="1"/>
  <c r="F18" i="14" s="1"/>
  <c r="G106" i="39" l="1"/>
  <c r="F91" i="39"/>
  <c r="F94" i="39" s="1"/>
  <c r="F103" i="39" l="1"/>
  <c r="F106" i="39" s="1"/>
  <c r="I94" i="39" l="1"/>
  <c r="H94" i="39"/>
  <c r="I82" i="39"/>
  <c r="G82" i="39" l="1"/>
  <c r="K46" i="39" l="1"/>
  <c r="J46" i="39"/>
  <c r="H46" i="39"/>
  <c r="I46" i="39"/>
  <c r="I70" i="39" l="1"/>
  <c r="H70" i="39"/>
  <c r="G34" i="39" l="1"/>
  <c r="H34" i="39"/>
  <c r="J58" i="39" l="1"/>
  <c r="H58" i="39"/>
  <c r="I58" i="39"/>
  <c r="G58" i="39"/>
  <c r="F10" i="33" l="1"/>
  <c r="F11" i="33" s="1"/>
  <c r="F13" i="33" s="1"/>
  <c r="F5" i="33" l="1"/>
  <c r="F7" i="33" s="1"/>
  <c r="F4" i="33"/>
  <c r="F15" i="33" l="1"/>
  <c r="F18" i="33" l="1"/>
</calcChain>
</file>

<file path=xl/sharedStrings.xml><?xml version="1.0" encoding="utf-8"?>
<sst xmlns="http://schemas.openxmlformats.org/spreadsheetml/2006/main" count="755" uniqueCount="423">
  <si>
    <t>2022 Annual Compliance Report</t>
  </si>
  <si>
    <t>Renewable Energy Portfolio Standard (RPS)</t>
  </si>
  <si>
    <t>Alternative Energy Portfolio Standard (APS)</t>
  </si>
  <si>
    <t>Clean Peak Energy Standard (CPS)</t>
  </si>
  <si>
    <t>Clean Energy Standard (CES)</t>
  </si>
  <si>
    <t>This represents the 2022 Annual Compliance Report for the Renewable Energy Portfolio Standard (RPS), the Alternative Energy Portfolio Standard (APS), the Clean Peak Energy Portfolio Standard (CPS), and the Clean Energy Standard (CES), including the Clean Energy Standard for Existing Clean Energy Generation Units (CES-E). The report details to what extent compliance was achieved through renewable generation certificates, banked energy certificates, and alternative compliance payments.</t>
  </si>
  <si>
    <t>Department of Energy Resources</t>
  </si>
  <si>
    <t>Executive Office of Energy and Environmental Affairs</t>
  </si>
  <si>
    <t xml:space="preserve">Commonwealth of Massachusetts </t>
  </si>
  <si>
    <t>Tab</t>
  </si>
  <si>
    <t>Table</t>
  </si>
  <si>
    <t>Title</t>
  </si>
  <si>
    <t>2. Min.Std.</t>
  </si>
  <si>
    <t>Table 2</t>
  </si>
  <si>
    <t>Minimum Standards, 2022</t>
  </si>
  <si>
    <t>3.RPS Class I</t>
  </si>
  <si>
    <t>Table 3a</t>
  </si>
  <si>
    <t>Compliance Analysis for Renewable Energy Portfolio Standard (RPS) Class I</t>
  </si>
  <si>
    <t>Table 3b</t>
  </si>
  <si>
    <t>SMART Class I RECS</t>
  </si>
  <si>
    <t>Table 3c</t>
  </si>
  <si>
    <t>RPS Class I RECS by Location and Fuel Type, 2022</t>
  </si>
  <si>
    <t>Table 3d</t>
  </si>
  <si>
    <t>RPS Class I RECS by Fuel Type, 2014 - 2022</t>
  </si>
  <si>
    <t>Table 3e</t>
  </si>
  <si>
    <t>RPS Class I RECS by Location, 2014 - 2022</t>
  </si>
  <si>
    <t>4.SREC</t>
  </si>
  <si>
    <t>Table 4</t>
  </si>
  <si>
    <t>Compliance Analysis for Solar Carve Out (SCO)</t>
  </si>
  <si>
    <t>5.SRECII</t>
  </si>
  <si>
    <t>Table 5</t>
  </si>
  <si>
    <t>Compliance Analysis for Solar Carve Out II (SCO II)</t>
  </si>
  <si>
    <t>6.Class I Combined</t>
  </si>
  <si>
    <t>Table 6</t>
  </si>
  <si>
    <t>Compliance Analysis for RPS Class I (combined)</t>
  </si>
  <si>
    <t>7.RPS Class II</t>
  </si>
  <si>
    <t>Table 7a</t>
  </si>
  <si>
    <t>Compliance Analysis for Renewable Energy Portfolio Standard Class II - Renewable</t>
  </si>
  <si>
    <t>Table 7b</t>
  </si>
  <si>
    <t>RPS Class II - Renewable Generation Certificates by Location, 2014 - 2022</t>
  </si>
  <si>
    <t>8. Waste-to-Energy</t>
  </si>
  <si>
    <t>Table 8</t>
  </si>
  <si>
    <t>Compliance Analysis for Renewable Energy Portfolio Standard (RPS) Class II - Waste-to-Energy</t>
  </si>
  <si>
    <t>9.APS</t>
  </si>
  <si>
    <t>Table 9a</t>
  </si>
  <si>
    <t>Compliance Analysis for Alternative Energy Portfolio Standard (APS)</t>
  </si>
  <si>
    <t>Table 9b</t>
  </si>
  <si>
    <t>APS AECS by Location and Fuel Type, 2022</t>
  </si>
  <si>
    <t>10.CPS</t>
  </si>
  <si>
    <t>Table 10a</t>
  </si>
  <si>
    <t>Compliance Analysis for Clean Energy Peak Standard (CPS)</t>
  </si>
  <si>
    <t>Table 10b</t>
  </si>
  <si>
    <t>CPS CPECs by Fuel Type, 2022</t>
  </si>
  <si>
    <t>11.CES</t>
  </si>
  <si>
    <t>Table 11a</t>
  </si>
  <si>
    <t>Compliance Analysis for Clean Energy Standard (CES)</t>
  </si>
  <si>
    <t>Table 11b</t>
  </si>
  <si>
    <t>CECS by Location and Fuel Type, 2022</t>
  </si>
  <si>
    <t>12.CES-E</t>
  </si>
  <si>
    <t>Table 12a</t>
  </si>
  <si>
    <t xml:space="preserve">Compliance Analysis for Clean Energy Standard Existing Clean Generation Unit (CES-E) </t>
  </si>
  <si>
    <t>Table 12b</t>
  </si>
  <si>
    <t>CES-E by Location and Fuel Type, 2022</t>
  </si>
  <si>
    <t>13.Est.Costs</t>
  </si>
  <si>
    <t>Table 13</t>
  </si>
  <si>
    <t>Projected Low and High Costs of Renewables Standards, 2022</t>
  </si>
  <si>
    <t>14.Suppliers</t>
  </si>
  <si>
    <t>Table 14</t>
  </si>
  <si>
    <t>Retail Electricity Suppliers, 2022</t>
  </si>
  <si>
    <t>15. Non-Compliance</t>
  </si>
  <si>
    <t>Table 15</t>
  </si>
  <si>
    <t>Non-Compliant Retail Electricity Suppliers, 2022</t>
  </si>
  <si>
    <t>16.EDC Report Tables</t>
  </si>
  <si>
    <t>EDC Report Table A</t>
  </si>
  <si>
    <t>RPS Class I</t>
  </si>
  <si>
    <t>EDC Report Table B</t>
  </si>
  <si>
    <t>SCO</t>
  </si>
  <si>
    <t>EDC Report Table C</t>
  </si>
  <si>
    <t>SCO II</t>
  </si>
  <si>
    <t>EDC Report Table D</t>
  </si>
  <si>
    <t>RPS CLASS II - RENEWABLE</t>
  </si>
  <si>
    <t>EDC Report Table E</t>
  </si>
  <si>
    <t>RPS CLASS II - Waste-to-Energy</t>
  </si>
  <si>
    <t>EDC Report Table F</t>
  </si>
  <si>
    <t>APS</t>
  </si>
  <si>
    <t>EDC Report Table G</t>
  </si>
  <si>
    <t>CPS</t>
  </si>
  <si>
    <t>17. Voluntary Green RECs</t>
  </si>
  <si>
    <t>Table 17</t>
  </si>
  <si>
    <t>Voluntary (Green) Class I Renewable RECs Reported to RGGI (by state and fuel)</t>
  </si>
  <si>
    <t>Figure</t>
  </si>
  <si>
    <t>3a. RPS Class I Graphics</t>
  </si>
  <si>
    <t>Figure 3a</t>
  </si>
  <si>
    <t>RPS Class I RECS by Fuel Type, 2022</t>
  </si>
  <si>
    <t>Figure 3b</t>
  </si>
  <si>
    <t>RPS Class I RECS by Location, 2022</t>
  </si>
  <si>
    <t>7a. RPS Class II Graphics</t>
  </si>
  <si>
    <t>Figure 7</t>
  </si>
  <si>
    <t>RPS Class II - Renewable Generation Certificates by Location, 2022</t>
  </si>
  <si>
    <t>9a. APS Graphics</t>
  </si>
  <si>
    <t>Figure 9</t>
  </si>
  <si>
    <t>APS Generation Certificates by Fuel Type, 2022</t>
  </si>
  <si>
    <t>10. CPS Graphics</t>
  </si>
  <si>
    <t>Figure 10</t>
  </si>
  <si>
    <t>CPS Generation Certificates by Fuel Type, 2022</t>
  </si>
  <si>
    <t>Table 2: Minimum Standards, 2022</t>
  </si>
  <si>
    <t>Solar Carve Out</t>
  </si>
  <si>
    <t>Exempt Load Under Contract</t>
  </si>
  <si>
    <t>Minimum Standard</t>
  </si>
  <si>
    <t>Before 1/1/2019</t>
  </si>
  <si>
    <t>Before 6/28/2013</t>
  </si>
  <si>
    <t>Solar Carve Out II</t>
  </si>
  <si>
    <t>RPS Class II Renewable</t>
  </si>
  <si>
    <t>Before 4/25/2014</t>
  </si>
  <si>
    <t>On or after 4/25/2014 and before 5/8/2016</t>
  </si>
  <si>
    <t>Alternative Energy Portfolio Standard</t>
  </si>
  <si>
    <t>Before 1/1/2020</t>
  </si>
  <si>
    <t>CES</t>
  </si>
  <si>
    <t>CES-E</t>
  </si>
  <si>
    <t>Before 10/4/2019</t>
  </si>
  <si>
    <t>Incremental Minimum Standard</t>
  </si>
  <si>
    <t>Table 3a: Compliance Analysis for Renewable Energy Portfolio Standard (RPS) Class I [MWh unless otherwise noted]</t>
  </si>
  <si>
    <t>RPS Class I Compliance Analysis</t>
  </si>
  <si>
    <t>Retail Sales (Retail Load Obligation)</t>
  </si>
  <si>
    <t>Average Net Minimum Standard *</t>
  </si>
  <si>
    <t>Aggregated Compliance Obligation</t>
  </si>
  <si>
    <t>Non-Compliance</t>
  </si>
  <si>
    <t>Net Compliance Obligation</t>
  </si>
  <si>
    <t>Class I RECs Settled by LSEs</t>
  </si>
  <si>
    <t>minus Surplus Class I RECs</t>
  </si>
  <si>
    <t>Net Class I RECs for Compliance</t>
  </si>
  <si>
    <t>plus Banked from Prior Year Surpluses</t>
  </si>
  <si>
    <t>Total Class I RECs used for Compliance</t>
  </si>
  <si>
    <t>plus ACP Credits</t>
  </si>
  <si>
    <t>Total Credits used for Compliance</t>
  </si>
  <si>
    <t>Surplus Attributes Banked Forward</t>
  </si>
  <si>
    <t>ACP Receipts</t>
  </si>
  <si>
    <t>* Average Net Minimum Standard equals Minimum Standard less Solar Carve-out and Solar Carve-out II Minimum Standards</t>
  </si>
  <si>
    <t>Table 3b: SMART Class I RECS</t>
  </si>
  <si>
    <t>Electric Distribution Companies</t>
  </si>
  <si>
    <t>Eversource</t>
  </si>
  <si>
    <t xml:space="preserve">Fitchburg Gas &amp; Electric </t>
  </si>
  <si>
    <t>National Grid</t>
  </si>
  <si>
    <t>Total</t>
  </si>
  <si>
    <t>Location</t>
  </si>
  <si>
    <t>Anaerobic Digester</t>
  </si>
  <si>
    <t>Biomass</t>
  </si>
  <si>
    <t>Hydro</t>
  </si>
  <si>
    <t>Landfill Gas</t>
  </si>
  <si>
    <t>Solar</t>
  </si>
  <si>
    <t>Wind</t>
  </si>
  <si>
    <t>CT</t>
  </si>
  <si>
    <t>MA</t>
  </si>
  <si>
    <t>ME</t>
  </si>
  <si>
    <t>NH</t>
  </si>
  <si>
    <t>RI</t>
  </si>
  <si>
    <t>VT</t>
  </si>
  <si>
    <t>NY</t>
  </si>
  <si>
    <t>CANADA</t>
  </si>
  <si>
    <t>TOTAL</t>
  </si>
  <si>
    <t>Fuel Type</t>
  </si>
  <si>
    <t>Marine/Hydrokinetic</t>
  </si>
  <si>
    <t>NMISA</t>
  </si>
  <si>
    <t>Figure 3a: RPS Class I RECS by Fuel Type, 2022</t>
  </si>
  <si>
    <t>Figure 3b: RPS Class I RECS by Location, 2022</t>
  </si>
  <si>
    <t>Table 6: Compliance Analysis for RPS Class I (combined) [MWh unless otherwise noted]</t>
  </si>
  <si>
    <t>Class I Renewable Compliance Analysis (combined)</t>
  </si>
  <si>
    <t>* Average Net Minimum Standard may be less than Minimum Standard due to exempt load</t>
  </si>
  <si>
    <t>Table 7a: Compliance Analysis for Renewable Energy Portfolio Standard Class II - Renewable [MWh unless otherwise noted]</t>
  </si>
  <si>
    <t>RPS Class II Renewable Compliance Analysis</t>
  </si>
  <si>
    <t>Class II RECs Settled by LSEs</t>
  </si>
  <si>
    <t>minus total surplus Class II RECs</t>
  </si>
  <si>
    <t>Net RECs for Compliance</t>
  </si>
  <si>
    <t>Total RECs used for Compliance</t>
  </si>
  <si>
    <t>plus total ACP Credits</t>
  </si>
  <si>
    <t>Total Credits Used for Compliance</t>
  </si>
  <si>
    <t>Table 7b: RPS Class II - Renewable Generation Certificates by Location, 2014 - 2022</t>
  </si>
  <si>
    <t>Figure 7a: RPS Class II - Renewable Generation Certificates by Location, 2022</t>
  </si>
  <si>
    <t>Table 8. Compliance Analysis for Renewable Energy Portfolio Standard (RPS) Class II - Waste-to-Energy</t>
  </si>
  <si>
    <t>RPS Class II Waste-to-Energy Compliance Analysis</t>
  </si>
  <si>
    <t>WECs Settled by LSEs</t>
  </si>
  <si>
    <t>minus total surplus WECs</t>
  </si>
  <si>
    <t>Net WECs for Compliance</t>
  </si>
  <si>
    <t>Total WECs used for Compliance</t>
  </si>
  <si>
    <t>Table 9a: Compliance Analysis for Alternative Energy Portfolio Standard (APS) [MWh unless otherwise noted]</t>
  </si>
  <si>
    <t>APS Compliance Analysis</t>
  </si>
  <si>
    <t>AECs Reported by LSEs</t>
  </si>
  <si>
    <t>minus Surplus AECs</t>
  </si>
  <si>
    <t>Net AECs for Compliance</t>
  </si>
  <si>
    <t>Total AECs used for Compliance</t>
  </si>
  <si>
    <t>Table 9b: APS AECS by Location and Fuel Type, 2022</t>
  </si>
  <si>
    <t>Air-Source 
Heat Pump</t>
  </si>
  <si>
    <t>Digester Gas</t>
  </si>
  <si>
    <t>Fuel Cell</t>
  </si>
  <si>
    <t>Ground- and Water-Source 
Heat Pump</t>
  </si>
  <si>
    <t>Liquid Biofuels</t>
  </si>
  <si>
    <t>Municipal Solid Waste</t>
  </si>
  <si>
    <t>Natural Gas</t>
  </si>
  <si>
    <t>Solar Thermal</t>
  </si>
  <si>
    <t>Wood</t>
  </si>
  <si>
    <t>Figure 9: APS Generation Certificates by Fuel Type, 2022</t>
  </si>
  <si>
    <t>Table 10a: Compliance Analysis for Clean Energy Peak Standard (CPS) [MWh unless otherwise noted]</t>
  </si>
  <si>
    <t>CPS Compliance Analysis</t>
  </si>
  <si>
    <t>Exempt Load</t>
  </si>
  <si>
    <t>N/A</t>
  </si>
  <si>
    <t>Net Load</t>
  </si>
  <si>
    <t>CPECs Settled by LSEs</t>
  </si>
  <si>
    <t>minus Surplus CPECs</t>
  </si>
  <si>
    <t>Net CPECs for Obligation</t>
  </si>
  <si>
    <t>Total CPECs used for Compliance</t>
  </si>
  <si>
    <t>Table 10b: CPS CPECs by Fuel Type, 2022</t>
  </si>
  <si>
    <t>Biogas</t>
  </si>
  <si>
    <t>Demand Response</t>
  </si>
  <si>
    <t>Energy Storage</t>
  </si>
  <si>
    <t>Hydropower</t>
  </si>
  <si>
    <t>Solar Energy</t>
  </si>
  <si>
    <t>Wind Energy</t>
  </si>
  <si>
    <t>Figure 10: CPS Generation Certificates by Fuel Type, 2022</t>
  </si>
  <si>
    <t>CES Complicance Analysis</t>
  </si>
  <si>
    <t>Net CECs for Obligation</t>
  </si>
  <si>
    <t>Total CECs used for Compliance</t>
  </si>
  <si>
    <t>CES-E Complicance Analysis</t>
  </si>
  <si>
    <t>Net Minimum Standard</t>
  </si>
  <si>
    <t>ECECs Settled by LSEs</t>
  </si>
  <si>
    <t>minus Surplus ECECs</t>
  </si>
  <si>
    <t>Net ECECs for Obligation</t>
  </si>
  <si>
    <t>Total ECECs used for Compliance</t>
  </si>
  <si>
    <t>Table 12b: CES-E by Location and Fuel Type, 2022</t>
  </si>
  <si>
    <t>Nuclear</t>
  </si>
  <si>
    <t>NF</t>
  </si>
  <si>
    <t>QC</t>
  </si>
  <si>
    <t>Scenario</t>
  </si>
  <si>
    <t>RPS/APS Class</t>
  </si>
  <si>
    <t>Load Obligation</t>
  </si>
  <si>
    <t>Estimated Certificate Value ($/MWh)</t>
  </si>
  <si>
    <t>Estimated Total Value of Certificates</t>
  </si>
  <si>
    <t>ACP Credits</t>
  </si>
  <si>
    <t>ACP Collected</t>
  </si>
  <si>
    <t>Estimated Total Cost Impact</t>
  </si>
  <si>
    <t>% of Total</t>
  </si>
  <si>
    <t>Low Certificate Cost</t>
  </si>
  <si>
    <t>SREC</t>
  </si>
  <si>
    <t>SREC II</t>
  </si>
  <si>
    <t>RPS Class II Waste</t>
  </si>
  <si>
    <t>High Certificate Cost</t>
  </si>
  <si>
    <t>SREC I</t>
  </si>
  <si>
    <t>SRECII</t>
  </si>
  <si>
    <t>Table 14: Retail Electricity Suppliers, 2022</t>
  </si>
  <si>
    <t>New Supplier as of 2022</t>
  </si>
  <si>
    <t>Fitchburg Gas and Electric Co. d/b/a Unitil</t>
  </si>
  <si>
    <t>NSTAR Electric Company and Western Massachusetts Electric Company d/b/a Eversource</t>
  </si>
  <si>
    <t>Massachusetts Electric Company and Nantucket Electric Company d/b/a National Grid</t>
  </si>
  <si>
    <t>Competitive Retail Suppliers</t>
  </si>
  <si>
    <t>Actual Energy LLC</t>
  </si>
  <si>
    <t>Agera Energy LLC</t>
  </si>
  <si>
    <t xml:space="preserve">Alpha Gas &amp; Electric, LLC </t>
  </si>
  <si>
    <t xml:space="preserve">Ambit Northeast, LLC </t>
  </si>
  <si>
    <t>American Power &amp; Gas</t>
  </si>
  <si>
    <t>Astral Energy LLC</t>
  </si>
  <si>
    <t>Atlantic Energy MA LLC</t>
  </si>
  <si>
    <t>BP Energy Retail Company LLC (formerly EDF Energy Services, LLC)</t>
  </si>
  <si>
    <t>Calpine Energy Solutions, LLC</t>
  </si>
  <si>
    <t xml:space="preserve">Catalyst Power &amp; Gas LLC </t>
  </si>
  <si>
    <t>Champion Energy Services, LLC</t>
  </si>
  <si>
    <t>Clean Choice Energy, Inc</t>
  </si>
  <si>
    <t>Clearview Electric, Inc.</t>
  </si>
  <si>
    <t>Constellation New Energy, Inc.</t>
  </si>
  <si>
    <t xml:space="preserve">Devonshire Energy LLC </t>
  </si>
  <si>
    <t>Direct Energy Business, LLC</t>
  </si>
  <si>
    <t xml:space="preserve">Direct Energy Services, LLC </t>
  </si>
  <si>
    <t>Discount Power, Inc.</t>
  </si>
  <si>
    <t>Dynegy Energy Services (East), LLC</t>
  </si>
  <si>
    <t>Eligo Energy MA, LLC</t>
  </si>
  <si>
    <t>Energy Plus Holdings</t>
  </si>
  <si>
    <t>ENGIE Resources LLC</t>
  </si>
  <si>
    <t>Everyday Energy, LLC</t>
  </si>
  <si>
    <t>First Point Power, LLC</t>
  </si>
  <si>
    <t>Great American Gas &amp; Electric</t>
  </si>
  <si>
    <t>Green Mountain Energy Company</t>
  </si>
  <si>
    <t>Grid Power Direct, LLC</t>
  </si>
  <si>
    <t>Hampshire Power Corporation</t>
  </si>
  <si>
    <t>Harborside Energy of Massachusetts, LLC</t>
  </si>
  <si>
    <t xml:space="preserve">Harvard Dedicated Energy Limited  </t>
  </si>
  <si>
    <t>Hudson Energy Services, LLC</t>
  </si>
  <si>
    <t>Inspire Energy Holdings, LLC</t>
  </si>
  <si>
    <t>Interstate Gas Supply, Inc.</t>
  </si>
  <si>
    <t>Just Energy Massachusetts Corp.</t>
  </si>
  <si>
    <t>Liberty Power Holdings LLC</t>
  </si>
  <si>
    <t>Major Energy Electric Services, LLC</t>
  </si>
  <si>
    <t>Massachusetts Gas &amp; Electric, Inc.</t>
  </si>
  <si>
    <t>Mega Energy Holdings, LLC</t>
  </si>
  <si>
    <t>MidAmerica Energy Services LLC</t>
  </si>
  <si>
    <t>MP2 Energy NE LLC</t>
  </si>
  <si>
    <t>National Gas &amp; Electric, LLC</t>
  </si>
  <si>
    <t>NextEra Energy Services Massachusetts, LLC</t>
  </si>
  <si>
    <t>Nordic Energy Services, LLC</t>
  </si>
  <si>
    <t>Palmco Power MA, LLC d/b/a Indra Energy</t>
  </si>
  <si>
    <t>Provider Power MASS, LLC</t>
  </si>
  <si>
    <t>Public Power, LLC</t>
  </si>
  <si>
    <t>Reliant Energy Northeast LLC</t>
  </si>
  <si>
    <r>
      <t>Renaissance Power and Gas, Inc</t>
    </r>
    <r>
      <rPr>
        <b/>
        <sz val="12"/>
        <color theme="1"/>
        <rFont val="Times New Roman"/>
        <family val="1"/>
      </rPr>
      <t>.</t>
    </r>
  </si>
  <si>
    <t>Residents Energy, LLC</t>
  </si>
  <si>
    <t>SFE Energy Massachusetts Inc.</t>
  </si>
  <si>
    <t>SmartEnergy Holdings, LLC</t>
  </si>
  <si>
    <t xml:space="preserve">Starion Energy, Inc. </t>
  </si>
  <si>
    <t>Summer Energy Northeast, LLC</t>
  </si>
  <si>
    <t>Sunwave Gas &amp; Power Massachusetts, Inc.</t>
  </si>
  <si>
    <t>Texas Retail Energy, LLC.</t>
  </si>
  <si>
    <t>Think Energy, LLC (formerly ENGIE Retail, LLC, d/b/a Think Energy)</t>
  </si>
  <si>
    <t>Titan Gas, LLC</t>
  </si>
  <si>
    <t>Town Square Energy, LLC</t>
  </si>
  <si>
    <t>Verde Energy USA Massachusetts, LLC</t>
  </si>
  <si>
    <t>Viridian Energy, LLC</t>
  </si>
  <si>
    <t>Xoom Energy Massachusetts, LLC</t>
  </si>
  <si>
    <t>Table 15: Non-Compliant Retail Electricity Suppliers, 2022</t>
  </si>
  <si>
    <t>Retail Electricity Supplier</t>
  </si>
  <si>
    <t>RPS/APS/CPS *</t>
  </si>
  <si>
    <t>CES/CES-E **</t>
  </si>
  <si>
    <t>Agera Energy, LLC</t>
  </si>
  <si>
    <t>Liberty Power Holdings, LLC</t>
  </si>
  <si>
    <t>*Owed to DOER</t>
  </si>
  <si>
    <t>** Owed to DEP</t>
  </si>
  <si>
    <t>Report Table A</t>
  </si>
  <si>
    <t>RPS CLASS I</t>
  </si>
  <si>
    <t>Load Obligation from Filing</t>
  </si>
  <si>
    <t>MA Class I RECs</t>
  </si>
  <si>
    <t>2020 Banked Attributes</t>
  </si>
  <si>
    <t>2021 Banked Attributes</t>
  </si>
  <si>
    <t>Alternative Compliance Credits</t>
  </si>
  <si>
    <t>Total RPS Class I Attributes</t>
  </si>
  <si>
    <t>RPS Class I Net Obligation</t>
  </si>
  <si>
    <t>Excess Attributes</t>
  </si>
  <si>
    <t>Banking Limit (30%)</t>
  </si>
  <si>
    <t>Banked Attributes</t>
  </si>
  <si>
    <t>Distribution Companies</t>
  </si>
  <si>
    <t>Fitchburg Gas &amp; Electric</t>
  </si>
  <si>
    <t>Subtotal</t>
  </si>
  <si>
    <t>Competitive Suppliers</t>
  </si>
  <si>
    <t>Grand Total</t>
  </si>
  <si>
    <t>Report Table B</t>
  </si>
  <si>
    <t>RPS CLASS I                          SOLAR CARVE-OUT (SCO)</t>
  </si>
  <si>
    <t>MA SRECs</t>
  </si>
  <si>
    <t>Total RPS SCO Attributes</t>
  </si>
  <si>
    <t>SCO  Net Obligation</t>
  </si>
  <si>
    <t>Banking Limit (10%)</t>
  </si>
  <si>
    <t>Report Table C</t>
  </si>
  <si>
    <t>SCOII</t>
  </si>
  <si>
    <t>MA SREC IIs</t>
  </si>
  <si>
    <t>Total RPS SCOII Attributes</t>
  </si>
  <si>
    <t>SCOII  Net Obligation</t>
  </si>
  <si>
    <t>Report Table D</t>
  </si>
  <si>
    <t>RPS Class II - Renewable</t>
  </si>
  <si>
    <t>MA Class II RECs</t>
  </si>
  <si>
    <t>Total RPS Class II RE Attributes</t>
  </si>
  <si>
    <t>RPS Class II Net Obligation</t>
  </si>
  <si>
    <t>Report Table E</t>
  </si>
  <si>
    <t>RPS Class II - Waste-to-Energy</t>
  </si>
  <si>
    <t>RPS Class II Waste-to-Energy</t>
  </si>
  <si>
    <t>MA Class II WECs</t>
  </si>
  <si>
    <t>Total RPS Class II WE Attributes</t>
  </si>
  <si>
    <t>RPS Class II Waste-to-Energy Net Obligation</t>
  </si>
  <si>
    <t>Report Table F</t>
  </si>
  <si>
    <t>MA APS AECs</t>
  </si>
  <si>
    <t>Total RPS APS Attributes</t>
  </si>
  <si>
    <t>APS Net Obligation</t>
  </si>
  <si>
    <t>Report Table G</t>
  </si>
  <si>
    <t>MA CPS CPECS</t>
  </si>
  <si>
    <t>Total RPS CPS Attributes</t>
  </si>
  <si>
    <t>CPS Net Obligation</t>
  </si>
  <si>
    <t>Report Table H</t>
  </si>
  <si>
    <t>MA CES CECS</t>
  </si>
  <si>
    <t>Total RPS CES Attributes</t>
  </si>
  <si>
    <t>CES Net Obligation</t>
  </si>
  <si>
    <t>Report Table I</t>
  </si>
  <si>
    <t>MA CES-E CEC-ES</t>
  </si>
  <si>
    <t>Total RPS CESE Attributes</t>
  </si>
  <si>
    <t>CESE Net Obligation</t>
  </si>
  <si>
    <t>State</t>
  </si>
  <si>
    <t>Solar Photovoltaic</t>
  </si>
  <si>
    <t>Table 4: Compliance Analysis for Solar Carve Out (SCO) [MWh unless otherwise noted]</t>
  </si>
  <si>
    <t>SCO Compliance Analysis</t>
  </si>
  <si>
    <t>SRECs Settled by LSEs</t>
  </si>
  <si>
    <t>minus Total Surplus SRECs</t>
  </si>
  <si>
    <t>Net SRECs for Compliance</t>
  </si>
  <si>
    <t>Total SRECs Used for Compliance</t>
  </si>
  <si>
    <t>Plus Total ACP Credits</t>
  </si>
  <si>
    <t>Reminted Auction SRECs Used</t>
  </si>
  <si>
    <t>SRECs Placed in Auction</t>
  </si>
  <si>
    <t>Table 5: Compliance Analysis for Solar Carve Out II (SCO II) [MWh unless otherwise noted]</t>
  </si>
  <si>
    <t>SCO II Compliance Analysis</t>
  </si>
  <si>
    <t>SREC IIs Settled by LSEs</t>
  </si>
  <si>
    <t>minus Total Surplus SREC IIs</t>
  </si>
  <si>
    <t>Net SREC IIs for Compliance</t>
  </si>
  <si>
    <t>Total SREC IIs Used for Compliance</t>
  </si>
  <si>
    <t>plus Total ACP Credits</t>
  </si>
  <si>
    <t>Reminted Auction SREC IIs Used</t>
  </si>
  <si>
    <t>SREC IIs Placed in Auction</t>
  </si>
  <si>
    <t>CESs Settled by LSEs</t>
  </si>
  <si>
    <t>minus Surplus CESs</t>
  </si>
  <si>
    <t>Total CESs used for Compliance</t>
  </si>
  <si>
    <t>Wood Biomass</t>
  </si>
  <si>
    <t>****DOER received $1m from LOC for RPS/APS/CPS.  Did not cover CES/CES-E.  All non-compliance and ACP data reflect this collection.</t>
  </si>
  <si>
    <t>*** Astral Energy, LLC filed for bankruptcy before DEP could collect payment.  Astral was compliant with DOER.</t>
  </si>
  <si>
    <t>Mega Energy Holdings, LLC ****</t>
  </si>
  <si>
    <t>Astral Energy, LLC ***</t>
  </si>
  <si>
    <t>Table 12: Compliance Analysis for Clean Energy Standard Existing Clean Generation Unit (CES-E) [MWh unless otherwise noted]</t>
  </si>
  <si>
    <t>Table 11b: CES  RECS by Location and Fuel Type, 2022</t>
  </si>
  <si>
    <t>Table 11a: Compliance Analysis for Clean Energy Standard (CES)</t>
  </si>
  <si>
    <t>RPS Class I
Solar Carve-Out II (SCO II)</t>
  </si>
  <si>
    <t>Renewable and Alternative Energy Division</t>
  </si>
  <si>
    <t>Pumped Storage</t>
  </si>
  <si>
    <t>Estimated Average Ratepayer Impact ($/MWh)</t>
  </si>
  <si>
    <t>Table 3c: RPS Class I RECs by Location and Fuel Type, 2022 *</t>
  </si>
  <si>
    <t>* Includes SMART, SREC and SREC II</t>
  </si>
  <si>
    <t>Table 3d: RPS Class I RECS by Fuel Type, 2014 - 2022 *</t>
  </si>
  <si>
    <t>Table 3e: RPS Class I RECS by Location, 2014 - 2022 *</t>
  </si>
  <si>
    <t>Table 17: Voluntary (Green) Class I Renewable RECs Reported to RGGI (by State and Fuel)*</t>
  </si>
  <si>
    <t>* Voluntary RECs reported through compliance process. Does not include voluntary RECs settled in GIS Reserved account.</t>
  </si>
  <si>
    <t>Clean Peak Energy Portfolio Standard</t>
  </si>
  <si>
    <t xml:space="preserve">Settled Certificates </t>
  </si>
  <si>
    <t>Class</t>
  </si>
  <si>
    <t>CES*</t>
  </si>
  <si>
    <t>* RPS Class I goes towards meeting CES Minimum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</si>
</sst>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0.0000%"/>
    <numFmt numFmtId="165" formatCode="&quot;$&quot;#,##0"/>
    <numFmt numFmtId="166" formatCode="_(* #,##0_);_(* \(#,##0\);_(* &quot;-&quot;??_);_(@_)"/>
    <numFmt numFmtId="167" formatCode="_(&quot;$&quot;* #,##0_);_(&quot;$&quot;* \(#,##0\);_(&quot;$&quot;* &quot;-&quot;??_);_(@_)"/>
    <numFmt numFmtId="168" formatCode="0.0%"/>
    <numFmt numFmtId="169" formatCode="[$-409]mmmm\ d\,\ yyyy;@"/>
    <numFmt numFmtId="170" formatCode="&quot;$&quot;#,##0.00"/>
  </numFmts>
  <fonts count="69" x14ac:knownFonts="1">
    <font>
      <sz val="11"/>
      <color theme="1"/>
      <name val="Calibri"/>
      <family val="2"/>
      <scheme val="minor"/>
    </font>
    <font>
      <sz val="11"/>
      <color theme="1"/>
      <name val="Calibri"/>
      <family val="2"/>
      <scheme val="minor"/>
    </font>
    <font>
      <sz val="9"/>
      <color rgb="FF000000"/>
      <name val="Times New Roman"/>
      <family val="1"/>
    </font>
    <font>
      <sz val="11"/>
      <color rgb="FF000000"/>
      <name val="Times New Roman"/>
      <family val="1"/>
    </font>
    <font>
      <sz val="9"/>
      <color theme="1"/>
      <name val="Calibri"/>
      <family val="2"/>
      <scheme val="minor"/>
    </font>
    <font>
      <b/>
      <sz val="12"/>
      <color indexed="8"/>
      <name val="Times New Roman"/>
      <family val="1"/>
    </font>
    <font>
      <b/>
      <sz val="11"/>
      <color rgb="FF000000"/>
      <name val="Times New Roman"/>
      <family val="1"/>
    </font>
    <font>
      <b/>
      <sz val="11"/>
      <color indexed="8"/>
      <name val="Times New Roman"/>
      <family val="1"/>
    </font>
    <font>
      <sz val="10"/>
      <color theme="1"/>
      <name val="Times New Roman"/>
      <family val="1"/>
    </font>
    <font>
      <b/>
      <sz val="14"/>
      <color theme="1"/>
      <name val="Arial"/>
      <family val="2"/>
    </font>
    <font>
      <sz val="11"/>
      <color theme="1"/>
      <name val="Arial"/>
      <family val="2"/>
    </font>
    <font>
      <b/>
      <sz val="12"/>
      <color theme="1"/>
      <name val="Arial"/>
      <family val="2"/>
    </font>
    <font>
      <b/>
      <sz val="11"/>
      <color theme="1"/>
      <name val="Arial"/>
      <family val="2"/>
    </font>
    <font>
      <b/>
      <sz val="16"/>
      <color theme="1"/>
      <name val="Times New Roman"/>
      <family val="1"/>
    </font>
    <font>
      <sz val="11"/>
      <color theme="1"/>
      <name val="Times New Roman"/>
      <family val="1"/>
    </font>
    <font>
      <b/>
      <sz val="12"/>
      <color theme="1"/>
      <name val="Times New Roman"/>
      <family val="1"/>
    </font>
    <font>
      <sz val="11"/>
      <color indexed="8"/>
      <name val="Times New Roman"/>
      <family val="1"/>
    </font>
    <font>
      <sz val="12"/>
      <color indexed="8"/>
      <name val="Times New Roman"/>
      <family val="1"/>
    </font>
    <font>
      <sz val="12"/>
      <color theme="1"/>
      <name val="Times New Roman"/>
      <family val="1"/>
    </font>
    <font>
      <b/>
      <sz val="18"/>
      <color theme="1"/>
      <name val="Times New Roman"/>
      <family val="1"/>
    </font>
    <font>
      <sz val="12"/>
      <color theme="1"/>
      <name val="Calibri"/>
      <family val="2"/>
      <scheme val="minor"/>
    </font>
    <font>
      <b/>
      <sz val="12"/>
      <color rgb="FF000000"/>
      <name val="Times New Roman"/>
      <family val="1"/>
    </font>
    <font>
      <sz val="12"/>
      <color rgb="FF000000"/>
      <name val="Times New Roman"/>
      <family val="1"/>
    </font>
    <font>
      <b/>
      <sz val="12"/>
      <color rgb="FF222222"/>
      <name val="Times New Roman"/>
      <family val="1"/>
    </font>
    <font>
      <sz val="12"/>
      <name val="Times New Roman"/>
      <family val="1"/>
    </font>
    <font>
      <b/>
      <sz val="12"/>
      <name val="Times New Roman"/>
      <family val="1"/>
    </font>
    <font>
      <b/>
      <i/>
      <u/>
      <sz val="12"/>
      <color rgb="FF000000"/>
      <name val="Times New Roman"/>
      <family val="1"/>
    </font>
    <font>
      <sz val="8"/>
      <name val="Calibri"/>
      <family val="2"/>
      <scheme val="minor"/>
    </font>
    <font>
      <i/>
      <sz val="12"/>
      <color theme="1"/>
      <name val="Times New Roman"/>
      <family val="1"/>
    </font>
    <font>
      <sz val="16"/>
      <color theme="1"/>
      <name val="Calibri"/>
      <family val="2"/>
      <scheme val="minor"/>
    </font>
    <font>
      <b/>
      <sz val="16"/>
      <color theme="1"/>
      <name val="Arial"/>
      <family val="2"/>
    </font>
    <font>
      <b/>
      <sz val="10"/>
      <name val="Times New Roman"/>
      <family val="1"/>
    </font>
    <font>
      <b/>
      <sz val="10"/>
      <color theme="1"/>
      <name val="Times New Roman"/>
      <family val="1"/>
    </font>
    <font>
      <b/>
      <sz val="10"/>
      <color rgb="FF000000"/>
      <name val="Times New Roman"/>
      <family val="1"/>
    </font>
    <font>
      <sz val="10"/>
      <color rgb="FF000000"/>
      <name val="Times New Roman"/>
      <family val="1"/>
    </font>
    <font>
      <sz val="10"/>
      <color indexed="8"/>
      <name val="Times New Roman"/>
      <family val="1"/>
    </font>
    <font>
      <b/>
      <sz val="11"/>
      <color theme="0"/>
      <name val="Times New Roman"/>
      <family val="1"/>
    </font>
    <font>
      <b/>
      <sz val="12"/>
      <color theme="0"/>
      <name val="Times New Roman"/>
      <family val="1"/>
    </font>
    <font>
      <b/>
      <i/>
      <sz val="12"/>
      <color theme="0"/>
      <name val="Times New Roman"/>
      <family val="1"/>
    </font>
    <font>
      <sz val="12"/>
      <color theme="0"/>
      <name val="Times New Roman"/>
      <family val="1"/>
    </font>
    <font>
      <b/>
      <sz val="10"/>
      <color theme="0"/>
      <name val="Times New Roman"/>
      <family val="1"/>
    </font>
    <font>
      <sz val="1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color indexed="8"/>
      <name val="Times New Roman"/>
      <family val="1"/>
    </font>
    <font>
      <b/>
      <sz val="10"/>
      <name val="Tahoma"/>
      <family val="2"/>
    </font>
    <font>
      <sz val="10"/>
      <name val="Arial"/>
      <family val="2"/>
    </font>
    <font>
      <b/>
      <sz val="18"/>
      <color theme="3"/>
      <name val="Calibri Light"/>
      <family val="2"/>
      <scheme val="major"/>
    </font>
    <font>
      <sz val="11"/>
      <color rgb="FF9C6500"/>
      <name val="Calibri"/>
      <family val="2"/>
      <scheme val="minor"/>
    </font>
    <font>
      <sz val="10"/>
      <color theme="1"/>
      <name val="Arial"/>
      <family val="2"/>
    </font>
    <font>
      <sz val="11"/>
      <color indexed="8"/>
      <name val="Calibri"/>
      <family val="2"/>
      <scheme val="minor"/>
    </font>
    <font>
      <i/>
      <sz val="9"/>
      <color rgb="FF222222"/>
      <name val="Times New Roman"/>
      <family val="1"/>
    </font>
    <font>
      <sz val="9"/>
      <color rgb="FF222222"/>
      <name val="Times New Roman"/>
      <family val="1"/>
    </font>
    <font>
      <b/>
      <i/>
      <sz val="9"/>
      <color rgb="FF222222"/>
      <name val="Times New Roman"/>
      <family val="1"/>
    </font>
    <font>
      <i/>
      <sz val="9"/>
      <color theme="1"/>
      <name val="Times New Roman"/>
      <family val="1"/>
    </font>
  </fonts>
  <fills count="43">
    <fill>
      <patternFill patternType="none"/>
    </fill>
    <fill>
      <patternFill patternType="gray125"/>
    </fill>
    <fill>
      <patternFill patternType="solid">
        <fgColor rgb="FFFFFFFF"/>
        <bgColor rgb="FF000000"/>
      </patternFill>
    </fill>
    <fill>
      <patternFill patternType="solid">
        <fgColor theme="9" tint="0.79998168889431442"/>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
      <patternFill patternType="solid">
        <fgColor rgb="FF2CB34B"/>
        <bgColor rgb="FF000000"/>
      </patternFill>
    </fill>
    <fill>
      <patternFill patternType="solid">
        <fgColor rgb="FF2CB34B"/>
        <bgColor indexed="64"/>
      </patternFill>
    </fill>
    <fill>
      <patternFill patternType="solid">
        <fgColor rgb="FF2CB34B"/>
        <bgColor theme="4" tint="0.79998168889431442"/>
      </patternFill>
    </fill>
    <fill>
      <patternFill patternType="solid">
        <fgColor rgb="FFFEF16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7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9" fillId="14" borderId="10" applyNumberFormat="0" applyAlignment="0" applyProtection="0"/>
    <xf numFmtId="0" fontId="50" fillId="15" borderId="11" applyNumberFormat="0" applyAlignment="0" applyProtection="0"/>
    <xf numFmtId="0" fontId="51" fillId="15" borderId="10" applyNumberFormat="0" applyAlignment="0" applyProtection="0"/>
    <xf numFmtId="0" fontId="52" fillId="0" borderId="12" applyNumberFormat="0" applyFill="0" applyAlignment="0" applyProtection="0"/>
    <xf numFmtId="0" fontId="53" fillId="16" borderId="13" applyNumberFormat="0" applyAlignment="0" applyProtection="0"/>
    <xf numFmtId="0" fontId="54" fillId="0" borderId="0" applyNumberFormat="0" applyFill="0" applyBorder="0" applyAlignment="0" applyProtection="0"/>
    <xf numFmtId="0" fontId="1" fillId="17" borderId="14" applyNumberFormat="0" applyFont="0" applyAlignment="0" applyProtection="0"/>
    <xf numFmtId="0" fontId="55" fillId="0" borderId="0" applyNumberFormat="0" applyFill="0" applyBorder="0" applyAlignment="0" applyProtection="0"/>
    <xf numFmtId="0" fontId="56" fillId="0" borderId="15" applyNumberFormat="0" applyFill="0" applyAlignment="0" applyProtection="0"/>
    <xf numFmtId="0" fontId="5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9" fillId="42" borderId="0"/>
    <xf numFmtId="0" fontId="60" fillId="0" borderId="0"/>
    <xf numFmtId="0" fontId="61" fillId="0" borderId="0" applyNumberFormat="0" applyFill="0" applyBorder="0" applyAlignment="0" applyProtection="0"/>
    <xf numFmtId="0" fontId="62" fillId="13" borderId="0" applyNumberFormat="0" applyBorder="0" applyAlignment="0" applyProtection="0"/>
    <xf numFmtId="0" fontId="57" fillId="21" borderId="0" applyNumberFormat="0" applyBorder="0" applyAlignment="0" applyProtection="0"/>
    <xf numFmtId="0" fontId="57" fillId="25" borderId="0" applyNumberFormat="0" applyBorder="0" applyAlignment="0" applyProtection="0"/>
    <xf numFmtId="0" fontId="57" fillId="29" borderId="0" applyNumberFormat="0" applyBorder="0" applyAlignment="0" applyProtection="0"/>
    <xf numFmtId="0" fontId="57" fillId="33" borderId="0" applyNumberFormat="0" applyBorder="0" applyAlignment="0" applyProtection="0"/>
    <xf numFmtId="0" fontId="57" fillId="37" borderId="0" applyNumberFormat="0" applyBorder="0" applyAlignment="0" applyProtection="0"/>
    <xf numFmtId="0" fontId="57" fillId="41" borderId="0" applyNumberFormat="0" applyBorder="0" applyAlignment="0" applyProtection="0"/>
    <xf numFmtId="9" fontId="60" fillId="0" borderId="0" applyFont="0" applyFill="0" applyBorder="0" applyAlignment="0" applyProtection="0"/>
    <xf numFmtId="43" fontId="60" fillId="0" borderId="0" applyFont="0" applyFill="0" applyBorder="0" applyAlignment="0" applyProtection="0"/>
    <xf numFmtId="44" fontId="60" fillId="0" borderId="0" applyFont="0" applyFill="0" applyBorder="0" applyAlignment="0" applyProtection="0"/>
    <xf numFmtId="0" fontId="1" fillId="0" borderId="0"/>
    <xf numFmtId="0" fontId="1" fillId="0" borderId="0"/>
    <xf numFmtId="43" fontId="60" fillId="0" borderId="0" applyFont="0" applyFill="0" applyBorder="0" applyAlignment="0" applyProtection="0"/>
    <xf numFmtId="0" fontId="1" fillId="0" borderId="0"/>
    <xf numFmtId="44" fontId="60" fillId="0" borderId="0" applyFont="0" applyFill="0" applyBorder="0" applyAlignment="0" applyProtection="0"/>
    <xf numFmtId="0" fontId="1" fillId="0" borderId="0"/>
    <xf numFmtId="0" fontId="1" fillId="0" borderId="0"/>
    <xf numFmtId="9" fontId="60"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0" fillId="0" borderId="0"/>
    <xf numFmtId="0" fontId="1" fillId="0" borderId="0"/>
    <xf numFmtId="9" fontId="1" fillId="0" borderId="0" applyFont="0" applyFill="0" applyBorder="0" applyAlignment="0" applyProtection="0"/>
    <xf numFmtId="0" fontId="63" fillId="0" borderId="0"/>
    <xf numFmtId="0" fontId="42" fillId="0" borderId="0" applyNumberFormat="0" applyFill="0" applyBorder="0" applyAlignment="0" applyProtection="0"/>
    <xf numFmtId="0" fontId="48" fillId="13"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64" fillId="0" borderId="0"/>
    <xf numFmtId="43" fontId="64" fillId="0" borderId="0" applyFont="0" applyFill="0" applyBorder="0" applyAlignment="0" applyProtection="0"/>
  </cellStyleXfs>
  <cellXfs count="245">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6" fontId="2" fillId="0" borderId="0" xfId="0" applyNumberFormat="1" applyFont="1" applyAlignment="1">
      <alignment horizontal="right" vertical="center" wrapText="1"/>
    </xf>
    <xf numFmtId="0" fontId="8" fillId="0" borderId="0" xfId="0" applyFont="1"/>
    <xf numFmtId="0" fontId="0" fillId="0" borderId="0" xfId="0" applyAlignment="1">
      <alignment horizontal="left"/>
    </xf>
    <xf numFmtId="0" fontId="9" fillId="0" borderId="0" xfId="0" applyFont="1" applyAlignment="1">
      <alignment horizontal="left"/>
    </xf>
    <xf numFmtId="0" fontId="10" fillId="0" borderId="0" xfId="0" applyFont="1" applyAlignment="1">
      <alignment horizontal="left"/>
    </xf>
    <xf numFmtId="169" fontId="12" fillId="0" borderId="0" xfId="0" applyNumberFormat="1" applyFont="1" applyAlignment="1">
      <alignment horizontal="left"/>
    </xf>
    <xf numFmtId="0" fontId="11" fillId="0" borderId="0" xfId="0" applyFont="1" applyAlignment="1">
      <alignment horizontal="left"/>
    </xf>
    <xf numFmtId="0" fontId="15" fillId="0" borderId="0" xfId="0" applyFont="1"/>
    <xf numFmtId="0" fontId="20" fillId="0" borderId="0" xfId="0" applyFont="1"/>
    <xf numFmtId="0" fontId="18" fillId="0" borderId="0" xfId="0" applyFont="1"/>
    <xf numFmtId="0" fontId="21" fillId="4" borderId="0" xfId="0" applyFont="1" applyFill="1" applyAlignment="1">
      <alignment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4" fillId="0" borderId="1" xfId="0" applyFont="1" applyBorder="1"/>
    <xf numFmtId="0" fontId="3" fillId="0" borderId="1" xfId="0" applyFont="1" applyBorder="1" applyAlignment="1">
      <alignment horizontal="left"/>
    </xf>
    <xf numFmtId="0" fontId="14" fillId="0" borderId="1" xfId="0" applyFont="1" applyBorder="1" applyAlignment="1">
      <alignment horizontal="left"/>
    </xf>
    <xf numFmtId="0" fontId="16" fillId="0" borderId="1" xfId="0" applyFont="1" applyBorder="1"/>
    <xf numFmtId="0" fontId="21" fillId="0" borderId="0" xfId="0" applyFont="1" applyAlignment="1">
      <alignment horizontal="left"/>
    </xf>
    <xf numFmtId="3" fontId="21" fillId="5" borderId="1" xfId="0" applyNumberFormat="1" applyFont="1" applyFill="1" applyBorder="1" applyAlignment="1">
      <alignment horizontal="right" vertical="center" wrapText="1"/>
    </xf>
    <xf numFmtId="3" fontId="22" fillId="0" borderId="1" xfId="0" applyNumberFormat="1" applyFont="1" applyBorder="1" applyAlignment="1">
      <alignment horizontal="right" vertical="center" wrapText="1"/>
    </xf>
    <xf numFmtId="0" fontId="17" fillId="0" borderId="0" xfId="0" applyFont="1"/>
    <xf numFmtId="3" fontId="24" fillId="2" borderId="1" xfId="0" applyNumberFormat="1" applyFont="1" applyFill="1" applyBorder="1"/>
    <xf numFmtId="0" fontId="22" fillId="0" borderId="0" xfId="0" applyFont="1"/>
    <xf numFmtId="38" fontId="22" fillId="0" borderId="0" xfId="0" applyNumberFormat="1" applyFont="1"/>
    <xf numFmtId="0" fontId="22" fillId="0" borderId="0" xfId="0" quotePrefix="1" applyFont="1"/>
    <xf numFmtId="10" fontId="21" fillId="5" borderId="1" xfId="2" applyNumberFormat="1" applyFont="1" applyFill="1" applyBorder="1" applyAlignment="1">
      <alignment horizontal="right" vertical="center" wrapText="1"/>
    </xf>
    <xf numFmtId="10" fontId="22" fillId="0" borderId="1" xfId="2" applyNumberFormat="1" applyFont="1" applyBorder="1" applyAlignment="1">
      <alignment horizontal="right" vertical="center" wrapText="1"/>
    </xf>
    <xf numFmtId="37" fontId="21" fillId="5" borderId="1" xfId="0" applyNumberFormat="1" applyFont="1" applyFill="1" applyBorder="1" applyAlignment="1">
      <alignment horizontal="right" vertical="center" wrapText="1"/>
    </xf>
    <xf numFmtId="37" fontId="22" fillId="0" borderId="1" xfId="0" applyNumberFormat="1" applyFont="1" applyBorder="1" applyAlignment="1">
      <alignment horizontal="right" vertical="center" wrapText="1"/>
    </xf>
    <xf numFmtId="0" fontId="22" fillId="6" borderId="0" xfId="0" applyFont="1" applyFill="1"/>
    <xf numFmtId="165" fontId="21" fillId="0" borderId="0" xfId="0" applyNumberFormat="1" applyFont="1" applyAlignment="1">
      <alignment horizontal="right" vertical="center" wrapText="1"/>
    </xf>
    <xf numFmtId="6" fontId="22" fillId="0" borderId="0" xfId="0" applyNumberFormat="1" applyFont="1" applyAlignment="1">
      <alignment horizontal="right" vertical="center" wrapText="1"/>
    </xf>
    <xf numFmtId="3" fontId="22" fillId="0" borderId="1" xfId="0" applyNumberFormat="1" applyFont="1" applyBorder="1"/>
    <xf numFmtId="3" fontId="22" fillId="5" borderId="1" xfId="0" applyNumberFormat="1" applyFont="1" applyFill="1" applyBorder="1" applyAlignment="1">
      <alignment horizontal="right" vertical="center" wrapText="1"/>
    </xf>
    <xf numFmtId="165" fontId="22" fillId="0" borderId="1" xfId="0" applyNumberFormat="1" applyFont="1" applyBorder="1" applyAlignment="1">
      <alignment horizontal="right" vertical="center" wrapText="1"/>
    </xf>
    <xf numFmtId="6" fontId="22" fillId="0" borderId="1" xfId="0" applyNumberFormat="1" applyFont="1" applyBorder="1" applyAlignment="1">
      <alignment horizontal="right" vertical="center" wrapText="1"/>
    </xf>
    <xf numFmtId="0" fontId="15" fillId="0" borderId="1" xfId="0" applyFont="1" applyBorder="1" applyAlignment="1">
      <alignment vertical="top"/>
    </xf>
    <xf numFmtId="0" fontId="18" fillId="4" borderId="1" xfId="0" applyFont="1" applyFill="1" applyBorder="1" applyAlignment="1">
      <alignment vertical="top"/>
    </xf>
    <xf numFmtId="0" fontId="18" fillId="0" borderId="0" xfId="0" applyFont="1" applyAlignment="1">
      <alignment vertical="top"/>
    </xf>
    <xf numFmtId="0" fontId="21" fillId="5" borderId="1" xfId="0" applyFont="1" applyFill="1" applyBorder="1" applyAlignment="1">
      <alignment horizontal="left" vertical="center"/>
    </xf>
    <xf numFmtId="0" fontId="22" fillId="0" borderId="1" xfId="0" applyFont="1" applyBorder="1" applyAlignment="1">
      <alignment horizontal="left" vertical="center" wrapText="1"/>
    </xf>
    <xf numFmtId="170" fontId="22" fillId="0" borderId="1" xfId="0" applyNumberFormat="1" applyFont="1" applyBorder="1" applyAlignment="1">
      <alignment vertical="center" wrapText="1"/>
    </xf>
    <xf numFmtId="170" fontId="22" fillId="0" borderId="1" xfId="3" applyNumberFormat="1" applyFont="1" applyFill="1" applyBorder="1" applyAlignment="1">
      <alignment vertical="center"/>
    </xf>
    <xf numFmtId="170" fontId="22" fillId="0" borderId="1" xfId="0" applyNumberFormat="1" applyFont="1" applyBorder="1" applyAlignment="1">
      <alignment vertical="center"/>
    </xf>
    <xf numFmtId="10" fontId="22" fillId="0" borderId="1" xfId="0" applyNumberFormat="1" applyFont="1" applyBorder="1" applyAlignment="1">
      <alignment vertical="center"/>
    </xf>
    <xf numFmtId="3" fontId="22" fillId="0" borderId="0" xfId="0" applyNumberFormat="1" applyFont="1" applyAlignment="1">
      <alignment horizontal="right" vertical="center" wrapText="1"/>
    </xf>
    <xf numFmtId="3" fontId="21" fillId="5" borderId="0" xfId="0" applyNumberFormat="1" applyFont="1" applyFill="1" applyAlignment="1">
      <alignment horizontal="right" vertical="center" wrapText="1"/>
    </xf>
    <xf numFmtId="0" fontId="21" fillId="0" borderId="0" xfId="0" applyFont="1"/>
    <xf numFmtId="166" fontId="22" fillId="0" borderId="1" xfId="0" applyNumberFormat="1" applyFont="1" applyBorder="1"/>
    <xf numFmtId="37" fontId="22" fillId="5" borderId="1" xfId="0" applyNumberFormat="1" applyFont="1" applyFill="1" applyBorder="1" applyAlignment="1">
      <alignment horizontal="right" vertical="center" wrapText="1"/>
    </xf>
    <xf numFmtId="0" fontId="21" fillId="3" borderId="1" xfId="0" applyFont="1" applyFill="1" applyBorder="1" applyAlignment="1">
      <alignment horizontal="left" vertical="center" wrapText="1"/>
    </xf>
    <xf numFmtId="10" fontId="22" fillId="5" borderId="1" xfId="2" applyNumberFormat="1" applyFont="1" applyFill="1" applyBorder="1" applyAlignment="1">
      <alignment horizontal="right" vertical="center" wrapText="1"/>
    </xf>
    <xf numFmtId="3" fontId="21" fillId="0" borderId="1" xfId="0" applyNumberFormat="1" applyFont="1" applyBorder="1" applyAlignment="1">
      <alignment horizontal="right" vertical="center" wrapText="1"/>
    </xf>
    <xf numFmtId="37" fontId="21" fillId="0" borderId="1" xfId="0" applyNumberFormat="1" applyFont="1" applyBorder="1" applyAlignment="1">
      <alignment horizontal="right" vertical="center" wrapText="1"/>
    </xf>
    <xf numFmtId="6" fontId="21" fillId="5" borderId="1" xfId="0" applyNumberFormat="1" applyFont="1" applyFill="1" applyBorder="1" applyAlignment="1">
      <alignment horizontal="right" vertical="center" wrapText="1"/>
    </xf>
    <xf numFmtId="167" fontId="22" fillId="5" borderId="1" xfId="3" applyNumberFormat="1" applyFont="1" applyFill="1" applyBorder="1" applyAlignment="1">
      <alignment horizontal="right" vertical="center" wrapText="1"/>
    </xf>
    <xf numFmtId="0" fontId="26" fillId="0" borderId="0" xfId="0" applyFont="1" applyAlignment="1">
      <alignment horizontal="left"/>
    </xf>
    <xf numFmtId="10" fontId="22" fillId="0" borderId="1" xfId="2" applyNumberFormat="1" applyFont="1" applyFill="1" applyBorder="1" applyAlignment="1">
      <alignment horizontal="right" vertical="center" wrapText="1"/>
    </xf>
    <xf numFmtId="166" fontId="22" fillId="0" borderId="1" xfId="1" applyNumberFormat="1" applyFont="1" applyFill="1" applyBorder="1" applyAlignment="1">
      <alignment horizontal="right" vertical="center" wrapText="1"/>
    </xf>
    <xf numFmtId="0" fontId="22" fillId="4" borderId="2" xfId="0" applyFont="1" applyFill="1" applyBorder="1" applyAlignment="1">
      <alignment horizontal="left" vertical="top"/>
    </xf>
    <xf numFmtId="0" fontId="22" fillId="4" borderId="1" xfId="0" applyFont="1" applyFill="1" applyBorder="1" applyAlignment="1">
      <alignment horizontal="left" vertical="top" wrapText="1"/>
    </xf>
    <xf numFmtId="168" fontId="22" fillId="0" borderId="1" xfId="2" applyNumberFormat="1" applyFont="1" applyFill="1" applyBorder="1"/>
    <xf numFmtId="0" fontId="15" fillId="0" borderId="0" xfId="0" applyFont="1" applyAlignment="1">
      <alignment vertical="top"/>
    </xf>
    <xf numFmtId="0" fontId="2" fillId="0" borderId="0" xfId="0" applyFont="1"/>
    <xf numFmtId="0" fontId="14" fillId="0" borderId="0" xfId="0" applyFont="1"/>
    <xf numFmtId="0" fontId="14" fillId="0" borderId="0" xfId="0" applyFont="1" applyAlignment="1">
      <alignment horizontal="center"/>
    </xf>
    <xf numFmtId="6" fontId="21" fillId="0" borderId="1" xfId="0" applyNumberFormat="1" applyFont="1" applyBorder="1" applyAlignment="1">
      <alignment horizontal="right" vertical="center" wrapText="1"/>
    </xf>
    <xf numFmtId="166" fontId="15" fillId="0" borderId="1" xfId="1" applyNumberFormat="1" applyFont="1" applyBorder="1"/>
    <xf numFmtId="168" fontId="22" fillId="0" borderId="1" xfId="2" applyNumberFormat="1" applyFont="1" applyBorder="1" applyAlignment="1">
      <alignment horizontal="right" vertical="center" wrapText="1"/>
    </xf>
    <xf numFmtId="168" fontId="21" fillId="0" borderId="1" xfId="2" applyNumberFormat="1" applyFont="1" applyBorder="1" applyAlignment="1">
      <alignment horizontal="right" vertical="center" wrapText="1"/>
    </xf>
    <xf numFmtId="168" fontId="24" fillId="2" borderId="1" xfId="2" applyNumberFormat="1" applyFont="1" applyFill="1" applyBorder="1"/>
    <xf numFmtId="6" fontId="22" fillId="5" borderId="1" xfId="0" applyNumberFormat="1" applyFont="1" applyFill="1" applyBorder="1" applyAlignment="1">
      <alignment horizontal="right" vertical="center" wrapText="1"/>
    </xf>
    <xf numFmtId="3" fontId="15" fillId="0" borderId="1" xfId="0" applyNumberFormat="1" applyFont="1" applyBorder="1"/>
    <xf numFmtId="10" fontId="18" fillId="0" borderId="1" xfId="0" applyNumberFormat="1" applyFont="1" applyBorder="1"/>
    <xf numFmtId="0" fontId="28" fillId="0" borderId="0" xfId="0" applyFont="1"/>
    <xf numFmtId="0" fontId="19" fillId="0" borderId="0" xfId="0" applyFont="1" applyAlignment="1">
      <alignment horizontal="center"/>
    </xf>
    <xf numFmtId="0" fontId="13" fillId="0" borderId="0" xfId="0" applyFont="1" applyAlignment="1">
      <alignment horizontal="center"/>
    </xf>
    <xf numFmtId="0" fontId="29" fillId="0" borderId="0" xfId="0" applyFont="1" applyAlignment="1">
      <alignment horizontal="left"/>
    </xf>
    <xf numFmtId="0" fontId="30" fillId="0" borderId="0" xfId="0" applyFont="1" applyAlignment="1">
      <alignment horizontal="left"/>
    </xf>
    <xf numFmtId="0" fontId="29" fillId="0" borderId="0" xfId="0" applyFont="1"/>
    <xf numFmtId="10" fontId="15" fillId="0" borderId="1" xfId="0" applyNumberFormat="1" applyFont="1" applyBorder="1"/>
    <xf numFmtId="37" fontId="15" fillId="0" borderId="1" xfId="0" applyNumberFormat="1" applyFont="1" applyBorder="1"/>
    <xf numFmtId="165" fontId="15" fillId="0" borderId="1" xfId="0" applyNumberFormat="1" applyFont="1" applyBorder="1"/>
    <xf numFmtId="0" fontId="16" fillId="0" borderId="1" xfId="0" applyFont="1" applyBorder="1" applyAlignment="1">
      <alignment horizontal="left"/>
    </xf>
    <xf numFmtId="169" fontId="13" fillId="0" borderId="0" xfId="0" applyNumberFormat="1" applyFont="1" applyAlignment="1">
      <alignment horizontal="center"/>
    </xf>
    <xf numFmtId="0" fontId="15" fillId="0" borderId="0" xfId="0" applyFont="1" applyAlignment="1">
      <alignment horizontal="center"/>
    </xf>
    <xf numFmtId="3" fontId="18" fillId="0" borderId="1" xfId="0" applyNumberFormat="1" applyFont="1" applyBorder="1"/>
    <xf numFmtId="165" fontId="15" fillId="0" borderId="0" xfId="0" applyNumberFormat="1" applyFont="1"/>
    <xf numFmtId="6" fontId="21" fillId="0" borderId="0" xfId="0" applyNumberFormat="1" applyFont="1" applyAlignment="1">
      <alignment horizontal="right" vertical="center" wrapText="1"/>
    </xf>
    <xf numFmtId="0" fontId="21" fillId="6" borderId="0" xfId="0" applyFont="1" applyFill="1"/>
    <xf numFmtId="3" fontId="0" fillId="0" borderId="0" xfId="0" applyNumberFormat="1"/>
    <xf numFmtId="3" fontId="20" fillId="0" borderId="0" xfId="0" applyNumberFormat="1" applyFont="1"/>
    <xf numFmtId="3" fontId="18" fillId="0" borderId="0" xfId="0" applyNumberFormat="1" applyFont="1"/>
    <xf numFmtId="166" fontId="22" fillId="0" borderId="1" xfId="1" applyNumberFormat="1" applyFont="1" applyFill="1" applyBorder="1" applyAlignment="1">
      <alignment horizontal="left" vertical="center" wrapText="1"/>
    </xf>
    <xf numFmtId="166" fontId="22" fillId="0" borderId="1" xfId="1" applyNumberFormat="1" applyFont="1" applyBorder="1" applyAlignment="1">
      <alignment horizontal="right" vertical="center" wrapText="1"/>
    </xf>
    <xf numFmtId="166" fontId="22" fillId="5" borderId="1" xfId="1" applyNumberFormat="1" applyFont="1" applyFill="1" applyBorder="1" applyAlignment="1">
      <alignment horizontal="right" vertical="center" wrapText="1"/>
    </xf>
    <xf numFmtId="166" fontId="21" fillId="5" borderId="1" xfId="1" applyNumberFormat="1" applyFont="1" applyFill="1" applyBorder="1" applyAlignment="1">
      <alignment horizontal="right" vertical="center" wrapText="1"/>
    </xf>
    <xf numFmtId="37" fontId="18" fillId="0" borderId="1" xfId="0" applyNumberFormat="1" applyFont="1" applyBorder="1"/>
    <xf numFmtId="165" fontId="18" fillId="0" borderId="1" xfId="0" applyNumberFormat="1" applyFont="1" applyBorder="1"/>
    <xf numFmtId="165" fontId="21" fillId="0" borderId="1" xfId="0" applyNumberFormat="1" applyFont="1" applyBorder="1" applyAlignment="1">
      <alignment horizontal="right" vertical="center" wrapText="1"/>
    </xf>
    <xf numFmtId="165" fontId="22" fillId="0" borderId="0" xfId="0" applyNumberFormat="1" applyFont="1" applyAlignment="1">
      <alignment horizontal="right" vertical="center" wrapText="1"/>
    </xf>
    <xf numFmtId="165" fontId="18" fillId="0" borderId="0" xfId="0" applyNumberFormat="1" applyFont="1"/>
    <xf numFmtId="3" fontId="24" fillId="0" borderId="1" xfId="0" applyNumberFormat="1" applyFont="1" applyBorder="1"/>
    <xf numFmtId="0" fontId="7" fillId="0" borderId="0" xfId="0" applyFont="1" applyAlignment="1">
      <alignment horizontal="center"/>
    </xf>
    <xf numFmtId="166" fontId="22" fillId="0" borderId="1" xfId="1" applyNumberFormat="1" applyFont="1" applyFill="1" applyBorder="1" applyAlignment="1">
      <alignment vertical="center"/>
    </xf>
    <xf numFmtId="170" fontId="18" fillId="0" borderId="0" xfId="0" applyNumberFormat="1" applyFont="1"/>
    <xf numFmtId="43" fontId="18" fillId="0" borderId="0" xfId="0" applyNumberFormat="1" applyFont="1"/>
    <xf numFmtId="7" fontId="22" fillId="0" borderId="1" xfId="0" applyNumberFormat="1" applyFont="1" applyBorder="1" applyAlignment="1">
      <alignment horizontal="right" vertical="center"/>
    </xf>
    <xf numFmtId="0" fontId="6" fillId="0" borderId="0" xfId="0" applyFont="1" applyAlignment="1">
      <alignment horizontal="left"/>
    </xf>
    <xf numFmtId="0" fontId="31" fillId="5" borderId="1" xfId="0" applyFont="1" applyFill="1" applyBorder="1" applyAlignment="1">
      <alignment horizontal="center" vertical="center"/>
    </xf>
    <xf numFmtId="166" fontId="34" fillId="0" borderId="1" xfId="0" applyNumberFormat="1" applyFont="1" applyBorder="1" applyAlignment="1">
      <alignment horizontal="left" vertical="center"/>
    </xf>
    <xf numFmtId="3" fontId="33" fillId="0" borderId="1" xfId="0" applyNumberFormat="1" applyFont="1" applyBorder="1" applyAlignment="1">
      <alignment horizontal="center" vertical="center"/>
    </xf>
    <xf numFmtId="166" fontId="35" fillId="0" borderId="1" xfId="1" applyNumberFormat="1" applyFont="1" applyBorder="1"/>
    <xf numFmtId="166" fontId="35" fillId="0" borderId="1" xfId="1" applyNumberFormat="1" applyFont="1" applyFill="1" applyBorder="1"/>
    <xf numFmtId="3" fontId="33" fillId="5" borderId="1" xfId="0" applyNumberFormat="1" applyFont="1" applyFill="1" applyBorder="1" applyAlignment="1">
      <alignment horizontal="center" vertical="center"/>
    </xf>
    <xf numFmtId="0" fontId="35" fillId="0" borderId="0" xfId="0" applyFont="1"/>
    <xf numFmtId="3" fontId="35" fillId="0" borderId="1" xfId="0" applyNumberFormat="1" applyFont="1" applyBorder="1"/>
    <xf numFmtId="0" fontId="32" fillId="6" borderId="1" xfId="0" applyFont="1" applyFill="1" applyBorder="1" applyAlignment="1">
      <alignment vertical="center"/>
    </xf>
    <xf numFmtId="0" fontId="34" fillId="0" borderId="0" xfId="0" applyFont="1" applyAlignment="1">
      <alignment horizontal="center" vertical="center"/>
    </xf>
    <xf numFmtId="166" fontId="34" fillId="0" borderId="0" xfId="0" applyNumberFormat="1" applyFont="1" applyAlignment="1">
      <alignment horizontal="center" vertical="center"/>
    </xf>
    <xf numFmtId="166" fontId="34" fillId="0" borderId="1" xfId="0" applyNumberFormat="1" applyFont="1" applyBorder="1" applyAlignment="1">
      <alignment horizontal="center" vertical="center"/>
    </xf>
    <xf numFmtId="3" fontId="33" fillId="5" borderId="1" xfId="0" applyNumberFormat="1" applyFont="1" applyFill="1" applyBorder="1" applyAlignment="1">
      <alignment horizontal="right" vertical="center"/>
    </xf>
    <xf numFmtId="166" fontId="33" fillId="0" borderId="1" xfId="0" applyNumberFormat="1" applyFont="1" applyBorder="1" applyAlignment="1">
      <alignment horizontal="center" vertical="center"/>
    </xf>
    <xf numFmtId="3" fontId="8" fillId="0" borderId="1" xfId="0" applyNumberFormat="1" applyFont="1" applyBorder="1"/>
    <xf numFmtId="0" fontId="21" fillId="0" borderId="1" xfId="0" applyFont="1" applyBorder="1" applyAlignment="1">
      <alignment horizontal="left"/>
    </xf>
    <xf numFmtId="0" fontId="23" fillId="6" borderId="1" xfId="0" applyFont="1" applyFill="1" applyBorder="1" applyAlignment="1">
      <alignment horizontal="center" vertical="center" wrapText="1"/>
    </xf>
    <xf numFmtId="0" fontId="21" fillId="0" borderId="0" xfId="0" applyFont="1" applyAlignment="1">
      <alignment vertical="center" wrapText="1" readingOrder="1"/>
    </xf>
    <xf numFmtId="166" fontId="21" fillId="0" borderId="1" xfId="1" applyNumberFormat="1" applyFont="1" applyFill="1" applyBorder="1" applyAlignment="1">
      <alignment horizontal="left" vertical="center" wrapText="1"/>
    </xf>
    <xf numFmtId="3" fontId="21" fillId="0" borderId="1" xfId="0" applyNumberFormat="1" applyFont="1" applyBorder="1"/>
    <xf numFmtId="168" fontId="21" fillId="6" borderId="1" xfId="2" applyNumberFormat="1" applyFont="1" applyFill="1" applyBorder="1"/>
    <xf numFmtId="166" fontId="18" fillId="0" borderId="1" xfId="1" applyNumberFormat="1" applyFont="1" applyBorder="1"/>
    <xf numFmtId="3" fontId="25" fillId="2" borderId="1" xfId="0" applyNumberFormat="1" applyFont="1" applyFill="1" applyBorder="1"/>
    <xf numFmtId="166" fontId="8" fillId="0" borderId="1" xfId="0" applyNumberFormat="1" applyFont="1" applyBorder="1"/>
    <xf numFmtId="3" fontId="32" fillId="0" borderId="1" xfId="0" applyNumberFormat="1" applyFont="1" applyBorder="1"/>
    <xf numFmtId="3" fontId="22" fillId="6" borderId="1" xfId="0" applyNumberFormat="1" applyFont="1" applyFill="1" applyBorder="1" applyAlignment="1">
      <alignment horizontal="right" vertical="center" wrapText="1"/>
    </xf>
    <xf numFmtId="3" fontId="21" fillId="5" borderId="5" xfId="0" applyNumberFormat="1" applyFont="1" applyFill="1" applyBorder="1" applyAlignment="1">
      <alignment horizontal="right" vertical="center" wrapText="1"/>
    </xf>
    <xf numFmtId="3" fontId="22" fillId="5" borderId="0" xfId="0" applyNumberFormat="1" applyFont="1" applyFill="1" applyAlignment="1">
      <alignment horizontal="right" vertical="center" wrapText="1"/>
    </xf>
    <xf numFmtId="165" fontId="22" fillId="0" borderId="1" xfId="2" applyNumberFormat="1" applyFont="1" applyBorder="1" applyAlignment="1">
      <alignment horizontal="right" vertical="center" wrapText="1"/>
    </xf>
    <xf numFmtId="165" fontId="22" fillId="5" borderId="5" xfId="2" applyNumberFormat="1" applyFont="1" applyFill="1" applyBorder="1" applyAlignment="1">
      <alignment horizontal="right" vertical="center" wrapText="1"/>
    </xf>
    <xf numFmtId="3" fontId="21" fillId="5" borderId="6" xfId="0" applyNumberFormat="1" applyFont="1" applyFill="1" applyBorder="1" applyAlignment="1">
      <alignment horizontal="right" vertical="center" wrapText="1"/>
    </xf>
    <xf numFmtId="165" fontId="22" fillId="5" borderId="1" xfId="2" applyNumberFormat="1" applyFont="1" applyFill="1" applyBorder="1" applyAlignment="1">
      <alignment horizontal="right" vertical="center" wrapText="1"/>
    </xf>
    <xf numFmtId="165" fontId="21" fillId="5" borderId="1" xfId="2" applyNumberFormat="1" applyFont="1" applyFill="1" applyBorder="1" applyAlignment="1">
      <alignment horizontal="right" vertical="center" wrapText="1"/>
    </xf>
    <xf numFmtId="0" fontId="36" fillId="7" borderId="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8" fillId="7" borderId="1" xfId="0" applyFont="1" applyFill="1" applyBorder="1" applyAlignment="1">
      <alignment horizontal="left" vertical="center" wrapText="1"/>
    </xf>
    <xf numFmtId="0" fontId="37" fillId="7" borderId="1" xfId="0" applyFont="1" applyFill="1" applyBorder="1" applyAlignment="1">
      <alignment horizontal="left" vertical="center" wrapText="1"/>
    </xf>
    <xf numFmtId="3" fontId="37" fillId="8" borderId="1" xfId="0" applyNumberFormat="1" applyFont="1" applyFill="1" applyBorder="1" applyAlignment="1">
      <alignment horizontal="right" vertical="center" wrapText="1"/>
    </xf>
    <xf numFmtId="3" fontId="37" fillId="7" borderId="1" xfId="0" applyNumberFormat="1" applyFont="1" applyFill="1" applyBorder="1" applyAlignment="1">
      <alignment horizontal="right" vertical="center" wrapText="1"/>
    </xf>
    <xf numFmtId="166" fontId="37" fillId="8" borderId="1" xfId="1" applyNumberFormat="1" applyFont="1" applyFill="1" applyBorder="1" applyAlignment="1">
      <alignment horizontal="left" vertical="center" wrapText="1"/>
    </xf>
    <xf numFmtId="0" fontId="37" fillId="7" borderId="5" xfId="0" applyFont="1" applyFill="1" applyBorder="1" applyAlignment="1">
      <alignment horizontal="left" vertical="center" wrapText="1"/>
    </xf>
    <xf numFmtId="0" fontId="37" fillId="7" borderId="1" xfId="0" applyFont="1" applyFill="1" applyBorder="1" applyAlignment="1">
      <alignment horizontal="center"/>
    </xf>
    <xf numFmtId="9" fontId="37" fillId="7" borderId="1" xfId="0" applyNumberFormat="1" applyFont="1" applyFill="1" applyBorder="1" applyAlignment="1">
      <alignment horizontal="center"/>
    </xf>
    <xf numFmtId="3" fontId="37" fillId="7" borderId="1" xfId="0" applyNumberFormat="1" applyFont="1" applyFill="1" applyBorder="1"/>
    <xf numFmtId="168" fontId="37" fillId="8" borderId="1" xfId="2" applyNumberFormat="1" applyFont="1" applyFill="1" applyBorder="1"/>
    <xf numFmtId="0" fontId="38" fillId="7" borderId="5" xfId="0" applyFont="1" applyFill="1" applyBorder="1" applyAlignment="1">
      <alignment horizontal="left" vertical="center" wrapText="1"/>
    </xf>
    <xf numFmtId="0" fontId="38" fillId="7" borderId="1" xfId="0" applyFont="1" applyFill="1" applyBorder="1" applyAlignment="1">
      <alignment horizontal="left" vertical="center"/>
    </xf>
    <xf numFmtId="0" fontId="37" fillId="7" borderId="1" xfId="0" applyFont="1" applyFill="1" applyBorder="1" applyAlignment="1">
      <alignment horizontal="left" vertical="center"/>
    </xf>
    <xf numFmtId="0" fontId="37" fillId="7" borderId="1" xfId="0" applyFont="1" applyFill="1" applyBorder="1" applyAlignment="1">
      <alignment horizontal="center" vertical="center"/>
    </xf>
    <xf numFmtId="3" fontId="37" fillId="7" borderId="1" xfId="0" applyNumberFormat="1" applyFont="1" applyFill="1" applyBorder="1" applyAlignment="1">
      <alignment horizontal="left" vertical="center"/>
    </xf>
    <xf numFmtId="9" fontId="37" fillId="7" borderId="1" xfId="0" applyNumberFormat="1" applyFont="1" applyFill="1" applyBorder="1" applyAlignment="1">
      <alignment horizontal="center" vertical="center"/>
    </xf>
    <xf numFmtId="168" fontId="37" fillId="7" borderId="1" xfId="2" applyNumberFormat="1" applyFont="1" applyFill="1" applyBorder="1" applyAlignment="1">
      <alignment horizontal="right" vertical="center" wrapText="1"/>
    </xf>
    <xf numFmtId="166" fontId="37" fillId="8" borderId="1" xfId="1" applyNumberFormat="1" applyFont="1" applyFill="1" applyBorder="1" applyAlignment="1">
      <alignment horizontal="center" vertical="center" wrapText="1"/>
    </xf>
    <xf numFmtId="166" fontId="37" fillId="9" borderId="1" xfId="1" applyNumberFormat="1" applyFont="1" applyFill="1" applyBorder="1"/>
    <xf numFmtId="0" fontId="37" fillId="8" borderId="1" xfId="0" applyFont="1" applyFill="1" applyBorder="1"/>
    <xf numFmtId="9" fontId="37" fillId="7" borderId="1" xfId="0" applyNumberFormat="1" applyFont="1" applyFill="1" applyBorder="1" applyAlignment="1">
      <alignment horizontal="center" vertical="center" wrapText="1"/>
    </xf>
    <xf numFmtId="0" fontId="38" fillId="8" borderId="1" xfId="0" applyFont="1" applyFill="1" applyBorder="1" applyAlignment="1">
      <alignment horizontal="left" vertical="center" wrapText="1"/>
    </xf>
    <xf numFmtId="0" fontId="37" fillId="8" borderId="1" xfId="0" applyFont="1" applyFill="1" applyBorder="1" applyAlignment="1">
      <alignment horizontal="center" vertical="center" wrapText="1"/>
    </xf>
    <xf numFmtId="0" fontId="37" fillId="7" borderId="1" xfId="0" applyFont="1" applyFill="1" applyBorder="1" applyAlignment="1">
      <alignment vertical="center" wrapText="1"/>
    </xf>
    <xf numFmtId="0" fontId="38" fillId="7" borderId="1" xfId="0" applyFont="1" applyFill="1" applyBorder="1" applyAlignment="1">
      <alignment vertical="center" wrapText="1"/>
    </xf>
    <xf numFmtId="6" fontId="39" fillId="8" borderId="1" xfId="0" applyNumberFormat="1" applyFont="1" applyFill="1" applyBorder="1" applyAlignment="1">
      <alignment horizontal="right" vertical="center" wrapText="1"/>
    </xf>
    <xf numFmtId="165" fontId="39" fillId="8" borderId="1" xfId="0" applyNumberFormat="1" applyFont="1" applyFill="1" applyBorder="1"/>
    <xf numFmtId="165" fontId="37" fillId="8" borderId="1" xfId="0" applyNumberFormat="1" applyFont="1" applyFill="1" applyBorder="1"/>
    <xf numFmtId="166" fontId="21" fillId="0" borderId="1" xfId="1" applyNumberFormat="1" applyFont="1" applyFill="1" applyBorder="1"/>
    <xf numFmtId="3" fontId="25" fillId="0" borderId="1" xfId="0" applyNumberFormat="1" applyFont="1" applyBorder="1"/>
    <xf numFmtId="0" fontId="37" fillId="7" borderId="0" xfId="0" applyFont="1" applyFill="1" applyAlignment="1">
      <alignment horizontal="left" vertical="center" wrapText="1"/>
    </xf>
    <xf numFmtId="3" fontId="37" fillId="7" borderId="1" xfId="0" applyNumberFormat="1" applyFont="1" applyFill="1" applyBorder="1" applyAlignment="1">
      <alignment horizontal="center" vertical="center" wrapText="1"/>
    </xf>
    <xf numFmtId="166" fontId="37" fillId="7" borderId="1" xfId="1" applyNumberFormat="1" applyFont="1" applyFill="1" applyBorder="1"/>
    <xf numFmtId="166" fontId="37" fillId="7" borderId="1" xfId="1" applyNumberFormat="1" applyFont="1" applyFill="1" applyBorder="1" applyAlignment="1" applyProtection="1">
      <alignment horizontal="right"/>
      <protection hidden="1"/>
    </xf>
    <xf numFmtId="166" fontId="37" fillId="7" borderId="1" xfId="1" applyNumberFormat="1" applyFont="1" applyFill="1" applyBorder="1" applyAlignment="1">
      <alignment horizontal="right"/>
    </xf>
    <xf numFmtId="170" fontId="37" fillId="7" borderId="1" xfId="1" applyNumberFormat="1" applyFont="1" applyFill="1" applyBorder="1"/>
    <xf numFmtId="170" fontId="37" fillId="8" borderId="1" xfId="0" applyNumberFormat="1" applyFont="1" applyFill="1" applyBorder="1" applyAlignment="1">
      <alignment vertical="center"/>
    </xf>
    <xf numFmtId="10" fontId="37" fillId="7" borderId="1" xfId="2" applyNumberFormat="1" applyFont="1" applyFill="1" applyBorder="1"/>
    <xf numFmtId="3" fontId="37" fillId="7" borderId="1" xfId="0" applyNumberFormat="1" applyFont="1" applyFill="1" applyBorder="1" applyAlignment="1">
      <alignment horizontal="center" vertical="center"/>
    </xf>
    <xf numFmtId="7" fontId="37" fillId="7" borderId="1" xfId="0" applyNumberFormat="1" applyFont="1" applyFill="1" applyBorder="1" applyAlignment="1">
      <alignment horizontal="right" vertical="center"/>
    </xf>
    <xf numFmtId="0" fontId="37" fillId="8" borderId="1" xfId="0" applyFont="1" applyFill="1" applyBorder="1" applyAlignment="1">
      <alignment horizontal="center" vertical="center"/>
    </xf>
    <xf numFmtId="0" fontId="37" fillId="8" borderId="1" xfId="0" applyFont="1" applyFill="1" applyBorder="1" applyAlignment="1">
      <alignment horizontal="left"/>
    </xf>
    <xf numFmtId="3" fontId="37" fillId="8" borderId="1" xfId="0" applyNumberFormat="1" applyFont="1" applyFill="1" applyBorder="1"/>
    <xf numFmtId="3" fontId="40" fillId="8" borderId="1" xfId="0" applyNumberFormat="1" applyFont="1" applyFill="1" applyBorder="1" applyAlignment="1">
      <alignment horizontal="center" vertical="center" wrapText="1"/>
    </xf>
    <xf numFmtId="3" fontId="40" fillId="8" borderId="1" xfId="0" applyNumberFormat="1" applyFont="1" applyFill="1" applyBorder="1" applyAlignment="1">
      <alignment horizontal="center" wrapText="1"/>
    </xf>
    <xf numFmtId="166" fontId="40" fillId="7" borderId="1" xfId="0" applyNumberFormat="1" applyFont="1" applyFill="1" applyBorder="1" applyAlignment="1">
      <alignment horizontal="left" vertical="center"/>
    </xf>
    <xf numFmtId="3" fontId="40" fillId="8" borderId="1" xfId="0" applyNumberFormat="1" applyFont="1" applyFill="1" applyBorder="1" applyAlignment="1">
      <alignment horizontal="center" vertical="center"/>
    </xf>
    <xf numFmtId="166" fontId="40" fillId="7" borderId="1" xfId="0" applyNumberFormat="1" applyFont="1" applyFill="1" applyBorder="1" applyAlignment="1">
      <alignment horizontal="center" vertical="center"/>
    </xf>
    <xf numFmtId="166" fontId="40" fillId="7" borderId="1" xfId="0" applyNumberFormat="1" applyFont="1" applyFill="1" applyBorder="1" applyAlignment="1">
      <alignment horizontal="left"/>
    </xf>
    <xf numFmtId="166" fontId="35" fillId="0" borderId="0" xfId="0" applyNumberFormat="1" applyFont="1"/>
    <xf numFmtId="1" fontId="35" fillId="0" borderId="0" xfId="0" applyNumberFormat="1" applyFont="1"/>
    <xf numFmtId="0" fontId="8" fillId="0" borderId="0" xfId="0" applyFont="1" applyAlignment="1">
      <alignment horizontal="center" vertical="center"/>
    </xf>
    <xf numFmtId="166" fontId="8" fillId="0" borderId="0" xfId="0" applyNumberFormat="1" applyFont="1"/>
    <xf numFmtId="3" fontId="8" fillId="0" borderId="0" xfId="0" applyNumberFormat="1" applyFont="1"/>
    <xf numFmtId="1" fontId="35" fillId="0" borderId="0" xfId="0" applyNumberFormat="1" applyFont="1" applyAlignment="1">
      <alignment horizontal="center" vertical="center"/>
    </xf>
    <xf numFmtId="0" fontId="35" fillId="0" borderId="0" xfId="0" applyFont="1" applyAlignment="1">
      <alignment horizontal="right"/>
    </xf>
    <xf numFmtId="166" fontId="35" fillId="0" borderId="0" xfId="1" applyNumberFormat="1" applyFont="1"/>
    <xf numFmtId="166" fontId="41" fillId="0" borderId="0" xfId="1" applyNumberFormat="1" applyFont="1"/>
    <xf numFmtId="2" fontId="40" fillId="7" borderId="1" xfId="0" applyNumberFormat="1" applyFont="1" applyFill="1" applyBorder="1" applyAlignment="1">
      <alignment horizontal="left" vertical="center"/>
    </xf>
    <xf numFmtId="10" fontId="21" fillId="0" borderId="1" xfId="2" applyNumberFormat="1" applyFont="1" applyFill="1" applyBorder="1" applyAlignment="1">
      <alignment horizontal="right" vertical="center" wrapText="1"/>
    </xf>
    <xf numFmtId="167" fontId="21" fillId="0" borderId="1" xfId="3" applyNumberFormat="1" applyFont="1" applyFill="1" applyBorder="1" applyAlignment="1">
      <alignment horizontal="right" vertical="center" wrapText="1"/>
    </xf>
    <xf numFmtId="0" fontId="24" fillId="10" borderId="1" xfId="0" applyFont="1" applyFill="1" applyBorder="1" applyAlignment="1">
      <alignment horizontal="center" vertical="center"/>
    </xf>
    <xf numFmtId="0" fontId="24" fillId="10" borderId="1" xfId="0" applyFont="1" applyFill="1" applyBorder="1" applyAlignment="1">
      <alignment vertical="top"/>
    </xf>
    <xf numFmtId="0" fontId="25" fillId="10" borderId="0" xfId="0" applyFont="1" applyFill="1" applyAlignment="1">
      <alignment horizontal="center" vertical="center"/>
    </xf>
    <xf numFmtId="0" fontId="58" fillId="0" borderId="0" xfId="0" applyFont="1"/>
    <xf numFmtId="0" fontId="67" fillId="6" borderId="5" xfId="0" applyFont="1" applyFill="1" applyBorder="1" applyAlignment="1">
      <alignment horizontal="center" vertical="center" wrapText="1"/>
    </xf>
    <xf numFmtId="164" fontId="66" fillId="6" borderId="3" xfId="0" applyNumberFormat="1" applyFont="1" applyFill="1" applyBorder="1" applyAlignment="1">
      <alignment horizontal="center" vertical="center" wrapText="1"/>
    </xf>
    <xf numFmtId="0" fontId="15" fillId="6" borderId="0" xfId="0" applyFont="1" applyFill="1"/>
    <xf numFmtId="0" fontId="65" fillId="6" borderId="5" xfId="0" applyFont="1" applyFill="1" applyBorder="1" applyAlignment="1">
      <alignment horizontal="center" vertical="center"/>
    </xf>
    <xf numFmtId="0" fontId="65" fillId="6" borderId="6" xfId="0" applyFont="1" applyFill="1" applyBorder="1" applyAlignment="1">
      <alignment horizontal="center" vertical="center"/>
    </xf>
    <xf numFmtId="0" fontId="65" fillId="6" borderId="17" xfId="0" applyFont="1" applyFill="1" applyBorder="1" applyAlignment="1">
      <alignment horizontal="center" vertical="center"/>
    </xf>
    <xf numFmtId="0" fontId="68" fillId="0" borderId="6" xfId="0" applyFont="1" applyBorder="1" applyAlignment="1">
      <alignment horizontal="center" vertical="center"/>
    </xf>
    <xf numFmtId="0" fontId="68" fillId="0" borderId="0" xfId="0" applyFont="1"/>
    <xf numFmtId="164" fontId="66" fillId="6" borderId="4" xfId="0" applyNumberFormat="1" applyFont="1" applyFill="1" applyBorder="1" applyAlignment="1">
      <alignment horizontal="center" vertical="center" wrapText="1"/>
    </xf>
    <xf numFmtId="164" fontId="66" fillId="6" borderId="18" xfId="0" applyNumberFormat="1" applyFont="1" applyFill="1" applyBorder="1" applyAlignment="1">
      <alignment horizontal="center" vertical="center" wrapText="1"/>
    </xf>
    <xf numFmtId="0" fontId="18" fillId="0" borderId="0" xfId="0" applyFont="1" applyAlignment="1">
      <alignment horizontal="center" vertical="center" wrapText="1"/>
    </xf>
    <xf numFmtId="164" fontId="23" fillId="6" borderId="5" xfId="0" applyNumberFormat="1" applyFont="1" applyFill="1" applyBorder="1" applyAlignment="1">
      <alignment horizontal="center" vertical="center" wrapText="1"/>
    </xf>
    <xf numFmtId="164" fontId="23" fillId="6" borderId="3" xfId="0" applyNumberFormat="1"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3" xfId="0" applyFont="1" applyFill="1" applyBorder="1" applyAlignment="1">
      <alignment horizontal="center" vertical="center" wrapText="1"/>
    </xf>
    <xf numFmtId="164" fontId="23" fillId="6" borderId="17" xfId="0" applyNumberFormat="1" applyFont="1" applyFill="1" applyBorder="1" applyAlignment="1">
      <alignment horizontal="center" vertical="center" wrapText="1"/>
    </xf>
    <xf numFmtId="164" fontId="23" fillId="6" borderId="18" xfId="0" applyNumberFormat="1" applyFont="1" applyFill="1" applyBorder="1" applyAlignment="1">
      <alignment horizontal="center" vertical="center" wrapText="1"/>
    </xf>
    <xf numFmtId="164" fontId="23" fillId="6" borderId="16" xfId="0" applyNumberFormat="1" applyFont="1" applyFill="1" applyBorder="1" applyAlignment="1">
      <alignment horizontal="center" vertical="center" wrapText="1"/>
    </xf>
    <xf numFmtId="164" fontId="23" fillId="6" borderId="19" xfId="0" applyNumberFormat="1" applyFont="1" applyFill="1" applyBorder="1" applyAlignment="1">
      <alignment horizontal="center" vertical="center" wrapText="1"/>
    </xf>
    <xf numFmtId="164" fontId="23" fillId="6" borderId="16" xfId="0" applyNumberFormat="1" applyFont="1" applyFill="1" applyBorder="1" applyAlignment="1">
      <alignment horizontal="center" vertical="center"/>
    </xf>
    <xf numFmtId="164" fontId="23" fillId="6" borderId="19" xfId="0" applyNumberFormat="1" applyFont="1" applyFill="1" applyBorder="1" applyAlignment="1">
      <alignment horizontal="center" vertical="center"/>
    </xf>
    <xf numFmtId="164" fontId="23" fillId="6" borderId="17" xfId="0" applyNumberFormat="1" applyFont="1" applyFill="1" applyBorder="1" applyAlignment="1">
      <alignment horizontal="center" vertical="center"/>
    </xf>
    <xf numFmtId="164" fontId="23" fillId="6" borderId="18" xfId="0" applyNumberFormat="1" applyFont="1" applyFill="1" applyBorder="1" applyAlignment="1">
      <alignment horizontal="center" vertical="center"/>
    </xf>
    <xf numFmtId="0" fontId="21" fillId="0" borderId="0" xfId="0" applyFont="1" applyAlignment="1">
      <alignment horizontal="center" vertical="center" wrapText="1" readingOrder="1"/>
    </xf>
    <xf numFmtId="3" fontId="37" fillId="7" borderId="1" xfId="0" applyNumberFormat="1" applyFont="1" applyFill="1" applyBorder="1" applyAlignment="1">
      <alignment horizontal="center" vertical="center" wrapText="1"/>
    </xf>
    <xf numFmtId="0" fontId="37" fillId="7" borderId="5"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37" fillId="7" borderId="4" xfId="0" applyFont="1" applyFill="1" applyBorder="1" applyAlignment="1">
      <alignment horizontal="center" vertical="center" wrapText="1"/>
    </xf>
    <xf numFmtId="0" fontId="32" fillId="6" borderId="1" xfId="0" applyFont="1" applyFill="1" applyBorder="1" applyAlignment="1">
      <alignment horizontal="center" vertical="center"/>
    </xf>
  </cellXfs>
  <cellStyles count="75">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67" xr:uid="{F7E674E1-C3CF-4168-9D75-B45B8B61F0ED}"/>
    <cellStyle name="60% - Accent1 3" xfId="41" xr:uid="{4D20A5FE-D321-4ADD-9530-B7E42DE1B1E7}"/>
    <cellStyle name="60% - Accent2 2" xfId="68" xr:uid="{96382984-98EA-4116-B63F-1BD0B82B0F9B}"/>
    <cellStyle name="60% - Accent2 3" xfId="42" xr:uid="{919D5A42-8363-4373-BC7D-059169AA063F}"/>
    <cellStyle name="60% - Accent3 2" xfId="69" xr:uid="{0DC2CF6E-5BAB-4E5E-A237-C0E018437A0B}"/>
    <cellStyle name="60% - Accent3 3" xfId="43" xr:uid="{1FC7ADF5-3075-41C4-9096-A31160B15964}"/>
    <cellStyle name="60% - Accent4 2" xfId="70" xr:uid="{D95E0BEB-FD8A-4F68-9C0C-5ABCA5966513}"/>
    <cellStyle name="60% - Accent4 3" xfId="44" xr:uid="{9965BCEA-5B66-4741-9A89-D1EF926C120A}"/>
    <cellStyle name="60% - Accent5 2" xfId="71" xr:uid="{DE375A57-096E-4A73-A70B-93FE45396C07}"/>
    <cellStyle name="60% - Accent5 3" xfId="45" xr:uid="{CD5EE83B-F0A1-4062-87C9-AACB4415E908}"/>
    <cellStyle name="60% - Accent6 2" xfId="72" xr:uid="{E513F4F2-47F1-4B6D-A7DA-D983F29378EE}"/>
    <cellStyle name="60% - Accent6 3" xfId="46" xr:uid="{76900799-9C9E-48B8-86E9-D1D2C114D05C}"/>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1" builtinId="3"/>
    <cellStyle name="Comma 2" xfId="52" xr:uid="{98894553-872C-46D9-8F5B-461972D7721D}"/>
    <cellStyle name="Comma 3" xfId="48" xr:uid="{40208866-81FD-41E4-ACB3-FE4B80B341EB}"/>
    <cellStyle name="Comma 4" xfId="74" xr:uid="{FC999306-BB87-42F4-9699-7422DD09E8AE}"/>
    <cellStyle name="Currency" xfId="3" builtinId="4"/>
    <cellStyle name="Currency 2" xfId="49" xr:uid="{9BDF2313-2BE7-4D3E-9C14-91293632939C}"/>
    <cellStyle name="Currency 3" xfId="54" xr:uid="{2BC3354B-491D-4FAF-915A-EBA73BE0F5A5}"/>
    <cellStyle name="Explanatory Text" xfId="17" builtinId="53" customBuiltin="1"/>
    <cellStyle name="Good" xfId="8" builtinId="26" customBuiltin="1"/>
    <cellStyle name="headerStyle" xfId="37" xr:uid="{C0D2B6D3-C09C-4005-A500-3C9EC763A1C0}"/>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2" xfId="66" xr:uid="{962CD467-369D-4602-891E-F96FCB42CCAA}"/>
    <cellStyle name="Neutral 3" xfId="40" xr:uid="{011C85C5-5E12-431B-A9F2-563CF4FB242A}"/>
    <cellStyle name="Normal" xfId="0" builtinId="0"/>
    <cellStyle name="Normal 2" xfId="38" xr:uid="{ACF0286F-7231-402C-8525-3BAD742BCAFE}"/>
    <cellStyle name="Normal 2 2" xfId="64" xr:uid="{0BB5193E-9330-4462-9961-4B8B3B15EC65}"/>
    <cellStyle name="Normal 3" xfId="50" xr:uid="{EAE053AB-EC83-4720-8C91-FDDC61C65591}"/>
    <cellStyle name="Normal 3 2" xfId="51" xr:uid="{B585709C-016A-44FE-BC1E-99D8231AE27B}"/>
    <cellStyle name="Normal 4" xfId="53" xr:uid="{A095BC29-C0EE-4AE6-8E88-28C852B7ECA6}"/>
    <cellStyle name="Normal 5" xfId="58" xr:uid="{833A32D2-BEBC-4020-B427-634418A21AA0}"/>
    <cellStyle name="Normal 5 2" xfId="59" xr:uid="{AA2ABB32-8DFB-4ACF-97CA-1B9F8CC3FDB3}"/>
    <cellStyle name="Normal 5 2 2" xfId="62" xr:uid="{29318347-E9F2-474D-A6C9-F21A69CB3AA7}"/>
    <cellStyle name="Normal 6" xfId="55" xr:uid="{6A2A0066-6C32-4FAF-AFB9-9CD572D3B1DE}"/>
    <cellStyle name="Normal 6 2" xfId="56" xr:uid="{2D8277E3-EE94-464F-BB46-A11F15A1690A}"/>
    <cellStyle name="Normal 7" xfId="61" xr:uid="{6C6317D7-39F3-4B6D-8936-91B0FEE76811}"/>
    <cellStyle name="Normal 8" xfId="73" xr:uid="{7DADCDEA-D58C-4104-B9A4-3FE54C7F26E4}"/>
    <cellStyle name="Note" xfId="16" builtinId="10" customBuiltin="1"/>
    <cellStyle name="Output" xfId="11" builtinId="21" customBuiltin="1"/>
    <cellStyle name="Percent" xfId="2" builtinId="5"/>
    <cellStyle name="Percent 2" xfId="57" xr:uid="{C2343170-F2F0-4CD5-9E11-DE475FD7D566}"/>
    <cellStyle name="Percent 2 2" xfId="47" xr:uid="{512BD2B2-DEB6-4BB0-A256-AE64F37B0671}"/>
    <cellStyle name="Percent 3" xfId="60" xr:uid="{F941D7D5-A59C-466F-B9FE-1BEDE43DC818}"/>
    <cellStyle name="Percent 3 2" xfId="63" xr:uid="{0D2F5C03-2AF0-4F60-BFE2-E570093DC350}"/>
    <cellStyle name="Title 2" xfId="65" xr:uid="{793C45D8-F9A4-48BA-9396-6CD052141F3B}"/>
    <cellStyle name="Title 3" xfId="39" xr:uid="{6B34541B-DEBB-487F-A7F5-DA3B7FC56B6D}"/>
    <cellStyle name="Total" xfId="18" builtinId="25" customBuiltin="1"/>
    <cellStyle name="Warning Text" xfId="15" builtinId="11" customBuiltin="1"/>
  </cellStyles>
  <dxfs count="0"/>
  <tableStyles count="0" defaultTableStyle="TableStyleMedium2" defaultPivotStyle="PivotStyleLight16"/>
  <colors>
    <mruColors>
      <color rgb="FFD8E4BC"/>
      <color rgb="FFC4D79B"/>
      <color rgb="FFCCCC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1-88E9-40D5-B85F-1F2299C1AEF1}"/>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3-88E9-40D5-B85F-1F2299C1AEF1}"/>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5-88E9-40D5-B85F-1F2299C1AEF1}"/>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88E9-40D5-B85F-1F2299C1AEF1}"/>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9-88E9-40D5-B85F-1F2299C1AEF1}"/>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B-88E9-40D5-B85F-1F2299C1AEF1}"/>
              </c:ext>
            </c:extLst>
          </c:dPt>
          <c:dPt>
            <c:idx val="6"/>
            <c:bubble3D val="0"/>
            <c:explosion val="1"/>
            <c:spPr>
              <a:solidFill>
                <a:schemeClr val="accent1">
                  <a:tint val="48000"/>
                </a:schemeClr>
              </a:solidFill>
              <a:ln w="19050">
                <a:solidFill>
                  <a:schemeClr val="lt1"/>
                </a:solidFill>
              </a:ln>
              <a:effectLst/>
            </c:spPr>
            <c:extLst>
              <c:ext xmlns:c16="http://schemas.microsoft.com/office/drawing/2014/chart" uri="{C3380CC4-5D6E-409C-BE32-E72D297353CC}">
                <c16:uniqueId val="{0000000D-88E9-40D5-B85F-1F2299C1AEF1}"/>
              </c:ext>
            </c:extLst>
          </c:dPt>
          <c:dLbls>
            <c:dLbl>
              <c:idx val="0"/>
              <c:layout>
                <c:manualLayout>
                  <c:x val="-0.25402311895262719"/>
                  <c:y val="1.55925155925155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E9-40D5-B85F-1F2299C1AEF1}"/>
                </c:ext>
              </c:extLst>
            </c:dLbl>
            <c:dLbl>
              <c:idx val="4"/>
              <c:layout>
                <c:manualLayout>
                  <c:x val="8.2950240432427366E-2"/>
                  <c:y val="0.10301668112691735"/>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5659720840986999"/>
                      <c:h val="0.10382536382536382"/>
                    </c:manualLayout>
                  </c15:layout>
                </c:ext>
                <c:ext xmlns:c16="http://schemas.microsoft.com/office/drawing/2014/chart" uri="{C3380CC4-5D6E-409C-BE32-E72D297353CC}">
                  <c16:uniqueId val="{00000009-88E9-40D5-B85F-1F2299C1AEF1}"/>
                </c:ext>
              </c:extLst>
            </c:dLbl>
            <c:dLbl>
              <c:idx val="5"/>
              <c:layout>
                <c:manualLayout>
                  <c:x val="2.9717682020802268E-2"/>
                  <c:y val="8.3160083160083165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E9-40D5-B85F-1F2299C1AEF1}"/>
                </c:ext>
              </c:extLst>
            </c:dLbl>
            <c:dLbl>
              <c:idx val="6"/>
              <c:layout>
                <c:manualLayout>
                  <c:x val="-7.4645201296346129E-5"/>
                  <c:y val="-0.19624142616268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8E9-40D5-B85F-1F2299C1AEF1}"/>
                </c:ext>
              </c:extLst>
            </c:dLbl>
            <c:spPr>
              <a:noFill/>
              <a:ln w="6350">
                <a:solidFill>
                  <a:schemeClr val="tx1"/>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RPSCLASS1'!$A$43:$A$49</c:f>
              <c:strCache>
                <c:ptCount val="7"/>
                <c:pt idx="0">
                  <c:v>Anaerobic Digester</c:v>
                </c:pt>
                <c:pt idx="1">
                  <c:v>Biomass</c:v>
                </c:pt>
                <c:pt idx="2">
                  <c:v>Hydro</c:v>
                </c:pt>
                <c:pt idx="3">
                  <c:v>Landfill Gas</c:v>
                </c:pt>
                <c:pt idx="4">
                  <c:v>Marine/Hydrokinetic</c:v>
                </c:pt>
                <c:pt idx="5">
                  <c:v>Solar</c:v>
                </c:pt>
                <c:pt idx="6">
                  <c:v>Wind</c:v>
                </c:pt>
              </c:strCache>
            </c:strRef>
          </c:cat>
          <c:val>
            <c:numRef>
              <c:f>'3. RPSCLASS1'!$K$43:$K$49</c:f>
              <c:numCache>
                <c:formatCode>0.0%</c:formatCode>
                <c:ptCount val="7"/>
                <c:pt idx="0">
                  <c:v>6.9503608675947947E-3</c:v>
                </c:pt>
                <c:pt idx="1">
                  <c:v>8.2207645301464005E-4</c:v>
                </c:pt>
                <c:pt idx="2">
                  <c:v>3.5680161554399611E-2</c:v>
                </c:pt>
                <c:pt idx="3">
                  <c:v>3.9242620171267679E-2</c:v>
                </c:pt>
                <c:pt idx="4">
                  <c:v>0</c:v>
                </c:pt>
                <c:pt idx="5">
                  <c:v>0.46951508661643493</c:v>
                </c:pt>
                <c:pt idx="6">
                  <c:v>0.44778969433728838</c:v>
                </c:pt>
              </c:numCache>
            </c:numRef>
          </c:val>
          <c:extLst>
            <c:ext xmlns:c16="http://schemas.microsoft.com/office/drawing/2014/chart" uri="{C3380CC4-5D6E-409C-BE32-E72D297353CC}">
              <c16:uniqueId val="{0000000E-88E9-40D5-B85F-1F2299C1AEF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5755833836765202"/>
          <c:y val="0.11239576341938547"/>
          <c:w val="0.49008488373283637"/>
          <c:h val="0.78352448147723741"/>
        </c:manualLayout>
      </c:layout>
      <c:pieChart>
        <c:varyColors val="1"/>
        <c:ser>
          <c:idx val="0"/>
          <c:order val="0"/>
          <c:dPt>
            <c:idx val="0"/>
            <c:bubble3D val="0"/>
            <c:spPr>
              <a:solidFill>
                <a:schemeClr val="accent1">
                  <a:shade val="44000"/>
                </a:schemeClr>
              </a:solidFill>
              <a:ln w="19050">
                <a:solidFill>
                  <a:schemeClr val="lt1"/>
                </a:solidFill>
              </a:ln>
              <a:effectLst/>
            </c:spPr>
            <c:extLst>
              <c:ext xmlns:c16="http://schemas.microsoft.com/office/drawing/2014/chart" uri="{C3380CC4-5D6E-409C-BE32-E72D297353CC}">
                <c16:uniqueId val="{00000001-FD20-4402-B0E3-DE4CBED378EA}"/>
              </c:ext>
            </c:extLst>
          </c:dPt>
          <c:dPt>
            <c:idx val="1"/>
            <c:bubble3D val="0"/>
            <c:spPr>
              <a:solidFill>
                <a:schemeClr val="accent1">
                  <a:shade val="58000"/>
                </a:schemeClr>
              </a:solidFill>
              <a:ln w="19050">
                <a:solidFill>
                  <a:schemeClr val="lt1"/>
                </a:solidFill>
              </a:ln>
              <a:effectLst/>
            </c:spPr>
            <c:extLst>
              <c:ext xmlns:c16="http://schemas.microsoft.com/office/drawing/2014/chart" uri="{C3380CC4-5D6E-409C-BE32-E72D297353CC}">
                <c16:uniqueId val="{00000003-FD20-4402-B0E3-DE4CBED378EA}"/>
              </c:ext>
            </c:extLst>
          </c:dPt>
          <c:dPt>
            <c:idx val="2"/>
            <c:bubble3D val="0"/>
            <c:spPr>
              <a:solidFill>
                <a:schemeClr val="accent1">
                  <a:shade val="72000"/>
                </a:schemeClr>
              </a:solidFill>
              <a:ln w="19050">
                <a:solidFill>
                  <a:schemeClr val="lt1"/>
                </a:solidFill>
              </a:ln>
              <a:effectLst/>
            </c:spPr>
            <c:extLst>
              <c:ext xmlns:c16="http://schemas.microsoft.com/office/drawing/2014/chart" uri="{C3380CC4-5D6E-409C-BE32-E72D297353CC}">
                <c16:uniqueId val="{00000005-FD20-4402-B0E3-DE4CBED378EA}"/>
              </c:ext>
            </c:extLst>
          </c:dPt>
          <c:dPt>
            <c:idx val="3"/>
            <c:bubble3D val="0"/>
            <c:spPr>
              <a:solidFill>
                <a:schemeClr val="accent1">
                  <a:shade val="86000"/>
                </a:schemeClr>
              </a:solidFill>
              <a:ln w="19050">
                <a:solidFill>
                  <a:schemeClr val="lt1"/>
                </a:solidFill>
              </a:ln>
              <a:effectLst/>
            </c:spPr>
            <c:extLst>
              <c:ext xmlns:c16="http://schemas.microsoft.com/office/drawing/2014/chart" uri="{C3380CC4-5D6E-409C-BE32-E72D297353CC}">
                <c16:uniqueId val="{00000007-FD20-4402-B0E3-DE4CBED378EA}"/>
              </c:ext>
            </c:extLst>
          </c:dPt>
          <c:dPt>
            <c:idx val="4"/>
            <c:bubble3D val="0"/>
            <c:spPr>
              <a:solidFill>
                <a:schemeClr val="accent1"/>
              </a:solidFill>
              <a:ln w="19050">
                <a:solidFill>
                  <a:schemeClr val="lt1"/>
                </a:solidFill>
              </a:ln>
              <a:effectLst/>
            </c:spPr>
            <c:extLst>
              <c:ext xmlns:c16="http://schemas.microsoft.com/office/drawing/2014/chart" uri="{C3380CC4-5D6E-409C-BE32-E72D297353CC}">
                <c16:uniqueId val="{00000009-FD20-4402-B0E3-DE4CBED378EA}"/>
              </c:ext>
            </c:extLst>
          </c:dPt>
          <c:dPt>
            <c:idx val="5"/>
            <c:bubble3D val="0"/>
            <c:spPr>
              <a:solidFill>
                <a:schemeClr val="accent1">
                  <a:tint val="86000"/>
                </a:schemeClr>
              </a:solidFill>
              <a:ln w="19050">
                <a:solidFill>
                  <a:schemeClr val="lt1"/>
                </a:solidFill>
              </a:ln>
              <a:effectLst/>
            </c:spPr>
            <c:extLst>
              <c:ext xmlns:c16="http://schemas.microsoft.com/office/drawing/2014/chart" uri="{C3380CC4-5D6E-409C-BE32-E72D297353CC}">
                <c16:uniqueId val="{0000000B-FD20-4402-B0E3-DE4CBED378EA}"/>
              </c:ext>
            </c:extLst>
          </c:dPt>
          <c:dPt>
            <c:idx val="6"/>
            <c:bubble3D val="0"/>
            <c:spPr>
              <a:solidFill>
                <a:schemeClr val="accent1">
                  <a:tint val="72000"/>
                </a:schemeClr>
              </a:solidFill>
              <a:ln w="19050">
                <a:solidFill>
                  <a:schemeClr val="lt1"/>
                </a:solidFill>
              </a:ln>
              <a:effectLst/>
            </c:spPr>
            <c:extLst>
              <c:ext xmlns:c16="http://schemas.microsoft.com/office/drawing/2014/chart" uri="{C3380CC4-5D6E-409C-BE32-E72D297353CC}">
                <c16:uniqueId val="{0000000D-FD20-4402-B0E3-DE4CBED378EA}"/>
              </c:ext>
            </c:extLst>
          </c:dPt>
          <c:dPt>
            <c:idx val="7"/>
            <c:bubble3D val="0"/>
            <c:spPr>
              <a:solidFill>
                <a:schemeClr val="accent1">
                  <a:tint val="58000"/>
                </a:schemeClr>
              </a:solidFill>
              <a:ln w="19050">
                <a:solidFill>
                  <a:schemeClr val="lt1"/>
                </a:solidFill>
              </a:ln>
              <a:effectLst/>
            </c:spPr>
            <c:extLst>
              <c:ext xmlns:c16="http://schemas.microsoft.com/office/drawing/2014/chart" uri="{C3380CC4-5D6E-409C-BE32-E72D297353CC}">
                <c16:uniqueId val="{0000000F-FD20-4402-B0E3-DE4CBED378EA}"/>
              </c:ext>
            </c:extLst>
          </c:dPt>
          <c:dPt>
            <c:idx val="8"/>
            <c:bubble3D val="0"/>
            <c:spPr>
              <a:solidFill>
                <a:schemeClr val="accent1">
                  <a:tint val="44000"/>
                </a:schemeClr>
              </a:solidFill>
              <a:ln w="19050">
                <a:solidFill>
                  <a:schemeClr val="lt1"/>
                </a:solidFill>
              </a:ln>
              <a:effectLst/>
            </c:spPr>
            <c:extLst>
              <c:ext xmlns:c16="http://schemas.microsoft.com/office/drawing/2014/chart" uri="{C3380CC4-5D6E-409C-BE32-E72D297353CC}">
                <c16:uniqueId val="{00000011-FD20-4402-B0E3-DE4CBED378EA}"/>
              </c:ext>
            </c:extLst>
          </c:dPt>
          <c:dLbls>
            <c:dLbl>
              <c:idx val="0"/>
              <c:layout>
                <c:manualLayout>
                  <c:x val="0.23963133640552994"/>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20-4402-B0E3-DE4CBED378EA}"/>
                </c:ext>
              </c:extLst>
            </c:dLbl>
            <c:dLbl>
              <c:idx val="1"/>
              <c:layout>
                <c:manualLayout>
                  <c:x val="3.9938556067588435E-2"/>
                  <c:y val="-8.853118712273641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20-4402-B0E3-DE4CBED378EA}"/>
                </c:ext>
              </c:extLst>
            </c:dLbl>
            <c:dLbl>
              <c:idx val="2"/>
              <c:layout>
                <c:manualLayout>
                  <c:x val="-0.16282642089093705"/>
                  <c:y val="-1.4755027402453755E-1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20-4402-B0E3-DE4CBED378EA}"/>
                </c:ext>
              </c:extLst>
            </c:dLbl>
            <c:dLbl>
              <c:idx val="3"/>
              <c:layout>
                <c:manualLayout>
                  <c:x val="-8.294930875576037E-2"/>
                  <c:y val="-4.0241448692152184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20-4402-B0E3-DE4CBED378EA}"/>
                </c:ext>
              </c:extLst>
            </c:dLbl>
            <c:dLbl>
              <c:idx val="5"/>
              <c:layout>
                <c:manualLayout>
                  <c:x val="-0.16282642089093702"/>
                  <c:y val="6.438631790744463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20-4402-B0E3-DE4CBED378EA}"/>
                </c:ext>
              </c:extLst>
            </c:dLbl>
            <c:dLbl>
              <c:idx val="6"/>
              <c:layout>
                <c:manualLayout>
                  <c:x val="-7.9877112135176662E-2"/>
                  <c:y val="-2.012072434607649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20-4402-B0E3-DE4CBED378EA}"/>
                </c:ext>
              </c:extLst>
            </c:dLbl>
            <c:dLbl>
              <c:idx val="7"/>
              <c:layout>
                <c:manualLayout>
                  <c:x val="-0.10138248847926268"/>
                  <c:y val="-6.84104627766599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20-4402-B0E3-DE4CBED378EA}"/>
                </c:ext>
              </c:extLst>
            </c:dLbl>
            <c:dLbl>
              <c:idx val="8"/>
              <c:layout>
                <c:manualLayout>
                  <c:x val="0"/>
                  <c:y val="-5.63380281690140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20-4402-B0E3-DE4CBED378EA}"/>
                </c:ext>
              </c:extLst>
            </c:dLbl>
            <c:numFmt formatCode="0.0%" sourceLinked="0"/>
            <c:spPr>
              <a:noFill/>
              <a:ln w="6350">
                <a:solidFill>
                  <a:schemeClr val="tx1"/>
                </a:solidFill>
              </a:ln>
              <a:effectLst/>
            </c:spPr>
            <c:txPr>
              <a:bodyPr rot="0" spcFirstLastPara="1" vertOverflow="ellipsis" vert="horz" wrap="square" anchor="ctr" anchorCtr="1"/>
              <a:lstStyle/>
              <a:p>
                <a:pPr>
                  <a:defRPr lang="en-US"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RPSCLASS1'!$A$55:$A$63</c:f>
              <c:strCache>
                <c:ptCount val="9"/>
                <c:pt idx="0">
                  <c:v>CT</c:v>
                </c:pt>
                <c:pt idx="1">
                  <c:v>ME</c:v>
                </c:pt>
                <c:pt idx="2">
                  <c:v>MA</c:v>
                </c:pt>
                <c:pt idx="3">
                  <c:v>NH</c:v>
                </c:pt>
                <c:pt idx="4">
                  <c:v>RI</c:v>
                </c:pt>
                <c:pt idx="5">
                  <c:v>VT</c:v>
                </c:pt>
                <c:pt idx="6">
                  <c:v>NMISA</c:v>
                </c:pt>
                <c:pt idx="7">
                  <c:v>NY</c:v>
                </c:pt>
                <c:pt idx="8">
                  <c:v>CANADA</c:v>
                </c:pt>
              </c:strCache>
            </c:strRef>
          </c:cat>
          <c:val>
            <c:numRef>
              <c:f>'3. RPSCLASS1'!$K$55:$K$63</c:f>
              <c:numCache>
                <c:formatCode>0.0%</c:formatCode>
                <c:ptCount val="9"/>
                <c:pt idx="0">
                  <c:v>1.884081968155495E-2</c:v>
                </c:pt>
                <c:pt idx="1">
                  <c:v>0.38423274742362251</c:v>
                </c:pt>
                <c:pt idx="2">
                  <c:v>0.26212760910680044</c:v>
                </c:pt>
                <c:pt idx="3">
                  <c:v>4.4820307207745567E-2</c:v>
                </c:pt>
                <c:pt idx="4">
                  <c:v>0.16883964515020727</c:v>
                </c:pt>
                <c:pt idx="5">
                  <c:v>2.1022201316200837E-2</c:v>
                </c:pt>
                <c:pt idx="6">
                  <c:v>0</c:v>
                </c:pt>
                <c:pt idx="7">
                  <c:v>5.6854001551909228E-2</c:v>
                </c:pt>
                <c:pt idx="8">
                  <c:v>4.3262668561959206E-2</c:v>
                </c:pt>
              </c:numCache>
            </c:numRef>
          </c:val>
          <c:extLst>
            <c:ext xmlns:c16="http://schemas.microsoft.com/office/drawing/2014/chart" uri="{C3380CC4-5D6E-409C-BE32-E72D297353CC}">
              <c16:uniqueId val="{00000010-FD20-4402-B0E3-DE4CBED378EA}"/>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alpha val="99000"/>
        </a:schemeClr>
      </a:solidFill>
      <a:round/>
    </a:ln>
    <a:effectLst/>
  </c:spPr>
  <c:txPr>
    <a:bodyPr/>
    <a:lstStyle/>
    <a:p>
      <a:pPr>
        <a:defRPr lang="en-US"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7361111111111114"/>
          <c:y val="0.10878030490091177"/>
          <c:w val="0.46505599300087497"/>
          <c:h val="0.77779399526278747"/>
        </c:manualLayout>
      </c:layout>
      <c:pie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3-0408-40A6-B650-29EB8BF4C67C}"/>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1-0408-40A6-B650-29EB8BF4C67C}"/>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2-0408-40A6-B650-29EB8BF4C67C}"/>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0408-40A6-B650-29EB8BF4C67C}"/>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6-0408-40A6-B650-29EB8BF4C67C}"/>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0408-40A6-B650-29EB8BF4C67C}"/>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4-0408-40A6-B650-29EB8BF4C67C}"/>
              </c:ext>
            </c:extLst>
          </c:dPt>
          <c:dLbls>
            <c:dLbl>
              <c:idx val="0"/>
              <c:layout>
                <c:manualLayout>
                  <c:x val="0"/>
                  <c:y val="-6.354010590970635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08-40A6-B650-29EB8BF4C67C}"/>
                </c:ext>
              </c:extLst>
            </c:dLbl>
            <c:dLbl>
              <c:idx val="1"/>
              <c:layout>
                <c:manualLayout>
                  <c:x val="4.4198895027624231E-2"/>
                  <c:y val="-5.143722859357179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08-40A6-B650-29EB8BF4C67C}"/>
                </c:ext>
              </c:extLst>
            </c:dLbl>
            <c:dLbl>
              <c:idx val="2"/>
              <c:layout>
                <c:manualLayout>
                  <c:x val="6.4088397790055249E-2"/>
                  <c:y val="-3.630863194840367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08-40A6-B650-29EB8BF4C67C}"/>
                </c:ext>
              </c:extLst>
            </c:dLbl>
            <c:dLbl>
              <c:idx val="3"/>
              <c:layout>
                <c:manualLayout>
                  <c:x val="0.10607734806629818"/>
                  <c:y val="-1.210287731613465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08-40A6-B650-29EB8BF4C67C}"/>
                </c:ext>
              </c:extLst>
            </c:dLbl>
            <c:dLbl>
              <c:idx val="5"/>
              <c:layout>
                <c:manualLayout>
                  <c:x val="-5.7458563535911625E-2"/>
                  <c:y val="-2.420575463226908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08-40A6-B650-29EB8BF4C67C}"/>
                </c:ext>
              </c:extLst>
            </c:dLbl>
            <c:dLbl>
              <c:idx val="6"/>
              <c:layout>
                <c:manualLayout>
                  <c:x val="-3.9779005524861917E-2"/>
                  <c:y val="-3.63086319484036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08-40A6-B650-29EB8BF4C67C}"/>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 RPS Class II'!$A$22:$A$28</c:f>
              <c:strCache>
                <c:ptCount val="7"/>
                <c:pt idx="0">
                  <c:v>CT</c:v>
                </c:pt>
                <c:pt idx="1">
                  <c:v>ME</c:v>
                </c:pt>
                <c:pt idx="2">
                  <c:v>MA</c:v>
                </c:pt>
                <c:pt idx="3">
                  <c:v>NH</c:v>
                </c:pt>
                <c:pt idx="4">
                  <c:v>NY</c:v>
                </c:pt>
                <c:pt idx="5">
                  <c:v>RI</c:v>
                </c:pt>
                <c:pt idx="6">
                  <c:v>VT</c:v>
                </c:pt>
              </c:strCache>
            </c:strRef>
          </c:cat>
          <c:val>
            <c:numRef>
              <c:f>'7. RPS Class II'!$K$22:$K$28</c:f>
              <c:numCache>
                <c:formatCode>0.00%</c:formatCode>
                <c:ptCount val="7"/>
                <c:pt idx="0">
                  <c:v>1.0698764998357913E-2</c:v>
                </c:pt>
                <c:pt idx="1">
                  <c:v>0.16389243189160704</c:v>
                </c:pt>
                <c:pt idx="2">
                  <c:v>0.11361862354980867</c:v>
                </c:pt>
                <c:pt idx="3">
                  <c:v>0.14601431288235789</c:v>
                </c:pt>
                <c:pt idx="4">
                  <c:v>0.39838311782541952</c:v>
                </c:pt>
                <c:pt idx="5">
                  <c:v>2.2042144335566063E-3</c:v>
                </c:pt>
                <c:pt idx="6">
                  <c:v>0.16518853441889239</c:v>
                </c:pt>
              </c:numCache>
            </c:numRef>
          </c:val>
          <c:extLst>
            <c:ext xmlns:c16="http://schemas.microsoft.com/office/drawing/2014/chart" uri="{C3380CC4-5D6E-409C-BE32-E72D297353CC}">
              <c16:uniqueId val="{00000000-0408-40A6-B650-29EB8BF4C67C}"/>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7990960442983397"/>
          <c:y val="8.2637296868441318E-2"/>
          <c:w val="0.57138472994975664"/>
          <c:h val="0.74502290203096966"/>
        </c:manualLayout>
      </c:layout>
      <c:pieChart>
        <c:varyColors val="1"/>
        <c:ser>
          <c:idx val="0"/>
          <c:order val="0"/>
          <c:tx>
            <c:v>FUEL TYPE</c:v>
          </c:tx>
          <c:dPt>
            <c:idx val="0"/>
            <c:bubble3D val="0"/>
            <c:spPr>
              <a:solidFill>
                <a:schemeClr val="accent1">
                  <a:shade val="42000"/>
                </a:schemeClr>
              </a:solidFill>
              <a:ln w="19050">
                <a:solidFill>
                  <a:schemeClr val="lt1"/>
                </a:solidFill>
              </a:ln>
              <a:effectLst/>
            </c:spPr>
            <c:extLst>
              <c:ext xmlns:c16="http://schemas.microsoft.com/office/drawing/2014/chart" uri="{C3380CC4-5D6E-409C-BE32-E72D297353CC}">
                <c16:uniqueId val="{00000009-9F20-4B62-B3CB-248A78AD04F6}"/>
              </c:ext>
            </c:extLst>
          </c:dPt>
          <c:dPt>
            <c:idx val="1"/>
            <c:bubble3D val="0"/>
            <c:spPr>
              <a:solidFill>
                <a:schemeClr val="accent1">
                  <a:shade val="55000"/>
                </a:schemeClr>
              </a:solidFill>
              <a:ln w="19050">
                <a:solidFill>
                  <a:schemeClr val="lt1"/>
                </a:solidFill>
              </a:ln>
              <a:effectLst/>
            </c:spPr>
            <c:extLst>
              <c:ext xmlns:c16="http://schemas.microsoft.com/office/drawing/2014/chart" uri="{C3380CC4-5D6E-409C-BE32-E72D297353CC}">
                <c16:uniqueId val="{0000000A-9F20-4B62-B3CB-248A78AD04F6}"/>
              </c:ext>
            </c:extLst>
          </c:dPt>
          <c:dPt>
            <c:idx val="2"/>
            <c:bubble3D val="0"/>
            <c:spPr>
              <a:solidFill>
                <a:schemeClr val="accent1">
                  <a:shade val="68000"/>
                </a:schemeClr>
              </a:solidFill>
              <a:ln w="19050">
                <a:solidFill>
                  <a:schemeClr val="lt1"/>
                </a:solidFill>
              </a:ln>
              <a:effectLst/>
            </c:spPr>
            <c:extLst>
              <c:ext xmlns:c16="http://schemas.microsoft.com/office/drawing/2014/chart" uri="{C3380CC4-5D6E-409C-BE32-E72D297353CC}">
                <c16:uniqueId val="{00000008-9F20-4B62-B3CB-248A78AD04F6}"/>
              </c:ext>
            </c:extLst>
          </c:dPt>
          <c:dPt>
            <c:idx val="3"/>
            <c:bubble3D val="0"/>
            <c:spPr>
              <a:solidFill>
                <a:schemeClr val="accent1">
                  <a:shade val="80000"/>
                </a:schemeClr>
              </a:solidFill>
              <a:ln w="19050">
                <a:solidFill>
                  <a:schemeClr val="lt1"/>
                </a:solidFill>
              </a:ln>
              <a:effectLst/>
            </c:spPr>
            <c:extLst>
              <c:ext xmlns:c16="http://schemas.microsoft.com/office/drawing/2014/chart" uri="{C3380CC4-5D6E-409C-BE32-E72D297353CC}">
                <c16:uniqueId val="{00000006-9F20-4B62-B3CB-248A78AD04F6}"/>
              </c:ext>
            </c:extLst>
          </c:dPt>
          <c:dPt>
            <c:idx val="4"/>
            <c:bubble3D val="0"/>
            <c:spPr>
              <a:solidFill>
                <a:schemeClr val="accent1">
                  <a:shade val="93000"/>
                </a:schemeClr>
              </a:solidFill>
              <a:ln w="19050">
                <a:solidFill>
                  <a:schemeClr val="lt1"/>
                </a:solidFill>
              </a:ln>
              <a:effectLst/>
            </c:spPr>
            <c:extLst>
              <c:ext xmlns:c16="http://schemas.microsoft.com/office/drawing/2014/chart" uri="{C3380CC4-5D6E-409C-BE32-E72D297353CC}">
                <c16:uniqueId val="{00000005-9F20-4B62-B3CB-248A78AD04F6}"/>
              </c:ext>
            </c:extLst>
          </c:dPt>
          <c:dPt>
            <c:idx val="5"/>
            <c:bubble3D val="0"/>
            <c:spPr>
              <a:solidFill>
                <a:schemeClr val="accent1">
                  <a:tint val="94000"/>
                </a:schemeClr>
              </a:solidFill>
              <a:ln w="19050">
                <a:solidFill>
                  <a:schemeClr val="lt1"/>
                </a:solidFill>
              </a:ln>
              <a:effectLst/>
            </c:spPr>
            <c:extLst>
              <c:ext xmlns:c16="http://schemas.microsoft.com/office/drawing/2014/chart" uri="{C3380CC4-5D6E-409C-BE32-E72D297353CC}">
                <c16:uniqueId val="{00000004-9F20-4B62-B3CB-248A78AD04F6}"/>
              </c:ext>
            </c:extLst>
          </c:dPt>
          <c:dPt>
            <c:idx val="6"/>
            <c:bubble3D val="0"/>
            <c:spPr>
              <a:solidFill>
                <a:schemeClr val="accent1">
                  <a:tint val="81000"/>
                </a:schemeClr>
              </a:solidFill>
              <a:ln w="19050">
                <a:solidFill>
                  <a:schemeClr val="lt1"/>
                </a:solidFill>
              </a:ln>
              <a:effectLst/>
            </c:spPr>
            <c:extLst>
              <c:ext xmlns:c16="http://schemas.microsoft.com/office/drawing/2014/chart" uri="{C3380CC4-5D6E-409C-BE32-E72D297353CC}">
                <c16:uniqueId val="{00000003-9F20-4B62-B3CB-248A78AD04F6}"/>
              </c:ext>
            </c:extLst>
          </c:dPt>
          <c:dPt>
            <c:idx val="7"/>
            <c:bubble3D val="0"/>
            <c:spPr>
              <a:solidFill>
                <a:schemeClr val="accent1">
                  <a:tint val="69000"/>
                </a:schemeClr>
              </a:solidFill>
              <a:ln w="19050">
                <a:solidFill>
                  <a:schemeClr val="lt1"/>
                </a:solidFill>
              </a:ln>
              <a:effectLst/>
            </c:spPr>
            <c:extLst>
              <c:ext xmlns:c16="http://schemas.microsoft.com/office/drawing/2014/chart" uri="{C3380CC4-5D6E-409C-BE32-E72D297353CC}">
                <c16:uniqueId val="{00000001-9F20-4B62-B3CB-248A78AD04F6}"/>
              </c:ext>
            </c:extLst>
          </c:dPt>
          <c:dPt>
            <c:idx val="8"/>
            <c:bubble3D val="0"/>
            <c:spPr>
              <a:solidFill>
                <a:schemeClr val="accent1">
                  <a:tint val="56000"/>
                </a:schemeClr>
              </a:solidFill>
              <a:ln w="19050">
                <a:solidFill>
                  <a:schemeClr val="lt1"/>
                </a:solidFill>
              </a:ln>
              <a:effectLst/>
            </c:spPr>
            <c:extLst>
              <c:ext xmlns:c16="http://schemas.microsoft.com/office/drawing/2014/chart" uri="{C3380CC4-5D6E-409C-BE32-E72D297353CC}">
                <c16:uniqueId val="{00000002-9F20-4B62-B3CB-248A78AD04F6}"/>
              </c:ext>
            </c:extLst>
          </c:dPt>
          <c:dPt>
            <c:idx val="9"/>
            <c:bubble3D val="0"/>
            <c:spPr>
              <a:solidFill>
                <a:schemeClr val="accent1">
                  <a:tint val="43000"/>
                </a:schemeClr>
              </a:solidFill>
              <a:ln w="19050">
                <a:solidFill>
                  <a:schemeClr val="lt1"/>
                </a:solidFill>
              </a:ln>
              <a:effectLst/>
            </c:spPr>
            <c:extLst>
              <c:ext xmlns:c16="http://schemas.microsoft.com/office/drawing/2014/chart" uri="{C3380CC4-5D6E-409C-BE32-E72D297353CC}">
                <c16:uniqueId val="{00000007-9F20-4B62-B3CB-248A78AD04F6}"/>
              </c:ext>
            </c:extLst>
          </c:dPt>
          <c:dLbls>
            <c:dLbl>
              <c:idx val="0"/>
              <c:layout>
                <c:manualLayout>
                  <c:x val="2.4569966578137099E-2"/>
                  <c:y val="1.464545096013247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354182420223984"/>
                      <c:h val="8.706202460411544E-2"/>
                    </c:manualLayout>
                  </c15:layout>
                </c:ext>
                <c:ext xmlns:c16="http://schemas.microsoft.com/office/drawing/2014/chart" uri="{C3380CC4-5D6E-409C-BE32-E72D297353CC}">
                  <c16:uniqueId val="{00000009-9F20-4B62-B3CB-248A78AD04F6}"/>
                </c:ext>
              </c:extLst>
            </c:dLbl>
            <c:dLbl>
              <c:idx val="1"/>
              <c:layout>
                <c:manualLayout>
                  <c:x val="0.19166666666666657"/>
                  <c:y val="-1.69671261930010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F20-4B62-B3CB-248A78AD04F6}"/>
                </c:ext>
              </c:extLst>
            </c:dLbl>
            <c:dLbl>
              <c:idx val="2"/>
              <c:layout>
                <c:manualLayout>
                  <c:x val="0.17222222222222233"/>
                  <c:y val="0.1018027571580063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F20-4B62-B3CB-248A78AD04F6}"/>
                </c:ext>
              </c:extLst>
            </c:dLbl>
            <c:dLbl>
              <c:idx val="3"/>
              <c:layout>
                <c:manualLayout>
                  <c:x val="0.1861111111111112"/>
                  <c:y val="0.2078472958642629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F20-4B62-B3CB-248A78AD04F6}"/>
                </c:ext>
              </c:extLst>
            </c:dLbl>
            <c:dLbl>
              <c:idx val="4"/>
              <c:layout>
                <c:manualLayout>
                  <c:x val="6.2544828543809702E-2"/>
                  <c:y val="0.2905843650394615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F20-4B62-B3CB-248A78AD04F6}"/>
                </c:ext>
              </c:extLst>
            </c:dLbl>
            <c:dLbl>
              <c:idx val="5"/>
              <c:layout>
                <c:manualLayout>
                  <c:x val="3.0555555555555454E-2"/>
                  <c:y val="0.2248144220572640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F20-4B62-B3CB-248A78AD04F6}"/>
                </c:ext>
              </c:extLst>
            </c:dLbl>
            <c:dLbl>
              <c:idx val="6"/>
              <c:layout>
                <c:manualLayout>
                  <c:x val="-2.7777777777777776E-2"/>
                  <c:y val="0.123011664899257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F20-4B62-B3CB-248A78AD04F6}"/>
                </c:ext>
              </c:extLst>
            </c:dLbl>
            <c:dLbl>
              <c:idx val="7"/>
              <c:layout>
                <c:manualLayout>
                  <c:x val="-5.8333333333333334E-2"/>
                  <c:y val="-4.66595970307530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F20-4B62-B3CB-248A78AD04F6}"/>
                </c:ext>
              </c:extLst>
            </c:dLbl>
            <c:dLbl>
              <c:idx val="8"/>
              <c:layout>
                <c:manualLayout>
                  <c:x val="-0.30833333333333335"/>
                  <c:y val="8.48356309650053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F20-4B62-B3CB-248A78AD04F6}"/>
                </c:ext>
              </c:extLst>
            </c:dLbl>
            <c:dLbl>
              <c:idx val="9"/>
              <c:layout>
                <c:manualLayout>
                  <c:x val="-0.1487329275659173"/>
                  <c:y val="2.013736894180162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0846875369755396"/>
                      <c:h val="6.8669553072079531E-2"/>
                    </c:manualLayout>
                  </c15:layout>
                </c:ext>
                <c:ext xmlns:c16="http://schemas.microsoft.com/office/drawing/2014/chart" uri="{C3380CC4-5D6E-409C-BE32-E72D297353CC}">
                  <c16:uniqueId val="{00000007-9F20-4B62-B3CB-248A78AD04F6}"/>
                </c:ext>
              </c:extLst>
            </c:dLbl>
            <c:numFmt formatCode="0.0%" sourceLinked="0"/>
            <c:spPr>
              <a:noFill/>
              <a:ln w="6350">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 APS'!$B$21:$K$21</c:f>
              <c:strCache>
                <c:ptCount val="10"/>
                <c:pt idx="0">
                  <c:v> Air-Source 
Heat Pump </c:v>
                </c:pt>
                <c:pt idx="1">
                  <c:v> Biomass </c:v>
                </c:pt>
                <c:pt idx="2">
                  <c:v> Digester Gas </c:v>
                </c:pt>
                <c:pt idx="3">
                  <c:v> Fuel Cell </c:v>
                </c:pt>
                <c:pt idx="4">
                  <c:v> Ground- and Water-Source 
Heat Pump </c:v>
                </c:pt>
                <c:pt idx="5">
                  <c:v> Liquid Biofuels </c:v>
                </c:pt>
                <c:pt idx="6">
                  <c:v> Municipal Solid Waste </c:v>
                </c:pt>
                <c:pt idx="7">
                  <c:v> Natural Gas </c:v>
                </c:pt>
                <c:pt idx="8">
                  <c:v> Solar Thermal </c:v>
                </c:pt>
                <c:pt idx="9">
                  <c:v> Wood </c:v>
                </c:pt>
              </c:strCache>
            </c:strRef>
          </c:cat>
          <c:val>
            <c:numRef>
              <c:f>'9. APS'!$B$25:$K$25</c:f>
              <c:numCache>
                <c:formatCode>_(* #,##0_);_(* \(#,##0\);_(* "-"??_);_(@_)</c:formatCode>
                <c:ptCount val="10"/>
                <c:pt idx="0">
                  <c:v>211511</c:v>
                </c:pt>
                <c:pt idx="1">
                  <c:v>2564</c:v>
                </c:pt>
                <c:pt idx="2">
                  <c:v>3877</c:v>
                </c:pt>
                <c:pt idx="3">
                  <c:v>93716</c:v>
                </c:pt>
                <c:pt idx="4">
                  <c:v>66334</c:v>
                </c:pt>
                <c:pt idx="5">
                  <c:v>363796</c:v>
                </c:pt>
                <c:pt idx="6">
                  <c:v>26986</c:v>
                </c:pt>
                <c:pt idx="7">
                  <c:v>1424658</c:v>
                </c:pt>
                <c:pt idx="8">
                  <c:v>25662</c:v>
                </c:pt>
                <c:pt idx="9">
                  <c:v>2675</c:v>
                </c:pt>
              </c:numCache>
            </c:numRef>
          </c:val>
          <c:extLst>
            <c:ext xmlns:c16="http://schemas.microsoft.com/office/drawing/2014/chart" uri="{C3380CC4-5D6E-409C-BE32-E72D297353CC}">
              <c16:uniqueId val="{00000000-9F20-4B62-B3CB-248A78AD04F6}"/>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932194065261494"/>
          <c:y val="0.14339973528949906"/>
          <c:w val="0.54166666666666663"/>
          <c:h val="0.90277777777777779"/>
        </c:manualLayout>
      </c:layout>
      <c:pieChart>
        <c:varyColors val="1"/>
        <c:ser>
          <c:idx val="0"/>
          <c:order val="0"/>
          <c:explosion val="1"/>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1-5DD4-4883-97B3-7488A1392814}"/>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4-5698-495F-9D39-F81AF48809D7}"/>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3-5698-495F-9D39-F81AF48809D7}"/>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2-5698-495F-9D39-F81AF48809D7}"/>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7-5698-495F-9D39-F81AF48809D7}"/>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5698-495F-9D39-F81AF48809D7}"/>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6-5698-495F-9D39-F81AF48809D7}"/>
              </c:ext>
            </c:extLst>
          </c:dPt>
          <c:dLbls>
            <c:dLbl>
              <c:idx val="0"/>
              <c:layout>
                <c:manualLayout>
                  <c:x val="8.0013623775444801E-17"/>
                  <c:y val="-5.886475122634898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DD4-4883-97B3-7488A1392814}"/>
                </c:ext>
              </c:extLst>
            </c:dLbl>
            <c:dLbl>
              <c:idx val="1"/>
              <c:layout>
                <c:manualLayout>
                  <c:x val="3.49154391707584E-2"/>
                  <c:y val="-3.644008409250175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5698-495F-9D39-F81AF48809D7}"/>
                </c:ext>
              </c:extLst>
            </c:dLbl>
            <c:dLbl>
              <c:idx val="2"/>
              <c:layout>
                <c:manualLayout>
                  <c:x val="0.12875068194217129"/>
                  <c:y val="2.803083391730901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698-495F-9D39-F81AF48809D7}"/>
                </c:ext>
              </c:extLst>
            </c:dLbl>
            <c:dLbl>
              <c:idx val="3"/>
              <c:layout>
                <c:manualLayout>
                  <c:x val="6.5466448445171854E-2"/>
                  <c:y val="0.1065171688857744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698-495F-9D39-F81AF48809D7}"/>
                </c:ext>
              </c:extLst>
            </c:dLbl>
            <c:dLbl>
              <c:idx val="4"/>
              <c:layout>
                <c:manualLayout>
                  <c:x val="-0.14184397163120568"/>
                  <c:y val="-2.971768202080237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698-495F-9D39-F81AF48809D7}"/>
                </c:ext>
              </c:extLst>
            </c:dLbl>
            <c:dLbl>
              <c:idx val="5"/>
              <c:layout>
                <c:manualLayout>
                  <c:x val="-0.13529732678668852"/>
                  <c:y val="0"/>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698-495F-9D39-F81AF48809D7}"/>
                </c:ext>
              </c:extLst>
            </c:dLbl>
            <c:dLbl>
              <c:idx val="6"/>
              <c:layout>
                <c:manualLayout>
                  <c:x val="-4.3644298963447979E-2"/>
                  <c:y val="-3.36370007007708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698-495F-9D39-F81AF48809D7}"/>
                </c:ext>
              </c:extLst>
            </c:dLbl>
            <c:numFmt formatCode="0.00%" sourceLinked="0"/>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'10. CPS'!$A$25:$A$31</c:f>
              <c:strCache>
                <c:ptCount val="7"/>
                <c:pt idx="0">
                  <c:v>Biogas</c:v>
                </c:pt>
                <c:pt idx="1">
                  <c:v>Biomass</c:v>
                </c:pt>
                <c:pt idx="2">
                  <c:v>Demand Response</c:v>
                </c:pt>
                <c:pt idx="3">
                  <c:v>Energy Storage</c:v>
                </c:pt>
                <c:pt idx="4">
                  <c:v>Pumped Storage</c:v>
                </c:pt>
                <c:pt idx="5">
                  <c:v>Solar Energy</c:v>
                </c:pt>
                <c:pt idx="6">
                  <c:v>Wind Energy</c:v>
                </c:pt>
              </c:strCache>
            </c:strRef>
          </c:cat>
          <c:val>
            <c:numRef>
              <c:f>'10. CPS'!$C$25:$C$31</c:f>
              <c:numCache>
                <c:formatCode>0.0%</c:formatCode>
                <c:ptCount val="7"/>
                <c:pt idx="0">
                  <c:v>7.944401938281051E-2</c:v>
                </c:pt>
                <c:pt idx="1">
                  <c:v>8.707691186650636E-3</c:v>
                </c:pt>
                <c:pt idx="2">
                  <c:v>1.3735563085218786E-2</c:v>
                </c:pt>
                <c:pt idx="3">
                  <c:v>0.12215815936167887</c:v>
                </c:pt>
                <c:pt idx="4">
                  <c:v>0.72658214012460376</c:v>
                </c:pt>
                <c:pt idx="5">
                  <c:v>3.199803257186578E-2</c:v>
                </c:pt>
                <c:pt idx="6">
                  <c:v>1.7374394287171639E-2</c:v>
                </c:pt>
              </c:numCache>
            </c:numRef>
          </c:val>
          <c:extLst>
            <c:ext xmlns:c16="http://schemas.microsoft.com/office/drawing/2014/chart" uri="{C3380CC4-5D6E-409C-BE32-E72D297353CC}">
              <c16:uniqueId val="{0000000E-5DD4-4883-97B3-7488A1392814}"/>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901700</xdr:colOff>
      <xdr:row>1</xdr:row>
      <xdr:rowOff>120650</xdr:rowOff>
    </xdr:from>
    <xdr:to>
      <xdr:col>0</xdr:col>
      <xdr:colOff>3575050</xdr:colOff>
      <xdr:row>13</xdr:row>
      <xdr:rowOff>165101</xdr:rowOff>
    </xdr:to>
    <xdr:pic>
      <xdr:nvPicPr>
        <xdr:cNvPr id="7" name="Picture 2">
          <a:extLst>
            <a:ext uri="{FF2B5EF4-FFF2-40B4-BE49-F238E27FC236}">
              <a16:creationId xmlns:a16="http://schemas.microsoft.com/office/drawing/2014/main" id="{91B0011A-7BC7-FCD9-E4D3-A799EE0F409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477" b="8139"/>
        <a:stretch/>
      </xdr:blipFill>
      <xdr:spPr>
        <a:xfrm>
          <a:off x="901700" y="301625"/>
          <a:ext cx="2676525" cy="2260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139700</xdr:rowOff>
    </xdr:from>
    <xdr:to>
      <xdr:col>8</xdr:col>
      <xdr:colOff>657225</xdr:colOff>
      <xdr:row>22</xdr:row>
      <xdr:rowOff>104775</xdr:rowOff>
    </xdr:to>
    <xdr:graphicFrame macro="">
      <xdr:nvGraphicFramePr>
        <xdr:cNvPr id="9" name="Chart 1">
          <a:extLst>
            <a:ext uri="{FF2B5EF4-FFF2-40B4-BE49-F238E27FC236}">
              <a16:creationId xmlns:a16="http://schemas.microsoft.com/office/drawing/2014/main" id="{E41A4294-3B6C-4208-A75E-4C50B9DED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803274</xdr:colOff>
      <xdr:row>24</xdr:row>
      <xdr:rowOff>161925</xdr:rowOff>
    </xdr:from>
    <xdr:to>
      <xdr:col>8</xdr:col>
      <xdr:colOff>653922</xdr:colOff>
      <xdr:row>45</xdr:row>
      <xdr:rowOff>39624</xdr:rowOff>
    </xdr:to>
    <xdr:graphicFrame macro="">
      <xdr:nvGraphicFramePr>
        <xdr:cNvPr id="7" name="Chart 2">
          <a:extLst>
            <a:ext uri="{FF2B5EF4-FFF2-40B4-BE49-F238E27FC236}">
              <a16:creationId xmlns:a16="http://schemas.microsoft.com/office/drawing/2014/main" id="{8C8D7D4C-B407-40E2-88A1-D6D3C8A5A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412750</xdr:colOff>
      <xdr:row>2</xdr:row>
      <xdr:rowOff>1</xdr:rowOff>
    </xdr:from>
    <xdr:to>
      <xdr:col>6</xdr:col>
      <xdr:colOff>501650</xdr:colOff>
      <xdr:row>24</xdr:row>
      <xdr:rowOff>146050</xdr:rowOff>
    </xdr:to>
    <xdr:graphicFrame macro="">
      <xdr:nvGraphicFramePr>
        <xdr:cNvPr id="2" name="Chart 2">
          <a:extLst>
            <a:ext uri="{FF2B5EF4-FFF2-40B4-BE49-F238E27FC236}">
              <a16:creationId xmlns:a16="http://schemas.microsoft.com/office/drawing/2014/main" id="{4EA30A4C-160B-361C-FBA8-DCCAFC807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600074</xdr:colOff>
      <xdr:row>1</xdr:row>
      <xdr:rowOff>161924</xdr:rowOff>
    </xdr:from>
    <xdr:to>
      <xdr:col>12</xdr:col>
      <xdr:colOff>123824</xdr:colOff>
      <xdr:row>33</xdr:row>
      <xdr:rowOff>123825</xdr:rowOff>
    </xdr:to>
    <xdr:graphicFrame macro="">
      <xdr:nvGraphicFramePr>
        <xdr:cNvPr id="2" name="Chart 2">
          <a:extLst>
            <a:ext uri="{FF2B5EF4-FFF2-40B4-BE49-F238E27FC236}">
              <a16:creationId xmlns:a16="http://schemas.microsoft.com/office/drawing/2014/main" id="{EF0CFD95-8882-8B9D-6AC4-9FD7591AA2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6349</xdr:rowOff>
    </xdr:from>
    <xdr:to>
      <xdr:col>10</xdr:col>
      <xdr:colOff>304800</xdr:colOff>
      <xdr:row>28</xdr:row>
      <xdr:rowOff>180974</xdr:rowOff>
    </xdr:to>
    <xdr:graphicFrame macro="">
      <xdr:nvGraphicFramePr>
        <xdr:cNvPr id="2" name="Chart 3">
          <a:extLst>
            <a:ext uri="{FF2B5EF4-FFF2-40B4-BE49-F238E27FC236}">
              <a16:creationId xmlns:a16="http://schemas.microsoft.com/office/drawing/2014/main" id="{EAD65AB4-2D71-4858-8ED7-B150178B1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zazy_atala_mass_gov/Documents/HomeDrive/mydocs/CY2020/UtilityProcessing/20210616_CY2020_UVFLoadResultsbyLSE_FINALVERSION_ZAJ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zazy_atala_mass_gov/Documents/HomeDrive/mydocs/CY2020/UtilityProcessing/RPSVERSION/20210616_CY2020_UVFLoadResultsbyLSE_FINALVERSION_ZAJ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2012%20RPS-APS%20Compliance%20Filings%20&amp;%20Report%20Prep\2012%20MASTER%20WORKBOOKS\3.GIS%20DATA-CY2012-0804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RPS\CY2012%20RawData\CY2012-MASTERWORBOOK-RAWDATA-06.27.201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massgov-my.sharepoint.com/personal/john_wassam_mass_gov/Documents/WORK/ANALYSIS%20WORKBOOK/2022/20230728_ReportingProfessionalWorkBookV3.0_CY2022_ZAJW_JW_NEWLOAD.xlsx" TargetMode="External"/><Relationship Id="rId1" Type="http://schemas.openxmlformats.org/officeDocument/2006/relationships/externalLinkPath" Target="/personal/john_wassam_mass_gov/Documents/WORK/ANALYSIS%20WORKBOOK/2022/20230728_ReportingProfessionalWorkBookV3.0_CY2022_ZAJW_JW_NEWLO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sheetName val="2020LSELOAD"/>
      <sheetName val="2020LSE_REVLOAD_JW"/>
      <sheetName val="LSELOADbyParentIOU"/>
      <sheetName val="Suppliersname"/>
      <sheetName val="REF_bySupplier"/>
      <sheetName val="2020RAWDATAUTILREVISED"/>
      <sheetName val="PIVOTUTIL"/>
      <sheetName val="LSE_List"/>
      <sheetName val="linkedLSE_indiv"/>
      <sheetName val="2017_LSELOADREVISED"/>
      <sheetName val="LSECODE"/>
      <sheetName val="Sheet2"/>
    </sheetNames>
    <sheetDataSet>
      <sheetData sheetId="0"/>
      <sheetData sheetId="1">
        <row r="7">
          <cell r="D7">
            <v>165682.71599999999</v>
          </cell>
        </row>
      </sheetData>
      <sheetData sheetId="2"/>
      <sheetData sheetId="3"/>
      <sheetData sheetId="4"/>
      <sheetData sheetId="5"/>
      <sheetData sheetId="6"/>
      <sheetData sheetId="7"/>
      <sheetData sheetId="8">
        <row r="2">
          <cell r="N2" t="str">
            <v>Eversource</v>
          </cell>
          <cell r="R2" t="str">
            <v>Eversource</v>
          </cell>
          <cell r="S2">
            <v>1</v>
          </cell>
          <cell r="T2">
            <v>1</v>
          </cell>
        </row>
        <row r="3">
          <cell r="R3" t="str">
            <v>Fitchburg_G&amp;E</v>
          </cell>
          <cell r="S3">
            <v>8</v>
          </cell>
          <cell r="T3">
            <v>2</v>
          </cell>
        </row>
        <row r="4">
          <cell r="R4" t="str">
            <v>MECO</v>
          </cell>
          <cell r="S4">
            <v>3</v>
          </cell>
          <cell r="T4">
            <v>4</v>
          </cell>
        </row>
        <row r="5">
          <cell r="R5" t="str">
            <v>Nantucket</v>
          </cell>
          <cell r="S5">
            <v>3</v>
          </cell>
          <cell r="T5">
            <v>5</v>
          </cell>
        </row>
        <row r="6">
          <cell r="R6" t="str">
            <v>National_Grid</v>
          </cell>
          <cell r="S6">
            <v>3</v>
          </cell>
          <cell r="T6">
            <v>3</v>
          </cell>
        </row>
        <row r="7">
          <cell r="R7" t="str">
            <v>Eversource East</v>
          </cell>
          <cell r="S7">
            <v>1</v>
          </cell>
          <cell r="T7">
            <v>6</v>
          </cell>
        </row>
        <row r="8">
          <cell r="R8" t="str">
            <v>Eversource West</v>
          </cell>
          <cell r="S8">
            <v>1</v>
          </cell>
          <cell r="T8">
            <v>7</v>
          </cell>
        </row>
        <row r="9">
          <cell r="R9" t="str">
            <v>Unitil</v>
          </cell>
          <cell r="S9">
            <v>8</v>
          </cell>
          <cell r="T9">
            <v>8</v>
          </cell>
        </row>
        <row r="10">
          <cell r="R10" t="str">
            <v>Dummy A</v>
          </cell>
          <cell r="S10">
            <v>90</v>
          </cell>
          <cell r="T10">
            <v>90</v>
          </cell>
        </row>
        <row r="11">
          <cell r="R11" t="str">
            <v>Dummy B</v>
          </cell>
          <cell r="S11">
            <v>91</v>
          </cell>
          <cell r="T11">
            <v>91</v>
          </cell>
        </row>
        <row r="12">
          <cell r="R12" t="str">
            <v>Actual</v>
          </cell>
          <cell r="S12">
            <v>10</v>
          </cell>
          <cell r="T12">
            <v>10</v>
          </cell>
        </row>
        <row r="13">
          <cell r="R13" t="str">
            <v>Agera</v>
          </cell>
          <cell r="S13">
            <v>11</v>
          </cell>
          <cell r="T13">
            <v>11</v>
          </cell>
        </row>
        <row r="14">
          <cell r="R14" t="str">
            <v>Alpha</v>
          </cell>
          <cell r="S14">
            <v>12</v>
          </cell>
          <cell r="T14">
            <v>12</v>
          </cell>
        </row>
        <row r="15">
          <cell r="R15" t="str">
            <v>Ambit</v>
          </cell>
          <cell r="S15">
            <v>13</v>
          </cell>
          <cell r="T15">
            <v>13</v>
          </cell>
        </row>
        <row r="16">
          <cell r="R16" t="str">
            <v>AP&amp;G</v>
          </cell>
          <cell r="S16">
            <v>14</v>
          </cell>
          <cell r="T16">
            <v>14</v>
          </cell>
        </row>
        <row r="17">
          <cell r="R17" t="str">
            <v>Astral</v>
          </cell>
          <cell r="S17">
            <v>15</v>
          </cell>
          <cell r="T17">
            <v>15</v>
          </cell>
        </row>
        <row r="18">
          <cell r="R18" t="str">
            <v>Atlantic</v>
          </cell>
          <cell r="S18">
            <v>16</v>
          </cell>
          <cell r="T18">
            <v>16</v>
          </cell>
        </row>
        <row r="19">
          <cell r="R19" t="str">
            <v>Blue_Rock</v>
          </cell>
          <cell r="S19">
            <v>17</v>
          </cell>
          <cell r="T19">
            <v>17</v>
          </cell>
        </row>
        <row r="20">
          <cell r="R20" t="str">
            <v>BPEnergy</v>
          </cell>
          <cell r="S20">
            <v>18</v>
          </cell>
          <cell r="T20">
            <v>18</v>
          </cell>
        </row>
        <row r="21">
          <cell r="R21" t="str">
            <v>Calpine</v>
          </cell>
          <cell r="S21">
            <v>19</v>
          </cell>
          <cell r="T21">
            <v>19</v>
          </cell>
        </row>
        <row r="22">
          <cell r="R22" t="str">
            <v>Champion</v>
          </cell>
          <cell r="S22">
            <v>20</v>
          </cell>
          <cell r="T22">
            <v>20</v>
          </cell>
        </row>
        <row r="23">
          <cell r="R23" t="str">
            <v>CleanChoice</v>
          </cell>
          <cell r="S23">
            <v>21</v>
          </cell>
          <cell r="T23">
            <v>21</v>
          </cell>
        </row>
        <row r="24">
          <cell r="R24" t="str">
            <v>Clearview</v>
          </cell>
          <cell r="S24">
            <v>22</v>
          </cell>
          <cell r="T24">
            <v>22</v>
          </cell>
        </row>
        <row r="25">
          <cell r="R25" t="str">
            <v>Const_NE</v>
          </cell>
          <cell r="S25">
            <v>24</v>
          </cell>
          <cell r="T25">
            <v>24</v>
          </cell>
        </row>
        <row r="26">
          <cell r="R26" t="str">
            <v>Devonshire</v>
          </cell>
          <cell r="S26">
            <v>25</v>
          </cell>
          <cell r="T26">
            <v>25</v>
          </cell>
        </row>
        <row r="27">
          <cell r="R27" t="str">
            <v>Direct_EB</v>
          </cell>
          <cell r="S27">
            <v>26</v>
          </cell>
          <cell r="T27">
            <v>26</v>
          </cell>
        </row>
        <row r="28">
          <cell r="R28" t="str">
            <v>Direct_ES</v>
          </cell>
          <cell r="S28">
            <v>27</v>
          </cell>
          <cell r="T28">
            <v>27</v>
          </cell>
        </row>
        <row r="29">
          <cell r="R29" t="str">
            <v>Discount</v>
          </cell>
          <cell r="S29">
            <v>28</v>
          </cell>
          <cell r="T29">
            <v>28</v>
          </cell>
        </row>
        <row r="30">
          <cell r="R30" t="str">
            <v>Dynegy</v>
          </cell>
          <cell r="S30">
            <v>29</v>
          </cell>
          <cell r="T30">
            <v>29</v>
          </cell>
        </row>
        <row r="31">
          <cell r="R31" t="str">
            <v>East_Avenue</v>
          </cell>
          <cell r="S31">
            <v>30</v>
          </cell>
          <cell r="T31">
            <v>30</v>
          </cell>
        </row>
        <row r="32">
          <cell r="R32" t="str">
            <v>EDF</v>
          </cell>
          <cell r="S32">
            <v>31</v>
          </cell>
          <cell r="T32">
            <v>31</v>
          </cell>
        </row>
        <row r="33">
          <cell r="R33" t="str">
            <v>Eligo</v>
          </cell>
          <cell r="S33">
            <v>32</v>
          </cell>
          <cell r="T33">
            <v>32</v>
          </cell>
        </row>
        <row r="34">
          <cell r="R34" t="str">
            <v>EnergyPlus</v>
          </cell>
          <cell r="S34">
            <v>34</v>
          </cell>
          <cell r="T34">
            <v>34</v>
          </cell>
        </row>
        <row r="35">
          <cell r="R35" t="str">
            <v>Engie_Resources</v>
          </cell>
          <cell r="S35">
            <v>36</v>
          </cell>
          <cell r="T35">
            <v>36</v>
          </cell>
        </row>
        <row r="36">
          <cell r="R36" t="str">
            <v>Engie_Retail</v>
          </cell>
          <cell r="S36">
            <v>37</v>
          </cell>
          <cell r="T36">
            <v>37</v>
          </cell>
        </row>
        <row r="37">
          <cell r="R37" t="str">
            <v>Entergy</v>
          </cell>
          <cell r="S37">
            <v>38</v>
          </cell>
          <cell r="T37">
            <v>38</v>
          </cell>
        </row>
        <row r="38">
          <cell r="R38" t="str">
            <v>Everyday</v>
          </cell>
          <cell r="S38">
            <v>39</v>
          </cell>
          <cell r="T38">
            <v>39</v>
          </cell>
        </row>
        <row r="39">
          <cell r="R39" t="str">
            <v>First_Point</v>
          </cell>
          <cell r="S39">
            <v>40</v>
          </cell>
          <cell r="T39">
            <v>40</v>
          </cell>
        </row>
        <row r="40">
          <cell r="R40" t="str">
            <v>Great_Eastern</v>
          </cell>
          <cell r="S40">
            <v>41</v>
          </cell>
          <cell r="T40">
            <v>41</v>
          </cell>
        </row>
        <row r="41">
          <cell r="R41" t="str">
            <v>GreenMT</v>
          </cell>
          <cell r="S41">
            <v>42</v>
          </cell>
          <cell r="T41">
            <v>42</v>
          </cell>
        </row>
        <row r="42">
          <cell r="R42" t="str">
            <v xml:space="preserve">Grid Power </v>
          </cell>
          <cell r="S42">
            <v>43</v>
          </cell>
          <cell r="T42">
            <v>43</v>
          </cell>
        </row>
        <row r="43">
          <cell r="R43" t="str">
            <v>Hampshire_CoG</v>
          </cell>
          <cell r="S43">
            <v>44</v>
          </cell>
          <cell r="T43">
            <v>44</v>
          </cell>
        </row>
        <row r="44">
          <cell r="R44" t="str">
            <v>Harborside</v>
          </cell>
          <cell r="S44">
            <v>45</v>
          </cell>
          <cell r="T44">
            <v>45</v>
          </cell>
        </row>
        <row r="45">
          <cell r="R45" t="str">
            <v>Harvard</v>
          </cell>
          <cell r="S45">
            <v>46</v>
          </cell>
          <cell r="T45">
            <v>46</v>
          </cell>
        </row>
        <row r="46">
          <cell r="R46" t="str">
            <v>Hudson</v>
          </cell>
          <cell r="S46">
            <v>47</v>
          </cell>
          <cell r="T46">
            <v>47</v>
          </cell>
        </row>
        <row r="47">
          <cell r="R47" t="str">
            <v>Inspire</v>
          </cell>
          <cell r="S47">
            <v>48</v>
          </cell>
          <cell r="T47">
            <v>48</v>
          </cell>
        </row>
        <row r="48">
          <cell r="R48" t="str">
            <v>Interstate_IGS</v>
          </cell>
          <cell r="S48">
            <v>49</v>
          </cell>
          <cell r="T48">
            <v>49</v>
          </cell>
        </row>
        <row r="49">
          <cell r="R49" t="str">
            <v>Just</v>
          </cell>
          <cell r="S49">
            <v>50</v>
          </cell>
          <cell r="T49">
            <v>50</v>
          </cell>
        </row>
        <row r="50">
          <cell r="R50" t="str">
            <v>Liberty</v>
          </cell>
          <cell r="S50">
            <v>51</v>
          </cell>
          <cell r="T50">
            <v>51</v>
          </cell>
        </row>
        <row r="51">
          <cell r="R51" t="str">
            <v>Major</v>
          </cell>
          <cell r="S51">
            <v>52</v>
          </cell>
          <cell r="T51">
            <v>52</v>
          </cell>
        </row>
        <row r="52">
          <cell r="R52" t="str">
            <v>MassG&amp;E</v>
          </cell>
          <cell r="S52">
            <v>53</v>
          </cell>
          <cell r="T52">
            <v>53</v>
          </cell>
        </row>
        <row r="53">
          <cell r="R53" t="str">
            <v>Mega</v>
          </cell>
          <cell r="S53">
            <v>54</v>
          </cell>
          <cell r="T53">
            <v>54</v>
          </cell>
        </row>
        <row r="54">
          <cell r="R54" t="str">
            <v>Messer</v>
          </cell>
          <cell r="S54">
            <v>55</v>
          </cell>
          <cell r="T54">
            <v>55</v>
          </cell>
        </row>
        <row r="55">
          <cell r="R55" t="str">
            <v>MidAmerican</v>
          </cell>
          <cell r="S55">
            <v>56</v>
          </cell>
          <cell r="T55">
            <v>56</v>
          </cell>
        </row>
        <row r="56">
          <cell r="R56" t="str">
            <v>Mint</v>
          </cell>
          <cell r="S56">
            <v>57</v>
          </cell>
          <cell r="T56">
            <v>57</v>
          </cell>
        </row>
        <row r="57">
          <cell r="R57" t="str">
            <v>MP2Energy</v>
          </cell>
          <cell r="S57">
            <v>58</v>
          </cell>
          <cell r="T57">
            <v>58</v>
          </cell>
        </row>
        <row r="58">
          <cell r="R58" t="str">
            <v>NextEra</v>
          </cell>
          <cell r="S58">
            <v>59</v>
          </cell>
          <cell r="T58">
            <v>59</v>
          </cell>
        </row>
        <row r="59">
          <cell r="R59" t="str">
            <v>NGE</v>
          </cell>
          <cell r="S59">
            <v>60</v>
          </cell>
          <cell r="T59">
            <v>60</v>
          </cell>
        </row>
        <row r="60">
          <cell r="R60" t="str">
            <v>Nordic</v>
          </cell>
          <cell r="S60">
            <v>61</v>
          </cell>
          <cell r="T60">
            <v>61</v>
          </cell>
        </row>
        <row r="61">
          <cell r="R61" t="str">
            <v>Oasis</v>
          </cell>
          <cell r="S61">
            <v>63</v>
          </cell>
          <cell r="T61">
            <v>63</v>
          </cell>
        </row>
        <row r="62">
          <cell r="R62" t="str">
            <v>Palmco</v>
          </cell>
          <cell r="S62">
            <v>64</v>
          </cell>
          <cell r="T62">
            <v>64</v>
          </cell>
        </row>
        <row r="63">
          <cell r="R63" t="str">
            <v>Perigee</v>
          </cell>
          <cell r="S63">
            <v>65</v>
          </cell>
          <cell r="T63">
            <v>65</v>
          </cell>
        </row>
        <row r="64">
          <cell r="R64" t="str">
            <v>Phoenix</v>
          </cell>
          <cell r="S64">
            <v>66</v>
          </cell>
          <cell r="T64">
            <v>66</v>
          </cell>
        </row>
        <row r="65">
          <cell r="R65" t="str">
            <v>Provider</v>
          </cell>
          <cell r="S65">
            <v>68</v>
          </cell>
          <cell r="T65">
            <v>68</v>
          </cell>
        </row>
        <row r="66">
          <cell r="R66" t="str">
            <v>Public</v>
          </cell>
          <cell r="S66">
            <v>69</v>
          </cell>
          <cell r="T66">
            <v>69</v>
          </cell>
        </row>
        <row r="67">
          <cell r="R67" t="str">
            <v>Reliant</v>
          </cell>
          <cell r="S67">
            <v>70</v>
          </cell>
          <cell r="T67">
            <v>70</v>
          </cell>
        </row>
        <row r="68">
          <cell r="R68" t="str">
            <v>Renaissance</v>
          </cell>
          <cell r="S68">
            <v>71</v>
          </cell>
          <cell r="T68">
            <v>71</v>
          </cell>
        </row>
        <row r="69">
          <cell r="R69" t="str">
            <v>Residents</v>
          </cell>
          <cell r="S69">
            <v>72</v>
          </cell>
          <cell r="T69">
            <v>72</v>
          </cell>
        </row>
        <row r="70">
          <cell r="R70" t="str">
            <v>SFE</v>
          </cell>
          <cell r="S70">
            <v>73</v>
          </cell>
          <cell r="T70">
            <v>73</v>
          </cell>
        </row>
        <row r="71">
          <cell r="R71" t="str">
            <v>Smart</v>
          </cell>
          <cell r="S71">
            <v>74</v>
          </cell>
          <cell r="T71">
            <v>74</v>
          </cell>
        </row>
        <row r="72">
          <cell r="R72" t="str">
            <v>So_Jersey</v>
          </cell>
          <cell r="S72">
            <v>75</v>
          </cell>
          <cell r="T72">
            <v>75</v>
          </cell>
        </row>
        <row r="73">
          <cell r="R73" t="str">
            <v>Spark</v>
          </cell>
          <cell r="S73">
            <v>76</v>
          </cell>
          <cell r="T73">
            <v>76</v>
          </cell>
        </row>
        <row r="74">
          <cell r="R74" t="str">
            <v>Starion</v>
          </cell>
          <cell r="S74">
            <v>77</v>
          </cell>
          <cell r="T74">
            <v>77</v>
          </cell>
        </row>
        <row r="75">
          <cell r="R75" t="str">
            <v>Summer</v>
          </cell>
          <cell r="S75">
            <v>78</v>
          </cell>
          <cell r="T75">
            <v>78</v>
          </cell>
        </row>
        <row r="76">
          <cell r="R76" t="str">
            <v>Sunwave</v>
          </cell>
          <cell r="S76">
            <v>79</v>
          </cell>
          <cell r="T76">
            <v>79</v>
          </cell>
        </row>
        <row r="77">
          <cell r="R77" t="str">
            <v xml:space="preserve">TEX_Retail </v>
          </cell>
          <cell r="S77">
            <v>80</v>
          </cell>
          <cell r="T77">
            <v>80</v>
          </cell>
        </row>
        <row r="78">
          <cell r="R78" t="str">
            <v>Titan_G&amp;P</v>
          </cell>
          <cell r="S78">
            <v>81</v>
          </cell>
          <cell r="T78">
            <v>81</v>
          </cell>
        </row>
        <row r="79">
          <cell r="R79" t="str">
            <v>Town_Square</v>
          </cell>
          <cell r="S79">
            <v>82</v>
          </cell>
          <cell r="T79">
            <v>82</v>
          </cell>
        </row>
        <row r="80">
          <cell r="R80" t="str">
            <v>TwinCities</v>
          </cell>
          <cell r="S80">
            <v>83</v>
          </cell>
          <cell r="T80">
            <v>83</v>
          </cell>
        </row>
        <row r="81">
          <cell r="R81" t="str">
            <v>UnionAtlantic</v>
          </cell>
          <cell r="S81">
            <v>84</v>
          </cell>
          <cell r="T81">
            <v>84</v>
          </cell>
        </row>
        <row r="82">
          <cell r="R82" t="str">
            <v>Unitil</v>
          </cell>
          <cell r="S82">
            <v>85</v>
          </cell>
          <cell r="T82">
            <v>85</v>
          </cell>
        </row>
        <row r="83">
          <cell r="R83" t="str">
            <v>UtilityExp</v>
          </cell>
          <cell r="S83">
            <v>86</v>
          </cell>
          <cell r="T83">
            <v>86</v>
          </cell>
        </row>
        <row r="84">
          <cell r="R84" t="str">
            <v>Verde</v>
          </cell>
          <cell r="S84">
            <v>87</v>
          </cell>
          <cell r="T84">
            <v>87</v>
          </cell>
        </row>
        <row r="85">
          <cell r="R85" t="str">
            <v>Viridian</v>
          </cell>
          <cell r="S85">
            <v>88</v>
          </cell>
          <cell r="T85">
            <v>88</v>
          </cell>
        </row>
        <row r="86">
          <cell r="R86" t="str">
            <v>XOOM</v>
          </cell>
          <cell r="S86">
            <v>89</v>
          </cell>
          <cell r="T86">
            <v>89</v>
          </cell>
        </row>
        <row r="87">
          <cell r="R87" t="str">
            <v>Kendall</v>
          </cell>
          <cell r="S87">
            <v>100</v>
          </cell>
          <cell r="T87">
            <v>100</v>
          </cell>
        </row>
        <row r="88">
          <cell r="R88" t="str">
            <v>Keolis</v>
          </cell>
          <cell r="S88">
            <v>101</v>
          </cell>
          <cell r="T88">
            <v>101</v>
          </cell>
        </row>
        <row r="89">
          <cell r="R89" t="str">
            <v>APN</v>
          </cell>
          <cell r="S89">
            <v>200</v>
          </cell>
          <cell r="T89">
            <v>200</v>
          </cell>
        </row>
        <row r="90">
          <cell r="R90" t="str">
            <v>CMECC</v>
          </cell>
          <cell r="S90">
            <v>201</v>
          </cell>
          <cell r="T90">
            <v>201</v>
          </cell>
        </row>
        <row r="91">
          <cell r="R91" t="str">
            <v>Direct</v>
          </cell>
          <cell r="S91">
            <v>202</v>
          </cell>
          <cell r="T91">
            <v>202</v>
          </cell>
        </row>
        <row r="92">
          <cell r="R92" t="str">
            <v>Genon</v>
          </cell>
          <cell r="S92">
            <v>203</v>
          </cell>
          <cell r="T92">
            <v>203</v>
          </cell>
        </row>
        <row r="93">
          <cell r="R93" t="str">
            <v>Josco</v>
          </cell>
          <cell r="S93">
            <v>204</v>
          </cell>
          <cell r="T93">
            <v>204</v>
          </cell>
        </row>
        <row r="94">
          <cell r="R94" t="str">
            <v>MPower</v>
          </cell>
          <cell r="S94">
            <v>205</v>
          </cell>
          <cell r="T94">
            <v>205</v>
          </cell>
        </row>
        <row r="95">
          <cell r="R95" t="str">
            <v>PNE</v>
          </cell>
          <cell r="S95">
            <v>206</v>
          </cell>
          <cell r="T95">
            <v>206</v>
          </cell>
        </row>
        <row r="96">
          <cell r="R96" t="str">
            <v>PPL</v>
          </cell>
          <cell r="S96">
            <v>207</v>
          </cell>
          <cell r="T96">
            <v>207</v>
          </cell>
        </row>
        <row r="97">
          <cell r="R97" t="str">
            <v>Wattifi</v>
          </cell>
          <cell r="S97">
            <v>208</v>
          </cell>
          <cell r="T97">
            <v>208</v>
          </cell>
        </row>
        <row r="98">
          <cell r="R98" t="str">
            <v>CMECC</v>
          </cell>
          <cell r="S98">
            <v>211</v>
          </cell>
          <cell r="T98">
            <v>211</v>
          </cell>
        </row>
        <row r="99">
          <cell r="R99" t="str">
            <v>NorthAmerica</v>
          </cell>
          <cell r="S99">
            <v>209</v>
          </cell>
          <cell r="T99">
            <v>209</v>
          </cell>
        </row>
        <row r="100">
          <cell r="R100" t="str">
            <v>Plymouth</v>
          </cell>
          <cell r="S100">
            <v>212</v>
          </cell>
          <cell r="T100">
            <v>212</v>
          </cell>
        </row>
        <row r="101">
          <cell r="R101" t="str">
            <v>EnergyHarbor</v>
          </cell>
          <cell r="S101">
            <v>210</v>
          </cell>
          <cell r="T101">
            <v>210</v>
          </cell>
        </row>
        <row r="102">
          <cell r="R102"/>
          <cell r="S102"/>
        </row>
        <row r="103">
          <cell r="R103"/>
          <cell r="S103"/>
        </row>
        <row r="104">
          <cell r="R104"/>
          <cell r="S104"/>
        </row>
        <row r="105">
          <cell r="R105"/>
          <cell r="S105"/>
        </row>
        <row r="106">
          <cell r="R106"/>
          <cell r="S106"/>
        </row>
        <row r="107">
          <cell r="R107"/>
          <cell r="S107"/>
        </row>
        <row r="108">
          <cell r="R108"/>
          <cell r="S108"/>
        </row>
        <row r="109">
          <cell r="R109"/>
          <cell r="S109"/>
        </row>
        <row r="110">
          <cell r="R110"/>
          <cell r="S110"/>
        </row>
        <row r="111">
          <cell r="R111"/>
          <cell r="S111"/>
        </row>
        <row r="112">
          <cell r="R112"/>
          <cell r="S112"/>
        </row>
        <row r="113">
          <cell r="R113"/>
          <cell r="S113"/>
        </row>
        <row r="114">
          <cell r="R114"/>
          <cell r="S114"/>
        </row>
        <row r="115">
          <cell r="R115"/>
          <cell r="S115"/>
        </row>
        <row r="116">
          <cell r="R116"/>
          <cell r="S116"/>
        </row>
        <row r="117">
          <cell r="R117"/>
          <cell r="S117"/>
        </row>
        <row r="118">
          <cell r="R118"/>
          <cell r="S118"/>
        </row>
        <row r="119">
          <cell r="R119"/>
          <cell r="S119"/>
        </row>
        <row r="120">
          <cell r="R120"/>
          <cell r="S120"/>
        </row>
        <row r="121">
          <cell r="R121"/>
          <cell r="S121"/>
        </row>
        <row r="122">
          <cell r="R122"/>
          <cell r="S122"/>
        </row>
        <row r="123">
          <cell r="R123"/>
          <cell r="S123"/>
        </row>
        <row r="124">
          <cell r="R124"/>
          <cell r="S124"/>
        </row>
        <row r="125">
          <cell r="R125"/>
          <cell r="S125"/>
        </row>
        <row r="126">
          <cell r="R126"/>
          <cell r="S126"/>
        </row>
        <row r="127">
          <cell r="R127"/>
          <cell r="S127"/>
        </row>
        <row r="128">
          <cell r="R128"/>
          <cell r="S128"/>
        </row>
        <row r="129">
          <cell r="R129"/>
          <cell r="S129"/>
        </row>
        <row r="130">
          <cell r="R130"/>
          <cell r="S130"/>
        </row>
        <row r="131">
          <cell r="R131"/>
          <cell r="S131"/>
        </row>
        <row r="132">
          <cell r="R132"/>
          <cell r="S132"/>
        </row>
        <row r="133">
          <cell r="R133"/>
          <cell r="S133"/>
        </row>
        <row r="134">
          <cell r="R134"/>
          <cell r="S134"/>
        </row>
        <row r="135">
          <cell r="R135"/>
          <cell r="S135"/>
        </row>
        <row r="136">
          <cell r="R136"/>
          <cell r="S136"/>
        </row>
        <row r="137">
          <cell r="R137"/>
          <cell r="S137"/>
        </row>
        <row r="138">
          <cell r="R138"/>
          <cell r="S138"/>
        </row>
        <row r="139">
          <cell r="R139"/>
          <cell r="S139"/>
        </row>
        <row r="140">
          <cell r="R140"/>
          <cell r="S140"/>
        </row>
        <row r="141">
          <cell r="R141"/>
          <cell r="S141"/>
        </row>
        <row r="142">
          <cell r="R142"/>
          <cell r="S142"/>
        </row>
        <row r="143">
          <cell r="R143"/>
          <cell r="S143"/>
        </row>
        <row r="144">
          <cell r="R144"/>
          <cell r="S144"/>
        </row>
        <row r="145">
          <cell r="R145"/>
          <cell r="S145"/>
        </row>
        <row r="146">
          <cell r="R146"/>
          <cell r="S146"/>
        </row>
        <row r="147">
          <cell r="R147"/>
          <cell r="S147"/>
        </row>
        <row r="148">
          <cell r="R148"/>
          <cell r="S148"/>
        </row>
        <row r="149">
          <cell r="R149"/>
          <cell r="S149"/>
        </row>
        <row r="150">
          <cell r="R150"/>
          <cell r="S150"/>
        </row>
        <row r="151">
          <cell r="R151"/>
          <cell r="S151"/>
        </row>
        <row r="152">
          <cell r="R152"/>
          <cell r="S152"/>
        </row>
        <row r="153">
          <cell r="R153"/>
          <cell r="S153"/>
        </row>
        <row r="154">
          <cell r="R154"/>
          <cell r="S154"/>
        </row>
        <row r="155">
          <cell r="R155"/>
          <cell r="S155"/>
        </row>
        <row r="156">
          <cell r="R156"/>
          <cell r="S156"/>
        </row>
        <row r="157">
          <cell r="R157"/>
          <cell r="S157"/>
        </row>
        <row r="158">
          <cell r="R158"/>
          <cell r="S158"/>
        </row>
        <row r="159">
          <cell r="R159"/>
          <cell r="S159"/>
        </row>
        <row r="160">
          <cell r="R160"/>
          <cell r="S160"/>
        </row>
        <row r="161">
          <cell r="R161"/>
          <cell r="S161"/>
        </row>
        <row r="162">
          <cell r="R162"/>
          <cell r="S162"/>
        </row>
        <row r="163">
          <cell r="R163"/>
          <cell r="S163"/>
        </row>
        <row r="164">
          <cell r="R164"/>
          <cell r="S164"/>
        </row>
        <row r="165">
          <cell r="R165"/>
          <cell r="S165"/>
        </row>
        <row r="166">
          <cell r="R166"/>
          <cell r="S166"/>
        </row>
        <row r="167">
          <cell r="R167"/>
          <cell r="S167"/>
        </row>
        <row r="168">
          <cell r="R168"/>
          <cell r="S168"/>
        </row>
        <row r="169">
          <cell r="R169"/>
          <cell r="S169"/>
        </row>
        <row r="170">
          <cell r="R170"/>
          <cell r="S170"/>
        </row>
        <row r="171">
          <cell r="R171"/>
          <cell r="S171"/>
        </row>
        <row r="172">
          <cell r="R172"/>
          <cell r="S172"/>
        </row>
        <row r="173">
          <cell r="R173"/>
          <cell r="S173"/>
        </row>
        <row r="174">
          <cell r="R174"/>
          <cell r="S174"/>
        </row>
        <row r="175">
          <cell r="R175"/>
          <cell r="S175"/>
          <cell r="T175"/>
        </row>
        <row r="176">
          <cell r="R176"/>
          <cell r="S176"/>
          <cell r="T176"/>
        </row>
        <row r="177">
          <cell r="R177"/>
          <cell r="S177"/>
          <cell r="T177"/>
        </row>
        <row r="178">
          <cell r="R178"/>
          <cell r="S178"/>
        </row>
        <row r="179">
          <cell r="R179"/>
          <cell r="S179"/>
          <cell r="T179"/>
        </row>
        <row r="180">
          <cell r="R180"/>
          <cell r="S180"/>
          <cell r="T180"/>
        </row>
        <row r="181">
          <cell r="R181"/>
          <cell r="S181"/>
          <cell r="T181"/>
        </row>
        <row r="182">
          <cell r="R182"/>
          <cell r="S182"/>
          <cell r="T182"/>
        </row>
        <row r="183">
          <cell r="R183"/>
          <cell r="S183"/>
          <cell r="T183"/>
        </row>
        <row r="184">
          <cell r="R184"/>
          <cell r="S184"/>
          <cell r="T184"/>
        </row>
        <row r="185">
          <cell r="R185"/>
          <cell r="S185"/>
        </row>
        <row r="186">
          <cell r="R186"/>
          <cell r="S186"/>
          <cell r="T186"/>
        </row>
        <row r="187">
          <cell r="R187"/>
          <cell r="S187"/>
          <cell r="T187"/>
        </row>
        <row r="188">
          <cell r="R188"/>
          <cell r="S188"/>
        </row>
        <row r="189">
          <cell r="R189"/>
          <cell r="S189"/>
          <cell r="T189"/>
        </row>
        <row r="190">
          <cell r="R190"/>
          <cell r="S190"/>
        </row>
        <row r="191">
          <cell r="R191"/>
          <cell r="S191"/>
          <cell r="T191"/>
        </row>
        <row r="192">
          <cell r="R192"/>
          <cell r="S192"/>
          <cell r="T192"/>
        </row>
        <row r="193">
          <cell r="R193"/>
          <cell r="S193"/>
          <cell r="T193"/>
        </row>
        <row r="194">
          <cell r="R194"/>
          <cell r="S194"/>
          <cell r="T194"/>
        </row>
        <row r="195">
          <cell r="R195"/>
          <cell r="S195"/>
        </row>
        <row r="196">
          <cell r="R196"/>
          <cell r="S196"/>
          <cell r="T196"/>
        </row>
        <row r="197">
          <cell r="R197"/>
          <cell r="S197"/>
          <cell r="T197"/>
        </row>
        <row r="198">
          <cell r="R198"/>
          <cell r="S198"/>
          <cell r="T198"/>
        </row>
        <row r="199">
          <cell r="R199"/>
          <cell r="S199"/>
          <cell r="T199"/>
        </row>
        <row r="200">
          <cell r="R200"/>
          <cell r="S200"/>
          <cell r="T200"/>
        </row>
        <row r="201">
          <cell r="R201"/>
          <cell r="S201"/>
          <cell r="T201"/>
        </row>
        <row r="202">
          <cell r="R202"/>
          <cell r="S202"/>
          <cell r="T202"/>
        </row>
        <row r="203">
          <cell r="R203"/>
          <cell r="S203"/>
          <cell r="T203"/>
        </row>
        <row r="204">
          <cell r="R204"/>
          <cell r="S204"/>
          <cell r="T204"/>
        </row>
        <row r="205">
          <cell r="R205"/>
          <cell r="S205"/>
          <cell r="T205"/>
        </row>
        <row r="206">
          <cell r="R206"/>
          <cell r="S206"/>
        </row>
        <row r="207">
          <cell r="R207"/>
          <cell r="S207"/>
          <cell r="T207"/>
        </row>
        <row r="208">
          <cell r="R208"/>
          <cell r="S208"/>
          <cell r="T208"/>
        </row>
        <row r="209">
          <cell r="R209"/>
          <cell r="S209"/>
          <cell r="T209"/>
        </row>
        <row r="210">
          <cell r="R210"/>
          <cell r="S210"/>
          <cell r="T210"/>
        </row>
        <row r="211">
          <cell r="R211"/>
          <cell r="S211"/>
        </row>
        <row r="212">
          <cell r="R212"/>
          <cell r="S212"/>
          <cell r="T212"/>
        </row>
        <row r="213">
          <cell r="R213"/>
          <cell r="S213"/>
          <cell r="T213"/>
        </row>
        <row r="214">
          <cell r="R214"/>
          <cell r="S214"/>
          <cell r="T214"/>
        </row>
        <row r="215">
          <cell r="R215"/>
          <cell r="S215"/>
          <cell r="T215"/>
        </row>
        <row r="216">
          <cell r="R216"/>
          <cell r="S216"/>
          <cell r="T216"/>
        </row>
        <row r="217">
          <cell r="S217"/>
        </row>
        <row r="218">
          <cell r="R218"/>
          <cell r="S218"/>
          <cell r="T218"/>
        </row>
        <row r="220">
          <cell r="R220"/>
          <cell r="S220"/>
          <cell r="T220"/>
        </row>
        <row r="221">
          <cell r="R221"/>
          <cell r="S221"/>
        </row>
        <row r="222">
          <cell r="R222"/>
          <cell r="S222"/>
        </row>
        <row r="223">
          <cell r="R223"/>
          <cell r="S223"/>
          <cell r="T223"/>
        </row>
        <row r="224">
          <cell r="R224"/>
          <cell r="S224"/>
          <cell r="T224"/>
        </row>
        <row r="225">
          <cell r="R225"/>
          <cell r="S225"/>
          <cell r="T225"/>
        </row>
        <row r="226">
          <cell r="R226"/>
          <cell r="S226"/>
          <cell r="T226"/>
        </row>
        <row r="227">
          <cell r="R227"/>
          <cell r="S227"/>
          <cell r="T227"/>
        </row>
        <row r="228">
          <cell r="S228"/>
          <cell r="T228"/>
        </row>
        <row r="229">
          <cell r="R229"/>
          <cell r="S229"/>
          <cell r="T229"/>
        </row>
        <row r="230">
          <cell r="R230"/>
          <cell r="S230"/>
          <cell r="T230"/>
        </row>
        <row r="231">
          <cell r="R231"/>
          <cell r="S231"/>
          <cell r="T231"/>
        </row>
        <row r="232">
          <cell r="R232"/>
          <cell r="S232"/>
          <cell r="T232"/>
        </row>
        <row r="233">
          <cell r="R233"/>
          <cell r="S233"/>
          <cell r="T233"/>
        </row>
        <row r="234">
          <cell r="R234"/>
          <cell r="S234"/>
          <cell r="T234"/>
        </row>
        <row r="235">
          <cell r="R235"/>
          <cell r="S235"/>
          <cell r="T235"/>
        </row>
        <row r="236">
          <cell r="R236"/>
          <cell r="S236"/>
          <cell r="T236"/>
        </row>
        <row r="237">
          <cell r="R237"/>
          <cell r="S237"/>
          <cell r="T237"/>
        </row>
        <row r="238">
          <cell r="R238"/>
          <cell r="S238"/>
          <cell r="T238"/>
        </row>
        <row r="239">
          <cell r="R239"/>
          <cell r="S239"/>
          <cell r="T239"/>
        </row>
        <row r="240">
          <cell r="R240"/>
          <cell r="S240"/>
          <cell r="T240"/>
        </row>
        <row r="241">
          <cell r="R241"/>
          <cell r="S241"/>
          <cell r="T241"/>
        </row>
        <row r="242">
          <cell r="R242"/>
          <cell r="S242"/>
          <cell r="T242"/>
        </row>
        <row r="243">
          <cell r="R243"/>
          <cell r="S243"/>
          <cell r="T243"/>
        </row>
        <row r="244">
          <cell r="S244"/>
          <cell r="T244"/>
        </row>
        <row r="245">
          <cell r="R245"/>
          <cell r="S245"/>
          <cell r="T245"/>
        </row>
        <row r="247">
          <cell r="R247"/>
          <cell r="S247"/>
          <cell r="T247"/>
        </row>
        <row r="248">
          <cell r="R248"/>
          <cell r="S248"/>
          <cell r="T248"/>
        </row>
        <row r="249">
          <cell r="R249"/>
          <cell r="S249"/>
          <cell r="T249"/>
        </row>
        <row r="250">
          <cell r="R250"/>
          <cell r="S250"/>
          <cell r="T250"/>
        </row>
        <row r="251">
          <cell r="R251"/>
          <cell r="S251"/>
          <cell r="T251"/>
        </row>
        <row r="252">
          <cell r="R252"/>
          <cell r="S252"/>
          <cell r="T252"/>
        </row>
        <row r="253">
          <cell r="R253"/>
          <cell r="S253"/>
          <cell r="T253"/>
        </row>
        <row r="254">
          <cell r="R254"/>
          <cell r="S254"/>
          <cell r="T254"/>
        </row>
        <row r="255">
          <cell r="R255"/>
          <cell r="S255"/>
          <cell r="T255"/>
        </row>
        <row r="256">
          <cell r="R256"/>
          <cell r="S256"/>
          <cell r="T256"/>
        </row>
        <row r="257">
          <cell r="R257"/>
          <cell r="S257"/>
          <cell r="T257"/>
        </row>
        <row r="258">
          <cell r="R258"/>
          <cell r="S258"/>
          <cell r="T258"/>
        </row>
        <row r="262">
          <cell r="R262"/>
          <cell r="S262"/>
          <cell r="T262"/>
        </row>
        <row r="263">
          <cell r="R263"/>
          <cell r="S263"/>
          <cell r="T263"/>
        </row>
        <row r="264">
          <cell r="R264"/>
          <cell r="S264"/>
          <cell r="T264"/>
        </row>
        <row r="265">
          <cell r="R265"/>
          <cell r="S265"/>
          <cell r="T265"/>
        </row>
        <row r="266">
          <cell r="R266"/>
          <cell r="S266"/>
          <cell r="T266"/>
        </row>
        <row r="267">
          <cell r="R267"/>
          <cell r="S267"/>
          <cell r="T267"/>
        </row>
        <row r="268">
          <cell r="R268"/>
          <cell r="S268"/>
          <cell r="T268"/>
        </row>
        <row r="269">
          <cell r="R269"/>
          <cell r="S269"/>
          <cell r="T269"/>
        </row>
        <row r="270">
          <cell r="R270"/>
          <cell r="S270"/>
          <cell r="T270"/>
        </row>
        <row r="271">
          <cell r="R271"/>
          <cell r="S271"/>
          <cell r="T271"/>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sheetName val="2020LSELOAD"/>
      <sheetName val="2020LSE_REVLOAD_JW"/>
      <sheetName val="LSELOADbyParentIOU"/>
      <sheetName val="Suppliersname"/>
      <sheetName val="REF_bySupplier"/>
      <sheetName val="2020RAWDATAUTILREVISED"/>
      <sheetName val="PIVOTUTIL"/>
      <sheetName val="LSE_List"/>
      <sheetName val="linkedLSE_indiv"/>
      <sheetName val="2017_LSELOADREVISED"/>
      <sheetName val="LSECODE"/>
      <sheetName val="Sheet2"/>
    </sheetNames>
    <sheetDataSet>
      <sheetData sheetId="0"/>
      <sheetData sheetId="1"/>
      <sheetData sheetId="2"/>
      <sheetData sheetId="3"/>
      <sheetData sheetId="4"/>
      <sheetData sheetId="5"/>
      <sheetData sheetId="6"/>
      <sheetData sheetId="7"/>
      <sheetData sheetId="8">
        <row r="2">
          <cell r="N2" t="str">
            <v>Eversource</v>
          </cell>
          <cell r="O2" t="str">
            <v>Eversource</v>
          </cell>
        </row>
        <row r="3">
          <cell r="N3" t="str">
            <v>FGE Basic Service</v>
          </cell>
          <cell r="O3" t="str">
            <v>Fitchburg_G&amp;E</v>
          </cell>
        </row>
        <row r="4">
          <cell r="N4" t="str">
            <v>FGE d/b/a Unitil</v>
          </cell>
          <cell r="O4" t="str">
            <v>Fitchburg_G&amp;E</v>
          </cell>
        </row>
        <row r="5">
          <cell r="N5" t="str">
            <v>Massachusetts Electric Company</v>
          </cell>
          <cell r="O5" t="str">
            <v>MECO</v>
          </cell>
        </row>
        <row r="6">
          <cell r="N6" t="str">
            <v>MECO Basic Service</v>
          </cell>
          <cell r="O6" t="str">
            <v>MECO</v>
          </cell>
        </row>
        <row r="7">
          <cell r="N7" t="str">
            <v>Nantucket Basic Service</v>
          </cell>
          <cell r="O7" t="str">
            <v>Nantucket</v>
          </cell>
        </row>
        <row r="8">
          <cell r="N8" t="str">
            <v>Nantucket Electric Company</v>
          </cell>
          <cell r="O8" t="str">
            <v>Nantucket</v>
          </cell>
        </row>
        <row r="9">
          <cell r="N9" t="str">
            <v>National Grid</v>
          </cell>
          <cell r="O9" t="str">
            <v>National_Grid</v>
          </cell>
        </row>
        <row r="10">
          <cell r="N10" t="str">
            <v>NSTAR dba Eversource Eastern MA</v>
          </cell>
          <cell r="O10" t="str">
            <v>Eversource East</v>
          </cell>
        </row>
        <row r="11">
          <cell r="N11" t="str">
            <v>NSTAR Electric Company Basic Service</v>
          </cell>
          <cell r="O11" t="str">
            <v>Eversource East</v>
          </cell>
        </row>
        <row r="12">
          <cell r="N12" t="str">
            <v>NSTAR-West Basic Service</v>
          </cell>
          <cell r="O12" t="str">
            <v>Eversource West</v>
          </cell>
        </row>
        <row r="13">
          <cell r="N13" t="str">
            <v>Unitil</v>
          </cell>
          <cell r="O13" t="str">
            <v>Unitil</v>
          </cell>
        </row>
        <row r="14">
          <cell r="N14" t="str">
            <v>WMECO</v>
          </cell>
          <cell r="O14" t="str">
            <v>Eversource West</v>
          </cell>
        </row>
        <row r="15">
          <cell r="N15" t="str">
            <v>WMECO Basic Service</v>
          </cell>
          <cell r="O15" t="str">
            <v>Eversource West</v>
          </cell>
        </row>
        <row r="16">
          <cell r="N16" t="str">
            <v>WMECO dba Eversource Western MA</v>
          </cell>
          <cell r="O16" t="str">
            <v>Eversource West</v>
          </cell>
        </row>
        <row r="17">
          <cell r="N17" t="str">
            <v xml:space="preserve">Dynegy - Pembroke </v>
          </cell>
          <cell r="O17" t="str">
            <v>Dummy A</v>
          </cell>
        </row>
        <row r="18">
          <cell r="N18" t="str">
            <v>Dynegy ESEast</v>
          </cell>
          <cell r="O18" t="str">
            <v>Dummy B</v>
          </cell>
        </row>
        <row r="19">
          <cell r="N19" t="str">
            <v>Abest Power &amp; Gas, LLC (Retired 10/01/2018)</v>
          </cell>
          <cell r="O19" t="str">
            <v>Abest</v>
          </cell>
        </row>
        <row r="20">
          <cell r="N20" t="str">
            <v>Actual Energy (aka Truelight Commodities     eff. 2/27/20)</v>
          </cell>
          <cell r="O20" t="str">
            <v>Actual</v>
          </cell>
        </row>
        <row r="21">
          <cell r="N21" t="str">
            <v>Actual Energy, Inc</v>
          </cell>
          <cell r="O21" t="str">
            <v>Actual</v>
          </cell>
        </row>
        <row r="22">
          <cell r="N22" t="str">
            <v xml:space="preserve">Actual Energy, Inc. </v>
          </cell>
          <cell r="O22" t="str">
            <v>Actual</v>
          </cell>
        </row>
        <row r="23">
          <cell r="N23" t="str">
            <v>Agera Energy</v>
          </cell>
          <cell r="O23" t="str">
            <v>Agera</v>
          </cell>
        </row>
        <row r="24">
          <cell r="N24" t="str">
            <v>Agera Energy LLC</v>
          </cell>
          <cell r="O24" t="str">
            <v>Agera</v>
          </cell>
        </row>
        <row r="25">
          <cell r="N25" t="str">
            <v>AGERA ENERGY LLC.</v>
          </cell>
          <cell r="O25" t="str">
            <v>Agera</v>
          </cell>
        </row>
        <row r="26">
          <cell r="N26" t="str">
            <v>Agera Energy, LLC</v>
          </cell>
          <cell r="O26" t="str">
            <v>Agera</v>
          </cell>
        </row>
        <row r="27">
          <cell r="N27" t="str">
            <v xml:space="preserve">Agera Energy, LLC </v>
          </cell>
          <cell r="O27" t="str">
            <v>Agera</v>
          </cell>
        </row>
        <row r="28">
          <cell r="N28" t="str">
            <v>AGERA ENERGY, LLC (BELLINGHAM AGG)</v>
          </cell>
          <cell r="O28" t="str">
            <v>Agera</v>
          </cell>
        </row>
        <row r="29">
          <cell r="N29" t="str">
            <v>AGERA ENERGY, LLC (NANTUCKET AGG)</v>
          </cell>
          <cell r="O29" t="str">
            <v>Agera</v>
          </cell>
        </row>
        <row r="30">
          <cell r="N30" t="str">
            <v>AGERA ENERGY, LLC (SALEM AGG)</v>
          </cell>
          <cell r="O30" t="str">
            <v>Agera</v>
          </cell>
        </row>
        <row r="31">
          <cell r="N31" t="str">
            <v>AGERA ENERGY, LLC (SWAMPSCOTT AGG)</v>
          </cell>
          <cell r="O31" t="str">
            <v>Agera</v>
          </cell>
        </row>
        <row r="32">
          <cell r="N32" t="str">
            <v>AGERA ENERGY, LLC.</v>
          </cell>
          <cell r="O32" t="str">
            <v>Agera</v>
          </cell>
        </row>
        <row r="33">
          <cell r="N33" t="str">
            <v xml:space="preserve">Alpha Gas &amp; Electric, LLC </v>
          </cell>
          <cell r="O33" t="str">
            <v>Alpha</v>
          </cell>
        </row>
        <row r="34">
          <cell r="N34" t="str">
            <v>Alpha Gas and Electric, LLC</v>
          </cell>
          <cell r="O34" t="str">
            <v>Alpha</v>
          </cell>
        </row>
        <row r="35">
          <cell r="N35" t="str">
            <v>Alpha Gas and Electric, LLC (eff. 7/22/20)</v>
          </cell>
          <cell r="O35" t="str">
            <v>Alpha</v>
          </cell>
        </row>
        <row r="36">
          <cell r="N36" t="str">
            <v>Ambit Energy</v>
          </cell>
          <cell r="O36" t="str">
            <v>Ambit</v>
          </cell>
        </row>
        <row r="37">
          <cell r="N37" t="str">
            <v>Ambit Energy LLC</v>
          </cell>
          <cell r="O37" t="str">
            <v>Ambit</v>
          </cell>
        </row>
        <row r="38">
          <cell r="N38" t="str">
            <v>Ambit Energy, LLC</v>
          </cell>
          <cell r="O38" t="str">
            <v>Ambit</v>
          </cell>
        </row>
        <row r="39">
          <cell r="N39" t="str">
            <v>Ambit Northeast, LLC</v>
          </cell>
          <cell r="O39" t="str">
            <v>Ambit</v>
          </cell>
        </row>
        <row r="40">
          <cell r="N40" t="str">
            <v>Ambit Northeast, LLC d/b/a Ambit Energy</v>
          </cell>
          <cell r="O40" t="str">
            <v>Ambit</v>
          </cell>
        </row>
        <row r="41">
          <cell r="N41" t="str">
            <v xml:space="preserve">Ambit Northeast, LLC d/b/a Ambit Energy </v>
          </cell>
          <cell r="O41" t="str">
            <v>Ambit</v>
          </cell>
        </row>
        <row r="42">
          <cell r="N42" t="str">
            <v>American Power &amp; Gas of MA, LLC</v>
          </cell>
          <cell r="O42" t="str">
            <v>AP&amp;G</v>
          </cell>
        </row>
        <row r="43">
          <cell r="N43" t="str">
            <v xml:space="preserve">American Power &amp; Gas of MA, LLC </v>
          </cell>
          <cell r="O43" t="str">
            <v>AP&amp;G</v>
          </cell>
        </row>
        <row r="44">
          <cell r="N44" t="str">
            <v>American PowerNet</v>
          </cell>
          <cell r="O44" t="str">
            <v>APN</v>
          </cell>
        </row>
        <row r="45">
          <cell r="N45" t="str">
            <v xml:space="preserve">American PowerNet </v>
          </cell>
          <cell r="O45" t="str">
            <v>APN</v>
          </cell>
        </row>
        <row r="46">
          <cell r="N46" t="str">
            <v>Astral Energy LLC</v>
          </cell>
          <cell r="O46" t="str">
            <v>Astral</v>
          </cell>
        </row>
        <row r="47">
          <cell r="N47" t="str">
            <v xml:space="preserve">Astral Energy LLC </v>
          </cell>
          <cell r="O47" t="str">
            <v>Astral</v>
          </cell>
        </row>
        <row r="48">
          <cell r="N48" t="str">
            <v>Astral Energy, LLC</v>
          </cell>
          <cell r="O48" t="str">
            <v>Astral</v>
          </cell>
        </row>
        <row r="49">
          <cell r="N49" t="str">
            <v>Atlantic Energy MA LLC</v>
          </cell>
          <cell r="O49" t="str">
            <v>Atlantic</v>
          </cell>
        </row>
        <row r="50">
          <cell r="N50" t="str">
            <v>Atlantic Energy MA, LLC</v>
          </cell>
          <cell r="O50" t="str">
            <v>Atlantic</v>
          </cell>
        </row>
        <row r="51">
          <cell r="N51" t="str">
            <v xml:space="preserve">Atlantic Energy MA, LLC </v>
          </cell>
          <cell r="O51" t="str">
            <v>Atlantic</v>
          </cell>
        </row>
        <row r="52">
          <cell r="N52" t="str">
            <v>BBPC LLC d/b/a Great Eastern E</v>
          </cell>
          <cell r="O52" t="str">
            <v>Great_Eastern</v>
          </cell>
        </row>
        <row r="53">
          <cell r="N53" t="str">
            <v>BBPC, LLC d/b/a Great Eastern Energy</v>
          </cell>
          <cell r="O53" t="str">
            <v>Great_Eastern</v>
          </cell>
        </row>
        <row r="54">
          <cell r="N54" t="str">
            <v>BlueRock Energy, Inc</v>
          </cell>
          <cell r="O54" t="str">
            <v>Blue_Rock</v>
          </cell>
        </row>
        <row r="55">
          <cell r="N55" t="str">
            <v>BlueRock Energy, Inc (retired 1/18/19)</v>
          </cell>
          <cell r="O55" t="str">
            <v>Blue_Rock</v>
          </cell>
        </row>
        <row r="56">
          <cell r="N56" t="str">
            <v>BlueRock Energy, Inc.</v>
          </cell>
          <cell r="O56" t="str">
            <v>Blue_Rock</v>
          </cell>
        </row>
        <row r="57">
          <cell r="N57" t="str">
            <v>BlueRock Energy, Inc. (retired 1/18/19)</v>
          </cell>
          <cell r="O57" t="str">
            <v>Blue_Rock</v>
          </cell>
        </row>
        <row r="58">
          <cell r="N58" t="str">
            <v>BP Energy</v>
          </cell>
          <cell r="O58" t="str">
            <v>BPEnergy</v>
          </cell>
        </row>
        <row r="59">
          <cell r="N59" t="str">
            <v>BP Energy Company</v>
          </cell>
          <cell r="O59" t="str">
            <v>BPEnergy</v>
          </cell>
        </row>
        <row r="60">
          <cell r="N60" t="str">
            <v>Calpine Energy Solutions</v>
          </cell>
          <cell r="O60" t="str">
            <v>Calpine</v>
          </cell>
        </row>
        <row r="61">
          <cell r="N61" t="str">
            <v>Calpine Energy Solutions, LLC</v>
          </cell>
          <cell r="O61" t="str">
            <v>Calpine</v>
          </cell>
        </row>
        <row r="62">
          <cell r="N62" t="str">
            <v xml:space="preserve">Calpine Energy Solutions, LLC </v>
          </cell>
          <cell r="O62" t="str">
            <v>Calpine</v>
          </cell>
        </row>
        <row r="63">
          <cell r="N63" t="str">
            <v>Calpine Energy Solutions, LLC f/k/a Noble Americas Energy Sol.</v>
          </cell>
          <cell r="O63" t="str">
            <v>Calpine</v>
          </cell>
        </row>
        <row r="64">
          <cell r="N64" t="str">
            <v>Champion Energy Marketing, LLC</v>
          </cell>
          <cell r="O64" t="str">
            <v>Champion</v>
          </cell>
        </row>
        <row r="65">
          <cell r="N65" t="str">
            <v>Champion Energy Services, LLC</v>
          </cell>
          <cell r="O65" t="str">
            <v>Champion</v>
          </cell>
        </row>
        <row r="66">
          <cell r="N66" t="str">
            <v xml:space="preserve">Champion Energy Services, LLC </v>
          </cell>
          <cell r="O66" t="str">
            <v>Champion</v>
          </cell>
        </row>
        <row r="67">
          <cell r="N67" t="str">
            <v>Champion Energy Marketing, LLC</v>
          </cell>
          <cell r="O67" t="str">
            <v>Champion</v>
          </cell>
        </row>
        <row r="68">
          <cell r="N68" t="str">
            <v>Choice Energy, LLC (DBA 4 Choice Energy, LLC)</v>
          </cell>
          <cell r="O68" t="str">
            <v>CleanChoice</v>
          </cell>
        </row>
        <row r="69">
          <cell r="N69" t="str">
            <v>CleanChoice Energy</v>
          </cell>
          <cell r="O69" t="str">
            <v>CleanChoice</v>
          </cell>
        </row>
        <row r="70">
          <cell r="N70" t="str">
            <v xml:space="preserve">CleanChoice Energy </v>
          </cell>
          <cell r="O70" t="str">
            <v>CleanChoice</v>
          </cell>
        </row>
        <row r="71">
          <cell r="N71" t="str">
            <v>CleanChoice Energy d/b/a Ethical Electric d/b/a Clean Energy Option</v>
          </cell>
          <cell r="O71" t="str">
            <v>CleanChoice</v>
          </cell>
        </row>
        <row r="72">
          <cell r="N72" t="str">
            <v xml:space="preserve">CleanChoice Energy d/b/a Ethical Electric d/b/a Clean Energy Option </v>
          </cell>
          <cell r="O72" t="str">
            <v>CleanChoice</v>
          </cell>
        </row>
        <row r="73">
          <cell r="N73" t="str">
            <v>CLEANCHOICE ENERGY INC.</v>
          </cell>
          <cell r="O73" t="str">
            <v>CleanChoice</v>
          </cell>
        </row>
        <row r="74">
          <cell r="N74" t="str">
            <v>CleanChoice Energy, Inc.</v>
          </cell>
          <cell r="O74" t="str">
            <v>CleanChoice</v>
          </cell>
        </row>
        <row r="75">
          <cell r="N75" t="str">
            <v>CLEARVIEW ELECTRIC INC</v>
          </cell>
          <cell r="O75" t="str">
            <v>Clearview</v>
          </cell>
        </row>
        <row r="76">
          <cell r="N76" t="str">
            <v>Clearview Electric Inc.</v>
          </cell>
          <cell r="O76" t="str">
            <v>Clearview</v>
          </cell>
        </row>
        <row r="77">
          <cell r="N77" t="str">
            <v>Clearview Electric, Inc</v>
          </cell>
          <cell r="O77" t="str">
            <v>Clearview</v>
          </cell>
        </row>
        <row r="78">
          <cell r="N78" t="str">
            <v>Clearview Electric, Inc d/b/a Clearview Energy</v>
          </cell>
          <cell r="O78" t="str">
            <v>Clearview</v>
          </cell>
        </row>
        <row r="79">
          <cell r="N79" t="str">
            <v xml:space="preserve">Clearview Electric, Inc d/b/a Clearview Energy </v>
          </cell>
          <cell r="O79" t="str">
            <v>Clearview</v>
          </cell>
        </row>
        <row r="80">
          <cell r="N80" t="str">
            <v>Clearview Electric, Inc.</v>
          </cell>
          <cell r="O80" t="str">
            <v>Clearview</v>
          </cell>
        </row>
        <row r="81">
          <cell r="N81" t="str">
            <v>Clearview Energy</v>
          </cell>
          <cell r="O81" t="str">
            <v>Clearview</v>
          </cell>
        </row>
        <row r="82">
          <cell r="N82" t="str">
            <v>CMEEC (LOWELL AGG)</v>
          </cell>
          <cell r="O82" t="str">
            <v>CMECC</v>
          </cell>
        </row>
        <row r="83">
          <cell r="N83" t="str">
            <v>CMEEC (TEWKSBURY AGGREGATION)</v>
          </cell>
          <cell r="O83" t="str">
            <v>CMECC</v>
          </cell>
        </row>
        <row r="84">
          <cell r="N84" t="str">
            <v>Connecticut Municipal Electric</v>
          </cell>
          <cell r="O84" t="str">
            <v>CMECC</v>
          </cell>
        </row>
        <row r="85">
          <cell r="N85" t="str">
            <v>Conolidated Edison Solutions,</v>
          </cell>
          <cell r="O85" t="str">
            <v>Const_NE</v>
          </cell>
        </row>
        <row r="86">
          <cell r="N86" t="str">
            <v xml:space="preserve">Consolidated Edison Solutions </v>
          </cell>
          <cell r="O86" t="str">
            <v>Const_NE</v>
          </cell>
        </row>
        <row r="87">
          <cell r="N87" t="str">
            <v>Consolidated Edison Solutions d/b/a ConEdison Solutions</v>
          </cell>
          <cell r="O87" t="str">
            <v>Const_NE</v>
          </cell>
        </row>
        <row r="88">
          <cell r="N88" t="str">
            <v xml:space="preserve">Consolidated Edison Solutions d/b/a ConEdison Solutions </v>
          </cell>
          <cell r="O88" t="str">
            <v>Const_NE</v>
          </cell>
        </row>
        <row r="89">
          <cell r="N89" t="str">
            <v>Consolidated Edison Solutions d/b/a ConEdison Solutions (Lunenburg Aggregation)</v>
          </cell>
          <cell r="O89" t="str">
            <v>Const_NE</v>
          </cell>
        </row>
        <row r="90">
          <cell r="N90" t="str">
            <v>Consolidated Edison Solutions Inc</v>
          </cell>
          <cell r="O90" t="str">
            <v>Const_NE</v>
          </cell>
        </row>
        <row r="91">
          <cell r="N91" t="str">
            <v>Consolidated Edison Solutions,</v>
          </cell>
          <cell r="O91" t="str">
            <v>Const_NE</v>
          </cell>
        </row>
        <row r="92">
          <cell r="N92" t="str">
            <v>Constellation NewEnergy, Inc. - Stoneham</v>
          </cell>
          <cell r="O92" t="str">
            <v>Const_NE</v>
          </cell>
        </row>
        <row r="93">
          <cell r="N93" t="str">
            <v>Constellation Ashby Government Aggregation</v>
          </cell>
          <cell r="O93" t="str">
            <v>Const_NE</v>
          </cell>
        </row>
        <row r="94">
          <cell r="N94" t="str">
            <v>CONSTELLATION ENERGY POWER CHOICE, LLC</v>
          </cell>
          <cell r="O94" t="str">
            <v>Const_NE</v>
          </cell>
        </row>
        <row r="95">
          <cell r="N95" t="str">
            <v xml:space="preserve">Constellation Energy Power Source </v>
          </cell>
          <cell r="O95" t="str">
            <v>Const_NE</v>
          </cell>
        </row>
        <row r="96">
          <cell r="N96" t="str">
            <v>Constellation Energy Power Source, Inc</v>
          </cell>
          <cell r="O96" t="str">
            <v>Const_NE</v>
          </cell>
        </row>
        <row r="97">
          <cell r="N97" t="str">
            <v>Constellation Energy Services, Inc</v>
          </cell>
          <cell r="O97" t="str">
            <v>Const_NE</v>
          </cell>
        </row>
        <row r="98">
          <cell r="N98" t="str">
            <v xml:space="preserve">Constellation Energy Services, Inc </v>
          </cell>
          <cell r="O98" t="str">
            <v>Const_NE</v>
          </cell>
        </row>
        <row r="99">
          <cell r="N99" t="str">
            <v xml:space="preserve">Constellation Energy Services, Inc  </v>
          </cell>
          <cell r="O99" t="str">
            <v>Const_NE</v>
          </cell>
        </row>
        <row r="100">
          <cell r="N100" t="str">
            <v>Constellation Energy Services, Inc / Integrys Energy Serv., Inc.</v>
          </cell>
          <cell r="O100" t="str">
            <v>Const_NE</v>
          </cell>
        </row>
        <row r="101">
          <cell r="N101" t="str">
            <v>Constellation Energy Services, Inc.</v>
          </cell>
          <cell r="O101" t="str">
            <v>Const_NE</v>
          </cell>
        </row>
        <row r="102">
          <cell r="N102" t="str">
            <v>Constellation Lunenburg Government Aggregation</v>
          </cell>
          <cell r="O102" t="str">
            <v>Const_NE</v>
          </cell>
        </row>
        <row r="103">
          <cell r="N103" t="str">
            <v>Constellation New Energy Inc. - Lexington</v>
          </cell>
          <cell r="O103" t="str">
            <v>Const_NE</v>
          </cell>
        </row>
        <row r="104">
          <cell r="N104" t="str">
            <v xml:space="preserve">Constellation New Energy Inc. - Lexington </v>
          </cell>
          <cell r="O104" t="str">
            <v>Const_NE</v>
          </cell>
        </row>
        <row r="105">
          <cell r="N105" t="str">
            <v>Constellation New Energy Inc. - Lexington (Started 12/14/2018)</v>
          </cell>
          <cell r="O105" t="str">
            <v>Const_NE</v>
          </cell>
        </row>
        <row r="106">
          <cell r="N106" t="str">
            <v>Constellation New Energy, Inc</v>
          </cell>
          <cell r="O106" t="str">
            <v>Const_NE</v>
          </cell>
        </row>
        <row r="107">
          <cell r="N107" t="str">
            <v>Constellation New Energy, Inc.</v>
          </cell>
          <cell r="O107" t="str">
            <v>Const_NE</v>
          </cell>
        </row>
        <row r="108">
          <cell r="N108" t="str">
            <v>CONSTELLATION NEWENERGY</v>
          </cell>
          <cell r="O108" t="str">
            <v>Const_NE</v>
          </cell>
        </row>
        <row r="109">
          <cell r="N109" t="str">
            <v xml:space="preserve">Constellation NewEnergy </v>
          </cell>
          <cell r="O109" t="str">
            <v>Const_NE</v>
          </cell>
        </row>
        <row r="110">
          <cell r="N110" t="str">
            <v>CONSTELLATION NEWENERGY C&amp;I</v>
          </cell>
          <cell r="O110" t="str">
            <v>Const_NE</v>
          </cell>
        </row>
        <row r="111">
          <cell r="N111" t="str">
            <v>CONSTELLATION NEWENERGY RES</v>
          </cell>
          <cell r="O111" t="str">
            <v>Const_NE</v>
          </cell>
        </row>
        <row r="112">
          <cell r="N112" t="str">
            <v>Constellation NewEnergy, Inc - Acton</v>
          </cell>
          <cell r="O112" t="str">
            <v>Const_NE</v>
          </cell>
        </row>
        <row r="113">
          <cell r="N113" t="str">
            <v xml:space="preserve">Constellation NewEnergy, Inc - Acton </v>
          </cell>
          <cell r="O113" t="str">
            <v>Const_NE</v>
          </cell>
        </row>
        <row r="114">
          <cell r="N114" t="str">
            <v>Constellation NewEnergy, Inc - Acton (eff. 8/19)</v>
          </cell>
          <cell r="O114" t="str">
            <v>Const_NE</v>
          </cell>
        </row>
        <row r="115">
          <cell r="N115" t="str">
            <v xml:space="preserve">Constellation NewEnergy, Inc - Kingston </v>
          </cell>
          <cell r="O115" t="str">
            <v>Const_NE</v>
          </cell>
        </row>
        <row r="116">
          <cell r="N116" t="str">
            <v>Constellation NewEnergy, Inc - Medway</v>
          </cell>
          <cell r="O116" t="str">
            <v>Const_NE</v>
          </cell>
        </row>
        <row r="117">
          <cell r="N117" t="str">
            <v xml:space="preserve">Constellation NewEnergy, Inc - Medway </v>
          </cell>
          <cell r="O117" t="str">
            <v>Const_NE</v>
          </cell>
        </row>
        <row r="118">
          <cell r="N118" t="str">
            <v>Constellation NewEnergy, Inc - Medway (Started 01/01/2018)</v>
          </cell>
          <cell r="O118" t="str">
            <v>Const_NE</v>
          </cell>
        </row>
        <row r="119">
          <cell r="N119" t="str">
            <v xml:space="preserve">Constellation NewEnergy, Inc - Millis </v>
          </cell>
          <cell r="O119" t="str">
            <v>Const_NE</v>
          </cell>
        </row>
        <row r="120">
          <cell r="N120" t="str">
            <v xml:space="preserve">Constellation NewEnergy, Inc - Plympton </v>
          </cell>
          <cell r="O120" t="str">
            <v>Const_NE</v>
          </cell>
        </row>
        <row r="121">
          <cell r="N121" t="str">
            <v xml:space="preserve">Constellation NewEnergy, Inc - Wareham </v>
          </cell>
          <cell r="O121" t="str">
            <v>Const_NE</v>
          </cell>
        </row>
        <row r="122">
          <cell r="N122" t="str">
            <v>CONSTELLATION NEWENERGY, INC 2</v>
          </cell>
          <cell r="O122" t="str">
            <v>Const_NE</v>
          </cell>
        </row>
        <row r="123">
          <cell r="N123" t="str">
            <v>Constellation NewEnergy, Inc.</v>
          </cell>
          <cell r="O123" t="str">
            <v>Const_NE</v>
          </cell>
        </row>
        <row r="124">
          <cell r="N124" t="str">
            <v xml:space="preserve">Constellation NewEnergy, Inc. </v>
          </cell>
          <cell r="O124" t="str">
            <v>Const_NE</v>
          </cell>
        </row>
        <row r="125">
          <cell r="N125" t="str">
            <v xml:space="preserve">Constellation NewEnergy, Inc. - Stoneham </v>
          </cell>
          <cell r="O125" t="str">
            <v>Const_NE</v>
          </cell>
        </row>
        <row r="126">
          <cell r="N126" t="str">
            <v>CONSTELLATION NEWENERGY,INC -NAN-CI</v>
          </cell>
          <cell r="O126" t="str">
            <v>Const_NE</v>
          </cell>
        </row>
        <row r="127">
          <cell r="N127" t="str">
            <v>CONSTELLATION NEWENERGY,INC -NAN-MM</v>
          </cell>
          <cell r="O127" t="str">
            <v>Const_NE</v>
          </cell>
        </row>
        <row r="128">
          <cell r="N128" t="str">
            <v xml:space="preserve">Crooked River Corp </v>
          </cell>
          <cell r="O128" t="str">
            <v>East_Avenue</v>
          </cell>
        </row>
        <row r="129">
          <cell r="N129" t="str">
            <v>Devonshire Energy, LLC</v>
          </cell>
          <cell r="O129" t="str">
            <v>Devonshire</v>
          </cell>
        </row>
        <row r="130">
          <cell r="N130" t="str">
            <v xml:space="preserve">Devonshire Energy, LLC </v>
          </cell>
          <cell r="O130" t="str">
            <v>Devonshire</v>
          </cell>
        </row>
        <row r="131">
          <cell r="N131" t="str">
            <v>DIRECT ENERGY</v>
          </cell>
          <cell r="O131" t="str">
            <v>Direct</v>
          </cell>
        </row>
        <row r="132">
          <cell r="N132" t="str">
            <v xml:space="preserve">DIRECT ENERGY </v>
          </cell>
          <cell r="O132" t="str">
            <v>Direct</v>
          </cell>
        </row>
        <row r="133">
          <cell r="N133" t="str">
            <v>Direct Energy Busines Marketing</v>
          </cell>
          <cell r="O133" t="str">
            <v>Direct_EB</v>
          </cell>
        </row>
        <row r="134">
          <cell r="N134" t="str">
            <v>DIRECT ENERGY BUSINESS LLC</v>
          </cell>
          <cell r="O134" t="str">
            <v>Direct_EB</v>
          </cell>
        </row>
        <row r="135">
          <cell r="N135" t="str">
            <v>Direct Energy Business Marketing</v>
          </cell>
          <cell r="O135" t="str">
            <v>Direct_EB</v>
          </cell>
        </row>
        <row r="136">
          <cell r="N136" t="str">
            <v xml:space="preserve">Direct Energy Business Marketing </v>
          </cell>
          <cell r="O136" t="str">
            <v>Direct_EB</v>
          </cell>
        </row>
        <row r="137">
          <cell r="N137" t="str">
            <v>Direct Energy Business Marketing, LLC</v>
          </cell>
          <cell r="O137" t="str">
            <v>Direct_EB</v>
          </cell>
        </row>
        <row r="138">
          <cell r="N138" t="str">
            <v>Direct Energy Business, LLC</v>
          </cell>
          <cell r="O138" t="str">
            <v>Direct_EB</v>
          </cell>
        </row>
        <row r="139">
          <cell r="N139" t="str">
            <v xml:space="preserve">Direct Energy Business, LLC </v>
          </cell>
          <cell r="O139" t="str">
            <v>Direct_EB</v>
          </cell>
        </row>
        <row r="140">
          <cell r="N140" t="str">
            <v>Direct Energy Business, LLC  (started 12/01/2018)</v>
          </cell>
          <cell r="O140" t="str">
            <v>Direct_EB</v>
          </cell>
        </row>
        <row r="141">
          <cell r="N141" t="str">
            <v>Direct Energy Business, LLC (Greenfield Aggregation)</v>
          </cell>
          <cell r="O141" t="str">
            <v>Direct_EB</v>
          </cell>
        </row>
        <row r="142">
          <cell r="N142" t="str">
            <v xml:space="preserve">Direct Energy Business, LLC (Greenfield Aggregation) </v>
          </cell>
          <cell r="O142" t="str">
            <v>Direct_EB</v>
          </cell>
        </row>
        <row r="143">
          <cell r="N143" t="str">
            <v xml:space="preserve">Direct Energy Business, LLC (Hadley Aggregation) </v>
          </cell>
          <cell r="O143" t="str">
            <v>Direct_EB</v>
          </cell>
        </row>
        <row r="144">
          <cell r="N144" t="str">
            <v>Direct Energy Marketing Inc.</v>
          </cell>
          <cell r="O144" t="str">
            <v>Direct_EB</v>
          </cell>
        </row>
        <row r="145">
          <cell r="N145" t="str">
            <v xml:space="preserve">Direct Energy Marketing Inc. </v>
          </cell>
          <cell r="O145" t="str">
            <v>Direct_EB</v>
          </cell>
        </row>
        <row r="146">
          <cell r="N146" t="str">
            <v>Direct Energy Marketing Inc. (Started 12/14/2018)</v>
          </cell>
          <cell r="O146" t="str">
            <v>Direct_EB</v>
          </cell>
        </row>
        <row r="147">
          <cell r="N147" t="str">
            <v>DIRECT ENERGY SERVICES MA</v>
          </cell>
          <cell r="O147" t="str">
            <v>Direct_ES</v>
          </cell>
        </row>
        <row r="148">
          <cell r="N148" t="str">
            <v>Direct Energy Services, LLC</v>
          </cell>
          <cell r="O148" t="str">
            <v>Direct_ES</v>
          </cell>
        </row>
        <row r="149">
          <cell r="N149" t="str">
            <v xml:space="preserve">Direct Energy Services, LLC </v>
          </cell>
          <cell r="O149" t="str">
            <v>Direct_ES</v>
          </cell>
        </row>
        <row r="150">
          <cell r="N150" t="str">
            <v>Discount Power</v>
          </cell>
          <cell r="O150" t="str">
            <v>Discount</v>
          </cell>
        </row>
        <row r="151">
          <cell r="N151" t="str">
            <v>DISCOUNT POWER INC</v>
          </cell>
          <cell r="O151" t="str">
            <v>Discount</v>
          </cell>
        </row>
        <row r="152">
          <cell r="N152" t="str">
            <v>Discount Power INC, LLC</v>
          </cell>
          <cell r="O152" t="str">
            <v>Discount</v>
          </cell>
        </row>
        <row r="153">
          <cell r="N153" t="str">
            <v>Discount Power, Inc.</v>
          </cell>
          <cell r="O153" t="str">
            <v>Discount</v>
          </cell>
        </row>
        <row r="154">
          <cell r="N154" t="str">
            <v xml:space="preserve">Discount Power, Inc. </v>
          </cell>
          <cell r="O154" t="str">
            <v>Discount</v>
          </cell>
        </row>
        <row r="155">
          <cell r="N155" t="str">
            <v>Dynegy</v>
          </cell>
          <cell r="O155" t="str">
            <v>Dynegy</v>
          </cell>
        </row>
        <row r="156">
          <cell r="N156" t="str">
            <v xml:space="preserve">Dynegy </v>
          </cell>
          <cell r="O156" t="str">
            <v>Dynegy</v>
          </cell>
        </row>
        <row r="157">
          <cell r="N157" t="str">
            <v xml:space="preserve">Dynegy - Franklin Agg </v>
          </cell>
          <cell r="O157" t="str">
            <v>Dynegy</v>
          </cell>
        </row>
        <row r="158">
          <cell r="N158" t="str">
            <v xml:space="preserve">Dynegy - Pembroke </v>
          </cell>
          <cell r="O158" t="str">
            <v>Dynegy</v>
          </cell>
        </row>
        <row r="159">
          <cell r="N159" t="str">
            <v xml:space="preserve">Dynegy Energy Services (East) 2, LLC </v>
          </cell>
          <cell r="O159" t="str">
            <v>Dynegy</v>
          </cell>
        </row>
        <row r="160">
          <cell r="N160" t="str">
            <v>DYNEGY ENERGY SERVICES (EAST), LLC</v>
          </cell>
          <cell r="O160" t="str">
            <v>Dynegy</v>
          </cell>
        </row>
        <row r="161">
          <cell r="N161" t="str">
            <v xml:space="preserve">Dynegy Energy Services (East), LLC </v>
          </cell>
          <cell r="O161" t="str">
            <v>Dynegy</v>
          </cell>
        </row>
        <row r="162">
          <cell r="N162" t="str">
            <v>Dynegy Energy Services, LLC</v>
          </cell>
          <cell r="O162" t="str">
            <v>Dynegy</v>
          </cell>
        </row>
        <row r="163">
          <cell r="N163" t="str">
            <v xml:space="preserve">Dynegy Energy Services, LLC </v>
          </cell>
          <cell r="O163" t="str">
            <v>Dynegy</v>
          </cell>
        </row>
        <row r="164">
          <cell r="N164" t="str">
            <v>DYNEGY MARKETING AND TRADE</v>
          </cell>
          <cell r="O164" t="str">
            <v>Dynegy</v>
          </cell>
        </row>
        <row r="165">
          <cell r="N165" t="str">
            <v>Dynegy Marketing and Trade, LL</v>
          </cell>
          <cell r="O165" t="str">
            <v>Dynegy</v>
          </cell>
        </row>
        <row r="166">
          <cell r="N166" t="str">
            <v>Dynegy Marketing and Trade, LLC</v>
          </cell>
          <cell r="O166" t="str">
            <v>Dynegy</v>
          </cell>
        </row>
        <row r="167">
          <cell r="N167" t="str">
            <v>Dynegy Marketing and Trade, LLC (Hatfield Agg.)</v>
          </cell>
          <cell r="O167" t="str">
            <v>Dynegy</v>
          </cell>
        </row>
        <row r="168">
          <cell r="N168" t="str">
            <v>Dynegy Marketing and Trade, LLC Becket Aggregation (eff. 12/1/20)</v>
          </cell>
          <cell r="O168" t="str">
            <v>Dynegy</v>
          </cell>
        </row>
        <row r="169">
          <cell r="N169" t="str">
            <v>Dynegy Marketing and Trade, LLC Buckland Aggregation (eff. 7/1/20)</v>
          </cell>
          <cell r="O169" t="str">
            <v>Dynegy</v>
          </cell>
        </row>
        <row r="170">
          <cell r="N170" t="str">
            <v>Dynegy Marketing and Trade, LLC Cheshire Aggregation (eff. 10/26/20)</v>
          </cell>
          <cell r="O170" t="str">
            <v>Dynegy</v>
          </cell>
        </row>
        <row r="171">
          <cell r="N171" t="str">
            <v>Dynegy Marketing and Trade, LLC Colrain Aggregation (eff. 7/1/20)</v>
          </cell>
          <cell r="O171" t="str">
            <v>Dynegy</v>
          </cell>
        </row>
        <row r="172">
          <cell r="N172" t="str">
            <v>Dynegy Marketing and Trade, LLC Conway Aggregation (eff. 2/27/20)</v>
          </cell>
          <cell r="O172" t="str">
            <v>Dynegy</v>
          </cell>
        </row>
        <row r="173">
          <cell r="N173" t="str">
            <v>Dynegy Marketing and Trade, LLC Dalton Aggregation (eff. 12/1/20)</v>
          </cell>
          <cell r="O173" t="str">
            <v>Dynegy</v>
          </cell>
        </row>
        <row r="174">
          <cell r="N174" t="str">
            <v>Dynegy Marketing and Trade, LLC Deerfield Aggregation (eff. 7/1/20)</v>
          </cell>
          <cell r="O174" t="str">
            <v>Dynegy</v>
          </cell>
        </row>
        <row r="175">
          <cell r="N175" t="str">
            <v>Dynegy Marketing and Trade, LLC Gill Aggregation (eff. 7/1/20)</v>
          </cell>
          <cell r="O175" t="str">
            <v>Dynegy</v>
          </cell>
        </row>
        <row r="176">
          <cell r="N176" t="str">
            <v>Dynegy Marketing and Trade, LLC Greenfield Aggregation (eff. 12/8/20)</v>
          </cell>
          <cell r="O176" t="str">
            <v>Dynegy</v>
          </cell>
        </row>
        <row r="177">
          <cell r="N177" t="str">
            <v>Dynegy Marketing and Trade, LLC Huntington Aggregation (eff. 7/1/20)</v>
          </cell>
          <cell r="O177" t="str">
            <v>Dynegy</v>
          </cell>
        </row>
        <row r="178">
          <cell r="N178" t="str">
            <v>Dynegy Marketing and Trade, LLC Lanseborough Aggregation (eff. 11/27/20)</v>
          </cell>
          <cell r="O178" t="str">
            <v>Dynegy</v>
          </cell>
        </row>
        <row r="179">
          <cell r="N179" t="str">
            <v>Dynegy Marketing and Trade, LLC Lenox Aggregation (eff. 12/1/20)</v>
          </cell>
          <cell r="O179" t="str">
            <v>Dynegy</v>
          </cell>
        </row>
        <row r="180">
          <cell r="N180" t="str">
            <v>Dynegy Marketing and Trade, LLC Northfield Aggregation (eff. 7/1/20)</v>
          </cell>
          <cell r="O180" t="str">
            <v>Dynegy</v>
          </cell>
        </row>
        <row r="181">
          <cell r="N181" t="str">
            <v>Dynegy Marketing and Trade, LLC Pittsfield Aggregation (eff. 12/1/20)</v>
          </cell>
          <cell r="O181" t="str">
            <v>Dynegy</v>
          </cell>
        </row>
        <row r="182">
          <cell r="N182" t="str">
            <v>Dynegy Marketing and Trade, LLC Shelburne Aggregation (eff. 7/1/20)</v>
          </cell>
          <cell r="O182" t="str">
            <v>Dynegy</v>
          </cell>
        </row>
        <row r="183">
          <cell r="N183" t="str">
            <v>Dynegy Marketing and Trade, LLC Sunderland Aggregation (eff. 7/1/20)</v>
          </cell>
          <cell r="O183" t="str">
            <v>Dynegy</v>
          </cell>
        </row>
        <row r="184">
          <cell r="N184" t="str">
            <v>Dynegy Marketing and Trade, LLC Whatley Aggregation (eff. 7/1/20)</v>
          </cell>
          <cell r="O184" t="str">
            <v>Dynegy</v>
          </cell>
        </row>
        <row r="185">
          <cell r="N185" t="str">
            <v>Dynergy (eff. 7/19)</v>
          </cell>
          <cell r="O185" t="str">
            <v>Dynegy</v>
          </cell>
        </row>
        <row r="186">
          <cell r="N186" t="str">
            <v>Dynergy Energy Services, LLC</v>
          </cell>
          <cell r="O186" t="str">
            <v>Dynegy</v>
          </cell>
        </row>
        <row r="187">
          <cell r="N187" t="str">
            <v>Dynergy Marketing and Trade</v>
          </cell>
          <cell r="O187" t="str">
            <v>Dynegy</v>
          </cell>
        </row>
        <row r="188">
          <cell r="N188" t="str">
            <v>Dynergy Marketing and Trade, LLC</v>
          </cell>
          <cell r="O188" t="str">
            <v>Dynegy</v>
          </cell>
        </row>
        <row r="189">
          <cell r="N189" t="str">
            <v>EDF Energy Services, LLC</v>
          </cell>
          <cell r="O189" t="str">
            <v>EDF</v>
          </cell>
        </row>
        <row r="190">
          <cell r="N190" t="str">
            <v xml:space="preserve">EDF Energy Services, LLC </v>
          </cell>
          <cell r="O190" t="str">
            <v>EDF</v>
          </cell>
        </row>
        <row r="191">
          <cell r="N191" t="str">
            <v xml:space="preserve">EDF Energy Services, LLC (start 05/01/2019) </v>
          </cell>
          <cell r="O191" t="str">
            <v>EDF</v>
          </cell>
        </row>
        <row r="192">
          <cell r="N192" t="str">
            <v>Eligo Energy MA, LLC</v>
          </cell>
          <cell r="O192" t="str">
            <v>Eligo</v>
          </cell>
        </row>
        <row r="193">
          <cell r="N193" t="str">
            <v xml:space="preserve">Eligo Energy MA, LLC </v>
          </cell>
          <cell r="O193" t="str">
            <v>Eligo</v>
          </cell>
        </row>
        <row r="194">
          <cell r="N194" t="str">
            <v>Eligo Energy, LLC</v>
          </cell>
          <cell r="O194" t="str">
            <v>Eligo</v>
          </cell>
        </row>
        <row r="195">
          <cell r="N195" t="str">
            <v>Emera Energy Services Subsi</v>
          </cell>
          <cell r="O195" t="str">
            <v>Starion</v>
          </cell>
        </row>
        <row r="196">
          <cell r="N196" t="str">
            <v xml:space="preserve">Energy Harbor LLC </v>
          </cell>
          <cell r="O196" t="str">
            <v>EnergyHarbor</v>
          </cell>
        </row>
        <row r="197">
          <cell r="N197" t="str">
            <v>Energy Harbor LLC (eff. 11/18/20)</v>
          </cell>
          <cell r="O197" t="str">
            <v>EnergyHarbor</v>
          </cell>
        </row>
        <row r="198">
          <cell r="N198" t="str">
            <v>Energy Plus Holdings LLC</v>
          </cell>
          <cell r="O198" t="str">
            <v>EnergyPlus</v>
          </cell>
        </row>
        <row r="199">
          <cell r="N199" t="str">
            <v xml:space="preserve">Energy Plus Holdings LLC </v>
          </cell>
          <cell r="O199" t="str">
            <v>EnergyPlus</v>
          </cell>
        </row>
        <row r="200">
          <cell r="N200" t="str">
            <v>ENERGY PLUS HOLDINGS MA</v>
          </cell>
          <cell r="O200" t="str">
            <v>EnergyPlus</v>
          </cell>
        </row>
        <row r="201">
          <cell r="N201" t="str">
            <v>Energy Plus Holdings, LLC</v>
          </cell>
          <cell r="O201" t="str">
            <v>EnergyPlus</v>
          </cell>
        </row>
        <row r="202">
          <cell r="N202" t="str">
            <v xml:space="preserve">Energy Plus Holdings, LLC </v>
          </cell>
          <cell r="O202" t="str">
            <v>EnergyPlus</v>
          </cell>
        </row>
        <row r="203">
          <cell r="N203" t="str">
            <v>Energy Rewards</v>
          </cell>
          <cell r="O203" t="str">
            <v>Everyday</v>
          </cell>
        </row>
        <row r="204">
          <cell r="N204" t="str">
            <v>Engie Energy Marketing NA, Inc</v>
          </cell>
          <cell r="O204" t="str">
            <v>Engie_Resources</v>
          </cell>
        </row>
        <row r="205">
          <cell r="N205" t="str">
            <v>ENGIE Resources Inc.</v>
          </cell>
          <cell r="O205" t="str">
            <v>Engie_Resources</v>
          </cell>
        </row>
        <row r="206">
          <cell r="N206" t="str">
            <v>ENGIE RESOURCES LLC</v>
          </cell>
          <cell r="O206" t="str">
            <v>Engie_Resources</v>
          </cell>
        </row>
        <row r="207">
          <cell r="N207" t="str">
            <v>Engie Resources, LLC</v>
          </cell>
          <cell r="O207" t="str">
            <v>Engie_Resources</v>
          </cell>
        </row>
        <row r="208">
          <cell r="N208" t="str">
            <v xml:space="preserve">Engie Resources, LLC </v>
          </cell>
          <cell r="O208" t="str">
            <v>Engie_Resources</v>
          </cell>
        </row>
        <row r="209">
          <cell r="N209" t="str">
            <v xml:space="preserve">Engie Resources, LLC (f/k/a GDF SUEZ Energy Resources NA, Inc.) </v>
          </cell>
          <cell r="O209" t="str">
            <v>Engie_Resources</v>
          </cell>
        </row>
        <row r="210">
          <cell r="N210" t="str">
            <v xml:space="preserve">Engie Resources, LLC (f/k/a GDF SUEZ Energy Resources NA, Inc.) </v>
          </cell>
          <cell r="O210" t="str">
            <v>Engie_Retail</v>
          </cell>
        </row>
        <row r="211">
          <cell r="N211" t="str">
            <v>ENGIE RESOURCES-Think Energy</v>
          </cell>
          <cell r="O211" t="str">
            <v>Engie_Retail</v>
          </cell>
        </row>
        <row r="212">
          <cell r="N212" t="str">
            <v>ENGIE Retail LLC d/b/a Think Energy</v>
          </cell>
          <cell r="O212" t="str">
            <v>Engie_Retail</v>
          </cell>
        </row>
        <row r="213">
          <cell r="N213" t="str">
            <v xml:space="preserve">ENGIE Retail/Think Energy </v>
          </cell>
          <cell r="O213" t="str">
            <v>Engie_Retail</v>
          </cell>
        </row>
        <row r="214">
          <cell r="N214" t="str">
            <v>ENTERGY SOLUTIONS LTD</v>
          </cell>
          <cell r="O214" t="str">
            <v>Entergy</v>
          </cell>
        </row>
        <row r="215">
          <cell r="N215" t="str">
            <v>ENTERGY SOLUTIONS LTD (Retired 6/1/19)</v>
          </cell>
          <cell r="O215" t="str">
            <v>Entergy</v>
          </cell>
        </row>
        <row r="216">
          <cell r="N216" t="str">
            <v>Entergy Solutions, LLC</v>
          </cell>
          <cell r="O216" t="str">
            <v>Entergy</v>
          </cell>
        </row>
        <row r="217">
          <cell r="N217" t="str">
            <v>Entergy Solutions, LLC (Retired 7/1/19)</v>
          </cell>
          <cell r="O217" t="str">
            <v>Entergy</v>
          </cell>
        </row>
        <row r="218">
          <cell r="N218" t="str">
            <v>Eversource</v>
          </cell>
          <cell r="O218" t="str">
            <v>Eversource</v>
          </cell>
        </row>
        <row r="219">
          <cell r="N219" t="str">
            <v>EVERYDAY ENERGY LLC</v>
          </cell>
          <cell r="O219" t="str">
            <v>Everyday</v>
          </cell>
        </row>
        <row r="220">
          <cell r="N220" t="str">
            <v>Everyday Energy LLC dba Energy Rewards</v>
          </cell>
          <cell r="O220" t="str">
            <v>Everyday</v>
          </cell>
        </row>
        <row r="221">
          <cell r="N221" t="str">
            <v>Everyday Energy, LLC</v>
          </cell>
          <cell r="O221" t="str">
            <v>Everyday</v>
          </cell>
        </row>
        <row r="222">
          <cell r="N222" t="str">
            <v>EXELON GENERATION COMPANY, LLC</v>
          </cell>
          <cell r="O222" t="str">
            <v>Const_NE</v>
          </cell>
        </row>
        <row r="223">
          <cell r="N223" t="str">
            <v xml:space="preserve">Exelon Generation Company, LLC </v>
          </cell>
          <cell r="O223" t="str">
            <v>Const_NE</v>
          </cell>
        </row>
        <row r="224">
          <cell r="N224" t="str">
            <v>FGE Basic Service</v>
          </cell>
          <cell r="O224" t="str">
            <v>Fitchburg_G&amp;E</v>
          </cell>
        </row>
        <row r="225">
          <cell r="N225" t="str">
            <v>FGE d/b/a Unitil</v>
          </cell>
          <cell r="O225" t="str">
            <v>Fitchburg_G&amp;E</v>
          </cell>
        </row>
        <row r="226">
          <cell r="N226" t="str">
            <v>FIRST POINT POWER</v>
          </cell>
          <cell r="O226" t="str">
            <v>First_Point</v>
          </cell>
        </row>
        <row r="227">
          <cell r="N227" t="str">
            <v>First Point Power Ashby Government Aggregation</v>
          </cell>
          <cell r="O227" t="str">
            <v>First_Point</v>
          </cell>
        </row>
        <row r="228">
          <cell r="N228" t="str">
            <v>FIRST POINT POWER LLC</v>
          </cell>
          <cell r="O228" t="str">
            <v>First_Point</v>
          </cell>
        </row>
        <row r="229">
          <cell r="N229" t="str">
            <v>FIRST POINT POWER LLC MA</v>
          </cell>
          <cell r="O229" t="str">
            <v>First_Point</v>
          </cell>
        </row>
        <row r="230">
          <cell r="N230" t="str">
            <v>First Point Power, LLC</v>
          </cell>
          <cell r="O230" t="str">
            <v>First_Point</v>
          </cell>
        </row>
        <row r="231">
          <cell r="N231" t="str">
            <v xml:space="preserve">First Point Power, LLC </v>
          </cell>
          <cell r="O231" t="str">
            <v>First_Point</v>
          </cell>
        </row>
        <row r="232">
          <cell r="N232" t="str">
            <v>Galt Power</v>
          </cell>
          <cell r="O232" t="str">
            <v>Renaissance</v>
          </cell>
        </row>
        <row r="233">
          <cell r="N233" t="str">
            <v>Galt Power Inc.</v>
          </cell>
          <cell r="O233" t="str">
            <v>Renaissance</v>
          </cell>
        </row>
        <row r="234">
          <cell r="N234" t="str">
            <v>GDF Suez Energy Resources, NA</v>
          </cell>
          <cell r="O234" t="str">
            <v>Engie_Resources</v>
          </cell>
        </row>
        <row r="235">
          <cell r="N235" t="str">
            <v>GDF Suez Retail Energy Solutions, LLC d/b/a Think Energy</v>
          </cell>
          <cell r="O235" t="str">
            <v>Engie_Retail</v>
          </cell>
        </row>
        <row r="236">
          <cell r="N236" t="str">
            <v>Genon Energy Management, LLC</v>
          </cell>
          <cell r="O236" t="str">
            <v>Genon</v>
          </cell>
        </row>
        <row r="237">
          <cell r="N237" t="str">
            <v xml:space="preserve">Genon Energy Management, LLC </v>
          </cell>
          <cell r="O237" t="str">
            <v>Genon</v>
          </cell>
        </row>
        <row r="238">
          <cell r="N238" t="str">
            <v>Great Eastern Energy</v>
          </cell>
          <cell r="O238" t="str">
            <v>Great_Eastern</v>
          </cell>
        </row>
        <row r="239">
          <cell r="N239" t="str">
            <v>Great Eastern Energy (Retired 2/15/19)</v>
          </cell>
          <cell r="O239" t="str">
            <v>Great_Eastern</v>
          </cell>
        </row>
        <row r="240">
          <cell r="N240" t="str">
            <v>GREAT EASTERN ENERGY MA</v>
          </cell>
          <cell r="O240" t="str">
            <v>Great_Eastern</v>
          </cell>
        </row>
        <row r="241">
          <cell r="N241" t="str">
            <v>Green Mountain Energy Company</v>
          </cell>
          <cell r="O241" t="str">
            <v>GreenMT</v>
          </cell>
        </row>
        <row r="242">
          <cell r="N242" t="str">
            <v xml:space="preserve">Green Mountain Energy Company </v>
          </cell>
          <cell r="O242" t="str">
            <v>GreenMT</v>
          </cell>
        </row>
        <row r="243">
          <cell r="N243" t="str">
            <v>Grid Power Direct, LLC</v>
          </cell>
          <cell r="O243" t="str">
            <v xml:space="preserve">Grid Power </v>
          </cell>
        </row>
        <row r="244">
          <cell r="N244" t="str">
            <v>Hampshire Council of Governments</v>
          </cell>
          <cell r="O244" t="str">
            <v>Hampshire_CoG</v>
          </cell>
        </row>
        <row r="245">
          <cell r="N245" t="str">
            <v>Hampshire Council of Governments (Retired 8/1/2019)</v>
          </cell>
          <cell r="O245" t="str">
            <v>Hampshire_CoG</v>
          </cell>
        </row>
        <row r="246">
          <cell r="N246" t="str">
            <v>Hampshire Council of Governments (retired 8/30/19)</v>
          </cell>
          <cell r="O246" t="str">
            <v>Hampshire_CoG</v>
          </cell>
        </row>
        <row r="247">
          <cell r="N247" t="str">
            <v>HAMPSHIRE COUNCIL OF GOVTS - LANCASTER AGG</v>
          </cell>
          <cell r="O247" t="str">
            <v>Hampshire_CoG</v>
          </cell>
        </row>
        <row r="248">
          <cell r="N248" t="str">
            <v>Hampshire Council of Govts.</v>
          </cell>
          <cell r="O248" t="str">
            <v>Hampshire_CoG</v>
          </cell>
        </row>
        <row r="249">
          <cell r="N249" t="str">
            <v>HAMPSHIRE POWER (CHESHIRE AGGREGATION)</v>
          </cell>
          <cell r="O249" t="str">
            <v>Hampshire_CoG</v>
          </cell>
        </row>
        <row r="250">
          <cell r="N250" t="str">
            <v>HAMPSHIRE POWER (GROUP 2)</v>
          </cell>
          <cell r="O250" t="str">
            <v>Hampshire_CoG</v>
          </cell>
        </row>
        <row r="251">
          <cell r="N251" t="str">
            <v>HAMPSHIRE POWER (HAVERHILL AGGREGATION)</v>
          </cell>
          <cell r="O251" t="str">
            <v>Hampshire_CoG</v>
          </cell>
        </row>
        <row r="252">
          <cell r="N252" t="str">
            <v>HAMPSHIRE POWER (NORTH ADAMS AGGREGATION)</v>
          </cell>
          <cell r="O252" t="str">
            <v>Hampshire_CoG</v>
          </cell>
        </row>
        <row r="253">
          <cell r="N253" t="str">
            <v>Hampshire Power Berkshire (Retired 07/06/2018)</v>
          </cell>
          <cell r="O253" t="str">
            <v>Hampshire_CoG</v>
          </cell>
        </row>
        <row r="254">
          <cell r="N254" t="str">
            <v>Harborside Energy</v>
          </cell>
          <cell r="O254" t="str">
            <v>Harborside</v>
          </cell>
        </row>
        <row r="255">
          <cell r="N255" t="str">
            <v xml:space="preserve">Harborside Energy </v>
          </cell>
          <cell r="O255" t="str">
            <v>Harborside</v>
          </cell>
        </row>
        <row r="256">
          <cell r="N256" t="str">
            <v>Harborside Energy of Massachus</v>
          </cell>
          <cell r="O256" t="str">
            <v>Harborside</v>
          </cell>
        </row>
        <row r="257">
          <cell r="N257" t="str">
            <v>Harborside Energy of Massachusetts</v>
          </cell>
          <cell r="O257" t="str">
            <v>Harborside</v>
          </cell>
        </row>
        <row r="258">
          <cell r="N258" t="str">
            <v>HARBORSIDE ENERGY OF MASSACHUSETTS LLC</v>
          </cell>
          <cell r="O258" t="str">
            <v>Harborside</v>
          </cell>
        </row>
        <row r="259">
          <cell r="N259" t="str">
            <v>Harvard Dedicated Energy Limited</v>
          </cell>
          <cell r="O259" t="str">
            <v>Harvard</v>
          </cell>
        </row>
        <row r="260">
          <cell r="N260" t="str">
            <v xml:space="preserve">Harvard Dedicated Energy Limited </v>
          </cell>
          <cell r="O260" t="str">
            <v>Harvard</v>
          </cell>
        </row>
        <row r="261">
          <cell r="N261" t="str">
            <v>HCG DBA HAMPSHIRE POWER</v>
          </cell>
          <cell r="O261" t="str">
            <v>Hampshire_CoG</v>
          </cell>
        </row>
        <row r="262">
          <cell r="N262" t="str">
            <v>Hess Energy Mkting, LLC n/k/a Direct Energy Business Marketing</v>
          </cell>
          <cell r="O262" t="str">
            <v>Direct_EB</v>
          </cell>
        </row>
        <row r="263">
          <cell r="N263" t="str">
            <v>Hudson Energy Services, LLC</v>
          </cell>
          <cell r="O263" t="str">
            <v>Hudson</v>
          </cell>
        </row>
        <row r="264">
          <cell r="N264" t="str">
            <v xml:space="preserve">Hudson Energy Services, LLC </v>
          </cell>
          <cell r="O264" t="str">
            <v>Hudson</v>
          </cell>
        </row>
        <row r="265">
          <cell r="N265" t="str">
            <v>HUDSON ENERGY SERVICES-MA LLC</v>
          </cell>
          <cell r="O265" t="str">
            <v>Hudson</v>
          </cell>
        </row>
        <row r="266">
          <cell r="N266" t="str">
            <v>IGS Energy</v>
          </cell>
          <cell r="O266" t="str">
            <v>Interstate_IGS</v>
          </cell>
        </row>
        <row r="267">
          <cell r="N267" t="str">
            <v xml:space="preserve">IGS Energy </v>
          </cell>
          <cell r="O267" t="str">
            <v>Interstate_IGS</v>
          </cell>
        </row>
        <row r="268">
          <cell r="N268" t="str">
            <v>IGS ENERGY, INC.</v>
          </cell>
          <cell r="O268" t="str">
            <v>Interstate_IGS</v>
          </cell>
        </row>
        <row r="269">
          <cell r="N269" t="str">
            <v>Indra Energy</v>
          </cell>
          <cell r="O269" t="str">
            <v>Palmco</v>
          </cell>
        </row>
        <row r="270">
          <cell r="N270" t="str">
            <v xml:space="preserve">Indra Energy </v>
          </cell>
          <cell r="O270" t="str">
            <v>Palmco</v>
          </cell>
        </row>
        <row r="271">
          <cell r="N271" t="str">
            <v>INSPIRE ENERGY HOLDINGS INC</v>
          </cell>
          <cell r="O271" t="str">
            <v>Inspire</v>
          </cell>
        </row>
        <row r="272">
          <cell r="N272" t="str">
            <v>Inspire Energy Holdings, LLC</v>
          </cell>
          <cell r="O272" t="str">
            <v>Inspire</v>
          </cell>
        </row>
        <row r="273">
          <cell r="N273" t="str">
            <v xml:space="preserve">Inspire Energy Holdings, LLC </v>
          </cell>
          <cell r="O273" t="str">
            <v>Inspire</v>
          </cell>
        </row>
        <row r="274">
          <cell r="N274" t="str">
            <v>Interstate Gas Supply, Inc</v>
          </cell>
          <cell r="O274" t="str">
            <v>Interstate_IGS</v>
          </cell>
        </row>
        <row r="275">
          <cell r="N275" t="str">
            <v>Interstate Gas Supply, Inc. d/b/a IGS Energy</v>
          </cell>
          <cell r="O275" t="str">
            <v>Interstate_IGS</v>
          </cell>
        </row>
        <row r="276">
          <cell r="N276" t="str">
            <v xml:space="preserve">Interstate Gas Supply, Inc. d/b/a IGS Energy </v>
          </cell>
          <cell r="O276" t="str">
            <v>Interstate_IGS</v>
          </cell>
        </row>
        <row r="277">
          <cell r="N277" t="str">
            <v>Josco Energy MA LLC</v>
          </cell>
          <cell r="O277" t="str">
            <v>Josco</v>
          </cell>
        </row>
        <row r="278">
          <cell r="N278" t="str">
            <v xml:space="preserve">Josco Energy MA LLC </v>
          </cell>
          <cell r="O278" t="str">
            <v>Josco</v>
          </cell>
        </row>
        <row r="279">
          <cell r="N279" t="str">
            <v>Josco Energy MA, LLC</v>
          </cell>
          <cell r="O279" t="str">
            <v>Josco</v>
          </cell>
        </row>
        <row r="280">
          <cell r="N280" t="str">
            <v>Just Energy</v>
          </cell>
          <cell r="O280" t="str">
            <v>Just</v>
          </cell>
        </row>
        <row r="281">
          <cell r="N281" t="str">
            <v>Just Energy (U.S.) Corp.</v>
          </cell>
          <cell r="O281" t="str">
            <v>Just</v>
          </cell>
        </row>
        <row r="282">
          <cell r="N282" t="str">
            <v>JUST ENERGY MASS CORP</v>
          </cell>
          <cell r="O282" t="str">
            <v>Just</v>
          </cell>
        </row>
        <row r="283">
          <cell r="N283" t="str">
            <v>Just Energy Massachusetts Corp. d/b/a Just Energy</v>
          </cell>
          <cell r="O283" t="str">
            <v>Just</v>
          </cell>
        </row>
        <row r="284">
          <cell r="N284" t="str">
            <v>Just Energy Massachusetts Corp.d/b/a Just Energy</v>
          </cell>
          <cell r="O284" t="str">
            <v>Just</v>
          </cell>
        </row>
        <row r="285">
          <cell r="N285" t="str">
            <v xml:space="preserve">Just Energy Massachusetts Corp.d/b/a Just Energy </v>
          </cell>
          <cell r="O285" t="str">
            <v>Just</v>
          </cell>
        </row>
        <row r="286">
          <cell r="N286" t="str">
            <v>Kendall Green Energy LLC</v>
          </cell>
          <cell r="O286" t="str">
            <v>Kendall</v>
          </cell>
        </row>
        <row r="287">
          <cell r="N287" t="str">
            <v xml:space="preserve">Kendall Green Energy LLC </v>
          </cell>
          <cell r="O287" t="str">
            <v>Kendall</v>
          </cell>
        </row>
        <row r="288">
          <cell r="N288" t="str">
            <v>Keolis</v>
          </cell>
          <cell r="O288" t="str">
            <v>Keolis</v>
          </cell>
        </row>
        <row r="289">
          <cell r="N289" t="str">
            <v>Liberty Power Delaware</v>
          </cell>
          <cell r="O289" t="str">
            <v>Liberty</v>
          </cell>
        </row>
        <row r="290">
          <cell r="N290" t="str">
            <v>LIBERTY POWER DELAWARE LLC</v>
          </cell>
          <cell r="O290" t="str">
            <v>Liberty</v>
          </cell>
        </row>
        <row r="291">
          <cell r="N291" t="str">
            <v xml:space="preserve">LIBERTY POWER DELAWARE LLC </v>
          </cell>
          <cell r="O291" t="str">
            <v>Liberty</v>
          </cell>
        </row>
        <row r="292">
          <cell r="N292" t="str">
            <v>Liberty Power Holdings</v>
          </cell>
          <cell r="O292" t="str">
            <v>Liberty</v>
          </cell>
        </row>
        <row r="293">
          <cell r="N293" t="str">
            <v>Liberty Power Holdings LLC</v>
          </cell>
          <cell r="O293" t="str">
            <v>Liberty</v>
          </cell>
        </row>
        <row r="294">
          <cell r="N294" t="str">
            <v>Liberty Power Holdings, LLC</v>
          </cell>
          <cell r="O294" t="str">
            <v>Liberty</v>
          </cell>
        </row>
        <row r="295">
          <cell r="N295" t="str">
            <v xml:space="preserve">Liberty Power Holdings, LLC </v>
          </cell>
          <cell r="O295" t="str">
            <v>Liberty</v>
          </cell>
        </row>
        <row r="296">
          <cell r="N296" t="str">
            <v>Linde Energy Services, Inc.</v>
          </cell>
          <cell r="O296" t="str">
            <v>Messer</v>
          </cell>
        </row>
        <row r="297">
          <cell r="N297" t="str">
            <v>Major Energy Electric Services</v>
          </cell>
          <cell r="O297" t="str">
            <v>Major</v>
          </cell>
        </row>
        <row r="298">
          <cell r="N298" t="str">
            <v>Major Energy Electric Services LLC</v>
          </cell>
          <cell r="O298" t="str">
            <v>Major</v>
          </cell>
        </row>
        <row r="299">
          <cell r="N299" t="str">
            <v>Major Energy Electric Services, LLC</v>
          </cell>
          <cell r="O299" t="str">
            <v>Major</v>
          </cell>
        </row>
        <row r="300">
          <cell r="N300" t="str">
            <v xml:space="preserve">Major Energy Electric Services, LLC </v>
          </cell>
          <cell r="O300" t="str">
            <v>Major</v>
          </cell>
        </row>
        <row r="301">
          <cell r="N301" t="str">
            <v>Massachusetts Electric Company</v>
          </cell>
          <cell r="O301" t="str">
            <v>National_Grid</v>
          </cell>
        </row>
        <row r="302">
          <cell r="N302" t="str">
            <v>Massachusetts Gas &amp; Electric</v>
          </cell>
          <cell r="O302" t="str">
            <v>MassG&amp;E</v>
          </cell>
        </row>
        <row r="303">
          <cell r="N303" t="str">
            <v xml:space="preserve">Massachusetts Gas &amp; Electric </v>
          </cell>
          <cell r="O303" t="str">
            <v>MassG&amp;E</v>
          </cell>
        </row>
        <row r="304">
          <cell r="N304" t="str">
            <v>Massachusetts Gas and Electric</v>
          </cell>
          <cell r="O304" t="str">
            <v>MassG&amp;E</v>
          </cell>
        </row>
        <row r="305">
          <cell r="N305" t="str">
            <v>Massachusetts Gas and Electric Company Inc</v>
          </cell>
          <cell r="O305" t="str">
            <v>MassG&amp;E</v>
          </cell>
        </row>
        <row r="306">
          <cell r="N306" t="str">
            <v>MECO Basic Service</v>
          </cell>
          <cell r="O306" t="str">
            <v>National_Grid</v>
          </cell>
        </row>
        <row r="307">
          <cell r="N307" t="str">
            <v>Mega Energy Holdings, LLC</v>
          </cell>
          <cell r="O307" t="str">
            <v>Mega</v>
          </cell>
        </row>
        <row r="308">
          <cell r="N308" t="str">
            <v>Mega Energy of New England, LLC</v>
          </cell>
          <cell r="O308" t="str">
            <v>Mega</v>
          </cell>
        </row>
        <row r="309">
          <cell r="N309" t="str">
            <v xml:space="preserve">Mega Energy of New England, LLC </v>
          </cell>
          <cell r="O309" t="str">
            <v>Mega</v>
          </cell>
        </row>
        <row r="310">
          <cell r="N310" t="str">
            <v>MESSER</v>
          </cell>
          <cell r="O310" t="str">
            <v>Messer</v>
          </cell>
        </row>
        <row r="311">
          <cell r="N311" t="str">
            <v xml:space="preserve">MidAmerican Energy Services  </v>
          </cell>
          <cell r="O311" t="str">
            <v>MidAmerican</v>
          </cell>
        </row>
        <row r="312">
          <cell r="N312" t="str">
            <v>MidAmerican Energy Services  (start 06/18/2019)</v>
          </cell>
          <cell r="O312" t="str">
            <v>MidAmerican</v>
          </cell>
        </row>
        <row r="313">
          <cell r="N313" t="str">
            <v>MIDAMERICAN ENERGY SERVICES, LLC</v>
          </cell>
          <cell r="O313" t="str">
            <v>MidAmerican</v>
          </cell>
        </row>
        <row r="314">
          <cell r="N314" t="str">
            <v xml:space="preserve">MidAmerican Energy Services, LLC </v>
          </cell>
          <cell r="O314" t="str">
            <v>MidAmerican</v>
          </cell>
        </row>
        <row r="315">
          <cell r="N315" t="str">
            <v>MidAmerican Energy Services, LLC Started 6/1/19)</v>
          </cell>
          <cell r="O315" t="str">
            <v>MidAmerican</v>
          </cell>
        </row>
        <row r="316">
          <cell r="N316" t="str">
            <v>MINT ENERGY LLC</v>
          </cell>
          <cell r="O316" t="str">
            <v>Mint</v>
          </cell>
        </row>
        <row r="317">
          <cell r="N317" t="str">
            <v xml:space="preserve">Mint Energy LLC </v>
          </cell>
          <cell r="O317" t="str">
            <v>Mint</v>
          </cell>
        </row>
        <row r="318">
          <cell r="N318" t="str">
            <v>Mint Energy LLC (retired 05/31/2019)</v>
          </cell>
          <cell r="O318" t="str">
            <v>Mint</v>
          </cell>
        </row>
        <row r="319">
          <cell r="N319" t="str">
            <v>Mint Energy, LLC</v>
          </cell>
          <cell r="O319" t="str">
            <v>Mint</v>
          </cell>
        </row>
        <row r="320">
          <cell r="N320" t="str">
            <v>Mint Energy, LLC (Retired 5/31/19)</v>
          </cell>
          <cell r="O320" t="str">
            <v>Mint</v>
          </cell>
        </row>
        <row r="321">
          <cell r="N321" t="str">
            <v>MP2 Energy NE LLC</v>
          </cell>
          <cell r="O321" t="str">
            <v>MP2Energy</v>
          </cell>
        </row>
        <row r="322">
          <cell r="N322" t="str">
            <v>MP2 Energy NE LLC (start 03/01/2019)</v>
          </cell>
          <cell r="O322" t="str">
            <v>MP2Energy</v>
          </cell>
        </row>
        <row r="323">
          <cell r="N323" t="str">
            <v>MP2 Energy NE LLC (start 3/1/19)</v>
          </cell>
          <cell r="O323" t="str">
            <v>MP2Energy</v>
          </cell>
        </row>
        <row r="324">
          <cell r="N324" t="str">
            <v xml:space="preserve">MP2 Energy NE, LLC </v>
          </cell>
          <cell r="O324" t="str">
            <v>MP2Energy</v>
          </cell>
        </row>
        <row r="325">
          <cell r="N325" t="str">
            <v xml:space="preserve">MPower Energy, LLC </v>
          </cell>
          <cell r="O325" t="str">
            <v>MPower</v>
          </cell>
        </row>
        <row r="326">
          <cell r="N326" t="str">
            <v>Nantucket Basic Service</v>
          </cell>
          <cell r="O326" t="str">
            <v>National_Grid</v>
          </cell>
        </row>
        <row r="327">
          <cell r="N327" t="str">
            <v>Nantucket Electric Company</v>
          </cell>
          <cell r="O327" t="str">
            <v>National_Grid</v>
          </cell>
        </row>
        <row r="328">
          <cell r="N328" t="str">
            <v>National Gas &amp; Electric, LLC</v>
          </cell>
          <cell r="O328" t="str">
            <v>NGE</v>
          </cell>
        </row>
        <row r="329">
          <cell r="N329" t="str">
            <v xml:space="preserve">National Gas &amp; Electric, LLC </v>
          </cell>
          <cell r="O329" t="str">
            <v>NGE</v>
          </cell>
        </row>
        <row r="330">
          <cell r="N330" t="str">
            <v>NATIONAL GAS AND ELECTRIC, LLC.</v>
          </cell>
          <cell r="O330" t="str">
            <v>NGE</v>
          </cell>
        </row>
        <row r="331">
          <cell r="N331" t="str">
            <v>National Grid</v>
          </cell>
          <cell r="O331" t="str">
            <v>National_Grid</v>
          </cell>
        </row>
        <row r="332">
          <cell r="N332" t="str">
            <v>NES - BELLINGHAM AGG</v>
          </cell>
          <cell r="O332" t="str">
            <v>NextEra</v>
          </cell>
        </row>
        <row r="333">
          <cell r="N333" t="str">
            <v>NextEra Energy Marketing</v>
          </cell>
          <cell r="O333" t="str">
            <v>NextEra</v>
          </cell>
        </row>
        <row r="334">
          <cell r="N334" t="str">
            <v>NextEra Energy Marketing, LLC</v>
          </cell>
          <cell r="O334" t="str">
            <v>NextEra</v>
          </cell>
        </row>
        <row r="335">
          <cell r="N335" t="str">
            <v xml:space="preserve">NextEra Energy Marketing, LLC </v>
          </cell>
          <cell r="O335" t="str">
            <v>NextEra</v>
          </cell>
        </row>
        <row r="336">
          <cell r="N336" t="str">
            <v>Nextera Energy Services MA (W. Springfield Agg.)</v>
          </cell>
          <cell r="O336" t="str">
            <v>NextEra</v>
          </cell>
        </row>
        <row r="337">
          <cell r="N337" t="str">
            <v>NEXTERA ENERGY SERVICES MA LLC</v>
          </cell>
          <cell r="O337" t="str">
            <v>NextEra</v>
          </cell>
        </row>
        <row r="338">
          <cell r="N338" t="str">
            <v>Nextera Energy Services Massachusetts</v>
          </cell>
          <cell r="O338" t="str">
            <v>NextEra</v>
          </cell>
        </row>
        <row r="339">
          <cell r="N339" t="str">
            <v>NextEra Energy Services Massachusetts, LLC</v>
          </cell>
          <cell r="O339" t="str">
            <v>NextEra</v>
          </cell>
        </row>
        <row r="340">
          <cell r="N340" t="str">
            <v xml:space="preserve">NextEra Energy Services Massachusetts, LLC </v>
          </cell>
          <cell r="O340" t="str">
            <v>NextEra</v>
          </cell>
        </row>
        <row r="341">
          <cell r="N341" t="str">
            <v>Nordic Energy Services, LLC</v>
          </cell>
          <cell r="O341" t="str">
            <v>Nordic</v>
          </cell>
        </row>
        <row r="342">
          <cell r="N342" t="str">
            <v xml:space="preserve">Nordic Energy Services, LLC </v>
          </cell>
          <cell r="O342" t="str">
            <v>Nordic</v>
          </cell>
        </row>
        <row r="343">
          <cell r="N343" t="str">
            <v>North American Power &amp; Gas, LLC</v>
          </cell>
          <cell r="O343" t="str">
            <v>NorthAmerica</v>
          </cell>
        </row>
        <row r="344">
          <cell r="N344" t="str">
            <v xml:space="preserve">North American Power &amp; Gas, LLC </v>
          </cell>
          <cell r="O344" t="str">
            <v>NorthAmerica</v>
          </cell>
        </row>
        <row r="345">
          <cell r="N345" t="str">
            <v>NRG Retail Solutions</v>
          </cell>
          <cell r="O345" t="str">
            <v>Reliant</v>
          </cell>
        </row>
        <row r="346">
          <cell r="N346" t="str">
            <v>NSTAR dba Eversource Eastern MA</v>
          </cell>
          <cell r="O346" t="str">
            <v>Eversource</v>
          </cell>
        </row>
        <row r="347">
          <cell r="N347" t="str">
            <v>NSTAR Electric Company Basic Service</v>
          </cell>
          <cell r="O347" t="str">
            <v>Eversource</v>
          </cell>
        </row>
        <row r="348">
          <cell r="N348" t="str">
            <v>NSTAR-West Basic Service</v>
          </cell>
          <cell r="O348" t="str">
            <v>Eversource</v>
          </cell>
        </row>
        <row r="349">
          <cell r="N349" t="str">
            <v>NSTAR-West dba Eversource Energy</v>
          </cell>
          <cell r="O349" t="str">
            <v>Eversource</v>
          </cell>
        </row>
        <row r="350">
          <cell r="N350" t="str">
            <v>Oasis Energy</v>
          </cell>
          <cell r="O350" t="str">
            <v>Oasis</v>
          </cell>
        </row>
        <row r="351">
          <cell r="N351" t="str">
            <v>Oasis Power, LLC</v>
          </cell>
          <cell r="O351" t="str">
            <v>Oasis</v>
          </cell>
        </row>
        <row r="352">
          <cell r="N352" t="str">
            <v>Oasis Power, LLC d/b/a Oasis Energy</v>
          </cell>
          <cell r="O352" t="str">
            <v>Oasis</v>
          </cell>
        </row>
        <row r="353">
          <cell r="N353" t="str">
            <v xml:space="preserve">Oasis Power, LLC d/b/a Oasis Energy </v>
          </cell>
          <cell r="O353" t="str">
            <v>Oasis</v>
          </cell>
        </row>
        <row r="354">
          <cell r="N354" t="str">
            <v>Palmca Power MA, LLC, d/b/a Indra Energy</v>
          </cell>
          <cell r="O354" t="str">
            <v>Palmco</v>
          </cell>
        </row>
        <row r="355">
          <cell r="N355" t="str">
            <v>Palmco Power MA, LLC</v>
          </cell>
          <cell r="O355" t="str">
            <v>Palmco</v>
          </cell>
        </row>
        <row r="356">
          <cell r="N356" t="str">
            <v>Perigee Energy</v>
          </cell>
          <cell r="O356" t="str">
            <v>Perigee</v>
          </cell>
        </row>
        <row r="357">
          <cell r="N357" t="str">
            <v>Perigee Energy, LLC</v>
          </cell>
          <cell r="O357" t="str">
            <v>Perigee</v>
          </cell>
        </row>
        <row r="358">
          <cell r="N358" t="str">
            <v>Phoenix Energy New England, LLC (Retired 03/02/2018)</v>
          </cell>
          <cell r="O358" t="str">
            <v>Phoenix</v>
          </cell>
        </row>
        <row r="359">
          <cell r="N359" t="str">
            <v>Plymouth Rock Energy LLC</v>
          </cell>
          <cell r="O359" t="str">
            <v>Plymouth</v>
          </cell>
        </row>
        <row r="360">
          <cell r="N360" t="str">
            <v xml:space="preserve">Plymouth Rock Energy LLC </v>
          </cell>
          <cell r="O360" t="str">
            <v>Plymouth</v>
          </cell>
        </row>
        <row r="361">
          <cell r="N361" t="str">
            <v>Plymouth Rock Energy LLC (Started 03/01/2018)</v>
          </cell>
          <cell r="O361" t="str">
            <v>Plymouth</v>
          </cell>
        </row>
        <row r="362">
          <cell r="N362" t="str">
            <v>PNE Energy Supply LLC</v>
          </cell>
          <cell r="O362" t="str">
            <v>PNE</v>
          </cell>
        </row>
        <row r="363">
          <cell r="N363" t="str">
            <v xml:space="preserve">PNE Energy Supply LLC </v>
          </cell>
          <cell r="O363" t="str">
            <v>PNE</v>
          </cell>
        </row>
        <row r="364">
          <cell r="N364" t="str">
            <v>PPL EnergyPlus, LLC</v>
          </cell>
          <cell r="O364" t="str">
            <v>PPL</v>
          </cell>
        </row>
        <row r="365">
          <cell r="N365" t="str">
            <v xml:space="preserve">PPL EnergyPlus, LLC </v>
          </cell>
          <cell r="O365" t="str">
            <v>PPL</v>
          </cell>
        </row>
        <row r="366">
          <cell r="N366" t="str">
            <v>Provider Power MASS, LLC</v>
          </cell>
          <cell r="O366" t="str">
            <v>Provider</v>
          </cell>
        </row>
        <row r="367">
          <cell r="N367" t="str">
            <v xml:space="preserve">Provider Power MASS, LLC </v>
          </cell>
          <cell r="O367" t="str">
            <v>Provider</v>
          </cell>
        </row>
        <row r="368">
          <cell r="N368" t="str">
            <v>Public Power &amp; Utility</v>
          </cell>
          <cell r="O368" t="str">
            <v>Public</v>
          </cell>
        </row>
        <row r="369">
          <cell r="N369" t="str">
            <v>Public Power LLC</v>
          </cell>
          <cell r="O369" t="str">
            <v>Public</v>
          </cell>
        </row>
        <row r="370">
          <cell r="N370" t="str">
            <v xml:space="preserve">Public Power LLC </v>
          </cell>
          <cell r="O370" t="str">
            <v>Public</v>
          </cell>
        </row>
        <row r="371">
          <cell r="N371" t="str">
            <v>Public Power, LLC</v>
          </cell>
          <cell r="O371" t="str">
            <v>Public</v>
          </cell>
        </row>
        <row r="372">
          <cell r="N372" t="str">
            <v xml:space="preserve">Public Power, LLC </v>
          </cell>
          <cell r="O372" t="str">
            <v>Public</v>
          </cell>
        </row>
        <row r="373">
          <cell r="N373" t="str">
            <v>Public Power, LLC (Acushnet Agg)</v>
          </cell>
          <cell r="O373" t="str">
            <v>Public</v>
          </cell>
        </row>
        <row r="374">
          <cell r="N374" t="str">
            <v xml:space="preserve">Public Power, LLC (Acushnet Agg) </v>
          </cell>
          <cell r="O374" t="str">
            <v>Public</v>
          </cell>
        </row>
        <row r="375">
          <cell r="N375" t="str">
            <v>Public Power, LLC (Ashland Agg)</v>
          </cell>
          <cell r="O375" t="str">
            <v>Public</v>
          </cell>
        </row>
        <row r="376">
          <cell r="N376" t="str">
            <v xml:space="preserve">Public Power, LLC (Ashland Agg) </v>
          </cell>
          <cell r="O376" t="str">
            <v>Public</v>
          </cell>
        </row>
        <row r="377">
          <cell r="N377" t="str">
            <v>Public Power, LLC (Ashland Agg) (Started 06/05/2018)</v>
          </cell>
          <cell r="O377" t="str">
            <v>Public</v>
          </cell>
        </row>
        <row r="378">
          <cell r="N378" t="str">
            <v>Public Power, LLC (Burlington Agg)</v>
          </cell>
          <cell r="O378" t="str">
            <v>Public</v>
          </cell>
        </row>
        <row r="379">
          <cell r="N379" t="str">
            <v xml:space="preserve">Public Power, LLC (Burlington Agg) </v>
          </cell>
          <cell r="O379" t="str">
            <v>Public</v>
          </cell>
        </row>
        <row r="380">
          <cell r="N380" t="str">
            <v>Public Power, LLC (Burlington Agg) (Started 06/05/2018)</v>
          </cell>
          <cell r="O380" t="str">
            <v>Public</v>
          </cell>
        </row>
        <row r="381">
          <cell r="N381" t="str">
            <v>Public Power, LLC (Carlisle Agg)</v>
          </cell>
          <cell r="O381" t="str">
            <v>Public</v>
          </cell>
        </row>
        <row r="382">
          <cell r="N382" t="str">
            <v xml:space="preserve">Public Power, LLC (Carlisle Agg) </v>
          </cell>
          <cell r="O382" t="str">
            <v>Public</v>
          </cell>
        </row>
        <row r="383">
          <cell r="N383" t="str">
            <v>Public Power, LLC (Carlisle Agg) (Started 06/01/2018)</v>
          </cell>
          <cell r="O383" t="str">
            <v>Public</v>
          </cell>
        </row>
        <row r="384">
          <cell r="N384" t="str">
            <v>Public Power, LLC (Carver Agg)</v>
          </cell>
          <cell r="O384" t="str">
            <v>Public</v>
          </cell>
        </row>
        <row r="385">
          <cell r="N385" t="str">
            <v xml:space="preserve">Public Power, LLC (Carver Agg) </v>
          </cell>
          <cell r="O385" t="str">
            <v>Public</v>
          </cell>
        </row>
        <row r="386">
          <cell r="N386" t="str">
            <v>Public Power, LLC (Dartmouth Agg)</v>
          </cell>
          <cell r="O386" t="str">
            <v>Public</v>
          </cell>
        </row>
        <row r="387">
          <cell r="N387" t="str">
            <v xml:space="preserve">Public Power, LLC (Dartmouth Agg) </v>
          </cell>
          <cell r="O387" t="str">
            <v>Public</v>
          </cell>
        </row>
        <row r="388">
          <cell r="N388" t="str">
            <v>Public Power, LLC (Dedham Agg)</v>
          </cell>
          <cell r="O388" t="str">
            <v>Public</v>
          </cell>
        </row>
        <row r="389">
          <cell r="N389" t="str">
            <v xml:space="preserve">Public Power, LLC (Dedham Agg) </v>
          </cell>
          <cell r="O389" t="str">
            <v>Public</v>
          </cell>
        </row>
        <row r="390">
          <cell r="N390" t="str">
            <v>Public Power, LLC (Fairhaven Agg)</v>
          </cell>
          <cell r="O390" t="str">
            <v>Public</v>
          </cell>
        </row>
        <row r="391">
          <cell r="N391" t="str">
            <v xml:space="preserve">Public Power, LLC (Fairhaven Agg) </v>
          </cell>
          <cell r="O391" t="str">
            <v>Public</v>
          </cell>
        </row>
        <row r="392">
          <cell r="N392" t="str">
            <v>Public Power, LLC (Freetown Agg)</v>
          </cell>
          <cell r="O392" t="str">
            <v>Public</v>
          </cell>
        </row>
        <row r="393">
          <cell r="N393" t="str">
            <v xml:space="preserve">Public Power, LLC (Freetown Agg) </v>
          </cell>
          <cell r="O393" t="str">
            <v>Public</v>
          </cell>
        </row>
        <row r="394">
          <cell r="N394" t="str">
            <v>Public Power, LLC (Holliston Agg)</v>
          </cell>
          <cell r="O394" t="str">
            <v>Public</v>
          </cell>
        </row>
        <row r="395">
          <cell r="N395" t="str">
            <v xml:space="preserve">Public Power, LLC (Holliston Agg) </v>
          </cell>
          <cell r="O395" t="str">
            <v>Public</v>
          </cell>
        </row>
        <row r="396">
          <cell r="N396" t="str">
            <v>Public Power, LLC (Holliston Agg) (Started 06/05/2018)</v>
          </cell>
          <cell r="O396" t="str">
            <v>Public</v>
          </cell>
        </row>
        <row r="397">
          <cell r="N397" t="str">
            <v>Public Power, LLC (Marion Agg)</v>
          </cell>
          <cell r="O397" t="str">
            <v>Public</v>
          </cell>
        </row>
        <row r="398">
          <cell r="N398" t="str">
            <v xml:space="preserve">Public Power, LLC (Marion Agg) </v>
          </cell>
          <cell r="O398" t="str">
            <v>Public</v>
          </cell>
        </row>
        <row r="399">
          <cell r="N399" t="str">
            <v>Public Power, LLC (Mattapoisett Agg)</v>
          </cell>
          <cell r="O399" t="str">
            <v>Public</v>
          </cell>
        </row>
        <row r="400">
          <cell r="N400" t="str">
            <v xml:space="preserve">Public Power, LLC (Mattapoisett Agg) </v>
          </cell>
          <cell r="O400" t="str">
            <v>Public</v>
          </cell>
        </row>
        <row r="401">
          <cell r="N401" t="str">
            <v>Public Power, LLC (Natick Agg)</v>
          </cell>
          <cell r="O401" t="str">
            <v>Public</v>
          </cell>
        </row>
        <row r="402">
          <cell r="N402" t="str">
            <v xml:space="preserve">Public Power, LLC (Natick Agg) </v>
          </cell>
          <cell r="O402" t="str">
            <v>Public</v>
          </cell>
        </row>
        <row r="403">
          <cell r="N403" t="str">
            <v>Public Power, LLC (Natick Agg) (Started 06/15/2018)</v>
          </cell>
          <cell r="O403" t="str">
            <v>Public</v>
          </cell>
        </row>
        <row r="404">
          <cell r="N404" t="str">
            <v>Public Power, LLC (New Bedford Agg)</v>
          </cell>
          <cell r="O404" t="str">
            <v>Public</v>
          </cell>
        </row>
        <row r="405">
          <cell r="N405" t="str">
            <v xml:space="preserve">Public Power, LLC (New Bedford Agg) </v>
          </cell>
          <cell r="O405" t="str">
            <v>Public</v>
          </cell>
        </row>
        <row r="406">
          <cell r="N406" t="str">
            <v>Public Power, LLC (Plympton Agg)</v>
          </cell>
          <cell r="O406" t="str">
            <v>Public</v>
          </cell>
        </row>
        <row r="407">
          <cell r="N407" t="str">
            <v xml:space="preserve">Public Power, LLC (Plympton Agg) </v>
          </cell>
          <cell r="O407" t="str">
            <v>Public</v>
          </cell>
        </row>
        <row r="408">
          <cell r="N408" t="str">
            <v>Public Power, LLC (Plympton Agg) (Started 06/05/2018)</v>
          </cell>
          <cell r="O408" t="str">
            <v>Public</v>
          </cell>
        </row>
        <row r="409">
          <cell r="N409" t="str">
            <v>Public Power, LLC (Wesport Agg)</v>
          </cell>
          <cell r="O409" t="str">
            <v>Public</v>
          </cell>
        </row>
        <row r="410">
          <cell r="N410" t="str">
            <v xml:space="preserve">Public Power, LLC (Wesport Agg) </v>
          </cell>
          <cell r="O410" t="str">
            <v>Public</v>
          </cell>
        </row>
        <row r="411">
          <cell r="N411" t="str">
            <v>Reliant Energy Northeast</v>
          </cell>
          <cell r="O411" t="str">
            <v>Reliant</v>
          </cell>
        </row>
        <row r="412">
          <cell r="N412" t="str">
            <v>Reliant Energy Northeast LLC</v>
          </cell>
          <cell r="O412" t="str">
            <v>Reliant</v>
          </cell>
        </row>
        <row r="413">
          <cell r="N413" t="str">
            <v>Reliant Energy Northeast, LLC d/b/a NRG Home</v>
          </cell>
          <cell r="O413" t="str">
            <v>Reliant</v>
          </cell>
        </row>
        <row r="414">
          <cell r="N414" t="str">
            <v xml:space="preserve">Reliant Energy Northeast, LLC d/b/a NRG Home </v>
          </cell>
          <cell r="O414" t="str">
            <v>Reliant</v>
          </cell>
        </row>
        <row r="415">
          <cell r="N415" t="str">
            <v>Renaissance Gas and Power</v>
          </cell>
          <cell r="O415" t="str">
            <v>Renaissance</v>
          </cell>
        </row>
        <row r="416">
          <cell r="N416" t="str">
            <v>Renaissance Power and Gas, Inc</v>
          </cell>
          <cell r="O416" t="str">
            <v>Renaissance</v>
          </cell>
        </row>
        <row r="417">
          <cell r="N417" t="str">
            <v>REP Energy LLC</v>
          </cell>
          <cell r="O417" t="str">
            <v>Summer</v>
          </cell>
        </row>
        <row r="418">
          <cell r="N418" t="str">
            <v xml:space="preserve">REP Energy LLC </v>
          </cell>
          <cell r="O418" t="str">
            <v>Summer</v>
          </cell>
        </row>
        <row r="419">
          <cell r="N419" t="str">
            <v>REP Energy LLC d/b/a Agera</v>
          </cell>
          <cell r="O419" t="str">
            <v>Summer</v>
          </cell>
        </row>
        <row r="420">
          <cell r="N420" t="str">
            <v xml:space="preserve">REP Energy LLC d/b/a Agera </v>
          </cell>
          <cell r="O420" t="str">
            <v>Summer</v>
          </cell>
        </row>
        <row r="421">
          <cell r="N421" t="str">
            <v>REP Energy, LLC</v>
          </cell>
          <cell r="O421" t="str">
            <v>Summer</v>
          </cell>
        </row>
        <row r="422">
          <cell r="N422" t="str">
            <v>REP Energy, LLC (start 9/17)</v>
          </cell>
          <cell r="O422" t="str">
            <v>Summer</v>
          </cell>
        </row>
        <row r="423">
          <cell r="N423" t="str">
            <v>Residents Energy</v>
          </cell>
          <cell r="O423" t="str">
            <v>Residents</v>
          </cell>
        </row>
        <row r="424">
          <cell r="N424" t="str">
            <v xml:space="preserve">Residents Energy </v>
          </cell>
          <cell r="O424" t="str">
            <v>Residents</v>
          </cell>
        </row>
        <row r="425">
          <cell r="N425" t="str">
            <v>Residents Energy (start 6/17)</v>
          </cell>
          <cell r="O425" t="str">
            <v>Residents</v>
          </cell>
        </row>
        <row r="426">
          <cell r="N426" t="str">
            <v>RESIDENTS ENERGY LLC.</v>
          </cell>
          <cell r="O426" t="str">
            <v>Residents</v>
          </cell>
        </row>
        <row r="427">
          <cell r="N427" t="str">
            <v xml:space="preserve">RESIDENTS ENERGY LLC.                        </v>
          </cell>
          <cell r="O427" t="str">
            <v>Residents</v>
          </cell>
        </row>
        <row r="428">
          <cell r="N428" t="str">
            <v>Residents Energy, LLC</v>
          </cell>
          <cell r="O428" t="str">
            <v>Residents</v>
          </cell>
        </row>
        <row r="429">
          <cell r="N429" t="str">
            <v>Sempra Energy Solutions LLC</v>
          </cell>
          <cell r="O429" t="str">
            <v>Calpine</v>
          </cell>
        </row>
        <row r="430">
          <cell r="N430" t="str">
            <v>SFE Energy</v>
          </cell>
          <cell r="O430" t="str">
            <v>SFE</v>
          </cell>
        </row>
        <row r="431">
          <cell r="N431" t="str">
            <v>SFE Energy (04/17 start)</v>
          </cell>
          <cell r="O431" t="str">
            <v>SFE</v>
          </cell>
        </row>
        <row r="432">
          <cell r="N432" t="str">
            <v>SFE ENERGY MASSACHUSETTS, INC.</v>
          </cell>
          <cell r="O432" t="str">
            <v>SFE</v>
          </cell>
        </row>
        <row r="433">
          <cell r="N433" t="str">
            <v xml:space="preserve">SFE Energy Massachusetts, Inc. </v>
          </cell>
          <cell r="O433" t="str">
            <v>SFE</v>
          </cell>
        </row>
        <row r="434">
          <cell r="N434" t="str">
            <v xml:space="preserve">SFE ENERGY MASSACHUSETTS, INC.               </v>
          </cell>
          <cell r="O434" t="str">
            <v>SFE</v>
          </cell>
        </row>
        <row r="435">
          <cell r="N435" t="str">
            <v>SmartEnergy Holdings LLC</v>
          </cell>
          <cell r="O435" t="str">
            <v>Smart</v>
          </cell>
        </row>
        <row r="436">
          <cell r="N436" t="str">
            <v xml:space="preserve">SmartEnergy Holdings LLC </v>
          </cell>
          <cell r="O436" t="str">
            <v>Smart</v>
          </cell>
        </row>
        <row r="437">
          <cell r="N437" t="str">
            <v>SmartEnergy Holdings, LLC</v>
          </cell>
          <cell r="O437" t="str">
            <v>Smart</v>
          </cell>
        </row>
        <row r="438">
          <cell r="N438" t="str">
            <v xml:space="preserve">SmartEnergy Holdings, LLC </v>
          </cell>
          <cell r="O438" t="str">
            <v>Smart</v>
          </cell>
        </row>
        <row r="439">
          <cell r="N439" t="str">
            <v>South Jersey Energy</v>
          </cell>
          <cell r="O439" t="str">
            <v>So_Jersey</v>
          </cell>
        </row>
        <row r="440">
          <cell r="N440" t="str">
            <v>South Jersey Energy / EMERA</v>
          </cell>
          <cell r="O440" t="str">
            <v>So_Jersey</v>
          </cell>
        </row>
        <row r="441">
          <cell r="N441" t="str">
            <v>South Jersey Energy Co.</v>
          </cell>
          <cell r="O441" t="str">
            <v>So_Jersey</v>
          </cell>
        </row>
        <row r="442">
          <cell r="N442" t="str">
            <v>South Jersey Energy Company</v>
          </cell>
          <cell r="O442" t="str">
            <v>So_Jersey</v>
          </cell>
        </row>
        <row r="443">
          <cell r="N443" t="str">
            <v xml:space="preserve">South Jersey Energy Company </v>
          </cell>
          <cell r="O443" t="str">
            <v>So_Jersey</v>
          </cell>
        </row>
        <row r="444">
          <cell r="N444" t="str">
            <v>South Jersey Energy ISO 1, LLC</v>
          </cell>
          <cell r="O444" t="str">
            <v>So_Jersey</v>
          </cell>
        </row>
        <row r="445">
          <cell r="N445" t="str">
            <v>Spark Energy, L.P.</v>
          </cell>
          <cell r="O445" t="str">
            <v>Spark</v>
          </cell>
        </row>
        <row r="446">
          <cell r="N446" t="str">
            <v xml:space="preserve">Spark Energy, L.P. </v>
          </cell>
          <cell r="O446" t="str">
            <v>Spark</v>
          </cell>
        </row>
        <row r="447">
          <cell r="N447" t="str">
            <v>Spark Energy, LLC</v>
          </cell>
          <cell r="O447" t="str">
            <v>Spark</v>
          </cell>
        </row>
        <row r="448">
          <cell r="N448" t="str">
            <v>SPARK ENERGY, LP</v>
          </cell>
          <cell r="O448" t="str">
            <v>Spark</v>
          </cell>
        </row>
        <row r="449">
          <cell r="N449" t="str">
            <v>Starion Energy Inc</v>
          </cell>
          <cell r="O449" t="str">
            <v>Starion</v>
          </cell>
        </row>
        <row r="450">
          <cell r="N450" t="str">
            <v>Starion Energy, Inc.</v>
          </cell>
          <cell r="O450" t="str">
            <v>Starion</v>
          </cell>
        </row>
        <row r="451">
          <cell r="N451" t="str">
            <v xml:space="preserve">Starion Energy, Inc. </v>
          </cell>
          <cell r="O451" t="str">
            <v>Starion</v>
          </cell>
        </row>
        <row r="452">
          <cell r="N452" t="str">
            <v>Strategic Energy L.L.C.</v>
          </cell>
          <cell r="O452" t="str">
            <v>Direct_EB</v>
          </cell>
        </row>
        <row r="453">
          <cell r="N453" t="str">
            <v>SUEZ Energy Resources NA</v>
          </cell>
          <cell r="O453" t="str">
            <v>Engie_Resources</v>
          </cell>
        </row>
        <row r="454">
          <cell r="N454" t="str">
            <v>SUEZ Energy Resources NA, Inc.</v>
          </cell>
          <cell r="O454" t="str">
            <v>Engie_Resources</v>
          </cell>
        </row>
        <row r="455">
          <cell r="N455" t="str">
            <v>Summer Energy Northeast, LLC</v>
          </cell>
          <cell r="O455" t="str">
            <v>Summer</v>
          </cell>
        </row>
        <row r="456">
          <cell r="N456" t="str">
            <v xml:space="preserve">Summer Energy Northeast, LLC </v>
          </cell>
          <cell r="O456" t="str">
            <v>Summer</v>
          </cell>
        </row>
        <row r="457">
          <cell r="N457" t="str">
            <v xml:space="preserve">Summer Energy Northeast, LLC  </v>
          </cell>
          <cell r="O457" t="str">
            <v>Summer</v>
          </cell>
        </row>
        <row r="458">
          <cell r="N458" t="str">
            <v>Summer Energy Northeast, LLC (Started 04/12/2018)</v>
          </cell>
          <cell r="O458" t="str">
            <v>Summer</v>
          </cell>
        </row>
        <row r="459">
          <cell r="N459" t="str">
            <v>Sunwave Energy</v>
          </cell>
          <cell r="O459" t="str">
            <v>Sunwave</v>
          </cell>
        </row>
        <row r="460">
          <cell r="N460" t="str">
            <v>SUNWAVE GAS &amp; POWER MASSACHUSETTS, INC</v>
          </cell>
          <cell r="O460" t="str">
            <v>Sunwave</v>
          </cell>
        </row>
        <row r="461">
          <cell r="N461" t="str">
            <v>Sunwave Gas &amp; Power Massachusetts, Inc.</v>
          </cell>
          <cell r="O461" t="str">
            <v>Sunwave</v>
          </cell>
        </row>
        <row r="462">
          <cell r="N462" t="str">
            <v xml:space="preserve">Sunwave Gas &amp; Power Massachusetts, Inc. </v>
          </cell>
          <cell r="O462" t="str">
            <v>Sunwave</v>
          </cell>
        </row>
        <row r="463">
          <cell r="N463" t="str">
            <v>Sunwave USA Holdings Inc</v>
          </cell>
          <cell r="O463" t="str">
            <v>Sunwave</v>
          </cell>
        </row>
        <row r="464">
          <cell r="N464" t="str">
            <v>Sunwave USA Holdings Inc.</v>
          </cell>
          <cell r="O464" t="str">
            <v>Sunwave</v>
          </cell>
        </row>
        <row r="465">
          <cell r="N465" t="str">
            <v>Texas Retail Energy</v>
          </cell>
          <cell r="O465" t="str">
            <v xml:space="preserve">TEX_Retail </v>
          </cell>
        </row>
        <row r="466">
          <cell r="N466" t="str">
            <v xml:space="preserve">Texas Retail Energy </v>
          </cell>
          <cell r="O466" t="str">
            <v xml:space="preserve">TEX_Retail </v>
          </cell>
        </row>
        <row r="467">
          <cell r="N467" t="str">
            <v xml:space="preserve">Texas Retail Energy LLC </v>
          </cell>
          <cell r="O467" t="str">
            <v xml:space="preserve">TEX_Retail </v>
          </cell>
        </row>
        <row r="468">
          <cell r="N468" t="str">
            <v>Texas Retail Energy, LLC</v>
          </cell>
          <cell r="O468" t="str">
            <v xml:space="preserve">TEX_Retail </v>
          </cell>
        </row>
        <row r="469">
          <cell r="N469" t="str">
            <v xml:space="preserve">Texas Retail Energy, LLC </v>
          </cell>
          <cell r="O469" t="str">
            <v xml:space="preserve">TEX_Retail </v>
          </cell>
        </row>
        <row r="470">
          <cell r="N470" t="str">
            <v>Think Energy</v>
          </cell>
          <cell r="O470" t="str">
            <v>Engie_Retail</v>
          </cell>
        </row>
        <row r="471">
          <cell r="N471" t="str">
            <v>Think Energy ( f/k/a GDF Suez Retail Energy Solutions until 5/25/16)</v>
          </cell>
          <cell r="O471" t="str">
            <v>Engie_Retail</v>
          </cell>
        </row>
        <row r="472">
          <cell r="N472" t="str">
            <v>THINK ENERGY MA</v>
          </cell>
          <cell r="O472" t="str">
            <v>Engie_Retail</v>
          </cell>
        </row>
        <row r="473">
          <cell r="N473" t="str">
            <v xml:space="preserve">THINK ENERGY NANT                            </v>
          </cell>
          <cell r="O473" t="str">
            <v>Engie_Retail</v>
          </cell>
        </row>
        <row r="474">
          <cell r="N474" t="str">
            <v>Think Energy/Engie Retail, LLC</v>
          </cell>
          <cell r="O474" t="str">
            <v>Engie_Retail</v>
          </cell>
        </row>
        <row r="475">
          <cell r="N475" t="str">
            <v>Titan Gas &amp; Power</v>
          </cell>
          <cell r="O475" t="str">
            <v>Titan_G&amp;P</v>
          </cell>
        </row>
        <row r="476">
          <cell r="N476" t="str">
            <v xml:space="preserve">Titan Gas &amp; Power </v>
          </cell>
          <cell r="O476" t="str">
            <v>Titan_G&amp;P</v>
          </cell>
        </row>
        <row r="477">
          <cell r="N477" t="str">
            <v>Titan Gas &amp; Power (Started 08/01/2018)</v>
          </cell>
          <cell r="O477" t="str">
            <v>Titan_G&amp;P</v>
          </cell>
        </row>
        <row r="478">
          <cell r="N478" t="str">
            <v>Titan Gas and Power</v>
          </cell>
          <cell r="O478" t="str">
            <v>Titan_G&amp;P</v>
          </cell>
        </row>
        <row r="479">
          <cell r="N479" t="str">
            <v>Titan Gas and Power, LLC</v>
          </cell>
          <cell r="O479" t="str">
            <v>Titan_G&amp;P</v>
          </cell>
        </row>
        <row r="480">
          <cell r="N480" t="str">
            <v>Titan Gas and Power, LLC (Started 08/01/2018</v>
          </cell>
          <cell r="O480" t="str">
            <v>Titan_G&amp;P</v>
          </cell>
        </row>
        <row r="481">
          <cell r="N481" t="str">
            <v>Titan Gas, LLS</v>
          </cell>
          <cell r="O481" t="str">
            <v>Titan_G&amp;P</v>
          </cell>
        </row>
        <row r="482">
          <cell r="N482" t="str">
            <v>Town Square Energy</v>
          </cell>
          <cell r="O482" t="str">
            <v>Town_Square</v>
          </cell>
        </row>
        <row r="483">
          <cell r="N483" t="str">
            <v xml:space="preserve">Town Square Energy </v>
          </cell>
          <cell r="O483" t="str">
            <v>Town_Square</v>
          </cell>
        </row>
        <row r="484">
          <cell r="N484" t="str">
            <v>Town Square Energy f/k/a Twin Cities Power, LLC</v>
          </cell>
          <cell r="O484" t="str">
            <v>Town_Square</v>
          </cell>
        </row>
        <row r="485">
          <cell r="N485" t="str">
            <v xml:space="preserve">Town Square Energy f/k/a Twin Cities Power, LLC </v>
          </cell>
          <cell r="O485" t="str">
            <v>Town_Square</v>
          </cell>
        </row>
        <row r="486">
          <cell r="N486" t="str">
            <v>TOWN SQUARE ENERGY LLC (formerly Twin Cities Power)</v>
          </cell>
          <cell r="O486" t="str">
            <v>Town_Square</v>
          </cell>
        </row>
        <row r="487">
          <cell r="N487" t="str">
            <v>TOWN SQUARE ENERGY MASS</v>
          </cell>
          <cell r="O487" t="str">
            <v>Town_Square</v>
          </cell>
        </row>
        <row r="488">
          <cell r="N488" t="str">
            <v xml:space="preserve">TOWN SQUARE ENERGY NANT                      </v>
          </cell>
          <cell r="O488" t="str">
            <v>Town_Square</v>
          </cell>
        </row>
        <row r="489">
          <cell r="N489" t="str">
            <v>Town Square Energy, LLC</v>
          </cell>
          <cell r="O489" t="str">
            <v>Town_Square</v>
          </cell>
        </row>
        <row r="490">
          <cell r="N490" t="str">
            <v>Town Square Energy, LLC   (formerly Twin Cities Power)</v>
          </cell>
          <cell r="O490" t="str">
            <v>Town_Square</v>
          </cell>
        </row>
        <row r="491">
          <cell r="N491" t="str">
            <v>Tractabel</v>
          </cell>
          <cell r="O491" t="str">
            <v>Engie_Resources</v>
          </cell>
        </row>
        <row r="492">
          <cell r="N492" t="str">
            <v>TransCanada Power Marketing</v>
          </cell>
          <cell r="O492" t="str">
            <v>EDF</v>
          </cell>
        </row>
        <row r="493">
          <cell r="N493" t="str">
            <v>TransCanada Power Marketing (retired 5/31/19)</v>
          </cell>
          <cell r="O493" t="str">
            <v>EDF</v>
          </cell>
        </row>
        <row r="494">
          <cell r="N494" t="str">
            <v>TransCanada Power Marketing L</v>
          </cell>
          <cell r="O494" t="str">
            <v>EDF</v>
          </cell>
        </row>
        <row r="495">
          <cell r="N495" t="str">
            <v xml:space="preserve">TRANSCANADA POWER MARKETING LTD              </v>
          </cell>
          <cell r="O495" t="str">
            <v>EDF</v>
          </cell>
        </row>
        <row r="496">
          <cell r="N496" t="str">
            <v>TransCanada Power Marketing Ltd.</v>
          </cell>
          <cell r="O496" t="str">
            <v>EDF</v>
          </cell>
        </row>
        <row r="497">
          <cell r="N497" t="str">
            <v>TransCanada Power Marketing Ltd. (TCMP)</v>
          </cell>
          <cell r="O497" t="str">
            <v>EDF</v>
          </cell>
        </row>
        <row r="498">
          <cell r="N498" t="str">
            <v xml:space="preserve">TransCanada Power Marketing Ltd. (TCMP) </v>
          </cell>
          <cell r="O498" t="str">
            <v>EDF</v>
          </cell>
        </row>
        <row r="499">
          <cell r="N499" t="str">
            <v>TransCanada Power Marketing Ltd. (TCMP) (Retired 5/24/19)</v>
          </cell>
          <cell r="O499" t="str">
            <v>EDF</v>
          </cell>
        </row>
        <row r="500">
          <cell r="N500" t="str">
            <v>TransCanada Power Marketing, Ltd.</v>
          </cell>
          <cell r="O500" t="str">
            <v>EDF</v>
          </cell>
        </row>
        <row r="501">
          <cell r="N501" t="str">
            <v>TRANSCANADA POWER MKTG LTD</v>
          </cell>
          <cell r="O501" t="str">
            <v>EDF</v>
          </cell>
        </row>
        <row r="502">
          <cell r="N502" t="str">
            <v>TRANSCANADA POWER MKTG LTD (Retired 01/01/2018)</v>
          </cell>
          <cell r="O502" t="str">
            <v>EDF</v>
          </cell>
        </row>
        <row r="503">
          <cell r="N503" t="str">
            <v xml:space="preserve">Twin Cities Power DBA Town Square Energy </v>
          </cell>
          <cell r="O503" t="str">
            <v>TwinCities</v>
          </cell>
        </row>
        <row r="504">
          <cell r="N504" t="str">
            <v>Union Atlantic Electricity</v>
          </cell>
          <cell r="O504" t="str">
            <v>UnionAtlantic</v>
          </cell>
        </row>
        <row r="505">
          <cell r="N505" t="str">
            <v>Union Atlantic Electricity (Retired 11/07/2018)</v>
          </cell>
          <cell r="O505" t="str">
            <v>UnionAtlantic</v>
          </cell>
        </row>
        <row r="506">
          <cell r="N506" t="str">
            <v xml:space="preserve">Union Atlantic Electricity, LLC </v>
          </cell>
          <cell r="O506" t="str">
            <v>UnionAtlantic</v>
          </cell>
        </row>
        <row r="507">
          <cell r="N507" t="str">
            <v>Union Atlantic Electricity, LLC (Retired 11/07/2018)</v>
          </cell>
          <cell r="O507" t="str">
            <v>UnionAtlantic</v>
          </cell>
        </row>
        <row r="508">
          <cell r="N508" t="str">
            <v>Unitil</v>
          </cell>
          <cell r="O508" t="str">
            <v>Unitil</v>
          </cell>
        </row>
        <row r="509">
          <cell r="N509" t="str">
            <v>Utility Expense Reduction</v>
          </cell>
          <cell r="O509" t="str">
            <v>UtilityExp</v>
          </cell>
        </row>
        <row r="510">
          <cell r="N510" t="str">
            <v xml:space="preserve">Utility Expense Reduction </v>
          </cell>
          <cell r="O510" t="str">
            <v>UtilityExp</v>
          </cell>
        </row>
        <row r="511">
          <cell r="N511" t="str">
            <v>Utility Expense Reduction LLC</v>
          </cell>
          <cell r="O511" t="str">
            <v>UtilityExp</v>
          </cell>
        </row>
        <row r="512">
          <cell r="N512" t="str">
            <v>Utility Expense Reduction, LLC</v>
          </cell>
          <cell r="O512" t="str">
            <v>UtilityExp</v>
          </cell>
        </row>
        <row r="513">
          <cell r="N513" t="str">
            <v xml:space="preserve">Utility Expense Reduction, LLC </v>
          </cell>
          <cell r="O513" t="str">
            <v>UtilityExp</v>
          </cell>
        </row>
        <row r="514">
          <cell r="N514" t="str">
            <v>Utility Expense Reduction, LLC (Retired 5/1/19)</v>
          </cell>
          <cell r="O514" t="str">
            <v>UtilityExp</v>
          </cell>
        </row>
        <row r="515">
          <cell r="N515" t="str">
            <v>Verde Energy USA Massachusetts</v>
          </cell>
          <cell r="O515" t="str">
            <v>Verde</v>
          </cell>
        </row>
        <row r="516">
          <cell r="N516" t="str">
            <v>VERDE ENERGY USA MASSACHUSETTS LLC</v>
          </cell>
          <cell r="O516" t="str">
            <v>Verde</v>
          </cell>
        </row>
        <row r="517">
          <cell r="N517" t="str">
            <v>Verde Energy USA Massachusetts,  LLC</v>
          </cell>
          <cell r="O517" t="str">
            <v>Verde</v>
          </cell>
        </row>
        <row r="518">
          <cell r="N518" t="str">
            <v>Verde Energy USA Massachusetts, LLC</v>
          </cell>
          <cell r="O518" t="str">
            <v>Verde</v>
          </cell>
        </row>
        <row r="519">
          <cell r="N519" t="str">
            <v xml:space="preserve">Verde Energy USA Massachusetts, LLC </v>
          </cell>
          <cell r="O519" t="str">
            <v>Verde</v>
          </cell>
        </row>
        <row r="520">
          <cell r="N520" t="str">
            <v>Verde Energy USA, Inc.</v>
          </cell>
          <cell r="O520" t="str">
            <v>Verde</v>
          </cell>
        </row>
        <row r="521">
          <cell r="N521" t="str">
            <v>Verde Energy USA, Massachusetts LLC</v>
          </cell>
          <cell r="O521" t="str">
            <v>Verde</v>
          </cell>
        </row>
        <row r="522">
          <cell r="N522" t="str">
            <v>Veridian Energy, Inc</v>
          </cell>
          <cell r="O522" t="str">
            <v>Viridian</v>
          </cell>
        </row>
        <row r="523">
          <cell r="N523" t="str">
            <v>VIRIDIAN ENERGY</v>
          </cell>
          <cell r="O523" t="str">
            <v>Viridian</v>
          </cell>
        </row>
        <row r="524">
          <cell r="N524" t="str">
            <v>Viridian Energy  Inc</v>
          </cell>
          <cell r="O524" t="str">
            <v>Viridian</v>
          </cell>
        </row>
        <row r="525">
          <cell r="N525" t="str">
            <v xml:space="preserve">VIRIDIAN ENERGY NANTUCKET                    </v>
          </cell>
          <cell r="O525" t="str">
            <v>Viridian</v>
          </cell>
        </row>
        <row r="526">
          <cell r="N526" t="str">
            <v>Viridian Energy, Inc.</v>
          </cell>
          <cell r="O526" t="str">
            <v>Viridian</v>
          </cell>
        </row>
        <row r="527">
          <cell r="N527" t="str">
            <v xml:space="preserve">Viridian Energy, Inc. </v>
          </cell>
          <cell r="O527" t="str">
            <v>Viridian</v>
          </cell>
        </row>
        <row r="528">
          <cell r="N528" t="str">
            <v>Viridian Energy, LLC</v>
          </cell>
          <cell r="O528" t="str">
            <v>Viridian</v>
          </cell>
        </row>
        <row r="529">
          <cell r="N529" t="str">
            <v xml:space="preserve">Viridian Energy, LLC </v>
          </cell>
          <cell r="O529" t="str">
            <v>Viridian</v>
          </cell>
        </row>
        <row r="530">
          <cell r="N530" t="str">
            <v>Wattifi Inc.</v>
          </cell>
          <cell r="O530" t="str">
            <v>Wattifi</v>
          </cell>
        </row>
        <row r="531">
          <cell r="N531" t="str">
            <v xml:space="preserve">Wattifi Inc. </v>
          </cell>
          <cell r="O531" t="str">
            <v>Wattifi</v>
          </cell>
        </row>
        <row r="532">
          <cell r="N532" t="str">
            <v xml:space="preserve">Wattifi Inc.  </v>
          </cell>
          <cell r="O532" t="str">
            <v>Wattifi</v>
          </cell>
        </row>
        <row r="533">
          <cell r="N533" t="str">
            <v>Wattifi Inc. (Started 05/15/2018)</v>
          </cell>
          <cell r="O533" t="str">
            <v>Wattifi</v>
          </cell>
        </row>
        <row r="534">
          <cell r="N534" t="str">
            <v>Wattifi, Inc. f/k/a Optik Energy, LLC</v>
          </cell>
          <cell r="O534" t="str">
            <v>Wattifi</v>
          </cell>
        </row>
        <row r="535">
          <cell r="N535" t="str">
            <v>WMECO</v>
          </cell>
          <cell r="O535" t="str">
            <v>Eversource</v>
          </cell>
        </row>
        <row r="536">
          <cell r="N536" t="str">
            <v>WMECO Basic Service</v>
          </cell>
          <cell r="O536" t="str">
            <v>Eversource</v>
          </cell>
        </row>
        <row r="537">
          <cell r="N537" t="str">
            <v>WMECO dba Eversource Western MA</v>
          </cell>
          <cell r="O537" t="str">
            <v>Eversource</v>
          </cell>
        </row>
        <row r="538">
          <cell r="N538" t="str">
            <v>XOOM Energy Massachusetts LLC</v>
          </cell>
          <cell r="O538" t="str">
            <v>XOOM</v>
          </cell>
        </row>
        <row r="539">
          <cell r="N539" t="str">
            <v>XOOM Energy Massachusetts, LLC</v>
          </cell>
          <cell r="O539" t="str">
            <v>XOOM</v>
          </cell>
        </row>
        <row r="540">
          <cell r="N540" t="str">
            <v xml:space="preserve">XOOM Energy Massachusetts, LLC </v>
          </cell>
          <cell r="O540" t="str">
            <v>XOOM</v>
          </cell>
        </row>
        <row r="541">
          <cell r="N541" t="str">
            <v xml:space="preserve">XOOM ENERGY NANTUCKET                        </v>
          </cell>
          <cell r="O541" t="str">
            <v>XOOM</v>
          </cell>
        </row>
        <row r="542">
          <cell r="N542" t="str">
            <v>XOOM Energy, LLC</v>
          </cell>
          <cell r="O542" t="str">
            <v>XOOM</v>
          </cell>
        </row>
        <row r="543">
          <cell r="N543" t="str">
            <v>CONSTELLATION ENERGY POWER (WINCHENDON AGG)</v>
          </cell>
          <cell r="O543" t="str">
            <v>Const_NE</v>
          </cell>
        </row>
        <row r="544">
          <cell r="N544" t="str">
            <v>CONSTELLATION NEWENERGY (ATTLEBORO AGG)</v>
          </cell>
          <cell r="O544" t="str">
            <v>Const_NE</v>
          </cell>
        </row>
        <row r="545">
          <cell r="N545" t="str">
            <v>CONSTELLATION NEWENERGY (FALL RIVER AGG)</v>
          </cell>
          <cell r="O545" t="str">
            <v>Const_NE</v>
          </cell>
        </row>
        <row r="546">
          <cell r="N546" t="str">
            <v>CONSTELLATION NEWENERGY (NORTHBRIDGE AGG)</v>
          </cell>
          <cell r="O546" t="str">
            <v>Const_NE</v>
          </cell>
        </row>
        <row r="547">
          <cell r="N547" t="str">
            <v>CONSTELLATION NEWENERGY (NORTON AGG)</v>
          </cell>
          <cell r="O547" t="str">
            <v>Const_NE</v>
          </cell>
        </row>
        <row r="548">
          <cell r="N548" t="str">
            <v>CONSTELLATION NEWENERGY,INC -MA-CI</v>
          </cell>
          <cell r="O548" t="str">
            <v>Const_NE</v>
          </cell>
        </row>
        <row r="549">
          <cell r="N549" t="str">
            <v>CONSTELLATION NEWENERGY,INC -MA-MM</v>
          </cell>
          <cell r="O549" t="str">
            <v>Const_NE</v>
          </cell>
        </row>
        <row r="550">
          <cell r="N550" t="str">
            <v>CONSTELLATION NEWENERGY,INC.- CHELMSFORD AGG</v>
          </cell>
          <cell r="O550" t="str">
            <v>Const_NE</v>
          </cell>
        </row>
        <row r="551">
          <cell r="N551" t="str">
            <v>VIRIDIAN ENERGY</v>
          </cell>
          <cell r="O551" t="str">
            <v>Viridian</v>
          </cell>
        </row>
        <row r="552">
          <cell r="N552" t="str">
            <v>Viridian Energy  Inc</v>
          </cell>
          <cell r="O552" t="str">
            <v>Viridian</v>
          </cell>
        </row>
        <row r="553">
          <cell r="N553" t="str">
            <v xml:space="preserve">VIRIDIAN ENERGY NANTUCKET                    </v>
          </cell>
          <cell r="O553" t="str">
            <v>Viridian</v>
          </cell>
        </row>
        <row r="554">
          <cell r="N554" t="str">
            <v>Viridian Energy, Inc.</v>
          </cell>
          <cell r="O554" t="str">
            <v>Viridian</v>
          </cell>
        </row>
        <row r="555">
          <cell r="N555" t="str">
            <v xml:space="preserve">Viridian Energy, Inc. </v>
          </cell>
          <cell r="O555" t="str">
            <v>Viridian</v>
          </cell>
        </row>
        <row r="556">
          <cell r="N556" t="str">
            <v>Viridian Energy, LLC</v>
          </cell>
          <cell r="O556" t="str">
            <v>Viridian</v>
          </cell>
        </row>
        <row r="557">
          <cell r="N557" t="str">
            <v xml:space="preserve">Viridian Energy, LLC </v>
          </cell>
          <cell r="O557" t="str">
            <v>Viridian</v>
          </cell>
        </row>
        <row r="558">
          <cell r="N558" t="str">
            <v>Wattifi Inc.</v>
          </cell>
          <cell r="O558" t="str">
            <v>Wattifi</v>
          </cell>
        </row>
        <row r="559">
          <cell r="N559" t="str">
            <v xml:space="preserve">Wattifi Inc. </v>
          </cell>
          <cell r="O559" t="str">
            <v>Wattifi</v>
          </cell>
        </row>
        <row r="560">
          <cell r="N560" t="str">
            <v>Wattifi Inc. (Started 05/15/2018)</v>
          </cell>
          <cell r="O560" t="str">
            <v>Wattifi</v>
          </cell>
        </row>
        <row r="561">
          <cell r="N561" t="str">
            <v>Wattifi, Inc. f/k/a Optik Energy, LLC</v>
          </cell>
          <cell r="O561" t="str">
            <v>Wattifi</v>
          </cell>
        </row>
        <row r="562">
          <cell r="N562" t="str">
            <v>XOOM Energy Massachusetts LLC</v>
          </cell>
          <cell r="O562" t="str">
            <v>Xoom</v>
          </cell>
        </row>
        <row r="563">
          <cell r="N563" t="str">
            <v>XOOM Energy Massachusetts, LLC</v>
          </cell>
          <cell r="O563" t="str">
            <v>Xoom</v>
          </cell>
        </row>
        <row r="564">
          <cell r="N564" t="str">
            <v xml:space="preserve">XOOM Energy Massachusetts, LLC </v>
          </cell>
          <cell r="O564" t="str">
            <v>XOOM</v>
          </cell>
        </row>
        <row r="565">
          <cell r="N565" t="str">
            <v xml:space="preserve">XOOM ENERGY NANTUCKET                        </v>
          </cell>
          <cell r="O565" t="str">
            <v>XOOM</v>
          </cell>
        </row>
        <row r="566">
          <cell r="N566" t="str">
            <v>XOOM Energy, LLC</v>
          </cell>
          <cell r="O566" t="str">
            <v>Xoom</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S RESULTS"/>
      <sheetName val="PIVOT"/>
      <sheetName val="GIS RAW DATA"/>
      <sheetName val="LKUP FUEL&amp;STATE"/>
      <sheetName val="EMIT GIS Query SQL"/>
      <sheetName val="GIS_RESULTS"/>
      <sheetName val="GIS_RAW_DATA"/>
      <sheetName val="LKUP_FUEL&amp;STATE"/>
      <sheetName val="EMIT_GIS_Query_SQL"/>
      <sheetName val="GIS_RESULTS1"/>
      <sheetName val="GIS_RAW_DATA1"/>
      <sheetName val="LKUP_FUEL&amp;STATE1"/>
      <sheetName val="EMIT_GIS_Query_SQL1"/>
    </sheetNames>
    <sheetDataSet>
      <sheetData sheetId="0" refreshError="1"/>
      <sheetData sheetId="1"/>
      <sheetData sheetId="2" refreshError="1"/>
      <sheetData sheetId="3" refreshError="1">
        <row r="1">
          <cell r="F1" t="str">
            <v>State</v>
          </cell>
          <cell r="G1" t="str">
            <v>STATE KEY</v>
          </cell>
        </row>
        <row r="2">
          <cell r="B2" t="str">
            <v>Bioenergy</v>
          </cell>
          <cell r="C2">
            <v>1</v>
          </cell>
          <cell r="F2" t="str">
            <v>CT</v>
          </cell>
          <cell r="G2">
            <v>1</v>
          </cell>
        </row>
        <row r="3">
          <cell r="B3" t="str">
            <v>CHP</v>
          </cell>
          <cell r="C3">
            <v>2</v>
          </cell>
          <cell r="F3" t="str">
            <v>MA</v>
          </cell>
          <cell r="G3">
            <v>2</v>
          </cell>
        </row>
        <row r="4">
          <cell r="B4" t="str">
            <v>Coal</v>
          </cell>
          <cell r="C4">
            <v>3</v>
          </cell>
          <cell r="F4" t="str">
            <v>ME</v>
          </cell>
          <cell r="G4">
            <v>3</v>
          </cell>
        </row>
        <row r="5">
          <cell r="B5" t="str">
            <v>Digester Gas</v>
          </cell>
          <cell r="C5">
            <v>4</v>
          </cell>
          <cell r="F5" t="str">
            <v>NH</v>
          </cell>
          <cell r="G5">
            <v>4</v>
          </cell>
        </row>
        <row r="6">
          <cell r="B6" t="str">
            <v>ENE. Storage</v>
          </cell>
          <cell r="C6">
            <v>5</v>
          </cell>
          <cell r="F6" t="str">
            <v>NY</v>
          </cell>
          <cell r="G6">
            <v>5</v>
          </cell>
        </row>
        <row r="7">
          <cell r="B7" t="str">
            <v>Hydro</v>
          </cell>
          <cell r="C7">
            <v>6</v>
          </cell>
          <cell r="F7" t="str">
            <v>PE</v>
          </cell>
          <cell r="G7">
            <v>6</v>
          </cell>
        </row>
        <row r="8">
          <cell r="B8" t="str">
            <v>Landfill Gas</v>
          </cell>
          <cell r="C8">
            <v>7</v>
          </cell>
          <cell r="F8" t="str">
            <v>QC</v>
          </cell>
          <cell r="G8">
            <v>7</v>
          </cell>
        </row>
        <row r="9">
          <cell r="B9" t="str">
            <v>Marine/Hydrokinetic</v>
          </cell>
          <cell r="C9">
            <v>8</v>
          </cell>
          <cell r="F9" t="str">
            <v>RI</v>
          </cell>
          <cell r="G9">
            <v>8</v>
          </cell>
        </row>
        <row r="10">
          <cell r="B10" t="str">
            <v>Resid. Mix</v>
          </cell>
          <cell r="C10">
            <v>9</v>
          </cell>
          <cell r="F10" t="str">
            <v>VT</v>
          </cell>
          <cell r="G10">
            <v>9</v>
          </cell>
        </row>
        <row r="11">
          <cell r="B11" t="str">
            <v>Solar</v>
          </cell>
          <cell r="C11">
            <v>10</v>
          </cell>
        </row>
        <row r="12">
          <cell r="B12" t="str">
            <v>Waste-to-energy</v>
          </cell>
          <cell r="C12">
            <v>11</v>
          </cell>
        </row>
        <row r="13">
          <cell r="B13" t="str">
            <v>Wind</v>
          </cell>
          <cell r="C13">
            <v>12</v>
          </cell>
        </row>
      </sheetData>
      <sheetData sheetId="4" refreshError="1"/>
      <sheetData sheetId="5"/>
      <sheetData sheetId="6"/>
      <sheetData sheetId="7">
        <row r="1">
          <cell r="F1" t="str">
            <v>State</v>
          </cell>
        </row>
      </sheetData>
      <sheetData sheetId="8"/>
      <sheetData sheetId="9"/>
      <sheetData sheetId="10"/>
      <sheetData sheetId="11">
        <row r="1">
          <cell r="F1" t="str">
            <v>State</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S"/>
      <sheetName val="Unsettled"/>
      <sheetName val="LSE"/>
      <sheetName val="tbl9"/>
      <sheetName val="tbl 6-9"/>
      <sheetName val="tbl7-8"/>
      <sheetName val="Utility"/>
      <sheetName val="LSE-REDUCED"/>
      <sheetName val="LSEKEY"/>
      <sheetName val="ACCT"/>
      <sheetName val="Sheet7"/>
      <sheetName val="Sheet5"/>
      <sheetName val="9C-KEY"/>
      <sheetName val="Sheet1"/>
      <sheetName val="tbl_6-9"/>
      <sheetName val="tbl_6-91"/>
    </sheetNames>
    <sheetDataSet>
      <sheetData sheetId="0"/>
      <sheetData sheetId="1"/>
      <sheetData sheetId="2"/>
      <sheetData sheetId="3"/>
      <sheetData sheetId="4"/>
      <sheetData sheetId="5"/>
      <sheetData sheetId="6"/>
      <sheetData sheetId="7"/>
      <sheetData sheetId="8">
        <row r="3">
          <cell r="A3">
            <v>1</v>
          </cell>
          <cell r="B3" t="str">
            <v>Cianbro Energy, LLC</v>
          </cell>
          <cell r="C3" t="str">
            <v>Cianbro</v>
          </cell>
        </row>
        <row r="4">
          <cell r="A4">
            <v>2</v>
          </cell>
          <cell r="B4" t="str">
            <v>Consolidated Edison Solutions, Inc.</v>
          </cell>
          <cell r="C4" t="str">
            <v>ConEd</v>
          </cell>
        </row>
        <row r="5">
          <cell r="A5">
            <v>3</v>
          </cell>
          <cell r="B5" t="str">
            <v>Constellation NewEnergy, Inc.</v>
          </cell>
          <cell r="C5" t="str">
            <v>Constellation</v>
          </cell>
        </row>
        <row r="6">
          <cell r="A6">
            <v>4</v>
          </cell>
          <cell r="B6" t="str">
            <v>Constellation Energy Power Choice, Inc.</v>
          </cell>
          <cell r="C6" t="str">
            <v>Constellation EPC</v>
          </cell>
        </row>
        <row r="7">
          <cell r="A7">
            <v>5</v>
          </cell>
          <cell r="B7" t="str">
            <v>Devonshire Energy LLC</v>
          </cell>
          <cell r="C7" t="str">
            <v>Devonshire</v>
          </cell>
        </row>
        <row r="8">
          <cell r="A8">
            <v>6</v>
          </cell>
          <cell r="B8" t="str">
            <v>Direct Energy Business, LLC</v>
          </cell>
          <cell r="C8" t="str">
            <v>Direct En Bus</v>
          </cell>
        </row>
        <row r="9">
          <cell r="A9">
            <v>7</v>
          </cell>
          <cell r="B9" t="str">
            <v>Direct Energy Services, LLC</v>
          </cell>
          <cell r="C9" t="str">
            <v>Direct En Serv</v>
          </cell>
        </row>
        <row r="10">
          <cell r="A10">
            <v>8</v>
          </cell>
          <cell r="B10" t="str">
            <v>Dominion Retail, Inc.</v>
          </cell>
          <cell r="C10" t="str">
            <v>Dominion</v>
          </cell>
        </row>
        <row r="11">
          <cell r="A11">
            <v>9</v>
          </cell>
          <cell r="B11" t="str">
            <v>East Avenue Energy, LLC</v>
          </cell>
          <cell r="C11" t="str">
            <v>East Avenue</v>
          </cell>
        </row>
        <row r="12">
          <cell r="A12">
            <v>10</v>
          </cell>
          <cell r="B12" t="str">
            <v>Easy Energy of Massachusetts, LLC</v>
          </cell>
          <cell r="C12" t="str">
            <v>Easy Energy</v>
          </cell>
        </row>
        <row r="13">
          <cell r="A13">
            <v>11</v>
          </cell>
          <cell r="B13" t="str">
            <v>Energy Plus Holdings, LLC</v>
          </cell>
          <cell r="C13" t="str">
            <v>Energy Plus Hldgs</v>
          </cell>
        </row>
        <row r="14">
          <cell r="A14">
            <v>12</v>
          </cell>
          <cell r="B14" t="str">
            <v>Fitchburg Gas and Electric Light</v>
          </cell>
          <cell r="C14" t="str">
            <v>FG&amp;E</v>
          </cell>
        </row>
        <row r="15">
          <cell r="A15">
            <v>13</v>
          </cell>
          <cell r="B15" t="str">
            <v xml:space="preserve">First Point Power, LLC </v>
          </cell>
          <cell r="C15" t="str">
            <v>First Point</v>
          </cell>
        </row>
        <row r="16">
          <cell r="A16">
            <v>14</v>
          </cell>
          <cell r="B16" t="str">
            <v>GDF SUEZ Energy Resources NA</v>
          </cell>
          <cell r="C16" t="str">
            <v>GDF Suez</v>
          </cell>
        </row>
        <row r="17">
          <cell r="A17">
            <v>15</v>
          </cell>
          <cell r="B17" t="str">
            <v xml:space="preserve">GDF Suez Retail Energy Solutions, LLC </v>
          </cell>
          <cell r="C17" t="str">
            <v>GDF Suez-Think</v>
          </cell>
        </row>
        <row r="18">
          <cell r="A18">
            <v>16</v>
          </cell>
          <cell r="B18" t="str">
            <v>Glacial Energy of New England, Inc</v>
          </cell>
          <cell r="C18" t="str">
            <v>Glacial</v>
          </cell>
        </row>
        <row r="19">
          <cell r="A19">
            <v>17</v>
          </cell>
          <cell r="B19" t="str">
            <v>Great Eastern Energy</v>
          </cell>
          <cell r="C19" t="str">
            <v>Great Eastern</v>
          </cell>
        </row>
        <row r="20">
          <cell r="A20">
            <v>18</v>
          </cell>
          <cell r="B20" t="str">
            <v>Gulf Oil Limited Partnership</v>
          </cell>
          <cell r="C20" t="str">
            <v>Gulf Oil Ltd</v>
          </cell>
        </row>
        <row r="21">
          <cell r="A21">
            <v>19</v>
          </cell>
          <cell r="B21" t="str">
            <v>Hampshire Council of Governments</v>
          </cell>
          <cell r="C21" t="str">
            <v>Hampshire COG</v>
          </cell>
        </row>
        <row r="22">
          <cell r="A22">
            <v>20</v>
          </cell>
          <cell r="B22" t="str">
            <v>Hannaford Energy, LLC</v>
          </cell>
          <cell r="C22" t="str">
            <v>Hannaford</v>
          </cell>
        </row>
        <row r="23">
          <cell r="A23">
            <v>21</v>
          </cell>
          <cell r="B23" t="str">
            <v>Harvard Dedicated Energy Limited</v>
          </cell>
          <cell r="C23" t="str">
            <v>Harvard</v>
          </cell>
        </row>
        <row r="24">
          <cell r="A24">
            <v>22</v>
          </cell>
          <cell r="B24" t="str">
            <v>Hess Corporation</v>
          </cell>
          <cell r="C24" t="str">
            <v>Hess</v>
          </cell>
        </row>
        <row r="25">
          <cell r="A25">
            <v>23</v>
          </cell>
          <cell r="B25" t="str">
            <v>Hop Energy, LLC</v>
          </cell>
          <cell r="C25" t="str">
            <v>HOP Energy</v>
          </cell>
        </row>
        <row r="26">
          <cell r="A26">
            <v>24</v>
          </cell>
          <cell r="B26" t="str">
            <v>Hudson Energy Services, LLC</v>
          </cell>
          <cell r="C26" t="str">
            <v>Hudson</v>
          </cell>
        </row>
        <row r="27">
          <cell r="A27">
            <v>25</v>
          </cell>
          <cell r="B27" t="str">
            <v>Integrys Energy Services, Inc.</v>
          </cell>
          <cell r="C27" t="str">
            <v>Integrys</v>
          </cell>
        </row>
        <row r="28">
          <cell r="A28">
            <v>26</v>
          </cell>
          <cell r="B28" t="str">
            <v>Just Energy (U.S.) Corp.</v>
          </cell>
          <cell r="C28" t="str">
            <v>Just</v>
          </cell>
        </row>
        <row r="29">
          <cell r="A29">
            <v>27</v>
          </cell>
          <cell r="B29" t="str">
            <v>Liberty Power Holdings LLC</v>
          </cell>
          <cell r="C29" t="str">
            <v>Liberty</v>
          </cell>
        </row>
        <row r="30">
          <cell r="A30">
            <v>28</v>
          </cell>
          <cell r="B30" t="str">
            <v>Massachusetts Gas &amp; Electric, Inc.</v>
          </cell>
          <cell r="C30" t="str">
            <v>Mass G&amp;E</v>
          </cell>
        </row>
        <row r="31">
          <cell r="A31">
            <v>29</v>
          </cell>
          <cell r="B31" t="str">
            <v>Mint Energy, LLC</v>
          </cell>
          <cell r="C31" t="str">
            <v>Mint</v>
          </cell>
        </row>
        <row r="32">
          <cell r="A32">
            <v>30</v>
          </cell>
          <cell r="B32" t="str">
            <v>National Grid</v>
          </cell>
          <cell r="C32" t="str">
            <v>Natl Grid</v>
          </cell>
        </row>
        <row r="33">
          <cell r="A33">
            <v>31</v>
          </cell>
          <cell r="B33" t="str">
            <v>NextEra Energy Services Mass., LLC</v>
          </cell>
          <cell r="C33" t="str">
            <v>NextEra</v>
          </cell>
        </row>
        <row r="34">
          <cell r="A34">
            <v>32</v>
          </cell>
          <cell r="B34" t="str">
            <v>Noble Americas Energy Solutions, LLC</v>
          </cell>
          <cell r="C34" t="str">
            <v>Noble Amer</v>
          </cell>
        </row>
        <row r="35">
          <cell r="A35">
            <v>33</v>
          </cell>
          <cell r="B35" t="str">
            <v>NSTAR Electric Company</v>
          </cell>
          <cell r="C35" t="str">
            <v>NSTAR</v>
          </cell>
        </row>
        <row r="36">
          <cell r="A36">
            <v>34</v>
          </cell>
          <cell r="B36" t="str">
            <v>OBE Electric, LLC</v>
          </cell>
          <cell r="C36" t="str">
            <v>OBE Electric</v>
          </cell>
        </row>
        <row r="37">
          <cell r="A37">
            <v>35</v>
          </cell>
          <cell r="B37" t="str">
            <v>Open Book Energy, LLC</v>
          </cell>
          <cell r="C37" t="str">
            <v>Open Book</v>
          </cell>
        </row>
        <row r="38">
          <cell r="A38">
            <v>36</v>
          </cell>
          <cell r="B38" t="str">
            <v>People's Power &amp; Gas, LLC</v>
          </cell>
          <cell r="C38" t="str">
            <v>Peoples Power</v>
          </cell>
        </row>
        <row r="39">
          <cell r="A39">
            <v>37</v>
          </cell>
          <cell r="B39" t="str">
            <v>Pepco Energy Services, Inc.</v>
          </cell>
          <cell r="C39" t="str">
            <v>Pepco</v>
          </cell>
        </row>
        <row r="40">
          <cell r="A40">
            <v>38</v>
          </cell>
          <cell r="B40" t="str">
            <v>Public Power, LLC</v>
          </cell>
          <cell r="C40" t="str">
            <v>Public</v>
          </cell>
        </row>
        <row r="41">
          <cell r="A41">
            <v>39</v>
          </cell>
          <cell r="B41" t="str">
            <v>Reliant Energy Northeast</v>
          </cell>
          <cell r="C41" t="str">
            <v>Reliant En</v>
          </cell>
        </row>
        <row r="42">
          <cell r="A42">
            <v>40</v>
          </cell>
          <cell r="B42" t="str">
            <v>REP Energy, LLC</v>
          </cell>
          <cell r="C42" t="str">
            <v>REP</v>
          </cell>
        </row>
        <row r="43">
          <cell r="A43">
            <v>41</v>
          </cell>
          <cell r="B43" t="str">
            <v>South Jersey Energy Company</v>
          </cell>
          <cell r="C43" t="str">
            <v>So Jersey</v>
          </cell>
        </row>
        <row r="44">
          <cell r="A44">
            <v>42</v>
          </cell>
          <cell r="B44" t="str">
            <v>Spark Energy, L.P.</v>
          </cell>
          <cell r="C44" t="str">
            <v>Spark</v>
          </cell>
        </row>
        <row r="45">
          <cell r="A45">
            <v>43</v>
          </cell>
          <cell r="B45" t="str">
            <v>TransCanada Power Marketing, Ltd</v>
          </cell>
          <cell r="C45" t="str">
            <v>TransCanada</v>
          </cell>
        </row>
        <row r="46">
          <cell r="A46">
            <v>44</v>
          </cell>
          <cell r="B46" t="str">
            <v>Texas Retail Energy</v>
          </cell>
          <cell r="C46" t="str">
            <v>TX Retail</v>
          </cell>
        </row>
        <row r="47">
          <cell r="A47">
            <v>45</v>
          </cell>
          <cell r="B47" t="str">
            <v>Viridian Energy, LLC</v>
          </cell>
          <cell r="C47" t="str">
            <v>Viridian</v>
          </cell>
        </row>
        <row r="48">
          <cell r="A48">
            <v>46</v>
          </cell>
          <cell r="B48" t="str">
            <v>Western Massachusetts Electric Co</v>
          </cell>
          <cell r="C48" t="str">
            <v>WMECo</v>
          </cell>
        </row>
        <row r="49">
          <cell r="A49">
            <v>47</v>
          </cell>
          <cell r="B49" t="str">
            <v>Xoom Energy Massachusetts, LLC</v>
          </cell>
          <cell r="C49" t="str">
            <v>Xoom</v>
          </cell>
        </row>
      </sheetData>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svGCvC4FEyc2Kd6GxcdwsPaL48hVF9FtOTfYUGzF2r2shpt-ZEUT5UqPz6w1oNB" itemId="01UABO3KUEX6PNLEZ76ZFYBGIC67KPXTTI">
      <xxl21:absoluteUrl r:id="rId2"/>
    </xxl21:alternateUrls>
    <sheetNames>
      <sheetName val="NOTES"/>
      <sheetName val="LOAD CHK"/>
      <sheetName val="GIS RESULT"/>
      <sheetName val="IOU-Result"/>
      <sheetName val="LSE-RESULT"/>
      <sheetName val="LSE-ERRANTS"/>
      <sheetName val="LSE-GREEN"/>
      <sheetName val="Yt-1Banked"/>
      <sheetName val="Banked"/>
      <sheetName val="Certif ClassI-GIS"/>
      <sheetName val="Recon Class I&amp;SCO"/>
      <sheetName val="Certif ClassII-GIS"/>
      <sheetName val="Recon II&amp;W&amp;APS "/>
      <sheetName val="Report Tables"/>
      <sheetName val="Report Graphs"/>
      <sheetName val="ACPOWED"/>
      <sheetName val="CEC"/>
      <sheetName val="RPSCLASS1"/>
      <sheetName val="RPSCLASS1 GRAPHS (2)"/>
      <sheetName val="SREC"/>
      <sheetName val="SRECII"/>
      <sheetName val="COMBINED"/>
      <sheetName val="CLASSII"/>
      <sheetName val="CLASSII_WTE"/>
      <sheetName val="APS"/>
      <sheetName val="CPS"/>
      <sheetName val="CES"/>
      <sheetName val="CES-E"/>
      <sheetName val="13. Est. Costs"/>
      <sheetName val="NONCOMPLIANCE"/>
      <sheetName val="EDC_Report_Tables"/>
      <sheetName val="Summary"/>
      <sheetName val="LAYOUT"/>
      <sheetName val="LSEEXEMPT_Actual"/>
      <sheetName val="LSESExempt_Future"/>
      <sheetName val="MWH_Exempt"/>
      <sheetName val="RPSClassIExempt"/>
      <sheetName val="SCOiExempt "/>
      <sheetName val="SCOiiExempt "/>
      <sheetName val="CPS_Exempt"/>
      <sheetName val="CES_EX"/>
      <sheetName val="ACP FY rawdata2022"/>
      <sheetName val="JW_Graphs"/>
      <sheetName val="JW_Proj Tables"/>
      <sheetName val="LSEResults_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
          <cell r="B5">
            <v>44507592</v>
          </cell>
        </row>
        <row r="10">
          <cell r="C10">
            <v>2362079</v>
          </cell>
          <cell r="D10">
            <v>15000</v>
          </cell>
          <cell r="M10">
            <v>2447958</v>
          </cell>
          <cell r="N10">
            <v>272095</v>
          </cell>
          <cell r="P10">
            <v>272041</v>
          </cell>
          <cell r="Q10">
            <v>5.5000908609030119E-2</v>
          </cell>
          <cell r="T10">
            <v>371</v>
          </cell>
        </row>
        <row r="101">
          <cell r="B101">
            <v>252625</v>
          </cell>
        </row>
        <row r="106">
          <cell r="A106" t="str">
            <v>CT</v>
          </cell>
          <cell r="G106">
            <v>6557</v>
          </cell>
          <cell r="H106">
            <v>4410</v>
          </cell>
          <cell r="I106">
            <v>14461</v>
          </cell>
          <cell r="J106">
            <v>19439</v>
          </cell>
          <cell r="K106">
            <v>18822</v>
          </cell>
          <cell r="L106">
            <v>12180</v>
          </cell>
          <cell r="M106">
            <v>16776</v>
          </cell>
          <cell r="O106">
            <v>13811</v>
          </cell>
        </row>
        <row r="107">
          <cell r="A107" t="str">
            <v>ME</v>
          </cell>
          <cell r="G107">
            <v>184538</v>
          </cell>
          <cell r="H107">
            <v>213229</v>
          </cell>
          <cell r="I107">
            <v>112269</v>
          </cell>
          <cell r="J107">
            <v>130374</v>
          </cell>
          <cell r="K107">
            <v>152452</v>
          </cell>
          <cell r="L107">
            <v>147406</v>
          </cell>
          <cell r="M107">
            <v>112860</v>
          </cell>
          <cell r="O107">
            <v>135614</v>
          </cell>
        </row>
        <row r="108">
          <cell r="A108" t="str">
            <v>MA</v>
          </cell>
          <cell r="G108">
            <v>110517</v>
          </cell>
          <cell r="H108">
            <v>104395</v>
          </cell>
          <cell r="I108">
            <v>180920</v>
          </cell>
          <cell r="J108">
            <v>246270</v>
          </cell>
          <cell r="K108">
            <v>291645</v>
          </cell>
          <cell r="L108">
            <v>261855</v>
          </cell>
          <cell r="M108">
            <v>234313</v>
          </cell>
          <cell r="O108">
            <v>199590</v>
          </cell>
        </row>
        <row r="109">
          <cell r="A109" t="str">
            <v>NH</v>
          </cell>
          <cell r="G109">
            <v>96101</v>
          </cell>
          <cell r="H109">
            <v>94336</v>
          </cell>
          <cell r="I109">
            <v>87538</v>
          </cell>
          <cell r="J109">
            <v>133297</v>
          </cell>
          <cell r="K109">
            <v>130095</v>
          </cell>
          <cell r="L109">
            <v>143651</v>
          </cell>
          <cell r="M109">
            <v>121027</v>
          </cell>
          <cell r="O109">
            <v>158136</v>
          </cell>
        </row>
        <row r="110">
          <cell r="A110" t="str">
            <v>NY</v>
          </cell>
          <cell r="G110">
            <v>2524</v>
          </cell>
          <cell r="H110">
            <v>1709</v>
          </cell>
          <cell r="I110">
            <v>2777</v>
          </cell>
          <cell r="J110">
            <v>35132</v>
          </cell>
          <cell r="K110">
            <v>170819</v>
          </cell>
          <cell r="L110">
            <v>394040</v>
          </cell>
          <cell r="M110">
            <v>427153</v>
          </cell>
          <cell r="O110">
            <v>1962</v>
          </cell>
        </row>
        <row r="111">
          <cell r="A111" t="str">
            <v>RI</v>
          </cell>
          <cell r="G111">
            <v>126143</v>
          </cell>
          <cell r="H111">
            <v>119155</v>
          </cell>
          <cell r="I111">
            <v>151251</v>
          </cell>
          <cell r="J111">
            <v>3478</v>
          </cell>
          <cell r="K111">
            <v>3933</v>
          </cell>
          <cell r="L111">
            <v>3992</v>
          </cell>
          <cell r="M111">
            <v>3178</v>
          </cell>
          <cell r="O111">
            <v>208613</v>
          </cell>
        </row>
        <row r="112">
          <cell r="A112" t="str">
            <v>VT</v>
          </cell>
          <cell r="G112">
            <v>0</v>
          </cell>
          <cell r="H112">
            <v>0</v>
          </cell>
          <cell r="I112">
            <v>0</v>
          </cell>
          <cell r="J112">
            <v>216021</v>
          </cell>
          <cell r="K112">
            <v>232655</v>
          </cell>
          <cell r="L112">
            <v>273654</v>
          </cell>
          <cell r="M112">
            <v>236988</v>
          </cell>
          <cell r="O112">
            <v>452416</v>
          </cell>
        </row>
        <row r="113">
          <cell r="A113" t="str">
            <v>TOTAL</v>
          </cell>
        </row>
      </sheetData>
      <sheetData sheetId="14"/>
      <sheetData sheetId="15"/>
      <sheetData sheetId="16">
        <row r="68">
          <cell r="D68">
            <v>666000</v>
          </cell>
          <cell r="N68">
            <v>590865.41999999993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F32D-D856-4B83-961F-99B4689BE766}">
  <dimension ref="A1:N41"/>
  <sheetViews>
    <sheetView showGridLines="0" tabSelected="1" workbookViewId="0"/>
  </sheetViews>
  <sheetFormatPr defaultRowHeight="14.5" x14ac:dyDescent="0.35"/>
  <cols>
    <col min="1" max="1" width="66.26953125" customWidth="1"/>
    <col min="4" max="4" width="9.1796875" bestFit="1" customWidth="1"/>
    <col min="6" max="14" width="8.7265625" style="7"/>
  </cols>
  <sheetData>
    <row r="1" spans="1:14" ht="14.5" customHeight="1" x14ac:dyDescent="0.35">
      <c r="E1" s="7"/>
      <c r="N1"/>
    </row>
    <row r="2" spans="1:14" ht="14.5" customHeight="1" x14ac:dyDescent="0.35">
      <c r="E2" s="7"/>
      <c r="N2"/>
    </row>
    <row r="3" spans="1:14" ht="14.5" customHeight="1" x14ac:dyDescent="0.35">
      <c r="E3" s="7"/>
      <c r="N3"/>
    </row>
    <row r="4" spans="1:14" ht="14.5" customHeight="1" x14ac:dyDescent="0.35">
      <c r="E4" s="7"/>
      <c r="N4"/>
    </row>
    <row r="5" spans="1:14" ht="14.5" customHeight="1" x14ac:dyDescent="0.35">
      <c r="E5" s="7"/>
      <c r="N5"/>
    </row>
    <row r="6" spans="1:14" ht="14.5" customHeight="1" x14ac:dyDescent="0.35">
      <c r="E6" s="7"/>
      <c r="N6"/>
    </row>
    <row r="7" spans="1:14" ht="14.5" customHeight="1" x14ac:dyDescent="0.35">
      <c r="E7" s="7"/>
      <c r="N7"/>
    </row>
    <row r="8" spans="1:14" ht="14.5" customHeight="1" x14ac:dyDescent="0.35">
      <c r="E8" s="7"/>
      <c r="N8"/>
    </row>
    <row r="9" spans="1:14" ht="14.5" customHeight="1" x14ac:dyDescent="0.35">
      <c r="E9" s="7"/>
      <c r="N9"/>
    </row>
    <row r="10" spans="1:14" ht="14.5" customHeight="1" x14ac:dyDescent="0.35">
      <c r="E10" s="7"/>
      <c r="N10"/>
    </row>
    <row r="11" spans="1:14" ht="14.5" customHeight="1" x14ac:dyDescent="0.35">
      <c r="D11" s="7"/>
      <c r="E11" s="7"/>
      <c r="N11"/>
    </row>
    <row r="12" spans="1:14" ht="14.5" customHeight="1" x14ac:dyDescent="0.35">
      <c r="D12" s="7"/>
      <c r="E12" s="7"/>
      <c r="N12"/>
    </row>
    <row r="13" spans="1:14" ht="14.5" customHeight="1" x14ac:dyDescent="0.35">
      <c r="D13" s="7"/>
      <c r="E13" s="7"/>
      <c r="N13"/>
    </row>
    <row r="14" spans="1:14" ht="14.5" customHeight="1" x14ac:dyDescent="0.35">
      <c r="D14" s="7"/>
      <c r="E14" s="7"/>
      <c r="N14"/>
    </row>
    <row r="15" spans="1:14" ht="14.5" customHeight="1" x14ac:dyDescent="0.35">
      <c r="D15" s="7"/>
      <c r="E15" s="7"/>
      <c r="N15"/>
    </row>
    <row r="16" spans="1:14" ht="18" customHeight="1" x14ac:dyDescent="0.45">
      <c r="A16" s="82" t="s">
        <v>0</v>
      </c>
      <c r="B16" s="82"/>
      <c r="C16" s="82"/>
      <c r="D16" s="82"/>
      <c r="E16" s="82"/>
      <c r="F16" s="82"/>
      <c r="I16" s="8"/>
      <c r="N16"/>
    </row>
    <row r="17" spans="1:14" ht="14.5" customHeight="1" x14ac:dyDescent="0.35">
      <c r="D17" s="7"/>
      <c r="E17" s="7"/>
      <c r="I17" s="9"/>
      <c r="N17"/>
    </row>
    <row r="18" spans="1:14" s="86" customFormat="1" ht="18" customHeight="1" x14ac:dyDescent="0.5">
      <c r="A18" s="83" t="s">
        <v>1</v>
      </c>
      <c r="B18" s="83"/>
      <c r="C18" s="83"/>
      <c r="D18" s="83"/>
      <c r="E18" s="83"/>
      <c r="F18" s="83"/>
      <c r="G18" s="84"/>
      <c r="H18" s="84"/>
      <c r="I18" s="85"/>
      <c r="J18" s="84"/>
      <c r="K18" s="84"/>
      <c r="L18" s="84"/>
      <c r="M18" s="84"/>
    </row>
    <row r="19" spans="1:14" s="86" customFormat="1" ht="18" customHeight="1" x14ac:dyDescent="0.5">
      <c r="A19" s="83" t="s">
        <v>2</v>
      </c>
      <c r="B19" s="83"/>
      <c r="C19" s="83"/>
      <c r="D19" s="83"/>
      <c r="E19" s="83"/>
      <c r="F19" s="83"/>
      <c r="G19" s="84"/>
      <c r="H19" s="84"/>
      <c r="I19" s="85"/>
      <c r="J19" s="84"/>
      <c r="K19" s="84"/>
      <c r="L19" s="84"/>
      <c r="M19" s="84"/>
    </row>
    <row r="20" spans="1:14" s="86" customFormat="1" ht="18" customHeight="1" x14ac:dyDescent="0.5">
      <c r="A20" s="83" t="s">
        <v>3</v>
      </c>
      <c r="B20" s="83"/>
      <c r="C20" s="83"/>
      <c r="D20" s="83"/>
      <c r="E20" s="83"/>
      <c r="F20" s="83"/>
      <c r="G20" s="84"/>
      <c r="H20" s="84"/>
      <c r="I20" s="85"/>
      <c r="J20" s="84"/>
      <c r="K20" s="84"/>
      <c r="L20" s="84"/>
      <c r="M20" s="84"/>
    </row>
    <row r="21" spans="1:14" s="86" customFormat="1" ht="18" customHeight="1" x14ac:dyDescent="0.5">
      <c r="A21" s="83" t="s">
        <v>4</v>
      </c>
      <c r="B21" s="83"/>
      <c r="C21" s="83"/>
      <c r="D21" s="83"/>
      <c r="E21" s="83"/>
      <c r="F21" s="83"/>
      <c r="G21" s="84"/>
      <c r="H21" s="84"/>
      <c r="I21" s="85"/>
      <c r="J21" s="84"/>
      <c r="K21" s="84"/>
      <c r="L21" s="84"/>
      <c r="M21" s="84"/>
    </row>
    <row r="22" spans="1:14" s="86" customFormat="1" ht="18" customHeight="1" x14ac:dyDescent="0.5">
      <c r="A22" s="83"/>
      <c r="B22" s="83"/>
      <c r="C22" s="83"/>
      <c r="D22" s="83"/>
      <c r="E22" s="83"/>
      <c r="F22" s="83"/>
      <c r="G22" s="84"/>
      <c r="H22" s="84"/>
      <c r="I22" s="85"/>
      <c r="J22" s="84"/>
      <c r="K22" s="84"/>
      <c r="L22" s="84"/>
      <c r="M22" s="84"/>
    </row>
    <row r="23" spans="1:14" s="86" customFormat="1" ht="18" customHeight="1" x14ac:dyDescent="0.5">
      <c r="A23" s="83"/>
      <c r="B23" s="83"/>
      <c r="C23" s="83"/>
      <c r="D23" s="83"/>
      <c r="E23" s="83"/>
      <c r="F23" s="83"/>
      <c r="G23" s="84"/>
      <c r="H23" s="84"/>
      <c r="I23" s="85"/>
      <c r="J23" s="84"/>
      <c r="K23" s="84"/>
      <c r="L23" s="84"/>
      <c r="M23" s="84"/>
    </row>
    <row r="24" spans="1:14" s="86" customFormat="1" ht="18" customHeight="1" x14ac:dyDescent="0.5">
      <c r="A24" s="91">
        <v>45754</v>
      </c>
      <c r="B24" s="83"/>
      <c r="C24" s="83"/>
      <c r="D24" s="83"/>
      <c r="E24" s="83"/>
      <c r="F24" s="83"/>
      <c r="G24" s="84"/>
      <c r="H24" s="84"/>
      <c r="I24" s="85"/>
      <c r="J24" s="84"/>
      <c r="K24" s="84"/>
      <c r="L24" s="84"/>
      <c r="M24" s="84"/>
    </row>
    <row r="25" spans="1:14" s="86" customFormat="1" ht="18" customHeight="1" x14ac:dyDescent="0.5">
      <c r="A25" s="226" t="s">
        <v>5</v>
      </c>
      <c r="B25" s="226"/>
      <c r="C25" s="83"/>
      <c r="D25" s="83"/>
      <c r="E25" s="83"/>
      <c r="F25" s="83"/>
      <c r="G25" s="84"/>
      <c r="H25" s="84"/>
      <c r="I25" s="85"/>
      <c r="J25" s="84"/>
      <c r="K25" s="84"/>
      <c r="L25" s="84"/>
      <c r="M25" s="84"/>
    </row>
    <row r="26" spans="1:14" ht="14.5" customHeight="1" x14ac:dyDescent="0.35">
      <c r="A26" s="226"/>
      <c r="B26" s="226"/>
      <c r="E26" s="7"/>
      <c r="I26" s="9"/>
      <c r="N26"/>
    </row>
    <row r="27" spans="1:14" ht="14.5" customHeight="1" x14ac:dyDescent="0.35">
      <c r="A27" s="226"/>
      <c r="B27" s="226"/>
      <c r="E27" s="7"/>
      <c r="I27" s="10"/>
      <c r="N27"/>
    </row>
    <row r="28" spans="1:14" ht="14.5" customHeight="1" x14ac:dyDescent="0.35">
      <c r="A28" s="226"/>
      <c r="B28" s="226"/>
      <c r="F28"/>
      <c r="G28"/>
      <c r="H28"/>
      <c r="I28"/>
      <c r="J28"/>
      <c r="K28"/>
      <c r="L28"/>
      <c r="M28"/>
      <c r="N28"/>
    </row>
    <row r="29" spans="1:14" ht="14.5" customHeight="1" x14ac:dyDescent="0.35">
      <c r="A29" s="226"/>
      <c r="B29" s="226"/>
      <c r="E29" s="7"/>
      <c r="I29" s="9"/>
      <c r="N29"/>
    </row>
    <row r="30" spans="1:14" ht="14.5" customHeight="1" x14ac:dyDescent="0.35">
      <c r="A30" s="226"/>
      <c r="B30" s="226"/>
      <c r="E30" s="7"/>
      <c r="I30" s="9"/>
      <c r="N30"/>
    </row>
    <row r="31" spans="1:14" ht="15.5" x14ac:dyDescent="0.35">
      <c r="A31" s="226"/>
      <c r="B31" s="226"/>
      <c r="E31" s="7"/>
      <c r="I31" s="11"/>
      <c r="N31"/>
    </row>
    <row r="32" spans="1:14" ht="15.5" x14ac:dyDescent="0.35">
      <c r="A32" s="226"/>
      <c r="B32" s="226"/>
      <c r="E32" s="7"/>
      <c r="I32" s="11"/>
      <c r="N32"/>
    </row>
    <row r="33" spans="1:14" ht="15.5" x14ac:dyDescent="0.35">
      <c r="A33" s="226"/>
      <c r="B33" s="226"/>
      <c r="E33" s="7"/>
      <c r="I33" s="11"/>
      <c r="N33"/>
    </row>
    <row r="34" spans="1:14" ht="15.5" x14ac:dyDescent="0.35">
      <c r="A34" s="92" t="s">
        <v>409</v>
      </c>
      <c r="E34" s="7"/>
      <c r="I34" s="11"/>
      <c r="N34"/>
    </row>
    <row r="35" spans="1:14" ht="15.5" x14ac:dyDescent="0.35">
      <c r="A35" s="92" t="s">
        <v>6</v>
      </c>
      <c r="E35" s="7"/>
      <c r="I35" s="11"/>
      <c r="N35"/>
    </row>
    <row r="36" spans="1:14" ht="14.5" customHeight="1" x14ac:dyDescent="0.35">
      <c r="A36" s="92" t="s">
        <v>7</v>
      </c>
      <c r="E36" s="7"/>
      <c r="N36"/>
    </row>
    <row r="37" spans="1:14" ht="14.5" customHeight="1" x14ac:dyDescent="0.35">
      <c r="A37" s="92" t="s">
        <v>8</v>
      </c>
      <c r="E37" s="7"/>
      <c r="N37"/>
    </row>
    <row r="38" spans="1:14" ht="14.5" customHeight="1" x14ac:dyDescent="0.35">
      <c r="E38" s="7"/>
      <c r="N38"/>
    </row>
    <row r="39" spans="1:14" ht="14.5" customHeight="1" x14ac:dyDescent="0.35">
      <c r="E39" s="7"/>
      <c r="N39"/>
    </row>
    <row r="40" spans="1:14" ht="14.5" customHeight="1" x14ac:dyDescent="0.35">
      <c r="E40" s="7"/>
      <c r="N40"/>
    </row>
    <row r="41" spans="1:14" ht="14.5" customHeight="1" x14ac:dyDescent="0.35">
      <c r="E41" s="7"/>
      <c r="N41"/>
    </row>
  </sheetData>
  <mergeCells count="1">
    <mergeCell ref="A25:B33"/>
  </mergeCells>
  <pageMargins left="1.5"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185AF-F9A8-40F7-9CE9-9D9E8FB8850F}">
  <dimension ref="A1"/>
  <sheetViews>
    <sheetView showGridLines="0" workbookViewId="0"/>
  </sheetViews>
  <sheetFormatPr defaultRowHeight="14.5" x14ac:dyDescent="0.35"/>
  <cols>
    <col min="1" max="1" width="36.54296875" customWidth="1"/>
    <col min="5" max="5" width="9.54296875" bestFit="1" customWidth="1"/>
  </cols>
  <sheetData>
    <row r="1" spans="1:1" x14ac:dyDescent="0.35">
      <c r="A1" s="4" t="s">
        <v>177</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9057E-A526-41F7-9380-75A5AFF9504B}">
  <dimension ref="A1:F18"/>
  <sheetViews>
    <sheetView showGridLines="0" workbookViewId="0"/>
  </sheetViews>
  <sheetFormatPr defaultRowHeight="14.5" x14ac:dyDescent="0.35"/>
  <cols>
    <col min="1" max="1" width="58.1796875" customWidth="1"/>
    <col min="2" max="2" width="12.7265625" customWidth="1"/>
    <col min="3" max="3" width="12.81640625" customWidth="1"/>
    <col min="4" max="4" width="13.453125" customWidth="1"/>
    <col min="5" max="5" width="11.1796875" customWidth="1"/>
    <col min="6" max="6" width="11.26953125" bestFit="1" customWidth="1"/>
  </cols>
  <sheetData>
    <row r="1" spans="1:6" ht="15.5" x14ac:dyDescent="0.35">
      <c r="A1" s="131" t="s">
        <v>178</v>
      </c>
      <c r="E1" s="14"/>
    </row>
    <row r="2" spans="1:6" ht="15.5" x14ac:dyDescent="0.35">
      <c r="A2" s="162" t="s">
        <v>179</v>
      </c>
      <c r="B2" s="164">
        <v>2018</v>
      </c>
      <c r="C2" s="164">
        <v>2019</v>
      </c>
      <c r="D2" s="164">
        <v>2020</v>
      </c>
      <c r="E2" s="164">
        <v>2021</v>
      </c>
      <c r="F2" s="150">
        <v>2022</v>
      </c>
    </row>
    <row r="3" spans="1:6" ht="15.5" x14ac:dyDescent="0.35">
      <c r="A3" s="152" t="s">
        <v>123</v>
      </c>
      <c r="B3" s="26">
        <v>46409960</v>
      </c>
      <c r="C3" s="26">
        <v>44705757.244186766</v>
      </c>
      <c r="D3" s="40">
        <v>43673802</v>
      </c>
      <c r="E3" s="40">
        <v>44374196</v>
      </c>
      <c r="F3" s="79">
        <v>44507592</v>
      </c>
    </row>
    <row r="4" spans="1:6" ht="15.5" x14ac:dyDescent="0.35">
      <c r="A4" s="152" t="s">
        <v>108</v>
      </c>
      <c r="B4" s="33">
        <v>3.5000000000000003E-2</v>
      </c>
      <c r="C4" s="33">
        <v>3.5000771633355292E-2</v>
      </c>
      <c r="D4" s="58">
        <v>3.5000776895952407E-2</v>
      </c>
      <c r="E4" s="80">
        <v>3.7000805603328565E-2</v>
      </c>
      <c r="F4" s="32">
        <v>3.7001485050011246E-2</v>
      </c>
    </row>
    <row r="5" spans="1:6" ht="15.5" x14ac:dyDescent="0.35">
      <c r="A5" s="152" t="s">
        <v>125</v>
      </c>
      <c r="B5" s="26">
        <v>1624385</v>
      </c>
      <c r="C5" s="26">
        <v>1564736</v>
      </c>
      <c r="D5" s="40">
        <v>1528617</v>
      </c>
      <c r="E5" s="93">
        <v>1641881</v>
      </c>
      <c r="F5" s="25">
        <v>1646824</v>
      </c>
    </row>
    <row r="6" spans="1:6" ht="15.5" x14ac:dyDescent="0.35">
      <c r="A6" s="152" t="s">
        <v>126</v>
      </c>
      <c r="B6" s="35">
        <v>-109421</v>
      </c>
      <c r="C6" s="35">
        <v>-30330</v>
      </c>
      <c r="D6" s="56">
        <v>-18364</v>
      </c>
      <c r="E6" s="104">
        <v>-15886</v>
      </c>
      <c r="F6" s="34">
        <v>-251</v>
      </c>
    </row>
    <row r="7" spans="1:6" ht="15.5" x14ac:dyDescent="0.35">
      <c r="A7" s="152" t="s">
        <v>127</v>
      </c>
      <c r="B7" s="26">
        <v>1514964</v>
      </c>
      <c r="C7" s="26">
        <v>1534406</v>
      </c>
      <c r="D7" s="40">
        <v>1510253</v>
      </c>
      <c r="E7" s="40">
        <v>1625995</v>
      </c>
      <c r="F7" s="25">
        <f>F5+F6</f>
        <v>1646573</v>
      </c>
    </row>
    <row r="8" spans="1:6" ht="15.5" x14ac:dyDescent="0.35">
      <c r="A8" s="29"/>
      <c r="B8" s="29"/>
      <c r="C8" s="29"/>
      <c r="D8" s="36"/>
      <c r="E8" s="14"/>
      <c r="F8" s="96"/>
    </row>
    <row r="9" spans="1:6" ht="15.5" x14ac:dyDescent="0.35">
      <c r="A9" s="152" t="s">
        <v>180</v>
      </c>
      <c r="B9" s="26">
        <v>1545740</v>
      </c>
      <c r="C9" s="26">
        <v>1492667</v>
      </c>
      <c r="D9" s="40">
        <v>1509870</v>
      </c>
      <c r="E9" s="93">
        <v>1624464</v>
      </c>
      <c r="F9" s="25">
        <v>1630785</v>
      </c>
    </row>
    <row r="10" spans="1:6" ht="15.5" x14ac:dyDescent="0.35">
      <c r="A10" s="152" t="s">
        <v>181</v>
      </c>
      <c r="B10" s="35">
        <v>-69694</v>
      </c>
      <c r="C10" s="35">
        <v>-41138</v>
      </c>
      <c r="D10" s="56">
        <v>-60137</v>
      </c>
      <c r="E10" s="104">
        <v>-51373</v>
      </c>
      <c r="F10" s="34">
        <v>-56239</v>
      </c>
    </row>
    <row r="11" spans="1:6" ht="15.5" x14ac:dyDescent="0.35">
      <c r="A11" s="152" t="s">
        <v>182</v>
      </c>
      <c r="B11" s="26">
        <v>1476046</v>
      </c>
      <c r="C11" s="26">
        <v>1451529</v>
      </c>
      <c r="D11" s="40">
        <v>1449733</v>
      </c>
      <c r="E11" s="93">
        <v>1573091</v>
      </c>
      <c r="F11" s="25">
        <f>F9+F10</f>
        <v>1574546</v>
      </c>
    </row>
    <row r="12" spans="1:6" ht="15.5" x14ac:dyDescent="0.35">
      <c r="A12" s="152" t="s">
        <v>131</v>
      </c>
      <c r="B12" s="26">
        <v>27163</v>
      </c>
      <c r="C12" s="26">
        <v>60094</v>
      </c>
      <c r="D12" s="40">
        <v>50023</v>
      </c>
      <c r="E12" s="93">
        <v>41420</v>
      </c>
      <c r="F12" s="25">
        <v>64255</v>
      </c>
    </row>
    <row r="13" spans="1:6" ht="15.5" x14ac:dyDescent="0.35">
      <c r="A13" s="152" t="s">
        <v>183</v>
      </c>
      <c r="B13" s="26">
        <v>1503209</v>
      </c>
      <c r="C13" s="26">
        <v>1511623</v>
      </c>
      <c r="D13" s="40">
        <v>1499756</v>
      </c>
      <c r="E13" s="93">
        <v>1614511</v>
      </c>
      <c r="F13" s="25">
        <f>F11+F12</f>
        <v>1638801</v>
      </c>
    </row>
    <row r="14" spans="1:6" ht="15.5" x14ac:dyDescent="0.35">
      <c r="A14" s="152" t="s">
        <v>174</v>
      </c>
      <c r="B14" s="26">
        <v>11755</v>
      </c>
      <c r="C14" s="26">
        <v>22552</v>
      </c>
      <c r="D14" s="40">
        <v>10497</v>
      </c>
      <c r="E14" s="93">
        <v>11484</v>
      </c>
      <c r="F14" s="25">
        <v>7772</v>
      </c>
    </row>
    <row r="15" spans="1:6" ht="15.5" x14ac:dyDescent="0.35">
      <c r="A15" s="152" t="s">
        <v>175</v>
      </c>
      <c r="B15" s="26">
        <v>1514964</v>
      </c>
      <c r="C15" s="26">
        <v>1534175</v>
      </c>
      <c r="D15" s="40">
        <v>1510253</v>
      </c>
      <c r="E15" s="40">
        <v>1625995</v>
      </c>
      <c r="F15" s="25">
        <f>F13+F14</f>
        <v>1646573</v>
      </c>
    </row>
    <row r="16" spans="1:6" ht="15.5" x14ac:dyDescent="0.35">
      <c r="A16" s="152" t="s">
        <v>135</v>
      </c>
      <c r="B16" s="26">
        <v>61217</v>
      </c>
      <c r="C16" s="26">
        <v>39850</v>
      </c>
      <c r="D16" s="40">
        <v>59618</v>
      </c>
      <c r="E16" s="93">
        <v>51373</v>
      </c>
      <c r="F16" s="25">
        <v>55650</v>
      </c>
    </row>
    <row r="17" spans="1:6" ht="15.5" x14ac:dyDescent="0.35">
      <c r="A17" s="29"/>
      <c r="B17" s="29"/>
      <c r="C17" s="29"/>
      <c r="D17" s="36"/>
      <c r="E17" s="14"/>
    </row>
    <row r="18" spans="1:6" ht="15.5" x14ac:dyDescent="0.35">
      <c r="A18" s="152" t="s">
        <v>136</v>
      </c>
      <c r="B18" s="42">
        <v>133066.6</v>
      </c>
      <c r="C18" s="42">
        <v>260701.12000000005</v>
      </c>
      <c r="D18" s="42">
        <v>123339.75</v>
      </c>
      <c r="E18" s="105">
        <v>341649</v>
      </c>
      <c r="F18" s="89">
        <v>240943.44999999998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DDD8-C95F-4427-9379-540D7A94B584}">
  <dimension ref="A1:L27"/>
  <sheetViews>
    <sheetView showGridLines="0" workbookViewId="0"/>
  </sheetViews>
  <sheetFormatPr defaultRowHeight="15.5" x14ac:dyDescent="0.35"/>
  <cols>
    <col min="1" max="1" width="41.453125" customWidth="1"/>
    <col min="2" max="6" width="14.26953125" customWidth="1"/>
    <col min="7" max="7" width="16" style="14" bestFit="1" customWidth="1"/>
    <col min="8" max="8" width="22.81640625" bestFit="1" customWidth="1"/>
    <col min="9" max="9" width="12.54296875" bestFit="1" customWidth="1"/>
    <col min="10" max="10" width="14.81640625" bestFit="1" customWidth="1"/>
    <col min="11" max="11" width="7.54296875" bestFit="1" customWidth="1"/>
    <col min="12" max="12" width="12.7265625" bestFit="1" customWidth="1"/>
    <col min="13" max="13" width="12.453125" bestFit="1" customWidth="1"/>
    <col min="17" max="17" width="34.7265625" bestFit="1" customWidth="1"/>
    <col min="18" max="18" width="7.81640625" bestFit="1" customWidth="1"/>
    <col min="20" max="20" width="7.81640625" bestFit="1" customWidth="1"/>
    <col min="21" max="21" width="20.453125" bestFit="1" customWidth="1"/>
    <col min="22" max="22" width="9.1796875" bestFit="1" customWidth="1"/>
    <col min="23" max="23" width="7.1796875" bestFit="1" customWidth="1"/>
    <col min="24" max="24" width="12.1796875" bestFit="1" customWidth="1"/>
    <col min="25" max="25" width="10.54296875" bestFit="1" customWidth="1"/>
    <col min="26" max="26" width="34.7265625" bestFit="1" customWidth="1"/>
    <col min="27" max="27" width="14.453125" bestFit="1" customWidth="1"/>
    <col min="28" max="28" width="20.26953125" bestFit="1" customWidth="1"/>
    <col min="29" max="29" width="11.81640625" bestFit="1" customWidth="1"/>
    <col min="30" max="30" width="13.81640625" bestFit="1" customWidth="1"/>
    <col min="31" max="31" width="7.26953125" bestFit="1" customWidth="1"/>
  </cols>
  <sheetData>
    <row r="1" spans="1:9" x14ac:dyDescent="0.35">
      <c r="A1" s="115" t="s">
        <v>184</v>
      </c>
    </row>
    <row r="2" spans="1:9" x14ac:dyDescent="0.35">
      <c r="A2" s="162" t="s">
        <v>185</v>
      </c>
      <c r="B2" s="150">
        <v>2018</v>
      </c>
      <c r="C2" s="150">
        <v>2019</v>
      </c>
      <c r="D2" s="150">
        <v>2020</v>
      </c>
      <c r="E2" s="150">
        <v>2021</v>
      </c>
      <c r="F2" s="150">
        <v>2022</v>
      </c>
    </row>
    <row r="3" spans="1:9" x14ac:dyDescent="0.35">
      <c r="A3" s="152" t="s">
        <v>123</v>
      </c>
      <c r="B3" s="26">
        <v>46409960</v>
      </c>
      <c r="C3" s="26">
        <v>44705757.244186766</v>
      </c>
      <c r="D3" s="40">
        <v>43673802</v>
      </c>
      <c r="E3" s="40">
        <v>44374196</v>
      </c>
      <c r="F3" s="79">
        <f>'[5]Report Tables'!B$5</f>
        <v>44507592</v>
      </c>
    </row>
    <row r="4" spans="1:9" x14ac:dyDescent="0.35">
      <c r="A4" s="152" t="s">
        <v>108</v>
      </c>
      <c r="B4" s="33">
        <v>4.4999999999999998E-2</v>
      </c>
      <c r="C4" s="33">
        <v>4.7500861877831937E-2</v>
      </c>
      <c r="D4" s="58">
        <v>5.0000844900107394E-2</v>
      </c>
      <c r="E4" s="58">
        <v>5.2500872353833744E-2</v>
      </c>
      <c r="F4" s="87">
        <f>'[5]Report Tables'!Q10</f>
        <v>5.5000908609030119E-2</v>
      </c>
    </row>
    <row r="5" spans="1:9" x14ac:dyDescent="0.35">
      <c r="A5" s="152" t="s">
        <v>125</v>
      </c>
      <c r="B5" s="26">
        <v>2088490</v>
      </c>
      <c r="C5" s="26">
        <v>2123562</v>
      </c>
      <c r="D5" s="40">
        <v>2183727</v>
      </c>
      <c r="E5" s="40">
        <v>2329684</v>
      </c>
      <c r="F5" s="79">
        <f>'[5]Report Tables'!M10</f>
        <v>2447958</v>
      </c>
    </row>
    <row r="6" spans="1:9" x14ac:dyDescent="0.35">
      <c r="A6" s="152" t="s">
        <v>126</v>
      </c>
      <c r="B6" s="35">
        <v>-134422</v>
      </c>
      <c r="C6" s="35">
        <v>-41158</v>
      </c>
      <c r="D6" s="56">
        <v>-26233</v>
      </c>
      <c r="E6" s="56">
        <v>-22541</v>
      </c>
      <c r="F6" s="88">
        <f>-'[5]Report Tables'!T10</f>
        <v>-371</v>
      </c>
    </row>
    <row r="7" spans="1:9" x14ac:dyDescent="0.35">
      <c r="A7" s="152" t="s">
        <v>127</v>
      </c>
      <c r="B7" s="26">
        <v>1954068</v>
      </c>
      <c r="C7" s="26">
        <v>2082404</v>
      </c>
      <c r="D7" s="40">
        <v>2157494</v>
      </c>
      <c r="E7" s="40">
        <v>2307143</v>
      </c>
      <c r="F7" s="79">
        <f>F5+F6</f>
        <v>2447587</v>
      </c>
    </row>
    <row r="8" spans="1:9" x14ac:dyDescent="0.35">
      <c r="A8" s="29"/>
      <c r="B8" s="29"/>
      <c r="C8" s="29"/>
      <c r="D8" s="36"/>
      <c r="E8" s="36"/>
      <c r="F8" s="12"/>
    </row>
    <row r="9" spans="1:9" x14ac:dyDescent="0.35">
      <c r="A9" s="152" t="s">
        <v>186</v>
      </c>
      <c r="B9" s="26">
        <v>2015993</v>
      </c>
      <c r="C9" s="26">
        <v>2179879</v>
      </c>
      <c r="D9" s="40">
        <v>2213858</v>
      </c>
      <c r="E9" s="40">
        <v>2202395</v>
      </c>
      <c r="F9" s="79">
        <f>'[5]Report Tables'!C10+'[5]Report Tables'!D10</f>
        <v>2377079</v>
      </c>
    </row>
    <row r="10" spans="1:9" x14ac:dyDescent="0.35">
      <c r="A10" s="152" t="s">
        <v>187</v>
      </c>
      <c r="B10" s="35">
        <v>-317987</v>
      </c>
      <c r="C10" s="35">
        <v>-356480</v>
      </c>
      <c r="D10" s="56">
        <v>-477778</v>
      </c>
      <c r="E10" s="56">
        <v>-352240</v>
      </c>
      <c r="F10" s="88">
        <f>-'[5]Report Tables'!N10</f>
        <v>-272095</v>
      </c>
      <c r="I10" s="97"/>
    </row>
    <row r="11" spans="1:9" x14ac:dyDescent="0.35">
      <c r="A11" s="152" t="s">
        <v>188</v>
      </c>
      <c r="B11" s="26">
        <v>1698006</v>
      </c>
      <c r="C11" s="26">
        <v>1823399</v>
      </c>
      <c r="D11" s="40">
        <v>1736080</v>
      </c>
      <c r="E11" s="40">
        <v>1850155</v>
      </c>
      <c r="F11" s="79">
        <f>F9+F10</f>
        <v>2104984</v>
      </c>
    </row>
    <row r="12" spans="1:9" x14ac:dyDescent="0.35">
      <c r="A12" s="163" t="s">
        <v>131</v>
      </c>
      <c r="B12" s="26">
        <v>212217</v>
      </c>
      <c r="C12" s="26">
        <v>249667</v>
      </c>
      <c r="D12" s="40">
        <v>425500</v>
      </c>
      <c r="E12" s="40">
        <v>450618</v>
      </c>
      <c r="F12" s="79">
        <v>318720</v>
      </c>
    </row>
    <row r="13" spans="1:9" x14ac:dyDescent="0.35">
      <c r="A13" s="152" t="s">
        <v>189</v>
      </c>
      <c r="B13" s="26">
        <v>1910223</v>
      </c>
      <c r="C13" s="26">
        <v>2073066</v>
      </c>
      <c r="D13" s="40">
        <v>2161580</v>
      </c>
      <c r="E13" s="40">
        <v>2300773</v>
      </c>
      <c r="F13" s="79">
        <f>F11+F12</f>
        <v>2423704</v>
      </c>
    </row>
    <row r="14" spans="1:9" x14ac:dyDescent="0.35">
      <c r="A14" s="152" t="s">
        <v>133</v>
      </c>
      <c r="B14" s="26">
        <v>43845</v>
      </c>
      <c r="C14" s="26">
        <v>8880</v>
      </c>
      <c r="D14" s="40">
        <v>265</v>
      </c>
      <c r="E14" s="40">
        <v>6370</v>
      </c>
      <c r="F14" s="79">
        <v>23883</v>
      </c>
    </row>
    <row r="15" spans="1:9" x14ac:dyDescent="0.35">
      <c r="A15" s="152" t="s">
        <v>175</v>
      </c>
      <c r="B15" s="26">
        <v>1954068</v>
      </c>
      <c r="C15" s="26">
        <v>2081946</v>
      </c>
      <c r="D15" s="40">
        <v>2161845</v>
      </c>
      <c r="E15" s="40">
        <v>2307143</v>
      </c>
      <c r="F15" s="79">
        <f>F13+F14</f>
        <v>2447587</v>
      </c>
      <c r="G15" s="99"/>
    </row>
    <row r="16" spans="1:9" x14ac:dyDescent="0.35">
      <c r="A16" s="152" t="s">
        <v>135</v>
      </c>
      <c r="B16" s="26">
        <v>317814</v>
      </c>
      <c r="C16" s="26">
        <v>355382</v>
      </c>
      <c r="D16" s="40">
        <v>477619</v>
      </c>
      <c r="E16" s="40">
        <v>350809</v>
      </c>
      <c r="F16" s="79">
        <f>'[5]Report Tables'!P10</f>
        <v>272041</v>
      </c>
    </row>
    <row r="17" spans="1:12" x14ac:dyDescent="0.35">
      <c r="A17" s="29"/>
      <c r="B17" s="29"/>
      <c r="C17" s="29"/>
      <c r="D17" s="29"/>
      <c r="E17" s="29"/>
      <c r="F17" s="29"/>
    </row>
    <row r="18" spans="1:12" x14ac:dyDescent="0.35">
      <c r="A18" s="152" t="s">
        <v>136</v>
      </c>
      <c r="B18" s="42">
        <v>20429992</v>
      </c>
      <c r="C18" s="42">
        <v>3156082</v>
      </c>
      <c r="D18" s="41">
        <v>992650.8</v>
      </c>
      <c r="E18" s="41">
        <v>151669.70000000001</v>
      </c>
      <c r="F18" s="106">
        <f>[5]CEC!N68</f>
        <v>590865.41999999993</v>
      </c>
    </row>
    <row r="19" spans="1:12" x14ac:dyDescent="0.35">
      <c r="A19" s="38"/>
      <c r="B19" s="38"/>
      <c r="C19" s="38"/>
      <c r="D19" s="107"/>
      <c r="F19" s="108"/>
      <c r="G19"/>
    </row>
    <row r="20" spans="1:12" x14ac:dyDescent="0.35">
      <c r="A20" s="24" t="s">
        <v>190</v>
      </c>
      <c r="B20" s="38"/>
      <c r="C20" s="38"/>
      <c r="D20" s="107"/>
      <c r="E20" s="107"/>
      <c r="F20" s="108"/>
      <c r="G20"/>
    </row>
    <row r="21" spans="1:12" ht="45" x14ac:dyDescent="0.35">
      <c r="A21" s="152" t="s">
        <v>144</v>
      </c>
      <c r="B21" s="168" t="s">
        <v>191</v>
      </c>
      <c r="C21" s="168" t="s">
        <v>146</v>
      </c>
      <c r="D21" s="168" t="s">
        <v>192</v>
      </c>
      <c r="E21" s="168" t="s">
        <v>193</v>
      </c>
      <c r="F21" s="168" t="s">
        <v>194</v>
      </c>
      <c r="G21" s="168" t="s">
        <v>195</v>
      </c>
      <c r="H21" s="168" t="s">
        <v>196</v>
      </c>
      <c r="I21" s="168" t="s">
        <v>197</v>
      </c>
      <c r="J21" s="168" t="s">
        <v>198</v>
      </c>
      <c r="K21" s="168" t="s">
        <v>199</v>
      </c>
      <c r="L21" s="168" t="s">
        <v>143</v>
      </c>
    </row>
    <row r="22" spans="1:12" x14ac:dyDescent="0.35">
      <c r="A22" s="152" t="s">
        <v>151</v>
      </c>
      <c r="B22" s="137">
        <v>0</v>
      </c>
      <c r="C22" s="137">
        <v>0</v>
      </c>
      <c r="D22" s="137">
        <v>0</v>
      </c>
      <c r="E22" s="137">
        <v>0</v>
      </c>
      <c r="F22" s="137">
        <v>0</v>
      </c>
      <c r="G22" s="137">
        <v>1329</v>
      </c>
      <c r="H22" s="137">
        <v>0</v>
      </c>
      <c r="I22" s="137">
        <v>0</v>
      </c>
      <c r="J22" s="137">
        <v>0</v>
      </c>
      <c r="K22" s="137">
        <v>0</v>
      </c>
      <c r="L22" s="74">
        <f>SUM(B22:K22)</f>
        <v>1329</v>
      </c>
    </row>
    <row r="23" spans="1:12" x14ac:dyDescent="0.35">
      <c r="A23" s="152" t="s">
        <v>152</v>
      </c>
      <c r="B23" s="137">
        <v>211511</v>
      </c>
      <c r="C23" s="137">
        <v>2564</v>
      </c>
      <c r="D23" s="137">
        <v>3877</v>
      </c>
      <c r="E23" s="137">
        <v>93716</v>
      </c>
      <c r="F23" s="137">
        <v>66334</v>
      </c>
      <c r="G23" s="137">
        <v>360520</v>
      </c>
      <c r="H23" s="137">
        <v>26986</v>
      </c>
      <c r="I23" s="137">
        <f>1424658+O23</f>
        <v>1424658</v>
      </c>
      <c r="J23" s="137">
        <v>25662</v>
      </c>
      <c r="K23" s="137">
        <v>2675</v>
      </c>
      <c r="L23" s="74">
        <f>SUM(B23:K23)</f>
        <v>2218503</v>
      </c>
    </row>
    <row r="24" spans="1:12" x14ac:dyDescent="0.35">
      <c r="A24" s="152" t="s">
        <v>155</v>
      </c>
      <c r="B24" s="137">
        <v>0</v>
      </c>
      <c r="C24" s="137">
        <v>0</v>
      </c>
      <c r="D24" s="137">
        <v>0</v>
      </c>
      <c r="E24" s="137">
        <v>0</v>
      </c>
      <c r="F24" s="137">
        <v>0</v>
      </c>
      <c r="G24" s="137">
        <v>1947</v>
      </c>
      <c r="H24" s="137">
        <v>0</v>
      </c>
      <c r="I24" s="137">
        <v>0</v>
      </c>
      <c r="J24" s="137">
        <v>0</v>
      </c>
      <c r="K24" s="137">
        <v>0</v>
      </c>
      <c r="L24" s="74">
        <f>SUM(B24:K24)</f>
        <v>1947</v>
      </c>
    </row>
    <row r="25" spans="1:12" x14ac:dyDescent="0.35">
      <c r="A25" s="152" t="s">
        <v>143</v>
      </c>
      <c r="B25" s="169">
        <f>SUM(B22:B24)</f>
        <v>211511</v>
      </c>
      <c r="C25" s="169">
        <f t="shared" ref="C25:L25" si="0">SUM(C22:C24)</f>
        <v>2564</v>
      </c>
      <c r="D25" s="169">
        <f t="shared" si="0"/>
        <v>3877</v>
      </c>
      <c r="E25" s="169">
        <f t="shared" si="0"/>
        <v>93716</v>
      </c>
      <c r="F25" s="169">
        <f t="shared" si="0"/>
        <v>66334</v>
      </c>
      <c r="G25" s="169">
        <f t="shared" si="0"/>
        <v>363796</v>
      </c>
      <c r="H25" s="169">
        <f t="shared" si="0"/>
        <v>26986</v>
      </c>
      <c r="I25" s="169">
        <f t="shared" si="0"/>
        <v>1424658</v>
      </c>
      <c r="J25" s="169">
        <f t="shared" si="0"/>
        <v>25662</v>
      </c>
      <c r="K25" s="169">
        <f t="shared" si="0"/>
        <v>2675</v>
      </c>
      <c r="L25" s="169">
        <f t="shared" si="0"/>
        <v>2221779</v>
      </c>
    </row>
    <row r="26" spans="1:12" ht="14.5" x14ac:dyDescent="0.35">
      <c r="G26"/>
    </row>
    <row r="27" spans="1:12" x14ac:dyDescent="0.35">
      <c r="I27" s="1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F1E1-DA31-459A-BE19-DAA79BC80E6E}">
  <dimension ref="A1:B1"/>
  <sheetViews>
    <sheetView showGridLines="0" workbookViewId="0"/>
  </sheetViews>
  <sheetFormatPr defaultRowHeight="14.5" x14ac:dyDescent="0.35"/>
  <cols>
    <col min="1" max="1" width="30.54296875" customWidth="1"/>
    <col min="6" max="6" width="9.54296875" bestFit="1" customWidth="1"/>
  </cols>
  <sheetData>
    <row r="1" spans="1:2" x14ac:dyDescent="0.35">
      <c r="A1" s="4" t="s">
        <v>200</v>
      </c>
      <c r="B1" s="4"/>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DB660-3EAD-4A77-933C-079AF1CE00A7}">
  <dimension ref="A1:G55"/>
  <sheetViews>
    <sheetView showGridLines="0" workbookViewId="0"/>
  </sheetViews>
  <sheetFormatPr defaultRowHeight="15.5" x14ac:dyDescent="0.35"/>
  <cols>
    <col min="1" max="1" width="39.54296875" customWidth="1"/>
    <col min="2" max="2" width="16.26953125" customWidth="1"/>
    <col min="3" max="3" width="12.453125" customWidth="1"/>
    <col min="4" max="5" width="13.7265625" customWidth="1"/>
    <col min="6" max="6" width="15.7265625" bestFit="1" customWidth="1"/>
    <col min="7" max="7" width="13.1796875" style="14" customWidth="1"/>
    <col min="8" max="8" width="11.7265625" bestFit="1" customWidth="1"/>
    <col min="9" max="9" width="10.54296875" bestFit="1" customWidth="1"/>
    <col min="10" max="10" width="12" customWidth="1"/>
    <col min="11" max="11" width="12.26953125" customWidth="1"/>
  </cols>
  <sheetData>
    <row r="1" spans="1:7" x14ac:dyDescent="0.35">
      <c r="A1" s="24" t="s">
        <v>201</v>
      </c>
      <c r="G1"/>
    </row>
    <row r="2" spans="1:7" x14ac:dyDescent="0.35">
      <c r="A2" s="162" t="s">
        <v>202</v>
      </c>
      <c r="B2" s="164">
        <v>2019</v>
      </c>
      <c r="C2" s="164">
        <v>2020</v>
      </c>
      <c r="D2" s="164">
        <v>2021</v>
      </c>
      <c r="E2" s="164">
        <v>2022</v>
      </c>
      <c r="G2"/>
    </row>
    <row r="3" spans="1:7" x14ac:dyDescent="0.35">
      <c r="A3" s="152" t="s">
        <v>123</v>
      </c>
      <c r="B3" s="35">
        <v>44705757.244186766</v>
      </c>
      <c r="C3" s="35">
        <v>43673802</v>
      </c>
      <c r="D3" s="35">
        <v>44374196</v>
      </c>
      <c r="E3" s="60">
        <v>44507592</v>
      </c>
      <c r="G3"/>
    </row>
    <row r="4" spans="1:7" x14ac:dyDescent="0.35">
      <c r="A4" s="152" t="s">
        <v>203</v>
      </c>
      <c r="B4" s="35" t="s">
        <v>204</v>
      </c>
      <c r="C4" s="35">
        <v>-31727273</v>
      </c>
      <c r="D4" s="35">
        <v>-15910136</v>
      </c>
      <c r="E4" s="60">
        <v>-8752828</v>
      </c>
      <c r="G4"/>
    </row>
    <row r="5" spans="1:7" x14ac:dyDescent="0.35">
      <c r="A5" s="152" t="s">
        <v>205</v>
      </c>
      <c r="B5" s="35" t="s">
        <v>204</v>
      </c>
      <c r="C5" s="35">
        <v>11946529</v>
      </c>
      <c r="D5" s="35">
        <v>28464060</v>
      </c>
      <c r="E5" s="60">
        <f>E3+E4</f>
        <v>35754764</v>
      </c>
      <c r="G5"/>
    </row>
    <row r="6" spans="1:7" x14ac:dyDescent="0.35">
      <c r="A6" s="152" t="s">
        <v>124</v>
      </c>
      <c r="B6" s="75">
        <v>0</v>
      </c>
      <c r="C6" s="75">
        <v>4.1038332316476588E-3</v>
      </c>
      <c r="D6" s="75">
        <v>1.9244540227838721E-2</v>
      </c>
      <c r="E6" s="76">
        <v>3.6141789023319888E-2</v>
      </c>
      <c r="G6"/>
    </row>
    <row r="7" spans="1:7" x14ac:dyDescent="0.35">
      <c r="A7" s="152" t="s">
        <v>125</v>
      </c>
      <c r="B7" s="100">
        <v>0</v>
      </c>
      <c r="C7" s="35">
        <v>179230</v>
      </c>
      <c r="D7" s="35">
        <v>853961</v>
      </c>
      <c r="E7" s="60">
        <v>1608556</v>
      </c>
      <c r="G7"/>
    </row>
    <row r="8" spans="1:7" x14ac:dyDescent="0.35">
      <c r="A8" s="152" t="s">
        <v>126</v>
      </c>
      <c r="B8" s="35" t="s">
        <v>204</v>
      </c>
      <c r="C8" s="35">
        <v>-1954</v>
      </c>
      <c r="D8" s="35">
        <v>-12882</v>
      </c>
      <c r="E8" s="60">
        <v>-304</v>
      </c>
      <c r="G8"/>
    </row>
    <row r="9" spans="1:7" x14ac:dyDescent="0.35">
      <c r="A9" s="152" t="s">
        <v>127</v>
      </c>
      <c r="B9" s="100">
        <v>0</v>
      </c>
      <c r="C9" s="35">
        <v>177276</v>
      </c>
      <c r="D9" s="35">
        <v>841079</v>
      </c>
      <c r="E9" s="60">
        <f>E7+E8</f>
        <v>1608252</v>
      </c>
      <c r="G9"/>
    </row>
    <row r="10" spans="1:7" x14ac:dyDescent="0.35">
      <c r="A10" s="1"/>
      <c r="B10" s="29"/>
      <c r="C10" s="29"/>
      <c r="D10" s="29"/>
      <c r="E10" s="29"/>
      <c r="G10"/>
    </row>
    <row r="11" spans="1:7" x14ac:dyDescent="0.35">
      <c r="A11" s="152" t="s">
        <v>206</v>
      </c>
      <c r="B11" s="100">
        <v>0</v>
      </c>
      <c r="C11" s="26">
        <v>32313</v>
      </c>
      <c r="D11" s="26">
        <v>59228</v>
      </c>
      <c r="E11" s="59">
        <v>219576</v>
      </c>
      <c r="G11"/>
    </row>
    <row r="12" spans="1:7" x14ac:dyDescent="0.35">
      <c r="A12" s="152" t="s">
        <v>207</v>
      </c>
      <c r="B12" s="100">
        <v>0</v>
      </c>
      <c r="C12" s="35">
        <v>-1124</v>
      </c>
      <c r="D12" s="35">
        <v>-149</v>
      </c>
      <c r="E12" s="60">
        <v>-5290</v>
      </c>
      <c r="G12"/>
    </row>
    <row r="13" spans="1:7" x14ac:dyDescent="0.35">
      <c r="A13" s="152" t="s">
        <v>208</v>
      </c>
      <c r="B13" s="100">
        <v>0</v>
      </c>
      <c r="C13" s="26">
        <v>31189</v>
      </c>
      <c r="D13" s="26">
        <v>59079</v>
      </c>
      <c r="E13" s="59">
        <f>E11+E12</f>
        <v>214286</v>
      </c>
      <c r="G13"/>
    </row>
    <row r="14" spans="1:7" x14ac:dyDescent="0.35">
      <c r="A14" s="152" t="s">
        <v>131</v>
      </c>
      <c r="B14" s="100">
        <v>0</v>
      </c>
      <c r="C14" s="26">
        <v>0</v>
      </c>
      <c r="D14" s="26">
        <v>1077</v>
      </c>
      <c r="E14" s="59">
        <v>586</v>
      </c>
      <c r="G14"/>
    </row>
    <row r="15" spans="1:7" x14ac:dyDescent="0.35">
      <c r="A15" s="152" t="s">
        <v>209</v>
      </c>
      <c r="B15" s="100">
        <v>0</v>
      </c>
      <c r="C15" s="26">
        <v>31189</v>
      </c>
      <c r="D15" s="26">
        <v>60156</v>
      </c>
      <c r="E15" s="59">
        <v>214872</v>
      </c>
      <c r="G15"/>
    </row>
    <row r="16" spans="1:7" x14ac:dyDescent="0.35">
      <c r="A16" s="152" t="s">
        <v>133</v>
      </c>
      <c r="B16" s="100">
        <v>0</v>
      </c>
      <c r="C16" s="26">
        <v>146935</v>
      </c>
      <c r="D16" s="26">
        <v>780923</v>
      </c>
      <c r="E16" s="59">
        <v>1393380</v>
      </c>
      <c r="G16"/>
    </row>
    <row r="17" spans="1:7" x14ac:dyDescent="0.35">
      <c r="A17" s="152" t="s">
        <v>209</v>
      </c>
      <c r="B17" s="100">
        <v>0</v>
      </c>
      <c r="C17" s="26">
        <v>178124</v>
      </c>
      <c r="D17" s="26">
        <v>841079</v>
      </c>
      <c r="E17" s="59">
        <f>E15+E16</f>
        <v>1608252</v>
      </c>
      <c r="G17"/>
    </row>
    <row r="18" spans="1:7" x14ac:dyDescent="0.35">
      <c r="A18" s="152" t="s">
        <v>135</v>
      </c>
      <c r="B18" s="100">
        <v>0</v>
      </c>
      <c r="C18" s="26">
        <v>1078</v>
      </c>
      <c r="D18" s="26">
        <v>149</v>
      </c>
      <c r="E18" s="59">
        <v>4838</v>
      </c>
      <c r="G18"/>
    </row>
    <row r="19" spans="1:7" x14ac:dyDescent="0.35">
      <c r="A19" s="1"/>
      <c r="B19" s="29"/>
      <c r="C19" s="29"/>
      <c r="D19" s="29"/>
      <c r="E19" s="29"/>
      <c r="G19"/>
    </row>
    <row r="20" spans="1:7" x14ac:dyDescent="0.35">
      <c r="A20" s="152" t="s">
        <v>136</v>
      </c>
      <c r="B20" s="42">
        <v>0</v>
      </c>
      <c r="C20" s="42">
        <v>6612075</v>
      </c>
      <c r="D20" s="42">
        <v>35141535</v>
      </c>
      <c r="E20" s="73">
        <v>62702098</v>
      </c>
      <c r="G20"/>
    </row>
    <row r="21" spans="1:7" ht="14.5" x14ac:dyDescent="0.35">
      <c r="A21" s="70" t="s">
        <v>167</v>
      </c>
      <c r="B21" s="5"/>
      <c r="G21"/>
    </row>
    <row r="22" spans="1:7" ht="14.5" x14ac:dyDescent="0.35">
      <c r="A22" s="6"/>
      <c r="B22" s="5"/>
      <c r="G22"/>
    </row>
    <row r="23" spans="1:7" x14ac:dyDescent="0.35">
      <c r="A23" s="3" t="s">
        <v>210</v>
      </c>
      <c r="G23"/>
    </row>
    <row r="24" spans="1:7" x14ac:dyDescent="0.35">
      <c r="A24" s="151" t="s">
        <v>160</v>
      </c>
      <c r="B24" s="150">
        <v>2022</v>
      </c>
      <c r="C24" s="171">
        <v>20.22</v>
      </c>
      <c r="G24"/>
    </row>
    <row r="25" spans="1:7" x14ac:dyDescent="0.35">
      <c r="A25" s="170" t="s">
        <v>211</v>
      </c>
      <c r="B25" s="28">
        <v>17444</v>
      </c>
      <c r="C25" s="77">
        <f>B25/B$32</f>
        <v>7.944401938281051E-2</v>
      </c>
      <c r="G25"/>
    </row>
    <row r="26" spans="1:7" x14ac:dyDescent="0.35">
      <c r="A26" s="170" t="s">
        <v>146</v>
      </c>
      <c r="B26" s="55">
        <v>1912</v>
      </c>
      <c r="C26" s="77">
        <f t="shared" ref="C26:C31" si="0">B26/B$32</f>
        <v>8.707691186650636E-3</v>
      </c>
      <c r="G26"/>
    </row>
    <row r="27" spans="1:7" x14ac:dyDescent="0.35">
      <c r="A27" s="170" t="s">
        <v>212</v>
      </c>
      <c r="B27" s="55">
        <v>3016</v>
      </c>
      <c r="C27" s="77">
        <f t="shared" si="0"/>
        <v>1.3735563085218786E-2</v>
      </c>
      <c r="G27"/>
    </row>
    <row r="28" spans="1:7" x14ac:dyDescent="0.35">
      <c r="A28" s="170" t="s">
        <v>213</v>
      </c>
      <c r="B28" s="55">
        <v>26823</v>
      </c>
      <c r="C28" s="77">
        <f t="shared" si="0"/>
        <v>0.12215815936167887</v>
      </c>
      <c r="G28"/>
    </row>
    <row r="29" spans="1:7" x14ac:dyDescent="0.35">
      <c r="A29" s="170" t="s">
        <v>410</v>
      </c>
      <c r="B29" s="55">
        <v>159540</v>
      </c>
      <c r="C29" s="77">
        <f t="shared" si="0"/>
        <v>0.72658214012460376</v>
      </c>
      <c r="G29"/>
    </row>
    <row r="30" spans="1:7" x14ac:dyDescent="0.35">
      <c r="A30" s="170" t="s">
        <v>215</v>
      </c>
      <c r="B30" s="55">
        <v>7026</v>
      </c>
      <c r="C30" s="77">
        <f t="shared" si="0"/>
        <v>3.199803257186578E-2</v>
      </c>
      <c r="G30"/>
    </row>
    <row r="31" spans="1:7" x14ac:dyDescent="0.35">
      <c r="A31" s="170" t="s">
        <v>216</v>
      </c>
      <c r="B31" s="55">
        <v>3815</v>
      </c>
      <c r="C31" s="77">
        <f t="shared" si="0"/>
        <v>1.7374394287171639E-2</v>
      </c>
      <c r="G31"/>
    </row>
    <row r="32" spans="1:7" x14ac:dyDescent="0.35">
      <c r="A32" s="152" t="s">
        <v>159</v>
      </c>
      <c r="B32" s="55">
        <f>SUM(B25:B31)</f>
        <v>219576</v>
      </c>
      <c r="C32" s="68">
        <f>SUM(C25:C31)</f>
        <v>1</v>
      </c>
      <c r="G32"/>
    </row>
    <row r="33" spans="7:7" ht="14.5" x14ac:dyDescent="0.35">
      <c r="G33"/>
    </row>
    <row r="34" spans="7:7" ht="14.5" x14ac:dyDescent="0.35">
      <c r="G34"/>
    </row>
    <row r="35" spans="7:7" ht="14.5" x14ac:dyDescent="0.35">
      <c r="G35"/>
    </row>
    <row r="36" spans="7:7" ht="14.5" x14ac:dyDescent="0.35">
      <c r="G36"/>
    </row>
    <row r="37" spans="7:7" ht="14.5" x14ac:dyDescent="0.35">
      <c r="G37"/>
    </row>
    <row r="38" spans="7:7" ht="14.5" x14ac:dyDescent="0.35">
      <c r="G38"/>
    </row>
    <row r="39" spans="7:7" ht="14.5" x14ac:dyDescent="0.35">
      <c r="G39"/>
    </row>
    <row r="40" spans="7:7" ht="14.5" x14ac:dyDescent="0.35">
      <c r="G40"/>
    </row>
    <row r="41" spans="7:7" ht="14.5" x14ac:dyDescent="0.35">
      <c r="G41"/>
    </row>
    <row r="42" spans="7:7" ht="14.5" x14ac:dyDescent="0.35">
      <c r="G42"/>
    </row>
    <row r="43" spans="7:7" ht="14.5" x14ac:dyDescent="0.35">
      <c r="G43"/>
    </row>
    <row r="44" spans="7:7" ht="14.5" x14ac:dyDescent="0.35">
      <c r="G44"/>
    </row>
    <row r="45" spans="7:7" ht="14.5" x14ac:dyDescent="0.35">
      <c r="G45"/>
    </row>
    <row r="46" spans="7:7" ht="14.5" x14ac:dyDescent="0.35">
      <c r="G46"/>
    </row>
    <row r="47" spans="7:7" ht="14.5" x14ac:dyDescent="0.35">
      <c r="G47"/>
    </row>
    <row r="48" spans="7:7" ht="14.5" x14ac:dyDescent="0.35">
      <c r="G48"/>
    </row>
    <row r="49" spans="1:7" ht="14.5" x14ac:dyDescent="0.35">
      <c r="G49"/>
    </row>
    <row r="50" spans="1:7" ht="14.5" x14ac:dyDescent="0.35">
      <c r="G50"/>
    </row>
    <row r="51" spans="1:7" ht="14.5" x14ac:dyDescent="0.35">
      <c r="G51"/>
    </row>
    <row r="52" spans="1:7" ht="14.5" x14ac:dyDescent="0.35">
      <c r="G52"/>
    </row>
    <row r="53" spans="1:7" ht="14.5" x14ac:dyDescent="0.35">
      <c r="G53"/>
    </row>
    <row r="54" spans="1:7" ht="14.5" x14ac:dyDescent="0.35">
      <c r="G54"/>
    </row>
    <row r="55" spans="1:7" x14ac:dyDescent="0.35">
      <c r="A55" s="57" t="s">
        <v>159</v>
      </c>
      <c r="B55" s="109">
        <f>'[5]Report Tables'!B101</f>
        <v>252625</v>
      </c>
      <c r="C55" s="68">
        <f>SUM(C50:C54)</f>
        <v>0</v>
      </c>
      <c r="D55" s="110"/>
      <c r="E55" s="110"/>
    </row>
  </sheetData>
  <hyperlinks>
    <hyperlink ref="A4" location="_ftn1" display="_ftn1" xr:uid="{FDD22235-652E-4B76-959B-B5D69C5D313F}"/>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C896-42D8-42DE-83CE-E4078A0521A1}">
  <dimension ref="A1:B29"/>
  <sheetViews>
    <sheetView showGridLines="0" workbookViewId="0"/>
  </sheetViews>
  <sheetFormatPr defaultRowHeight="14.5" x14ac:dyDescent="0.35"/>
  <cols>
    <col min="1" max="1" width="12.1796875" bestFit="1" customWidth="1"/>
    <col min="2" max="2" width="8.7265625" customWidth="1"/>
  </cols>
  <sheetData>
    <row r="1" spans="1:2" x14ac:dyDescent="0.35">
      <c r="A1" s="4" t="s">
        <v>217</v>
      </c>
      <c r="B1" s="4"/>
    </row>
    <row r="4" spans="1:2" ht="8.15" customHeight="1" x14ac:dyDescent="0.35">
      <c r="A4" s="1"/>
      <c r="B4" s="1"/>
    </row>
    <row r="29" spans="1:2" x14ac:dyDescent="0.35">
      <c r="A29" s="4"/>
      <c r="B29" s="4"/>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CE99-0D8B-4CFA-9E93-97AB8FD764F3}">
  <dimension ref="A1:H32"/>
  <sheetViews>
    <sheetView showGridLines="0" workbookViewId="0"/>
  </sheetViews>
  <sheetFormatPr defaultRowHeight="14.5" x14ac:dyDescent="0.35"/>
  <cols>
    <col min="1" max="1" width="42.1796875" customWidth="1"/>
    <col min="2" max="2" width="14.54296875" bestFit="1" customWidth="1"/>
    <col min="3" max="3" width="12.1796875" customWidth="1"/>
    <col min="4" max="4" width="12.7265625" customWidth="1"/>
    <col min="5" max="5" width="12.453125" bestFit="1" customWidth="1"/>
    <col min="6" max="6" width="12.7265625" customWidth="1"/>
    <col min="7" max="7" width="10.81640625" customWidth="1"/>
    <col min="8" max="8" width="13.453125" customWidth="1"/>
  </cols>
  <sheetData>
    <row r="1" spans="1:6" ht="15.5" x14ac:dyDescent="0.35">
      <c r="A1" s="24" t="s">
        <v>407</v>
      </c>
    </row>
    <row r="2" spans="1:6" ht="15.5" x14ac:dyDescent="0.35">
      <c r="A2" s="172" t="s">
        <v>218</v>
      </c>
      <c r="B2" s="173">
        <v>2018</v>
      </c>
      <c r="C2" s="173">
        <v>2019</v>
      </c>
      <c r="D2" s="173">
        <v>2020</v>
      </c>
      <c r="E2" s="173">
        <v>2021</v>
      </c>
      <c r="F2" s="173">
        <v>2022</v>
      </c>
    </row>
    <row r="3" spans="1:6" ht="15.5" x14ac:dyDescent="0.35">
      <c r="A3" s="152" t="s">
        <v>123</v>
      </c>
      <c r="B3" s="26">
        <v>46409960</v>
      </c>
      <c r="C3" s="26">
        <v>44705757.244186766</v>
      </c>
      <c r="D3" s="26">
        <v>43673802</v>
      </c>
      <c r="E3" s="52">
        <v>44374196</v>
      </c>
      <c r="F3" s="79">
        <v>44507592</v>
      </c>
    </row>
    <row r="4" spans="1:6" ht="15.5" x14ac:dyDescent="0.35">
      <c r="A4" s="152" t="s">
        <v>203</v>
      </c>
      <c r="B4" s="35">
        <v>-17908671.423981763</v>
      </c>
      <c r="C4" s="35">
        <v>-8094023</v>
      </c>
      <c r="D4" s="35">
        <v>0</v>
      </c>
      <c r="E4" s="35">
        <v>0</v>
      </c>
      <c r="F4" s="60">
        <v>0</v>
      </c>
    </row>
    <row r="5" spans="1:6" ht="15.5" x14ac:dyDescent="0.35">
      <c r="A5" s="152" t="s">
        <v>205</v>
      </c>
      <c r="B5" s="35">
        <v>64318631.423981763</v>
      </c>
      <c r="C5" s="35">
        <v>52799780.244186766</v>
      </c>
      <c r="D5" s="35">
        <v>43673802</v>
      </c>
      <c r="E5" s="35">
        <v>44374196</v>
      </c>
      <c r="F5" s="79">
        <v>44507592</v>
      </c>
    </row>
    <row r="6" spans="1:6" ht="15.5" x14ac:dyDescent="0.35">
      <c r="A6" s="152" t="s">
        <v>120</v>
      </c>
      <c r="B6" s="64">
        <v>0.03</v>
      </c>
      <c r="C6" s="64">
        <v>3.2758756148581605E-2</v>
      </c>
      <c r="D6" s="64">
        <v>4.1932850270283317E-2</v>
      </c>
      <c r="E6" s="64">
        <v>4.3467626996554487E-2</v>
      </c>
      <c r="F6" s="87">
        <v>4.259450837061686E-2</v>
      </c>
    </row>
    <row r="7" spans="1:6" ht="15.5" x14ac:dyDescent="0.35">
      <c r="A7" s="152" t="s">
        <v>125</v>
      </c>
      <c r="B7" s="65">
        <v>855077</v>
      </c>
      <c r="C7" s="65">
        <v>1464505</v>
      </c>
      <c r="D7" s="65">
        <v>1831367</v>
      </c>
      <c r="E7" s="65">
        <v>1928841</v>
      </c>
      <c r="F7" s="79">
        <v>1896046</v>
      </c>
    </row>
    <row r="8" spans="1:6" ht="15.5" x14ac:dyDescent="0.35">
      <c r="A8" s="174" t="s">
        <v>126</v>
      </c>
      <c r="B8" s="35">
        <v>-95416</v>
      </c>
      <c r="C8" s="35">
        <v>-34663</v>
      </c>
      <c r="D8" s="35">
        <v>-20516</v>
      </c>
      <c r="E8" s="35">
        <v>-17175</v>
      </c>
      <c r="F8" s="88">
        <v>-1613</v>
      </c>
    </row>
    <row r="9" spans="1:6" ht="15.5" x14ac:dyDescent="0.35">
      <c r="A9" s="174" t="s">
        <v>127</v>
      </c>
      <c r="B9" s="26">
        <v>759661</v>
      </c>
      <c r="C9" s="26">
        <v>1429842</v>
      </c>
      <c r="D9" s="26">
        <v>1810851</v>
      </c>
      <c r="E9" s="26">
        <v>1911666</v>
      </c>
      <c r="F9" s="79">
        <f>F7+F8</f>
        <v>1894433</v>
      </c>
    </row>
    <row r="10" spans="1:6" ht="15.5" x14ac:dyDescent="0.35">
      <c r="A10" s="1"/>
      <c r="B10" s="29"/>
      <c r="C10" s="54"/>
      <c r="D10" s="1"/>
      <c r="E10" s="1"/>
      <c r="F10" s="29"/>
    </row>
    <row r="11" spans="1:6" ht="15.5" x14ac:dyDescent="0.35">
      <c r="A11" s="152" t="s">
        <v>397</v>
      </c>
      <c r="B11" s="26">
        <v>755715</v>
      </c>
      <c r="C11" s="26">
        <v>1468704</v>
      </c>
      <c r="D11" s="26">
        <v>1814559</v>
      </c>
      <c r="E11" s="26">
        <v>116202</v>
      </c>
      <c r="F11" s="79">
        <v>35802</v>
      </c>
    </row>
    <row r="12" spans="1:6" ht="15.5" x14ac:dyDescent="0.35">
      <c r="A12" s="152" t="s">
        <v>398</v>
      </c>
      <c r="B12" s="35">
        <v>-39</v>
      </c>
      <c r="C12" s="35">
        <v>-62537</v>
      </c>
      <c r="D12" s="35">
        <v>-6533</v>
      </c>
      <c r="E12" s="35">
        <v>-2757</v>
      </c>
      <c r="F12" s="88">
        <v>-1346</v>
      </c>
    </row>
    <row r="13" spans="1:6" ht="15.5" x14ac:dyDescent="0.35">
      <c r="A13" s="152" t="s">
        <v>219</v>
      </c>
      <c r="B13" s="26">
        <v>755676</v>
      </c>
      <c r="C13" s="26">
        <v>1406167</v>
      </c>
      <c r="D13" s="26">
        <v>1808026</v>
      </c>
      <c r="E13" s="26">
        <v>113445</v>
      </c>
      <c r="F13" s="79">
        <f>F11+F12</f>
        <v>34456</v>
      </c>
    </row>
    <row r="14" spans="1:6" ht="15.5" x14ac:dyDescent="0.35">
      <c r="A14" s="175" t="s">
        <v>131</v>
      </c>
      <c r="B14" s="137">
        <v>0</v>
      </c>
      <c r="C14" s="137">
        <v>0</v>
      </c>
      <c r="D14" s="137">
        <v>0</v>
      </c>
      <c r="E14" s="26">
        <v>68127</v>
      </c>
      <c r="F14" s="79">
        <v>3676</v>
      </c>
    </row>
    <row r="15" spans="1:6" ht="15.5" x14ac:dyDescent="0.35">
      <c r="A15" s="152" t="s">
        <v>399</v>
      </c>
      <c r="B15" s="26">
        <v>755676</v>
      </c>
      <c r="C15" s="26">
        <v>1406167</v>
      </c>
      <c r="D15" s="26">
        <v>1808026</v>
      </c>
      <c r="E15" s="26">
        <v>181572</v>
      </c>
      <c r="F15" s="79">
        <f>F13+F14</f>
        <v>38132</v>
      </c>
    </row>
    <row r="16" spans="1:6" ht="15.5" x14ac:dyDescent="0.35">
      <c r="A16" s="152" t="s">
        <v>133</v>
      </c>
      <c r="B16" s="26">
        <v>3985</v>
      </c>
      <c r="C16" s="26">
        <v>23675</v>
      </c>
      <c r="D16" s="26">
        <v>2825</v>
      </c>
      <c r="E16" s="26">
        <v>1730094</v>
      </c>
      <c r="F16" s="79">
        <v>1856301</v>
      </c>
    </row>
    <row r="17" spans="1:8" ht="15.5" x14ac:dyDescent="0.35">
      <c r="A17" s="152" t="s">
        <v>220</v>
      </c>
      <c r="B17" s="26">
        <v>759661</v>
      </c>
      <c r="C17" s="26">
        <v>1429842</v>
      </c>
      <c r="D17" s="26">
        <v>1810851</v>
      </c>
      <c r="E17" s="26">
        <v>1911666</v>
      </c>
      <c r="F17" s="79">
        <f>F15+F16</f>
        <v>1894433</v>
      </c>
      <c r="G17" s="97"/>
    </row>
    <row r="18" spans="1:8" ht="15.5" x14ac:dyDescent="0.35">
      <c r="A18" s="152" t="s">
        <v>135</v>
      </c>
      <c r="B18" s="137">
        <v>0</v>
      </c>
      <c r="C18" s="26">
        <v>62537</v>
      </c>
      <c r="D18" s="26">
        <v>6530</v>
      </c>
      <c r="E18" s="26">
        <v>2757</v>
      </c>
      <c r="F18" s="79">
        <v>1346</v>
      </c>
      <c r="G18" s="97"/>
    </row>
    <row r="19" spans="1:8" ht="15.5" x14ac:dyDescent="0.35">
      <c r="A19" s="1"/>
      <c r="B19" s="29"/>
      <c r="C19" s="54"/>
      <c r="D19" s="1"/>
      <c r="E19" s="29"/>
    </row>
    <row r="20" spans="1:8" ht="15.5" x14ac:dyDescent="0.35">
      <c r="A20" s="152" t="s">
        <v>136</v>
      </c>
      <c r="B20" s="176">
        <v>179779</v>
      </c>
      <c r="C20" s="176">
        <v>1250751.6200000001</v>
      </c>
      <c r="D20" s="176">
        <v>151646</v>
      </c>
      <c r="E20" s="177">
        <v>51902820</v>
      </c>
      <c r="F20" s="178">
        <v>64970535</v>
      </c>
    </row>
    <row r="21" spans="1:8" ht="15.5" x14ac:dyDescent="0.35">
      <c r="B21" s="38"/>
      <c r="C21" s="38"/>
      <c r="D21" s="38"/>
      <c r="E21" s="94"/>
    </row>
    <row r="22" spans="1:8" ht="15.5" x14ac:dyDescent="0.35">
      <c r="A22" s="24" t="s">
        <v>406</v>
      </c>
      <c r="B22" s="24"/>
      <c r="C22" s="27"/>
      <c r="D22" s="27"/>
      <c r="E22" s="27"/>
      <c r="F22" s="27"/>
      <c r="G22" s="27"/>
      <c r="H22" s="14"/>
    </row>
    <row r="23" spans="1:8" ht="30" x14ac:dyDescent="0.35">
      <c r="A23" s="152" t="s">
        <v>144</v>
      </c>
      <c r="B23" s="150" t="s">
        <v>400</v>
      </c>
      <c r="C23" s="150" t="s">
        <v>145</v>
      </c>
      <c r="D23" s="150" t="s">
        <v>147</v>
      </c>
      <c r="E23" s="150" t="s">
        <v>148</v>
      </c>
      <c r="F23" s="150" t="s">
        <v>149</v>
      </c>
      <c r="G23" s="150" t="s">
        <v>150</v>
      </c>
      <c r="H23" s="150" t="s">
        <v>143</v>
      </c>
    </row>
    <row r="24" spans="1:8" ht="15.5" x14ac:dyDescent="0.35">
      <c r="A24" s="152" t="s">
        <v>151</v>
      </c>
      <c r="B24" s="137">
        <v>0</v>
      </c>
      <c r="C24" s="137">
        <v>0</v>
      </c>
      <c r="D24" s="28">
        <v>163</v>
      </c>
      <c r="E24" s="137">
        <v>0</v>
      </c>
      <c r="F24" s="28">
        <v>95702</v>
      </c>
      <c r="G24" s="137">
        <v>0</v>
      </c>
      <c r="H24" s="28">
        <v>95865</v>
      </c>
    </row>
    <row r="25" spans="1:8" ht="15.5" x14ac:dyDescent="0.35">
      <c r="A25" s="152" t="s">
        <v>153</v>
      </c>
      <c r="B25" s="137">
        <v>0</v>
      </c>
      <c r="C25" s="28">
        <v>12441</v>
      </c>
      <c r="D25" s="28">
        <v>169994</v>
      </c>
      <c r="E25" s="28">
        <v>3195</v>
      </c>
      <c r="F25" s="28">
        <v>54666</v>
      </c>
      <c r="G25" s="28">
        <v>1778168</v>
      </c>
      <c r="H25" s="28">
        <v>2018464</v>
      </c>
    </row>
    <row r="26" spans="1:8" ht="15.5" x14ac:dyDescent="0.35">
      <c r="A26" s="152" t="s">
        <v>152</v>
      </c>
      <c r="B26" s="179">
        <v>1755</v>
      </c>
      <c r="C26" s="179">
        <v>68841</v>
      </c>
      <c r="D26" s="179">
        <v>45662</v>
      </c>
      <c r="E26" s="179">
        <v>100860</v>
      </c>
      <c r="F26" s="179">
        <v>2801075</v>
      </c>
      <c r="G26" s="179">
        <v>184455</v>
      </c>
      <c r="H26" s="179">
        <v>3202648</v>
      </c>
    </row>
    <row r="27" spans="1:8" ht="15.5" x14ac:dyDescent="0.35">
      <c r="A27" s="152" t="s">
        <v>154</v>
      </c>
      <c r="B27" s="137">
        <v>0</v>
      </c>
      <c r="C27" s="137">
        <v>0</v>
      </c>
      <c r="D27" s="28">
        <v>19743</v>
      </c>
      <c r="E27" s="28">
        <v>45506</v>
      </c>
      <c r="F27" s="28">
        <v>52286</v>
      </c>
      <c r="G27" s="28">
        <v>313226</v>
      </c>
      <c r="H27" s="28">
        <v>430761</v>
      </c>
    </row>
    <row r="28" spans="1:8" ht="15.5" x14ac:dyDescent="0.35">
      <c r="A28" s="152" t="s">
        <v>155</v>
      </c>
      <c r="B28" s="137">
        <v>0</v>
      </c>
      <c r="C28" s="137">
        <v>0</v>
      </c>
      <c r="D28" s="28">
        <v>198</v>
      </c>
      <c r="E28" s="137">
        <v>0</v>
      </c>
      <c r="F28" s="28">
        <v>133558</v>
      </c>
      <c r="G28" s="28">
        <v>31276</v>
      </c>
      <c r="H28" s="28">
        <v>165032</v>
      </c>
    </row>
    <row r="29" spans="1:8" ht="15.5" x14ac:dyDescent="0.35">
      <c r="A29" s="152" t="s">
        <v>156</v>
      </c>
      <c r="B29" s="137">
        <v>0</v>
      </c>
      <c r="C29" s="28">
        <v>2396</v>
      </c>
      <c r="D29" s="28">
        <v>41602</v>
      </c>
      <c r="E29" s="28">
        <v>24205</v>
      </c>
      <c r="F29" s="28">
        <v>282304</v>
      </c>
      <c r="G29" s="28">
        <v>192159</v>
      </c>
      <c r="H29" s="28">
        <v>542666</v>
      </c>
    </row>
    <row r="30" spans="1:8" ht="15.5" x14ac:dyDescent="0.35">
      <c r="A30" s="152" t="s">
        <v>157</v>
      </c>
      <c r="B30" s="137">
        <v>0</v>
      </c>
      <c r="C30" s="137">
        <v>0</v>
      </c>
      <c r="D30" s="28">
        <v>46385</v>
      </c>
      <c r="E30" s="28">
        <v>343214</v>
      </c>
      <c r="F30" s="137">
        <v>0</v>
      </c>
      <c r="G30" s="28">
        <v>1166216</v>
      </c>
      <c r="H30" s="28">
        <v>1555815</v>
      </c>
    </row>
    <row r="31" spans="1:8" ht="15.5" x14ac:dyDescent="0.35">
      <c r="A31" s="152" t="s">
        <v>158</v>
      </c>
      <c r="B31" s="137">
        <v>0</v>
      </c>
      <c r="C31" s="137">
        <v>0</v>
      </c>
      <c r="D31" s="137">
        <v>0</v>
      </c>
      <c r="E31" s="28">
        <v>34295</v>
      </c>
      <c r="F31" s="137">
        <v>0</v>
      </c>
      <c r="G31" s="28">
        <v>520704</v>
      </c>
      <c r="H31" s="28">
        <v>554999</v>
      </c>
    </row>
    <row r="32" spans="1:8" ht="15.5" x14ac:dyDescent="0.35">
      <c r="A32" s="152" t="s">
        <v>159</v>
      </c>
      <c r="B32" s="180">
        <f>SUM(B24:B31)</f>
        <v>1755</v>
      </c>
      <c r="C32" s="180">
        <f t="shared" ref="C32:H32" si="0">SUM(C24:C31)</f>
        <v>83678</v>
      </c>
      <c r="D32" s="180">
        <f t="shared" si="0"/>
        <v>323747</v>
      </c>
      <c r="E32" s="180">
        <f t="shared" si="0"/>
        <v>551275</v>
      </c>
      <c r="F32" s="180">
        <f t="shared" si="0"/>
        <v>3419591</v>
      </c>
      <c r="G32" s="180">
        <f t="shared" si="0"/>
        <v>4186204</v>
      </c>
      <c r="H32" s="180">
        <f t="shared" si="0"/>
        <v>8566250</v>
      </c>
    </row>
  </sheetData>
  <hyperlinks>
    <hyperlink ref="A4" location="_ftn1" display="_ftn1" xr:uid="{97F39C63-10CD-46B1-8DA2-63FDB59964EC}"/>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A003F-232D-4069-AFD5-BE6726E57447}">
  <dimension ref="A1:D28"/>
  <sheetViews>
    <sheetView showGridLines="0" workbookViewId="0"/>
  </sheetViews>
  <sheetFormatPr defaultRowHeight="14.5" x14ac:dyDescent="0.35"/>
  <cols>
    <col min="1" max="1" width="40" customWidth="1"/>
    <col min="2" max="2" width="12.7265625" bestFit="1" customWidth="1"/>
    <col min="3" max="3" width="11.54296875" bestFit="1" customWidth="1"/>
    <col min="4" max="4" width="10.1796875" bestFit="1" customWidth="1"/>
    <col min="5" max="5" width="12.54296875" customWidth="1"/>
    <col min="6" max="6" width="11" bestFit="1" customWidth="1"/>
    <col min="7" max="7" width="9.54296875" bestFit="1" customWidth="1"/>
    <col min="8" max="8" width="11" bestFit="1" customWidth="1"/>
  </cols>
  <sheetData>
    <row r="1" spans="1:4" ht="15.5" x14ac:dyDescent="0.35">
      <c r="A1" s="24" t="s">
        <v>405</v>
      </c>
      <c r="B1" s="13"/>
      <c r="C1" s="63"/>
      <c r="D1" s="13"/>
    </row>
    <row r="2" spans="1:4" ht="15.5" x14ac:dyDescent="0.35">
      <c r="A2" s="172" t="s">
        <v>221</v>
      </c>
      <c r="B2" s="173">
        <v>2021</v>
      </c>
      <c r="C2" s="173">
        <v>2022</v>
      </c>
    </row>
    <row r="3" spans="1:4" ht="15.5" x14ac:dyDescent="0.35">
      <c r="A3" s="152" t="s">
        <v>123</v>
      </c>
      <c r="B3" s="26">
        <v>44374196</v>
      </c>
      <c r="C3" s="79">
        <v>44507592</v>
      </c>
    </row>
    <row r="4" spans="1:4" ht="15.5" x14ac:dyDescent="0.35">
      <c r="A4" s="152" t="s">
        <v>203</v>
      </c>
      <c r="B4" s="35">
        <v>-12015205</v>
      </c>
      <c r="C4" s="60">
        <v>-7001171.4900000002</v>
      </c>
    </row>
    <row r="5" spans="1:4" ht="15.5" x14ac:dyDescent="0.35">
      <c r="A5" s="152" t="s">
        <v>205</v>
      </c>
      <c r="B5" s="35">
        <v>32358991</v>
      </c>
      <c r="C5" s="79">
        <f>C3+C4</f>
        <v>37506420.509999998</v>
      </c>
    </row>
    <row r="6" spans="1:4" ht="15.5" x14ac:dyDescent="0.35">
      <c r="A6" s="152" t="s">
        <v>222</v>
      </c>
      <c r="B6" s="64">
        <v>0.14584660869123128</v>
      </c>
      <c r="C6" s="87">
        <v>0.16854027959993881</v>
      </c>
    </row>
    <row r="7" spans="1:4" ht="15.5" x14ac:dyDescent="0.35">
      <c r="A7" s="152" t="s">
        <v>125</v>
      </c>
      <c r="B7" s="65">
        <v>6471826</v>
      </c>
      <c r="C7" s="79">
        <v>7501322</v>
      </c>
    </row>
    <row r="8" spans="1:4" ht="15.5" x14ac:dyDescent="0.35">
      <c r="A8" s="174" t="s">
        <v>126</v>
      </c>
      <c r="B8" s="35">
        <v>-85868</v>
      </c>
      <c r="C8" s="88">
        <v>-8068</v>
      </c>
    </row>
    <row r="9" spans="1:4" ht="15.5" x14ac:dyDescent="0.35">
      <c r="A9" s="174" t="s">
        <v>127</v>
      </c>
      <c r="B9" s="26">
        <v>6385958</v>
      </c>
      <c r="C9" s="79">
        <f>C7+C8</f>
        <v>7493254</v>
      </c>
    </row>
    <row r="10" spans="1:4" ht="15.5" x14ac:dyDescent="0.35">
      <c r="A10" s="1"/>
      <c r="B10" s="1"/>
      <c r="C10" s="29"/>
    </row>
    <row r="11" spans="1:4" ht="15.5" x14ac:dyDescent="0.35">
      <c r="A11" s="152" t="s">
        <v>223</v>
      </c>
      <c r="B11" s="26">
        <v>6381488</v>
      </c>
      <c r="C11" s="79">
        <v>7543622</v>
      </c>
      <c r="D11" s="97"/>
    </row>
    <row r="12" spans="1:4" ht="15.5" x14ac:dyDescent="0.35">
      <c r="A12" s="152" t="s">
        <v>224</v>
      </c>
      <c r="B12" s="35">
        <v>-86268</v>
      </c>
      <c r="C12" s="88">
        <v>-70736</v>
      </c>
    </row>
    <row r="13" spans="1:4" ht="15.5" x14ac:dyDescent="0.35">
      <c r="A13" s="152" t="s">
        <v>225</v>
      </c>
      <c r="B13" s="26">
        <v>6295220</v>
      </c>
      <c r="C13" s="79">
        <f>C11+C12</f>
        <v>7472886</v>
      </c>
    </row>
    <row r="14" spans="1:4" ht="15.5" x14ac:dyDescent="0.35">
      <c r="A14" s="175" t="s">
        <v>131</v>
      </c>
      <c r="B14" s="100">
        <v>0</v>
      </c>
      <c r="C14" s="100">
        <v>0</v>
      </c>
    </row>
    <row r="15" spans="1:4" ht="15.5" x14ac:dyDescent="0.35">
      <c r="A15" s="152" t="s">
        <v>226</v>
      </c>
      <c r="B15" s="26">
        <v>6295220</v>
      </c>
      <c r="C15" s="79">
        <f>C13+C14</f>
        <v>7472886</v>
      </c>
    </row>
    <row r="16" spans="1:4" ht="15.5" x14ac:dyDescent="0.35">
      <c r="A16" s="152" t="s">
        <v>133</v>
      </c>
      <c r="B16" s="26">
        <v>90738</v>
      </c>
      <c r="C16" s="79">
        <v>20368</v>
      </c>
    </row>
    <row r="17" spans="1:4" ht="15.5" x14ac:dyDescent="0.35">
      <c r="A17" s="152" t="s">
        <v>226</v>
      </c>
      <c r="B17" s="26">
        <v>6385958</v>
      </c>
      <c r="C17" s="79">
        <f>C15+C16</f>
        <v>7493254</v>
      </c>
    </row>
    <row r="18" spans="1:4" ht="15.5" x14ac:dyDescent="0.35">
      <c r="A18" s="152" t="s">
        <v>135</v>
      </c>
      <c r="B18" s="100">
        <v>0</v>
      </c>
      <c r="C18" s="100">
        <v>0</v>
      </c>
    </row>
    <row r="19" spans="1:4" ht="15.5" x14ac:dyDescent="0.35">
      <c r="A19" s="1"/>
      <c r="B19" s="1"/>
      <c r="C19" s="54"/>
    </row>
    <row r="20" spans="1:4" ht="15.5" x14ac:dyDescent="0.35">
      <c r="A20" s="152" t="s">
        <v>136</v>
      </c>
      <c r="B20" s="42">
        <v>544428</v>
      </c>
      <c r="C20" s="89">
        <v>203680</v>
      </c>
    </row>
    <row r="21" spans="1:4" ht="15" x14ac:dyDescent="0.35">
      <c r="B21" s="95"/>
    </row>
    <row r="22" spans="1:4" ht="15.5" x14ac:dyDescent="0.35">
      <c r="A22" s="24" t="s">
        <v>227</v>
      </c>
      <c r="B22" s="24"/>
      <c r="C22" s="27"/>
      <c r="D22" s="27"/>
    </row>
    <row r="23" spans="1:4" ht="15" x14ac:dyDescent="0.35">
      <c r="A23" s="152" t="s">
        <v>144</v>
      </c>
      <c r="B23" s="150" t="s">
        <v>147</v>
      </c>
      <c r="C23" s="150" t="s">
        <v>228</v>
      </c>
      <c r="D23" s="150" t="s">
        <v>143</v>
      </c>
    </row>
    <row r="24" spans="1:4" ht="15.5" x14ac:dyDescent="0.35">
      <c r="A24" s="152" t="s">
        <v>151</v>
      </c>
      <c r="B24" s="100">
        <v>0</v>
      </c>
      <c r="C24" s="28">
        <v>1043384</v>
      </c>
      <c r="D24" s="138">
        <f>C24</f>
        <v>1043384</v>
      </c>
    </row>
    <row r="25" spans="1:4" ht="15.5" x14ac:dyDescent="0.35">
      <c r="A25" s="152" t="s">
        <v>154</v>
      </c>
      <c r="B25" s="100">
        <v>0</v>
      </c>
      <c r="C25" s="28">
        <v>1748479</v>
      </c>
      <c r="D25" s="138">
        <f>C25</f>
        <v>1748479</v>
      </c>
    </row>
    <row r="26" spans="1:4" ht="15.5" x14ac:dyDescent="0.35">
      <c r="A26" s="181" t="s">
        <v>229</v>
      </c>
      <c r="B26" s="28">
        <v>526251</v>
      </c>
      <c r="C26" s="100">
        <v>0</v>
      </c>
      <c r="D26" s="138">
        <f>B26</f>
        <v>526251</v>
      </c>
    </row>
    <row r="27" spans="1:4" ht="15.5" x14ac:dyDescent="0.35">
      <c r="A27" s="152" t="s">
        <v>230</v>
      </c>
      <c r="B27" s="28">
        <v>4226726</v>
      </c>
      <c r="C27" s="100">
        <v>0</v>
      </c>
      <c r="D27" s="138">
        <f>B27</f>
        <v>4226726</v>
      </c>
    </row>
    <row r="28" spans="1:4" ht="15" x14ac:dyDescent="0.35">
      <c r="A28" s="152" t="s">
        <v>159</v>
      </c>
      <c r="B28" s="154">
        <f>SUM(B24:B27)</f>
        <v>4752977</v>
      </c>
      <c r="C28" s="154">
        <f>SUM(C24:C27)</f>
        <v>2791863</v>
      </c>
      <c r="D28" s="154">
        <f>SUM(D24:D27)</f>
        <v>7544840</v>
      </c>
    </row>
  </sheetData>
  <hyperlinks>
    <hyperlink ref="A4" location="_ftn1" display="_ftn1" xr:uid="{B61B2C08-5077-43B6-967C-3EB8832B8699}"/>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097A-07F3-4DBC-95F4-C9C6C6480716}">
  <dimension ref="A1:K27"/>
  <sheetViews>
    <sheetView showGridLines="0" zoomScaleNormal="100" workbookViewId="0"/>
  </sheetViews>
  <sheetFormatPr defaultColWidth="8.7265625" defaultRowHeight="15.5" x14ac:dyDescent="0.35"/>
  <cols>
    <col min="1" max="1" width="31.26953125" style="14" customWidth="1"/>
    <col min="2" max="2" width="22.453125" style="14" bestFit="1" customWidth="1"/>
    <col min="3" max="11" width="21.453125" style="14" customWidth="1"/>
    <col min="12" max="16384" width="8.7265625" style="14"/>
  </cols>
  <sheetData>
    <row r="1" spans="1:11" ht="45" x14ac:dyDescent="0.35">
      <c r="A1" s="182" t="s">
        <v>231</v>
      </c>
      <c r="B1" s="182" t="s">
        <v>232</v>
      </c>
      <c r="C1" s="182" t="s">
        <v>233</v>
      </c>
      <c r="D1" s="182" t="s">
        <v>419</v>
      </c>
      <c r="E1" s="182" t="s">
        <v>234</v>
      </c>
      <c r="F1" s="182" t="s">
        <v>235</v>
      </c>
      <c r="G1" s="182" t="s">
        <v>236</v>
      </c>
      <c r="H1" s="182" t="s">
        <v>237</v>
      </c>
      <c r="I1" s="182" t="s">
        <v>238</v>
      </c>
      <c r="J1" s="182" t="s">
        <v>411</v>
      </c>
      <c r="K1" s="182" t="s">
        <v>239</v>
      </c>
    </row>
    <row r="2" spans="1:11" x14ac:dyDescent="0.35">
      <c r="A2" s="240" t="s">
        <v>240</v>
      </c>
      <c r="B2" s="47" t="s">
        <v>74</v>
      </c>
      <c r="C2" s="26">
        <v>6285277</v>
      </c>
      <c r="D2" s="26">
        <v>6358823</v>
      </c>
      <c r="E2" s="48">
        <v>40</v>
      </c>
      <c r="F2" s="49">
        <f>D2*E2</f>
        <v>254352920</v>
      </c>
      <c r="G2" s="111">
        <v>13320</v>
      </c>
      <c r="H2" s="48">
        <v>136320</v>
      </c>
      <c r="I2" s="50">
        <f>F2+H2</f>
        <v>254489240</v>
      </c>
      <c r="J2" s="50">
        <f>I2/C2*ROUND(C2/44507592,2)</f>
        <v>5.6685637880398918</v>
      </c>
      <c r="K2" s="51">
        <f t="shared" ref="K2:K8" si="0">J2/J$9</f>
        <v>0.21643628991665259</v>
      </c>
    </row>
    <row r="3" spans="1:11" x14ac:dyDescent="0.35">
      <c r="A3" s="240"/>
      <c r="B3" s="47" t="s">
        <v>241</v>
      </c>
      <c r="C3" s="26">
        <v>686836</v>
      </c>
      <c r="D3" s="26">
        <v>623615</v>
      </c>
      <c r="E3" s="48">
        <v>325</v>
      </c>
      <c r="F3" s="49">
        <f t="shared" ref="F3:F8" si="1">D3*E3</f>
        <v>202674875</v>
      </c>
      <c r="G3" s="111">
        <v>36070</v>
      </c>
      <c r="H3" s="48">
        <v>12512820</v>
      </c>
      <c r="I3" s="50">
        <f t="shared" ref="I3:I8" si="2">F3+H3</f>
        <v>215187695</v>
      </c>
      <c r="J3" s="50">
        <f t="shared" ref="J3:J8" si="3">I3/C3*ROUND(C3/44507592,2)</f>
        <v>6.2660575450325835</v>
      </c>
      <c r="K3" s="51">
        <f t="shared" si="0"/>
        <v>0.23924971089018227</v>
      </c>
    </row>
    <row r="4" spans="1:11" x14ac:dyDescent="0.35">
      <c r="A4" s="240"/>
      <c r="B4" s="47" t="s">
        <v>242</v>
      </c>
      <c r="C4" s="26">
        <v>1813729</v>
      </c>
      <c r="D4" s="26">
        <v>1604705</v>
      </c>
      <c r="E4" s="48">
        <v>250</v>
      </c>
      <c r="F4" s="49">
        <f t="shared" si="1"/>
        <v>401176250</v>
      </c>
      <c r="G4" s="111">
        <v>208363</v>
      </c>
      <c r="H4" s="48">
        <v>59376330</v>
      </c>
      <c r="I4" s="50">
        <f t="shared" si="2"/>
        <v>460552580</v>
      </c>
      <c r="J4" s="50">
        <f t="shared" si="3"/>
        <v>10.157031838824874</v>
      </c>
      <c r="K4" s="51">
        <f t="shared" si="0"/>
        <v>0.38781433357050205</v>
      </c>
    </row>
    <row r="5" spans="1:11" ht="16" customHeight="1" x14ac:dyDescent="0.35">
      <c r="A5" s="240"/>
      <c r="B5" s="47" t="s">
        <v>112</v>
      </c>
      <c r="C5" s="26">
        <v>1602278</v>
      </c>
      <c r="D5" s="26">
        <v>1267025</v>
      </c>
      <c r="E5" s="48">
        <v>25</v>
      </c>
      <c r="F5" s="49">
        <f t="shared" si="1"/>
        <v>31675625</v>
      </c>
      <c r="G5" s="111">
        <v>331584</v>
      </c>
      <c r="H5" s="48">
        <v>10249261.440000003</v>
      </c>
      <c r="I5" s="50">
        <f t="shared" si="2"/>
        <v>41924886.440000005</v>
      </c>
      <c r="J5" s="50">
        <f t="shared" si="3"/>
        <v>1.0466320186634281</v>
      </c>
      <c r="K5" s="51">
        <f t="shared" si="0"/>
        <v>3.9962353692736624E-2</v>
      </c>
    </row>
    <row r="6" spans="1:11" ht="17.5" customHeight="1" x14ac:dyDescent="0.35">
      <c r="A6" s="240"/>
      <c r="B6" s="47" t="s">
        <v>243</v>
      </c>
      <c r="C6" s="26">
        <v>1646847</v>
      </c>
      <c r="D6" s="26">
        <v>1630785</v>
      </c>
      <c r="E6" s="48">
        <v>25</v>
      </c>
      <c r="F6" s="49">
        <f t="shared" si="1"/>
        <v>40769625</v>
      </c>
      <c r="G6" s="111">
        <v>7795</v>
      </c>
      <c r="H6" s="48">
        <v>240232.52</v>
      </c>
      <c r="I6" s="50">
        <f t="shared" si="2"/>
        <v>41009857.520000003</v>
      </c>
      <c r="J6" s="50">
        <f t="shared" si="3"/>
        <v>0.99608178586110319</v>
      </c>
      <c r="K6" s="51">
        <f t="shared" si="0"/>
        <v>3.8032251950697038E-2</v>
      </c>
    </row>
    <row r="7" spans="1:11" x14ac:dyDescent="0.35">
      <c r="A7" s="240"/>
      <c r="B7" s="47" t="s">
        <v>84</v>
      </c>
      <c r="C7" s="26">
        <v>2447992</v>
      </c>
      <c r="D7" s="26">
        <v>2377079</v>
      </c>
      <c r="E7" s="48">
        <v>5</v>
      </c>
      <c r="F7" s="49">
        <f t="shared" si="1"/>
        <v>11885395</v>
      </c>
      <c r="G7" s="111">
        <v>23917</v>
      </c>
      <c r="H7" s="48">
        <v>590865.41999999993</v>
      </c>
      <c r="I7" s="50">
        <f t="shared" si="2"/>
        <v>12476260.42</v>
      </c>
      <c r="J7" s="50">
        <f t="shared" si="3"/>
        <v>0.30579169588789507</v>
      </c>
      <c r="K7" s="51">
        <f t="shared" si="0"/>
        <v>1.1675694694472679E-2</v>
      </c>
    </row>
    <row r="8" spans="1:11" x14ac:dyDescent="0.35">
      <c r="A8" s="240"/>
      <c r="B8" s="47" t="s">
        <v>86</v>
      </c>
      <c r="C8" s="26">
        <v>1608584</v>
      </c>
      <c r="D8" s="26">
        <v>219576</v>
      </c>
      <c r="E8" s="48">
        <v>35</v>
      </c>
      <c r="F8" s="49">
        <f t="shared" si="1"/>
        <v>7685160</v>
      </c>
      <c r="G8" s="111">
        <v>1393408</v>
      </c>
      <c r="H8" s="48">
        <v>62702097.969999999</v>
      </c>
      <c r="I8" s="50">
        <f t="shared" si="2"/>
        <v>70387257.969999999</v>
      </c>
      <c r="J8" s="50">
        <f t="shared" si="3"/>
        <v>1.750291137298394</v>
      </c>
      <c r="K8" s="51">
        <f t="shared" si="0"/>
        <v>6.6829365284756817E-2</v>
      </c>
    </row>
    <row r="9" spans="1:11" x14ac:dyDescent="0.35">
      <c r="A9" s="240"/>
      <c r="B9" s="183" t="s">
        <v>143</v>
      </c>
      <c r="C9" s="184"/>
      <c r="D9" s="185"/>
      <c r="E9" s="183"/>
      <c r="F9" s="186">
        <f>SUM(F2:F8)</f>
        <v>950219850</v>
      </c>
      <c r="G9" s="186"/>
      <c r="H9" s="186">
        <f>SUM(H2:H8)</f>
        <v>145807927.34999999</v>
      </c>
      <c r="I9" s="186">
        <f t="shared" ref="I9:J9" si="4">SUM(I2:I8)</f>
        <v>1096027777.3499999</v>
      </c>
      <c r="J9" s="186">
        <f t="shared" si="4"/>
        <v>26.190449809608168</v>
      </c>
      <c r="K9" s="188">
        <f>SUM(K2:K8)</f>
        <v>1</v>
      </c>
    </row>
    <row r="10" spans="1:11" x14ac:dyDescent="0.35">
      <c r="A10" s="240" t="s">
        <v>244</v>
      </c>
      <c r="B10" s="47" t="s">
        <v>74</v>
      </c>
      <c r="C10" s="26">
        <f t="shared" ref="C10:D16" si="5">C2</f>
        <v>6285277</v>
      </c>
      <c r="D10" s="26">
        <f t="shared" si="5"/>
        <v>6358823</v>
      </c>
      <c r="E10" s="48">
        <v>50</v>
      </c>
      <c r="F10" s="49">
        <f>D10*E10</f>
        <v>317941150</v>
      </c>
      <c r="G10" s="26">
        <f t="shared" ref="G10:H16" si="6">G2</f>
        <v>13320</v>
      </c>
      <c r="H10" s="48">
        <f t="shared" si="6"/>
        <v>136320</v>
      </c>
      <c r="I10" s="50">
        <f t="shared" ref="I10:I15" si="7">F10+H10</f>
        <v>318077470</v>
      </c>
      <c r="J10" s="50">
        <f>I10/C10*ROUND(C10/44507592,2)</f>
        <v>7.0849456276946903</v>
      </c>
      <c r="K10" s="51">
        <f>J10/J$17</f>
        <v>0.23602055935416674</v>
      </c>
    </row>
    <row r="11" spans="1:11" x14ac:dyDescent="0.35">
      <c r="A11" s="240"/>
      <c r="B11" s="47" t="s">
        <v>245</v>
      </c>
      <c r="C11" s="26">
        <f t="shared" si="5"/>
        <v>686836</v>
      </c>
      <c r="D11" s="26">
        <f t="shared" si="5"/>
        <v>623615</v>
      </c>
      <c r="E11" s="48">
        <v>347</v>
      </c>
      <c r="F11" s="49">
        <f t="shared" ref="F11:F15" si="8">D11*E11</f>
        <v>216394405</v>
      </c>
      <c r="G11" s="26">
        <f t="shared" si="6"/>
        <v>36070</v>
      </c>
      <c r="H11" s="48">
        <f t="shared" si="6"/>
        <v>12512820</v>
      </c>
      <c r="I11" s="50">
        <f t="shared" si="7"/>
        <v>228907225</v>
      </c>
      <c r="J11" s="50">
        <f t="shared" ref="J11:J16" si="9">I11/C11*ROUND(C11/44507592,2)</f>
        <v>6.6655569888590582</v>
      </c>
      <c r="K11" s="51">
        <f t="shared" ref="K11:K16" si="10">J11/J$17</f>
        <v>0.22204947950030818</v>
      </c>
    </row>
    <row r="12" spans="1:11" x14ac:dyDescent="0.35">
      <c r="A12" s="240"/>
      <c r="B12" s="47" t="s">
        <v>246</v>
      </c>
      <c r="C12" s="26">
        <f t="shared" si="5"/>
        <v>1813729</v>
      </c>
      <c r="D12" s="26">
        <f t="shared" si="5"/>
        <v>1604705</v>
      </c>
      <c r="E12" s="48">
        <v>285</v>
      </c>
      <c r="F12" s="49">
        <f t="shared" si="8"/>
        <v>457340925</v>
      </c>
      <c r="G12" s="26">
        <f t="shared" si="6"/>
        <v>208363</v>
      </c>
      <c r="H12" s="48">
        <f t="shared" si="6"/>
        <v>59376330</v>
      </c>
      <c r="I12" s="50">
        <f t="shared" si="7"/>
        <v>516717255</v>
      </c>
      <c r="J12" s="50">
        <f t="shared" si="9"/>
        <v>11.395688220235767</v>
      </c>
      <c r="K12" s="51">
        <f t="shared" si="10"/>
        <v>0.37962418475763038</v>
      </c>
    </row>
    <row r="13" spans="1:11" ht="19" customHeight="1" x14ac:dyDescent="0.35">
      <c r="A13" s="240"/>
      <c r="B13" s="47" t="s">
        <v>112</v>
      </c>
      <c r="C13" s="26">
        <f t="shared" si="5"/>
        <v>1602278</v>
      </c>
      <c r="D13" s="26">
        <f t="shared" si="5"/>
        <v>1267025</v>
      </c>
      <c r="E13" s="48">
        <v>31</v>
      </c>
      <c r="F13" s="49">
        <f t="shared" si="8"/>
        <v>39277775</v>
      </c>
      <c r="G13" s="26">
        <f t="shared" si="6"/>
        <v>331584</v>
      </c>
      <c r="H13" s="48">
        <f t="shared" si="6"/>
        <v>10249261.440000003</v>
      </c>
      <c r="I13" s="50">
        <f t="shared" si="7"/>
        <v>49527036.440000005</v>
      </c>
      <c r="J13" s="50">
        <f t="shared" si="9"/>
        <v>1.2364155643402708</v>
      </c>
      <c r="K13" s="51">
        <f t="shared" si="10"/>
        <v>4.1188670799262167E-2</v>
      </c>
    </row>
    <row r="14" spans="1:11" x14ac:dyDescent="0.35">
      <c r="A14" s="240"/>
      <c r="B14" s="47" t="s">
        <v>243</v>
      </c>
      <c r="C14" s="26">
        <f t="shared" si="5"/>
        <v>1646847</v>
      </c>
      <c r="D14" s="26">
        <f t="shared" si="5"/>
        <v>1630785</v>
      </c>
      <c r="E14" s="48">
        <v>31</v>
      </c>
      <c r="F14" s="49">
        <f t="shared" si="8"/>
        <v>50554335</v>
      </c>
      <c r="G14" s="26">
        <f t="shared" si="6"/>
        <v>7795</v>
      </c>
      <c r="H14" s="48">
        <f t="shared" si="6"/>
        <v>240232.52</v>
      </c>
      <c r="I14" s="50">
        <f t="shared" si="7"/>
        <v>50794567.520000003</v>
      </c>
      <c r="J14" s="50">
        <f t="shared" si="9"/>
        <v>1.2337410219650036</v>
      </c>
      <c r="K14" s="51">
        <f t="shared" si="10"/>
        <v>4.1099573857577891E-2</v>
      </c>
    </row>
    <row r="15" spans="1:11" x14ac:dyDescent="0.35">
      <c r="A15" s="240"/>
      <c r="B15" s="47" t="s">
        <v>84</v>
      </c>
      <c r="C15" s="26">
        <f t="shared" si="5"/>
        <v>2447992</v>
      </c>
      <c r="D15" s="26">
        <f t="shared" si="5"/>
        <v>2377079</v>
      </c>
      <c r="E15" s="48">
        <v>10</v>
      </c>
      <c r="F15" s="49">
        <f t="shared" si="8"/>
        <v>23770790</v>
      </c>
      <c r="G15" s="26">
        <f t="shared" si="6"/>
        <v>23917</v>
      </c>
      <c r="H15" s="48">
        <f t="shared" si="6"/>
        <v>590865.41999999993</v>
      </c>
      <c r="I15" s="50">
        <f t="shared" si="7"/>
        <v>24361655.420000002</v>
      </c>
      <c r="J15" s="50">
        <f t="shared" si="9"/>
        <v>0.59710134886061716</v>
      </c>
      <c r="K15" s="51">
        <f t="shared" si="10"/>
        <v>1.9891217484906194E-2</v>
      </c>
    </row>
    <row r="16" spans="1:11" x14ac:dyDescent="0.35">
      <c r="A16" s="240"/>
      <c r="B16" s="47" t="s">
        <v>86</v>
      </c>
      <c r="C16" s="26">
        <f t="shared" si="5"/>
        <v>1608584</v>
      </c>
      <c r="D16" s="26">
        <f t="shared" si="5"/>
        <v>219576</v>
      </c>
      <c r="E16" s="48">
        <v>45</v>
      </c>
      <c r="F16" s="49">
        <f>D16*E16</f>
        <v>9880920</v>
      </c>
      <c r="G16" s="26">
        <f t="shared" si="6"/>
        <v>1393408</v>
      </c>
      <c r="H16" s="48">
        <f t="shared" si="6"/>
        <v>62702097.969999999</v>
      </c>
      <c r="I16" s="50">
        <f>F16+H16</f>
        <v>72583017.969999999</v>
      </c>
      <c r="J16" s="50">
        <f t="shared" si="9"/>
        <v>1.8048922025831413</v>
      </c>
      <c r="K16" s="51">
        <f t="shared" si="10"/>
        <v>6.0126314246148539E-2</v>
      </c>
    </row>
    <row r="17" spans="1:11" x14ac:dyDescent="0.35">
      <c r="A17" s="240"/>
      <c r="B17" s="183" t="s">
        <v>143</v>
      </c>
      <c r="C17" s="183"/>
      <c r="D17" s="183"/>
      <c r="E17" s="183"/>
      <c r="F17" s="186">
        <f>SUM(F10:F16)</f>
        <v>1115160300</v>
      </c>
      <c r="G17" s="186"/>
      <c r="H17" s="186">
        <f>SUM(H10:H16)</f>
        <v>145807927.34999999</v>
      </c>
      <c r="I17" s="186">
        <f>SUM(I10:I16)</f>
        <v>1260968227.3500001</v>
      </c>
      <c r="J17" s="187">
        <f>SUM(J10:J16)</f>
        <v>30.018340974538546</v>
      </c>
      <c r="K17" s="188">
        <f>SUM(K10:K16)</f>
        <v>1</v>
      </c>
    </row>
    <row r="18" spans="1:11" x14ac:dyDescent="0.35">
      <c r="C18" s="112"/>
    </row>
    <row r="19" spans="1:11" x14ac:dyDescent="0.35">
      <c r="C19" s="113"/>
    </row>
    <row r="27" spans="1:11" x14ac:dyDescent="0.35">
      <c r="G27" s="81"/>
    </row>
  </sheetData>
  <mergeCells count="2">
    <mergeCell ref="A2:A9"/>
    <mergeCell ref="A10:A1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4144-59A4-4B0C-BE18-200D44A0058F}">
  <sheetPr>
    <pageSetUpPr fitToPage="1"/>
  </sheetPr>
  <dimension ref="A1:G67"/>
  <sheetViews>
    <sheetView showGridLines="0" workbookViewId="0"/>
  </sheetViews>
  <sheetFormatPr defaultColWidth="8.7265625" defaultRowHeight="15.5" x14ac:dyDescent="0.35"/>
  <cols>
    <col min="1" max="1" width="7.1796875" style="18" customWidth="1"/>
    <col min="2" max="2" width="64.81640625" style="45" bestFit="1" customWidth="1"/>
    <col min="3" max="3" width="24.453125" style="18" bestFit="1" customWidth="1"/>
    <col min="4" max="4" width="8.26953125" style="16" customWidth="1"/>
    <col min="5" max="5" width="23.26953125" style="18" bestFit="1" customWidth="1"/>
    <col min="6" max="7" width="8.26953125" style="16" customWidth="1"/>
    <col min="8" max="16384" width="8.7265625" style="16"/>
  </cols>
  <sheetData>
    <row r="1" spans="1:7" x14ac:dyDescent="0.35">
      <c r="A1" s="46" t="s">
        <v>247</v>
      </c>
      <c r="B1" s="43"/>
      <c r="C1" s="214" t="s">
        <v>248</v>
      </c>
      <c r="D1" s="17"/>
    </row>
    <row r="2" spans="1:7" x14ac:dyDescent="0.35">
      <c r="A2" s="241" t="s">
        <v>139</v>
      </c>
      <c r="B2" s="242"/>
      <c r="D2" s="15"/>
      <c r="F2" s="15"/>
      <c r="G2" s="15"/>
    </row>
    <row r="3" spans="1:7" x14ac:dyDescent="0.35">
      <c r="A3" s="19">
        <v>1</v>
      </c>
      <c r="B3" s="66" t="s">
        <v>249</v>
      </c>
      <c r="D3" s="15"/>
      <c r="F3" s="15"/>
      <c r="G3" s="15"/>
    </row>
    <row r="4" spans="1:7" ht="31" x14ac:dyDescent="0.35">
      <c r="A4" s="19">
        <v>2</v>
      </c>
      <c r="B4" s="67" t="s">
        <v>250</v>
      </c>
      <c r="C4"/>
      <c r="D4"/>
      <c r="E4"/>
      <c r="F4"/>
      <c r="G4" s="15"/>
    </row>
    <row r="5" spans="1:7" ht="31" x14ac:dyDescent="0.35">
      <c r="A5" s="19">
        <v>3</v>
      </c>
      <c r="B5" s="67" t="s">
        <v>251</v>
      </c>
      <c r="C5"/>
      <c r="D5"/>
      <c r="F5"/>
    </row>
    <row r="6" spans="1:7" x14ac:dyDescent="0.35">
      <c r="A6" s="241" t="s">
        <v>252</v>
      </c>
      <c r="B6" s="243"/>
      <c r="D6" s="15"/>
      <c r="F6" s="15"/>
      <c r="G6" s="15"/>
    </row>
    <row r="7" spans="1:7" x14ac:dyDescent="0.35">
      <c r="A7" s="19">
        <v>4</v>
      </c>
      <c r="B7" s="44" t="s">
        <v>253</v>
      </c>
      <c r="E7" s="16"/>
    </row>
    <row r="8" spans="1:7" x14ac:dyDescent="0.35">
      <c r="A8" s="19">
        <v>5</v>
      </c>
      <c r="B8" s="44" t="s">
        <v>254</v>
      </c>
      <c r="C8" s="16"/>
      <c r="E8" s="16"/>
    </row>
    <row r="9" spans="1:7" x14ac:dyDescent="0.35">
      <c r="A9" s="19">
        <v>6</v>
      </c>
      <c r="B9" s="44" t="s">
        <v>255</v>
      </c>
      <c r="C9" s="16"/>
      <c r="E9" s="16"/>
    </row>
    <row r="10" spans="1:7" x14ac:dyDescent="0.35">
      <c r="A10" s="19">
        <v>7</v>
      </c>
      <c r="B10" s="44" t="s">
        <v>256</v>
      </c>
      <c r="C10" s="16"/>
      <c r="E10" s="16"/>
    </row>
    <row r="11" spans="1:7" x14ac:dyDescent="0.35">
      <c r="A11" s="19">
        <v>8</v>
      </c>
      <c r="B11" s="44" t="s">
        <v>257</v>
      </c>
      <c r="C11" s="16"/>
      <c r="E11" s="16"/>
    </row>
    <row r="12" spans="1:7" x14ac:dyDescent="0.35">
      <c r="A12" s="19">
        <v>9</v>
      </c>
      <c r="B12" s="44" t="s">
        <v>258</v>
      </c>
      <c r="C12" s="16"/>
      <c r="E12" s="16"/>
    </row>
    <row r="13" spans="1:7" x14ac:dyDescent="0.35">
      <c r="A13" s="19">
        <v>10</v>
      </c>
      <c r="B13" s="44" t="s">
        <v>259</v>
      </c>
      <c r="C13" s="16"/>
      <c r="E13" s="16"/>
    </row>
    <row r="14" spans="1:7" x14ac:dyDescent="0.35">
      <c r="A14" s="212">
        <v>11</v>
      </c>
      <c r="B14" s="213" t="s">
        <v>260</v>
      </c>
      <c r="C14" s="14"/>
      <c r="E14" s="16"/>
    </row>
    <row r="15" spans="1:7" x14ac:dyDescent="0.35">
      <c r="A15" s="19">
        <v>12</v>
      </c>
      <c r="B15" s="44" t="s">
        <v>261</v>
      </c>
      <c r="C15" s="16"/>
      <c r="E15" s="16"/>
    </row>
    <row r="16" spans="1:7" x14ac:dyDescent="0.35">
      <c r="A16" s="212">
        <v>13</v>
      </c>
      <c r="B16" s="213" t="s">
        <v>262</v>
      </c>
      <c r="C16" s="16"/>
      <c r="E16" s="16"/>
    </row>
    <row r="17" spans="1:5" x14ac:dyDescent="0.35">
      <c r="A17" s="19">
        <v>14</v>
      </c>
      <c r="B17" s="44" t="s">
        <v>263</v>
      </c>
      <c r="C17" s="16"/>
      <c r="E17" s="16"/>
    </row>
    <row r="18" spans="1:5" x14ac:dyDescent="0.35">
      <c r="A18" s="19">
        <v>15</v>
      </c>
      <c r="B18" s="44" t="s">
        <v>264</v>
      </c>
      <c r="C18" s="16"/>
      <c r="E18" s="16"/>
    </row>
    <row r="19" spans="1:5" x14ac:dyDescent="0.35">
      <c r="A19" s="19">
        <v>16</v>
      </c>
      <c r="B19" s="44" t="s">
        <v>265</v>
      </c>
      <c r="C19" s="16"/>
      <c r="E19" s="16"/>
    </row>
    <row r="20" spans="1:5" x14ac:dyDescent="0.35">
      <c r="A20" s="19">
        <v>17</v>
      </c>
      <c r="B20" s="44" t="s">
        <v>266</v>
      </c>
      <c r="C20" s="16"/>
      <c r="E20" s="16"/>
    </row>
    <row r="21" spans="1:5" x14ac:dyDescent="0.35">
      <c r="A21" s="19">
        <v>18</v>
      </c>
      <c r="B21" s="44" t="s">
        <v>267</v>
      </c>
      <c r="C21" s="16"/>
      <c r="E21" s="16"/>
    </row>
    <row r="22" spans="1:5" x14ac:dyDescent="0.35">
      <c r="A22" s="19">
        <v>19</v>
      </c>
      <c r="B22" s="44" t="s">
        <v>268</v>
      </c>
      <c r="C22" s="16"/>
      <c r="E22" s="16"/>
    </row>
    <row r="23" spans="1:5" x14ac:dyDescent="0.35">
      <c r="A23" s="19">
        <v>20</v>
      </c>
      <c r="B23" s="44" t="s">
        <v>269</v>
      </c>
      <c r="C23" s="16"/>
      <c r="E23" s="16"/>
    </row>
    <row r="24" spans="1:5" x14ac:dyDescent="0.35">
      <c r="A24" s="19">
        <v>21</v>
      </c>
      <c r="B24" s="44" t="s">
        <v>270</v>
      </c>
      <c r="C24" s="16"/>
      <c r="E24" s="16"/>
    </row>
    <row r="25" spans="1:5" x14ac:dyDescent="0.35">
      <c r="A25" s="19">
        <v>22</v>
      </c>
      <c r="B25" s="44" t="s">
        <v>271</v>
      </c>
      <c r="C25" s="16"/>
      <c r="E25" s="16"/>
    </row>
    <row r="26" spans="1:5" x14ac:dyDescent="0.35">
      <c r="A26" s="19">
        <v>23</v>
      </c>
      <c r="B26" s="44" t="s">
        <v>272</v>
      </c>
      <c r="C26" s="16"/>
      <c r="E26" s="16"/>
    </row>
    <row r="27" spans="1:5" x14ac:dyDescent="0.35">
      <c r="A27" s="19">
        <v>24</v>
      </c>
      <c r="B27" s="44" t="s">
        <v>273</v>
      </c>
      <c r="C27" s="16"/>
      <c r="E27" s="16"/>
    </row>
    <row r="28" spans="1:5" x14ac:dyDescent="0.35">
      <c r="A28" s="19">
        <v>25</v>
      </c>
      <c r="B28" s="44" t="s">
        <v>274</v>
      </c>
      <c r="C28" s="16"/>
    </row>
    <row r="29" spans="1:5" x14ac:dyDescent="0.35">
      <c r="A29" s="19">
        <v>26</v>
      </c>
      <c r="B29" s="44" t="s">
        <v>275</v>
      </c>
    </row>
    <row r="30" spans="1:5" x14ac:dyDescent="0.35">
      <c r="A30" s="19">
        <v>27</v>
      </c>
      <c r="B30" s="44" t="s">
        <v>276</v>
      </c>
    </row>
    <row r="31" spans="1:5" x14ac:dyDescent="0.35">
      <c r="A31" s="212">
        <v>28</v>
      </c>
      <c r="B31" s="213" t="s">
        <v>277</v>
      </c>
    </row>
    <row r="32" spans="1:5" x14ac:dyDescent="0.35">
      <c r="A32" s="19">
        <v>29</v>
      </c>
      <c r="B32" s="44" t="s">
        <v>278</v>
      </c>
    </row>
    <row r="33" spans="1:2" x14ac:dyDescent="0.35">
      <c r="A33" s="19">
        <v>30</v>
      </c>
      <c r="B33" s="44" t="s">
        <v>279</v>
      </c>
    </row>
    <row r="34" spans="1:2" x14ac:dyDescent="0.35">
      <c r="A34" s="212">
        <v>31</v>
      </c>
      <c r="B34" s="213" t="s">
        <v>280</v>
      </c>
    </row>
    <row r="35" spans="1:2" x14ac:dyDescent="0.35">
      <c r="A35" s="19">
        <v>32</v>
      </c>
      <c r="B35" s="44" t="s">
        <v>281</v>
      </c>
    </row>
    <row r="36" spans="1:2" x14ac:dyDescent="0.35">
      <c r="A36" s="19">
        <v>33</v>
      </c>
      <c r="B36" s="44" t="s">
        <v>282</v>
      </c>
    </row>
    <row r="37" spans="1:2" x14ac:dyDescent="0.35">
      <c r="A37" s="19">
        <v>34</v>
      </c>
      <c r="B37" s="44" t="s">
        <v>283</v>
      </c>
    </row>
    <row r="38" spans="1:2" x14ac:dyDescent="0.35">
      <c r="A38" s="19">
        <v>35</v>
      </c>
      <c r="B38" s="44" t="s">
        <v>284</v>
      </c>
    </row>
    <row r="39" spans="1:2" x14ac:dyDescent="0.35">
      <c r="A39" s="19">
        <v>36</v>
      </c>
      <c r="B39" s="44" t="s">
        <v>285</v>
      </c>
    </row>
    <row r="40" spans="1:2" x14ac:dyDescent="0.35">
      <c r="A40" s="19">
        <v>37</v>
      </c>
      <c r="B40" s="44" t="s">
        <v>286</v>
      </c>
    </row>
    <row r="41" spans="1:2" x14ac:dyDescent="0.35">
      <c r="A41" s="19">
        <v>38</v>
      </c>
      <c r="B41" s="44" t="s">
        <v>287</v>
      </c>
    </row>
    <row r="42" spans="1:2" x14ac:dyDescent="0.35">
      <c r="A42" s="19">
        <v>39</v>
      </c>
      <c r="B42" s="44" t="s">
        <v>288</v>
      </c>
    </row>
    <row r="43" spans="1:2" x14ac:dyDescent="0.35">
      <c r="A43" s="19">
        <v>40</v>
      </c>
      <c r="B43" s="44" t="s">
        <v>289</v>
      </c>
    </row>
    <row r="44" spans="1:2" x14ac:dyDescent="0.35">
      <c r="A44" s="19">
        <v>41</v>
      </c>
      <c r="B44" s="44" t="s">
        <v>290</v>
      </c>
    </row>
    <row r="45" spans="1:2" x14ac:dyDescent="0.35">
      <c r="A45" s="19">
        <v>42</v>
      </c>
      <c r="B45" s="44" t="s">
        <v>291</v>
      </c>
    </row>
    <row r="46" spans="1:2" x14ac:dyDescent="0.35">
      <c r="A46" s="19">
        <v>43</v>
      </c>
      <c r="B46" s="44" t="s">
        <v>292</v>
      </c>
    </row>
    <row r="47" spans="1:2" x14ac:dyDescent="0.35">
      <c r="A47" s="19">
        <v>44</v>
      </c>
      <c r="B47" s="44" t="s">
        <v>293</v>
      </c>
    </row>
    <row r="48" spans="1:2" x14ac:dyDescent="0.35">
      <c r="A48" s="19">
        <v>45</v>
      </c>
      <c r="B48" s="44" t="s">
        <v>294</v>
      </c>
    </row>
    <row r="49" spans="1:3" x14ac:dyDescent="0.35">
      <c r="A49" s="19">
        <v>46</v>
      </c>
      <c r="B49" s="44" t="s">
        <v>295</v>
      </c>
    </row>
    <row r="50" spans="1:3" x14ac:dyDescent="0.35">
      <c r="A50" s="19">
        <v>47</v>
      </c>
      <c r="B50" s="44" t="s">
        <v>296</v>
      </c>
    </row>
    <row r="51" spans="1:3" x14ac:dyDescent="0.35">
      <c r="A51" s="19">
        <v>48</v>
      </c>
      <c r="B51" s="44" t="s">
        <v>297</v>
      </c>
    </row>
    <row r="52" spans="1:3" x14ac:dyDescent="0.35">
      <c r="A52" s="19">
        <v>49</v>
      </c>
      <c r="B52" s="44" t="s">
        <v>298</v>
      </c>
    </row>
    <row r="53" spans="1:3" x14ac:dyDescent="0.35">
      <c r="A53" s="19">
        <v>50</v>
      </c>
      <c r="B53" s="44" t="s">
        <v>299</v>
      </c>
    </row>
    <row r="54" spans="1:3" x14ac:dyDescent="0.35">
      <c r="A54" s="19">
        <v>51</v>
      </c>
      <c r="B54" s="44" t="s">
        <v>300</v>
      </c>
    </row>
    <row r="55" spans="1:3" x14ac:dyDescent="0.35">
      <c r="A55" s="19">
        <v>52</v>
      </c>
      <c r="B55" s="44" t="s">
        <v>301</v>
      </c>
    </row>
    <row r="56" spans="1:3" x14ac:dyDescent="0.35">
      <c r="A56" s="19">
        <v>53</v>
      </c>
      <c r="B56" s="44" t="s">
        <v>302</v>
      </c>
    </row>
    <row r="57" spans="1:3" x14ac:dyDescent="0.35">
      <c r="A57" s="19">
        <v>54</v>
      </c>
      <c r="B57" s="44" t="s">
        <v>303</v>
      </c>
    </row>
    <row r="58" spans="1:3" x14ac:dyDescent="0.35">
      <c r="A58" s="19">
        <v>55</v>
      </c>
      <c r="B58" s="44" t="s">
        <v>304</v>
      </c>
    </row>
    <row r="59" spans="1:3" x14ac:dyDescent="0.35">
      <c r="A59" s="19">
        <v>56</v>
      </c>
      <c r="B59" s="44" t="s">
        <v>305</v>
      </c>
    </row>
    <row r="60" spans="1:3" x14ac:dyDescent="0.35">
      <c r="A60" s="19">
        <v>57</v>
      </c>
      <c r="B60" s="44" t="s">
        <v>306</v>
      </c>
    </row>
    <row r="61" spans="1:3" x14ac:dyDescent="0.35">
      <c r="A61" s="19">
        <v>58</v>
      </c>
      <c r="B61" s="44" t="s">
        <v>307</v>
      </c>
    </row>
    <row r="62" spans="1:3" x14ac:dyDescent="0.35">
      <c r="A62" s="212">
        <v>59</v>
      </c>
      <c r="B62" s="213" t="s">
        <v>308</v>
      </c>
      <c r="C62" s="14"/>
    </row>
    <row r="63" spans="1:3" x14ac:dyDescent="0.35">
      <c r="A63" s="19">
        <v>60</v>
      </c>
      <c r="B63" s="44" t="s">
        <v>309</v>
      </c>
    </row>
    <row r="64" spans="1:3" x14ac:dyDescent="0.35">
      <c r="A64" s="19">
        <v>61</v>
      </c>
      <c r="B64" s="44" t="s">
        <v>310</v>
      </c>
    </row>
    <row r="65" spans="1:2" x14ac:dyDescent="0.35">
      <c r="A65" s="19">
        <v>62</v>
      </c>
      <c r="B65" s="44" t="s">
        <v>311</v>
      </c>
    </row>
    <row r="66" spans="1:2" x14ac:dyDescent="0.35">
      <c r="A66" s="19">
        <v>63</v>
      </c>
      <c r="B66" s="44" t="s">
        <v>312</v>
      </c>
    </row>
    <row r="67" spans="1:2" x14ac:dyDescent="0.35">
      <c r="A67" s="19">
        <v>64</v>
      </c>
      <c r="B67" s="44" t="s">
        <v>313</v>
      </c>
    </row>
  </sheetData>
  <mergeCells count="2">
    <mergeCell ref="A2:B2"/>
    <mergeCell ref="A6:B6"/>
  </mergeCells>
  <pageMargins left="0.7" right="0.7" top="0.75" bottom="0.75" header="0.3" footer="0.3"/>
  <pageSetup scale="6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5DE6-1A18-4BE1-92D2-B13F958FD837}">
  <dimension ref="A1:C38"/>
  <sheetViews>
    <sheetView showGridLines="0" workbookViewId="0"/>
  </sheetViews>
  <sheetFormatPr defaultColWidth="8.7265625" defaultRowHeight="14" x14ac:dyDescent="0.3"/>
  <cols>
    <col min="1" max="1" width="24.1796875" style="72" bestFit="1" customWidth="1"/>
    <col min="2" max="2" width="19.26953125" style="72" bestFit="1" customWidth="1"/>
    <col min="3" max="3" width="85.7265625" style="71" bestFit="1" customWidth="1"/>
    <col min="4" max="16384" width="8.7265625" style="71"/>
  </cols>
  <sheetData>
    <row r="1" spans="1:3" x14ac:dyDescent="0.3">
      <c r="A1" s="149" t="s">
        <v>9</v>
      </c>
      <c r="B1" s="149" t="s">
        <v>10</v>
      </c>
      <c r="C1" s="149" t="s">
        <v>11</v>
      </c>
    </row>
    <row r="2" spans="1:3" x14ac:dyDescent="0.3">
      <c r="A2" s="22" t="s">
        <v>12</v>
      </c>
      <c r="B2" s="22" t="s">
        <v>13</v>
      </c>
      <c r="C2" s="20" t="s">
        <v>14</v>
      </c>
    </row>
    <row r="3" spans="1:3" x14ac:dyDescent="0.3">
      <c r="A3" s="22" t="s">
        <v>15</v>
      </c>
      <c r="B3" s="21" t="s">
        <v>16</v>
      </c>
      <c r="C3" s="21" t="s">
        <v>17</v>
      </c>
    </row>
    <row r="4" spans="1:3" x14ac:dyDescent="0.3">
      <c r="A4" s="22" t="s">
        <v>15</v>
      </c>
      <c r="B4" s="21" t="s">
        <v>18</v>
      </c>
      <c r="C4" s="21" t="s">
        <v>19</v>
      </c>
    </row>
    <row r="5" spans="1:3" x14ac:dyDescent="0.3">
      <c r="A5" s="22" t="s">
        <v>15</v>
      </c>
      <c r="B5" s="21" t="s">
        <v>20</v>
      </c>
      <c r="C5" s="21" t="s">
        <v>21</v>
      </c>
    </row>
    <row r="6" spans="1:3" x14ac:dyDescent="0.3">
      <c r="A6" s="22" t="s">
        <v>15</v>
      </c>
      <c r="B6" s="21" t="s">
        <v>22</v>
      </c>
      <c r="C6" s="21" t="s">
        <v>23</v>
      </c>
    </row>
    <row r="7" spans="1:3" x14ac:dyDescent="0.3">
      <c r="A7" s="22" t="s">
        <v>15</v>
      </c>
      <c r="B7" s="21" t="s">
        <v>24</v>
      </c>
      <c r="C7" s="21" t="s">
        <v>25</v>
      </c>
    </row>
    <row r="8" spans="1:3" x14ac:dyDescent="0.3">
      <c r="A8" s="22" t="s">
        <v>26</v>
      </c>
      <c r="B8" s="22" t="s">
        <v>27</v>
      </c>
      <c r="C8" s="21" t="s">
        <v>28</v>
      </c>
    </row>
    <row r="9" spans="1:3" x14ac:dyDescent="0.3">
      <c r="A9" s="22" t="s">
        <v>29</v>
      </c>
      <c r="B9" s="22" t="s">
        <v>30</v>
      </c>
      <c r="C9" s="21" t="s">
        <v>31</v>
      </c>
    </row>
    <row r="10" spans="1:3" x14ac:dyDescent="0.3">
      <c r="A10" s="22" t="s">
        <v>32</v>
      </c>
      <c r="B10" s="22" t="s">
        <v>33</v>
      </c>
      <c r="C10" s="22" t="s">
        <v>34</v>
      </c>
    </row>
    <row r="11" spans="1:3" x14ac:dyDescent="0.3">
      <c r="A11" s="22" t="s">
        <v>35</v>
      </c>
      <c r="B11" s="22" t="s">
        <v>36</v>
      </c>
      <c r="C11" s="21" t="s">
        <v>37</v>
      </c>
    </row>
    <row r="12" spans="1:3" x14ac:dyDescent="0.3">
      <c r="A12" s="22" t="s">
        <v>35</v>
      </c>
      <c r="B12" s="22" t="s">
        <v>38</v>
      </c>
      <c r="C12" s="21" t="s">
        <v>39</v>
      </c>
    </row>
    <row r="13" spans="1:3" x14ac:dyDescent="0.3">
      <c r="A13" s="22" t="s">
        <v>40</v>
      </c>
      <c r="B13" s="22" t="s">
        <v>41</v>
      </c>
      <c r="C13" s="21" t="s">
        <v>42</v>
      </c>
    </row>
    <row r="14" spans="1:3" x14ac:dyDescent="0.3">
      <c r="A14" s="22" t="s">
        <v>43</v>
      </c>
      <c r="B14" s="22" t="s">
        <v>44</v>
      </c>
      <c r="C14" s="21" t="s">
        <v>45</v>
      </c>
    </row>
    <row r="15" spans="1:3" x14ac:dyDescent="0.3">
      <c r="A15" s="22" t="s">
        <v>43</v>
      </c>
      <c r="B15" s="21" t="s">
        <v>46</v>
      </c>
      <c r="C15" s="21" t="s">
        <v>47</v>
      </c>
    </row>
    <row r="16" spans="1:3" x14ac:dyDescent="0.3">
      <c r="A16" s="22" t="s">
        <v>48</v>
      </c>
      <c r="B16" s="22" t="s">
        <v>49</v>
      </c>
      <c r="C16" s="21" t="s">
        <v>50</v>
      </c>
    </row>
    <row r="17" spans="1:3" x14ac:dyDescent="0.3">
      <c r="A17" s="22" t="s">
        <v>48</v>
      </c>
      <c r="B17" s="22" t="s">
        <v>51</v>
      </c>
      <c r="C17" s="23" t="s">
        <v>52</v>
      </c>
    </row>
    <row r="18" spans="1:3" x14ac:dyDescent="0.3">
      <c r="A18" s="22" t="s">
        <v>53</v>
      </c>
      <c r="B18" s="22" t="s">
        <v>54</v>
      </c>
      <c r="C18" s="21" t="s">
        <v>55</v>
      </c>
    </row>
    <row r="19" spans="1:3" x14ac:dyDescent="0.3">
      <c r="A19" s="22" t="s">
        <v>53</v>
      </c>
      <c r="B19" s="22" t="s">
        <v>56</v>
      </c>
      <c r="C19" s="21" t="s">
        <v>57</v>
      </c>
    </row>
    <row r="20" spans="1:3" x14ac:dyDescent="0.3">
      <c r="A20" s="22" t="s">
        <v>58</v>
      </c>
      <c r="B20" s="22" t="s">
        <v>59</v>
      </c>
      <c r="C20" s="21" t="s">
        <v>60</v>
      </c>
    </row>
    <row r="21" spans="1:3" x14ac:dyDescent="0.3">
      <c r="A21" s="22" t="s">
        <v>58</v>
      </c>
      <c r="B21" s="22" t="s">
        <v>61</v>
      </c>
      <c r="C21" s="21" t="s">
        <v>62</v>
      </c>
    </row>
    <row r="22" spans="1:3" x14ac:dyDescent="0.3">
      <c r="A22" s="22" t="s">
        <v>63</v>
      </c>
      <c r="B22" s="22" t="s">
        <v>64</v>
      </c>
      <c r="C22" s="20" t="s">
        <v>65</v>
      </c>
    </row>
    <row r="23" spans="1:3" x14ac:dyDescent="0.3">
      <c r="A23" s="22" t="s">
        <v>66</v>
      </c>
      <c r="B23" s="22" t="s">
        <v>67</v>
      </c>
      <c r="C23" s="20" t="s">
        <v>68</v>
      </c>
    </row>
    <row r="24" spans="1:3" x14ac:dyDescent="0.3">
      <c r="A24" s="22" t="s">
        <v>69</v>
      </c>
      <c r="B24" s="22" t="s">
        <v>70</v>
      </c>
      <c r="C24" s="20" t="s">
        <v>71</v>
      </c>
    </row>
    <row r="25" spans="1:3" x14ac:dyDescent="0.3">
      <c r="A25" s="22" t="s">
        <v>72</v>
      </c>
      <c r="B25" s="22" t="s">
        <v>73</v>
      </c>
      <c r="C25" s="20" t="s">
        <v>74</v>
      </c>
    </row>
    <row r="26" spans="1:3" x14ac:dyDescent="0.3">
      <c r="A26" s="22" t="s">
        <v>72</v>
      </c>
      <c r="B26" s="22" t="s">
        <v>75</v>
      </c>
      <c r="C26" s="20" t="s">
        <v>76</v>
      </c>
    </row>
    <row r="27" spans="1:3" x14ac:dyDescent="0.3">
      <c r="A27" s="22" t="s">
        <v>72</v>
      </c>
      <c r="B27" s="22" t="s">
        <v>77</v>
      </c>
      <c r="C27" s="20" t="s">
        <v>78</v>
      </c>
    </row>
    <row r="28" spans="1:3" x14ac:dyDescent="0.3">
      <c r="A28" s="22" t="s">
        <v>72</v>
      </c>
      <c r="B28" s="22" t="s">
        <v>79</v>
      </c>
      <c r="C28" s="20" t="s">
        <v>80</v>
      </c>
    </row>
    <row r="29" spans="1:3" x14ac:dyDescent="0.3">
      <c r="A29" s="22" t="s">
        <v>72</v>
      </c>
      <c r="B29" s="22" t="s">
        <v>81</v>
      </c>
      <c r="C29" s="20" t="s">
        <v>82</v>
      </c>
    </row>
    <row r="30" spans="1:3" x14ac:dyDescent="0.3">
      <c r="A30" s="22" t="s">
        <v>72</v>
      </c>
      <c r="B30" s="22" t="s">
        <v>83</v>
      </c>
      <c r="C30" s="20" t="s">
        <v>84</v>
      </c>
    </row>
    <row r="31" spans="1:3" x14ac:dyDescent="0.3">
      <c r="A31" s="22" t="s">
        <v>72</v>
      </c>
      <c r="B31" s="22" t="s">
        <v>85</v>
      </c>
      <c r="C31" s="20" t="s">
        <v>86</v>
      </c>
    </row>
    <row r="32" spans="1:3" x14ac:dyDescent="0.3">
      <c r="A32" s="22" t="s">
        <v>87</v>
      </c>
      <c r="B32" s="22" t="s">
        <v>88</v>
      </c>
      <c r="C32" s="20" t="s">
        <v>89</v>
      </c>
    </row>
    <row r="33" spans="1:3" x14ac:dyDescent="0.3">
      <c r="A33" s="149" t="s">
        <v>9</v>
      </c>
      <c r="B33" s="149" t="s">
        <v>90</v>
      </c>
      <c r="C33" s="149" t="s">
        <v>11</v>
      </c>
    </row>
    <row r="34" spans="1:3" x14ac:dyDescent="0.3">
      <c r="A34" s="20" t="s">
        <v>91</v>
      </c>
      <c r="B34" s="90" t="s">
        <v>92</v>
      </c>
      <c r="C34" s="21" t="s">
        <v>93</v>
      </c>
    </row>
    <row r="35" spans="1:3" x14ac:dyDescent="0.3">
      <c r="A35" s="20" t="s">
        <v>91</v>
      </c>
      <c r="B35" s="90" t="s">
        <v>94</v>
      </c>
      <c r="C35" s="21" t="s">
        <v>95</v>
      </c>
    </row>
    <row r="36" spans="1:3" x14ac:dyDescent="0.3">
      <c r="A36" s="20" t="s">
        <v>96</v>
      </c>
      <c r="B36" s="90" t="s">
        <v>97</v>
      </c>
      <c r="C36" s="23" t="s">
        <v>98</v>
      </c>
    </row>
    <row r="37" spans="1:3" x14ac:dyDescent="0.3">
      <c r="A37" s="20" t="s">
        <v>99</v>
      </c>
      <c r="B37" s="90" t="s">
        <v>100</v>
      </c>
      <c r="C37" s="23" t="s">
        <v>101</v>
      </c>
    </row>
    <row r="38" spans="1:3" customFormat="1" ht="14.5" x14ac:dyDescent="0.35">
      <c r="A38" s="20" t="s">
        <v>102</v>
      </c>
      <c r="B38" s="90" t="s">
        <v>103</v>
      </c>
      <c r="C38" s="23" t="s">
        <v>104</v>
      </c>
    </row>
  </sheetData>
  <phoneticPr fontId="27"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332D-CC49-4E15-A112-5CDD673257EF}">
  <dimension ref="A1:E12"/>
  <sheetViews>
    <sheetView showGridLines="0" workbookViewId="0"/>
  </sheetViews>
  <sheetFormatPr defaultColWidth="10.453125" defaultRowHeight="13" x14ac:dyDescent="0.3"/>
  <cols>
    <col min="1" max="1" width="56.81640625" style="6" customWidth="1"/>
    <col min="2" max="2" width="16.54296875" style="6" bestFit="1" customWidth="1"/>
    <col min="3" max="3" width="15.26953125" style="6" bestFit="1" customWidth="1"/>
    <col min="4" max="4" width="13.26953125" style="6" bestFit="1" customWidth="1"/>
    <col min="5" max="5" width="16.54296875" style="6" customWidth="1"/>
    <col min="6" max="6" width="14.1796875" style="6" customWidth="1"/>
    <col min="7" max="7" width="12.54296875" style="6" customWidth="1"/>
    <col min="8" max="8" width="15.7265625" style="6" customWidth="1"/>
    <col min="9" max="9" width="14.54296875" style="6" customWidth="1"/>
    <col min="10" max="11" width="10.453125" style="6" bestFit="1" customWidth="1"/>
    <col min="12" max="12" width="14.81640625" style="6" customWidth="1"/>
    <col min="13" max="14" width="10.453125" style="6" bestFit="1" customWidth="1"/>
    <col min="15" max="15" width="14" style="6" customWidth="1"/>
    <col min="16" max="17" width="10.453125" style="6" bestFit="1" customWidth="1"/>
    <col min="18" max="18" width="14" style="6" customWidth="1"/>
    <col min="19" max="19" width="16.81640625" style="6" customWidth="1"/>
    <col min="20" max="20" width="10.453125" style="6"/>
    <col min="21" max="21" width="11.7265625" style="6" bestFit="1" customWidth="1"/>
    <col min="22" max="16384" width="10.453125" style="6"/>
  </cols>
  <sheetData>
    <row r="1" spans="1:5" ht="15" x14ac:dyDescent="0.3">
      <c r="A1" s="69" t="s">
        <v>314</v>
      </c>
      <c r="B1" s="69"/>
      <c r="C1" s="69"/>
    </row>
    <row r="2" spans="1:5" ht="15" x14ac:dyDescent="0.3">
      <c r="A2" s="165" t="s">
        <v>315</v>
      </c>
      <c r="B2" s="189" t="s">
        <v>316</v>
      </c>
      <c r="C2" s="189" t="s">
        <v>317</v>
      </c>
      <c r="D2" s="189" t="s">
        <v>143</v>
      </c>
    </row>
    <row r="3" spans="1:5" ht="15.5" x14ac:dyDescent="0.35">
      <c r="A3" s="46" t="s">
        <v>318</v>
      </c>
      <c r="B3" s="114">
        <v>2904.0699999999997</v>
      </c>
      <c r="C3" s="114">
        <v>870</v>
      </c>
      <c r="D3" s="114">
        <f>B3+C3</f>
        <v>3774.0699999999997</v>
      </c>
      <c r="E3" s="14"/>
    </row>
    <row r="4" spans="1:5" ht="15.5" x14ac:dyDescent="0.35">
      <c r="A4" s="46" t="s">
        <v>404</v>
      </c>
      <c r="B4" s="114">
        <v>0</v>
      </c>
      <c r="C4" s="114">
        <v>360</v>
      </c>
      <c r="D4" s="114">
        <f>B4+C4</f>
        <v>360</v>
      </c>
      <c r="E4" s="14"/>
    </row>
    <row r="5" spans="1:5" ht="15.5" x14ac:dyDescent="0.3">
      <c r="A5" s="46" t="s">
        <v>319</v>
      </c>
      <c r="B5" s="114">
        <v>50135.01</v>
      </c>
      <c r="C5" s="114">
        <v>17375</v>
      </c>
      <c r="D5" s="114">
        <f>B5+C5</f>
        <v>67510.010000000009</v>
      </c>
    </row>
    <row r="6" spans="1:5" ht="15.5" x14ac:dyDescent="0.3">
      <c r="A6" s="46" t="s">
        <v>403</v>
      </c>
      <c r="B6" s="114">
        <v>91506.08</v>
      </c>
      <c r="C6" s="114">
        <v>364215</v>
      </c>
      <c r="D6" s="114">
        <f>B6+C6</f>
        <v>455721.08</v>
      </c>
    </row>
    <row r="7" spans="1:5" ht="15.5" x14ac:dyDescent="0.3">
      <c r="A7" s="46" t="s">
        <v>306</v>
      </c>
      <c r="B7" s="114">
        <v>103498.83</v>
      </c>
      <c r="C7" s="114">
        <v>35925</v>
      </c>
      <c r="D7" s="114">
        <f>B7+C7</f>
        <v>139423.83000000002</v>
      </c>
    </row>
    <row r="8" spans="1:5" ht="15" x14ac:dyDescent="0.3">
      <c r="A8" s="165" t="s">
        <v>143</v>
      </c>
      <c r="B8" s="190">
        <f>SUM(B3:B7)</f>
        <v>248043.99</v>
      </c>
      <c r="C8" s="190">
        <f>SUM(C3:C7)</f>
        <v>418745</v>
      </c>
      <c r="D8" s="190">
        <f>SUM(D3:D7)</f>
        <v>666788.99</v>
      </c>
    </row>
    <row r="9" spans="1:5" x14ac:dyDescent="0.3">
      <c r="A9" s="6" t="s">
        <v>320</v>
      </c>
    </row>
    <row r="10" spans="1:5" x14ac:dyDescent="0.3">
      <c r="A10" s="6" t="s">
        <v>321</v>
      </c>
    </row>
    <row r="11" spans="1:5" x14ac:dyDescent="0.3">
      <c r="A11" s="6" t="s">
        <v>402</v>
      </c>
    </row>
    <row r="12" spans="1:5" x14ac:dyDescent="0.3">
      <c r="A12" s="6" t="s">
        <v>401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D31CB-12DE-456A-8C8A-CC6EE2BEA8D1}">
  <dimension ref="A1:M106"/>
  <sheetViews>
    <sheetView showGridLines="0" zoomScale="120" zoomScaleNormal="120" workbookViewId="0"/>
  </sheetViews>
  <sheetFormatPr defaultColWidth="8.7265625" defaultRowHeight="13" x14ac:dyDescent="0.3"/>
  <cols>
    <col min="1" max="1" width="26.81640625" style="6" bestFit="1" customWidth="1"/>
    <col min="2" max="2" width="12.453125" style="6" customWidth="1"/>
    <col min="3" max="3" width="11.7265625" style="6" customWidth="1"/>
    <col min="4" max="4" width="8.7265625" style="6"/>
    <col min="5" max="5" width="9.54296875" style="6" bestFit="1" customWidth="1"/>
    <col min="6" max="6" width="10.453125" style="6" bestFit="1" customWidth="1"/>
    <col min="7" max="7" width="13.453125" style="6" customWidth="1"/>
    <col min="8" max="8" width="13.54296875" style="6" customWidth="1"/>
    <col min="9" max="10" width="10" style="6" bestFit="1" customWidth="1"/>
    <col min="11" max="11" width="9.453125" style="6" bestFit="1" customWidth="1"/>
    <col min="12" max="16384" width="8.7265625" style="6"/>
  </cols>
  <sheetData>
    <row r="1" spans="1:13" x14ac:dyDescent="0.3">
      <c r="A1" s="116" t="s">
        <v>322</v>
      </c>
      <c r="B1" s="244" t="s">
        <v>74</v>
      </c>
      <c r="C1" s="244"/>
      <c r="D1" s="244"/>
      <c r="E1" s="122"/>
      <c r="F1" s="200"/>
      <c r="G1" s="122"/>
      <c r="H1" s="122"/>
      <c r="I1" s="122"/>
      <c r="J1" s="122"/>
      <c r="K1" s="122"/>
      <c r="L1" s="201"/>
      <c r="M1" s="201"/>
    </row>
    <row r="2" spans="1:13" s="202" customFormat="1" ht="39" x14ac:dyDescent="0.35">
      <c r="A2" s="194" t="s">
        <v>323</v>
      </c>
      <c r="B2" s="194" t="s">
        <v>324</v>
      </c>
      <c r="C2" s="194" t="s">
        <v>325</v>
      </c>
      <c r="D2" s="194" t="s">
        <v>326</v>
      </c>
      <c r="E2" s="194" t="s">
        <v>327</v>
      </c>
      <c r="F2" s="194" t="s">
        <v>328</v>
      </c>
      <c r="G2" s="194" t="s">
        <v>329</v>
      </c>
      <c r="H2" s="194" t="s">
        <v>330</v>
      </c>
      <c r="I2" s="194" t="s">
        <v>331</v>
      </c>
      <c r="J2" s="194" t="s">
        <v>332</v>
      </c>
      <c r="K2" s="194" t="s">
        <v>333</v>
      </c>
    </row>
    <row r="3" spans="1:13" x14ac:dyDescent="0.3">
      <c r="A3" s="196" t="s">
        <v>334</v>
      </c>
      <c r="B3" s="196"/>
      <c r="C3" s="196"/>
      <c r="D3" s="196"/>
      <c r="E3" s="196"/>
      <c r="F3" s="196"/>
      <c r="G3" s="196"/>
      <c r="H3" s="196"/>
      <c r="I3" s="196"/>
      <c r="J3" s="196"/>
      <c r="K3" s="196"/>
    </row>
    <row r="4" spans="1:13" x14ac:dyDescent="0.3">
      <c r="A4" s="117" t="s">
        <v>140</v>
      </c>
      <c r="B4" s="139">
        <v>4396713</v>
      </c>
      <c r="C4" s="139">
        <v>633596</v>
      </c>
      <c r="D4" s="139">
        <v>0</v>
      </c>
      <c r="E4" s="139">
        <v>0</v>
      </c>
      <c r="F4" s="139">
        <v>0</v>
      </c>
      <c r="G4" s="139">
        <v>633596</v>
      </c>
      <c r="H4" s="139">
        <v>631859</v>
      </c>
      <c r="I4" s="139">
        <v>1737</v>
      </c>
      <c r="J4" s="139">
        <v>189557</v>
      </c>
      <c r="K4" s="139">
        <v>1737</v>
      </c>
    </row>
    <row r="5" spans="1:13" x14ac:dyDescent="0.3">
      <c r="A5" s="117" t="s">
        <v>335</v>
      </c>
      <c r="B5" s="139">
        <v>178816</v>
      </c>
      <c r="C5" s="139">
        <v>23403</v>
      </c>
      <c r="D5" s="139">
        <v>0</v>
      </c>
      <c r="E5" s="139">
        <v>2653</v>
      </c>
      <c r="F5" s="139">
        <v>0</v>
      </c>
      <c r="G5" s="139">
        <v>26056</v>
      </c>
      <c r="H5" s="139">
        <v>25698</v>
      </c>
      <c r="I5" s="139">
        <v>358</v>
      </c>
      <c r="J5" s="139">
        <v>7709</v>
      </c>
      <c r="K5" s="139">
        <v>358</v>
      </c>
    </row>
    <row r="6" spans="1:13" x14ac:dyDescent="0.3">
      <c r="A6" s="117" t="s">
        <v>142</v>
      </c>
      <c r="B6" s="139">
        <v>5931375</v>
      </c>
      <c r="C6" s="139">
        <v>902214</v>
      </c>
      <c r="D6" s="139">
        <v>0</v>
      </c>
      <c r="E6" s="139">
        <v>57644</v>
      </c>
      <c r="F6" s="139">
        <v>0</v>
      </c>
      <c r="G6" s="139">
        <v>960480</v>
      </c>
      <c r="H6" s="139">
        <v>852409</v>
      </c>
      <c r="I6" s="139">
        <v>108071</v>
      </c>
      <c r="J6" s="139">
        <v>255722</v>
      </c>
      <c r="K6" s="139">
        <v>108071</v>
      </c>
    </row>
    <row r="7" spans="1:13" x14ac:dyDescent="0.3">
      <c r="A7" s="118" t="s">
        <v>336</v>
      </c>
      <c r="B7" s="140">
        <f t="shared" ref="B7:G7" si="0">SUM(B4:B6)</f>
        <v>10506904</v>
      </c>
      <c r="C7" s="140">
        <f t="shared" si="0"/>
        <v>1559213</v>
      </c>
      <c r="D7" s="140">
        <f t="shared" si="0"/>
        <v>0</v>
      </c>
      <c r="E7" s="140">
        <f t="shared" si="0"/>
        <v>60297</v>
      </c>
      <c r="F7" s="140">
        <f t="shared" si="0"/>
        <v>0</v>
      </c>
      <c r="G7" s="140">
        <f t="shared" si="0"/>
        <v>1620132</v>
      </c>
      <c r="H7" s="140">
        <v>1509966</v>
      </c>
      <c r="I7" s="140">
        <v>110166</v>
      </c>
      <c r="J7" s="140">
        <v>452988</v>
      </c>
      <c r="K7" s="140">
        <v>110166</v>
      </c>
    </row>
    <row r="8" spans="1:13" x14ac:dyDescent="0.3">
      <c r="A8" s="196" t="s">
        <v>337</v>
      </c>
      <c r="B8" s="196"/>
      <c r="C8" s="196"/>
      <c r="D8" s="196"/>
      <c r="E8" s="196"/>
      <c r="F8" s="196"/>
      <c r="G8" s="196"/>
      <c r="H8" s="196"/>
      <c r="I8" s="196"/>
      <c r="J8" s="196"/>
      <c r="K8" s="196"/>
    </row>
    <row r="9" spans="1:13" x14ac:dyDescent="0.3">
      <c r="A9" s="118" t="s">
        <v>336</v>
      </c>
      <c r="B9" s="130">
        <v>34000688</v>
      </c>
      <c r="C9" s="130">
        <v>4799378</v>
      </c>
      <c r="D9" s="130">
        <v>524</v>
      </c>
      <c r="E9" s="130">
        <v>612058</v>
      </c>
      <c r="F9" s="130">
        <v>13320</v>
      </c>
      <c r="G9" s="130">
        <v>5419842</v>
      </c>
      <c r="H9" s="130">
        <v>4775311</v>
      </c>
      <c r="I9" s="130">
        <v>650308</v>
      </c>
      <c r="J9" s="130">
        <v>1430626</v>
      </c>
      <c r="K9" s="130">
        <v>650208</v>
      </c>
    </row>
    <row r="10" spans="1:13" x14ac:dyDescent="0.3">
      <c r="A10" s="196" t="s">
        <v>338</v>
      </c>
      <c r="B10" s="196">
        <f t="shared" ref="B10:F10" si="1">B7+B9</f>
        <v>44507592</v>
      </c>
      <c r="C10" s="196">
        <f t="shared" si="1"/>
        <v>6358591</v>
      </c>
      <c r="D10" s="196">
        <f t="shared" si="1"/>
        <v>524</v>
      </c>
      <c r="E10" s="196">
        <f t="shared" si="1"/>
        <v>672355</v>
      </c>
      <c r="F10" s="196">
        <f t="shared" si="1"/>
        <v>13320</v>
      </c>
      <c r="G10" s="196">
        <v>7039974</v>
      </c>
      <c r="H10" s="196">
        <v>6285277</v>
      </c>
      <c r="I10" s="196">
        <v>760474</v>
      </c>
      <c r="J10" s="196">
        <v>1883614</v>
      </c>
      <c r="K10" s="196">
        <v>760374</v>
      </c>
    </row>
    <row r="11" spans="1:13" x14ac:dyDescent="0.3">
      <c r="E11" s="203"/>
    </row>
    <row r="12" spans="1:13" x14ac:dyDescent="0.3">
      <c r="C12" s="204"/>
      <c r="H12" s="204"/>
    </row>
    <row r="13" spans="1:13" x14ac:dyDescent="0.3">
      <c r="A13" s="116" t="s">
        <v>339</v>
      </c>
      <c r="B13" s="244" t="s">
        <v>76</v>
      </c>
      <c r="C13" s="244"/>
      <c r="D13" s="244"/>
      <c r="E13" s="122"/>
      <c r="F13" s="200"/>
      <c r="G13" s="122"/>
      <c r="H13" s="122"/>
      <c r="I13" s="122"/>
      <c r="J13" s="122"/>
      <c r="K13" s="122"/>
    </row>
    <row r="14" spans="1:13" s="202" customFormat="1" ht="39" x14ac:dyDescent="0.35">
      <c r="A14" s="194" t="s">
        <v>340</v>
      </c>
      <c r="B14" s="194" t="s">
        <v>324</v>
      </c>
      <c r="C14" s="194" t="s">
        <v>341</v>
      </c>
      <c r="D14" s="194" t="s">
        <v>326</v>
      </c>
      <c r="E14" s="194" t="s">
        <v>327</v>
      </c>
      <c r="F14" s="194" t="s">
        <v>328</v>
      </c>
      <c r="G14" s="194" t="s">
        <v>342</v>
      </c>
      <c r="H14" s="194" t="s">
        <v>343</v>
      </c>
      <c r="I14" s="194" t="s">
        <v>331</v>
      </c>
      <c r="J14" s="194" t="s">
        <v>344</v>
      </c>
      <c r="K14" s="194" t="s">
        <v>333</v>
      </c>
      <c r="L14" s="205"/>
      <c r="M14" s="205"/>
    </row>
    <row r="15" spans="1:13" x14ac:dyDescent="0.3">
      <c r="A15" s="196" t="s">
        <v>334</v>
      </c>
      <c r="B15" s="196"/>
      <c r="C15" s="196"/>
      <c r="D15" s="196"/>
      <c r="E15" s="196"/>
      <c r="F15" s="196"/>
      <c r="G15" s="196"/>
      <c r="H15" s="196"/>
      <c r="I15" s="196"/>
      <c r="J15" s="196"/>
      <c r="K15" s="196"/>
    </row>
    <row r="16" spans="1:13" x14ac:dyDescent="0.3">
      <c r="A16" s="117" t="s">
        <v>140</v>
      </c>
      <c r="B16" s="139">
        <v>4396713</v>
      </c>
      <c r="C16" s="139">
        <v>64688</v>
      </c>
      <c r="D16" s="139">
        <v>0</v>
      </c>
      <c r="E16" s="139">
        <v>1040</v>
      </c>
      <c r="F16" s="139">
        <v>2123</v>
      </c>
      <c r="G16" s="139">
        <v>67851</v>
      </c>
      <c r="H16" s="139">
        <v>67851</v>
      </c>
      <c r="I16" s="139">
        <v>0</v>
      </c>
      <c r="J16" s="139">
        <v>6785</v>
      </c>
      <c r="K16" s="139">
        <v>0</v>
      </c>
    </row>
    <row r="17" spans="1:11" x14ac:dyDescent="0.3">
      <c r="A17" s="117" t="s">
        <v>335</v>
      </c>
      <c r="B17" s="139">
        <v>178816</v>
      </c>
      <c r="C17" s="139">
        <v>2850</v>
      </c>
      <c r="D17" s="139">
        <v>0</v>
      </c>
      <c r="E17" s="139">
        <v>35</v>
      </c>
      <c r="F17" s="139">
        <v>0</v>
      </c>
      <c r="G17" s="139">
        <v>2885</v>
      </c>
      <c r="H17" s="139">
        <v>2760</v>
      </c>
      <c r="I17" s="139">
        <v>125</v>
      </c>
      <c r="J17" s="139">
        <v>276</v>
      </c>
      <c r="K17" s="139">
        <v>125</v>
      </c>
    </row>
    <row r="18" spans="1:11" x14ac:dyDescent="0.3">
      <c r="A18" s="117" t="s">
        <v>142</v>
      </c>
      <c r="B18" s="139">
        <v>5931375</v>
      </c>
      <c r="C18" s="139">
        <v>82330</v>
      </c>
      <c r="D18" s="139">
        <v>0</v>
      </c>
      <c r="E18" s="139">
        <v>9203</v>
      </c>
      <c r="F18" s="139">
        <v>0</v>
      </c>
      <c r="G18" s="139">
        <v>91533</v>
      </c>
      <c r="H18" s="139">
        <v>91533</v>
      </c>
      <c r="I18" s="139">
        <v>0</v>
      </c>
      <c r="J18" s="139">
        <v>9153</v>
      </c>
      <c r="K18" s="139">
        <v>0</v>
      </c>
    </row>
    <row r="19" spans="1:11" x14ac:dyDescent="0.3">
      <c r="A19" s="121" t="s">
        <v>336</v>
      </c>
      <c r="B19" s="140">
        <f t="shared" ref="B19:K19" si="2">SUM(B16:B18)</f>
        <v>10506904</v>
      </c>
      <c r="C19" s="140">
        <f t="shared" si="2"/>
        <v>149868</v>
      </c>
      <c r="D19" s="140">
        <f t="shared" si="2"/>
        <v>0</v>
      </c>
      <c r="E19" s="140">
        <f t="shared" si="2"/>
        <v>10278</v>
      </c>
      <c r="F19" s="140">
        <f t="shared" si="2"/>
        <v>2123</v>
      </c>
      <c r="G19" s="140">
        <f t="shared" si="2"/>
        <v>162269</v>
      </c>
      <c r="H19" s="140">
        <f t="shared" si="2"/>
        <v>162144</v>
      </c>
      <c r="I19" s="140">
        <f t="shared" si="2"/>
        <v>125</v>
      </c>
      <c r="J19" s="140">
        <f t="shared" si="2"/>
        <v>16214</v>
      </c>
      <c r="K19" s="140">
        <f t="shared" si="2"/>
        <v>125</v>
      </c>
    </row>
    <row r="20" spans="1:11" x14ac:dyDescent="0.3">
      <c r="A20" s="196" t="s">
        <v>337</v>
      </c>
      <c r="B20" s="196"/>
      <c r="C20" s="196"/>
      <c r="D20" s="196"/>
      <c r="E20" s="196"/>
      <c r="F20" s="196"/>
      <c r="G20" s="196"/>
      <c r="H20" s="196"/>
      <c r="I20" s="196"/>
      <c r="J20" s="196"/>
      <c r="K20" s="196"/>
    </row>
    <row r="21" spans="1:11" x14ac:dyDescent="0.3">
      <c r="A21" s="118" t="s">
        <v>336</v>
      </c>
      <c r="B21" s="130">
        <v>34000688</v>
      </c>
      <c r="C21" s="130">
        <v>473747</v>
      </c>
      <c r="D21" s="130">
        <v>100</v>
      </c>
      <c r="E21" s="130">
        <v>22691</v>
      </c>
      <c r="F21" s="130">
        <v>33937</v>
      </c>
      <c r="G21" s="130">
        <v>529957</v>
      </c>
      <c r="H21" s="130">
        <v>524692</v>
      </c>
      <c r="I21" s="130">
        <v>5888</v>
      </c>
      <c r="J21" s="130">
        <v>52391</v>
      </c>
      <c r="K21" s="130">
        <v>5888</v>
      </c>
    </row>
    <row r="22" spans="1:11" x14ac:dyDescent="0.3">
      <c r="A22" s="196" t="s">
        <v>338</v>
      </c>
      <c r="B22" s="196">
        <f t="shared" ref="B22:K22" si="3">B19+B21</f>
        <v>44507592</v>
      </c>
      <c r="C22" s="196">
        <f t="shared" si="3"/>
        <v>623615</v>
      </c>
      <c r="D22" s="196">
        <f t="shared" si="3"/>
        <v>100</v>
      </c>
      <c r="E22" s="196">
        <f t="shared" si="3"/>
        <v>32969</v>
      </c>
      <c r="F22" s="196">
        <f t="shared" si="3"/>
        <v>36060</v>
      </c>
      <c r="G22" s="196">
        <f t="shared" si="3"/>
        <v>692226</v>
      </c>
      <c r="H22" s="196">
        <f t="shared" si="3"/>
        <v>686836</v>
      </c>
      <c r="I22" s="196">
        <f t="shared" si="3"/>
        <v>6013</v>
      </c>
      <c r="J22" s="196">
        <f t="shared" si="3"/>
        <v>68605</v>
      </c>
      <c r="K22" s="196">
        <f t="shared" si="3"/>
        <v>6013</v>
      </c>
    </row>
    <row r="25" spans="1:11" x14ac:dyDescent="0.3">
      <c r="A25" s="116" t="s">
        <v>345</v>
      </c>
      <c r="B25" s="244" t="s">
        <v>346</v>
      </c>
      <c r="C25" s="244"/>
      <c r="D25" s="244"/>
    </row>
    <row r="26" spans="1:11" ht="39" x14ac:dyDescent="0.3">
      <c r="A26" s="194" t="s">
        <v>408</v>
      </c>
      <c r="B26" s="194" t="s">
        <v>324</v>
      </c>
      <c r="C26" s="194" t="s">
        <v>347</v>
      </c>
      <c r="D26" s="194" t="s">
        <v>326</v>
      </c>
      <c r="E26" s="194" t="s">
        <v>327</v>
      </c>
      <c r="F26" s="194" t="s">
        <v>328</v>
      </c>
      <c r="G26" s="194" t="s">
        <v>348</v>
      </c>
      <c r="H26" s="194" t="s">
        <v>349</v>
      </c>
      <c r="I26" s="194" t="s">
        <v>331</v>
      </c>
      <c r="J26" s="194" t="s">
        <v>344</v>
      </c>
      <c r="K26" s="194" t="s">
        <v>333</v>
      </c>
    </row>
    <row r="27" spans="1:11" x14ac:dyDescent="0.3">
      <c r="A27" s="196" t="s">
        <v>334</v>
      </c>
      <c r="B27" s="196"/>
      <c r="C27" s="196"/>
      <c r="D27" s="196"/>
      <c r="E27" s="196"/>
      <c r="F27" s="196"/>
      <c r="G27" s="196"/>
      <c r="H27" s="196"/>
      <c r="I27" s="196"/>
      <c r="J27" s="196"/>
      <c r="K27" s="196"/>
    </row>
    <row r="28" spans="1:11" x14ac:dyDescent="0.3">
      <c r="A28" s="117" t="s">
        <v>140</v>
      </c>
      <c r="B28" s="120">
        <v>4396713</v>
      </c>
      <c r="C28" s="120">
        <v>176972</v>
      </c>
      <c r="D28" s="120">
        <v>0</v>
      </c>
      <c r="E28" s="120">
        <v>1716</v>
      </c>
      <c r="F28" s="119">
        <v>945</v>
      </c>
      <c r="G28" s="120">
        <v>179633</v>
      </c>
      <c r="H28" s="120">
        <v>179633</v>
      </c>
      <c r="I28" s="120">
        <v>0</v>
      </c>
      <c r="J28" s="120">
        <v>17963</v>
      </c>
      <c r="K28" s="120">
        <v>0</v>
      </c>
    </row>
    <row r="29" spans="1:11" x14ac:dyDescent="0.3">
      <c r="A29" s="117" t="s">
        <v>335</v>
      </c>
      <c r="B29" s="120">
        <v>178816</v>
      </c>
      <c r="C29" s="120">
        <v>7594</v>
      </c>
      <c r="D29" s="120">
        <v>0</v>
      </c>
      <c r="E29" s="120">
        <v>57</v>
      </c>
      <c r="F29" s="119">
        <v>0</v>
      </c>
      <c r="G29" s="120">
        <v>7651</v>
      </c>
      <c r="H29" s="120">
        <v>7306</v>
      </c>
      <c r="I29" s="120">
        <v>345</v>
      </c>
      <c r="J29" s="120">
        <v>730</v>
      </c>
      <c r="K29" s="120">
        <v>345</v>
      </c>
    </row>
    <row r="30" spans="1:11" x14ac:dyDescent="0.3">
      <c r="A30" s="117" t="s">
        <v>142</v>
      </c>
      <c r="B30" s="120">
        <v>5931375</v>
      </c>
      <c r="C30" s="120">
        <v>242333</v>
      </c>
      <c r="D30" s="120">
        <v>0</v>
      </c>
      <c r="E30" s="120">
        <v>0</v>
      </c>
      <c r="F30" s="119">
        <v>0</v>
      </c>
      <c r="G30" s="120">
        <v>242333</v>
      </c>
      <c r="H30" s="120">
        <v>242333</v>
      </c>
      <c r="I30" s="120">
        <v>0</v>
      </c>
      <c r="J30" s="120">
        <v>24233</v>
      </c>
      <c r="K30" s="120">
        <v>0</v>
      </c>
    </row>
    <row r="31" spans="1:11" x14ac:dyDescent="0.3">
      <c r="A31" s="121" t="s">
        <v>336</v>
      </c>
      <c r="B31" s="140">
        <f t="shared" ref="B31:K31" si="4">SUM(B28:B30)</f>
        <v>10506904</v>
      </c>
      <c r="C31" s="140">
        <f t="shared" si="4"/>
        <v>426899</v>
      </c>
      <c r="D31" s="140">
        <f t="shared" si="4"/>
        <v>0</v>
      </c>
      <c r="E31" s="140">
        <f t="shared" si="4"/>
        <v>1773</v>
      </c>
      <c r="F31" s="140">
        <f t="shared" si="4"/>
        <v>945</v>
      </c>
      <c r="G31" s="140">
        <f t="shared" si="4"/>
        <v>429617</v>
      </c>
      <c r="H31" s="140">
        <f t="shared" si="4"/>
        <v>429272</v>
      </c>
      <c r="I31" s="140">
        <f t="shared" si="4"/>
        <v>345</v>
      </c>
      <c r="J31" s="140">
        <f t="shared" si="4"/>
        <v>42926</v>
      </c>
      <c r="K31" s="140">
        <f t="shared" si="4"/>
        <v>345</v>
      </c>
    </row>
    <row r="32" spans="1:11" x14ac:dyDescent="0.3">
      <c r="A32" s="196" t="s">
        <v>337</v>
      </c>
      <c r="B32" s="196"/>
      <c r="C32" s="196"/>
      <c r="D32" s="196"/>
      <c r="E32" s="196"/>
      <c r="F32" s="196"/>
      <c r="G32" s="196"/>
      <c r="H32" s="196"/>
      <c r="I32" s="196"/>
      <c r="J32" s="196"/>
      <c r="K32" s="196"/>
    </row>
    <row r="33" spans="1:13" x14ac:dyDescent="0.3">
      <c r="A33" s="118" t="s">
        <v>336</v>
      </c>
      <c r="B33" s="130">
        <v>34000688</v>
      </c>
      <c r="C33" s="130">
        <v>1173806</v>
      </c>
      <c r="D33" s="130">
        <v>0</v>
      </c>
      <c r="E33" s="130">
        <v>4208</v>
      </c>
      <c r="F33" s="130">
        <v>207229</v>
      </c>
      <c r="G33" s="130">
        <v>1388037</v>
      </c>
      <c r="H33" s="130">
        <v>1384432</v>
      </c>
      <c r="I33" s="130">
        <v>5151</v>
      </c>
      <c r="J33" s="130">
        <v>138268</v>
      </c>
      <c r="K33" s="130">
        <v>5151</v>
      </c>
    </row>
    <row r="34" spans="1:13" x14ac:dyDescent="0.3">
      <c r="A34" s="196" t="s">
        <v>338</v>
      </c>
      <c r="B34" s="196">
        <f t="shared" ref="B34:K34" si="5">B33+B31</f>
        <v>44507592</v>
      </c>
      <c r="C34" s="196">
        <f t="shared" si="5"/>
        <v>1600705</v>
      </c>
      <c r="D34" s="196">
        <f t="shared" si="5"/>
        <v>0</v>
      </c>
      <c r="E34" s="196">
        <f t="shared" si="5"/>
        <v>5981</v>
      </c>
      <c r="F34" s="196">
        <f t="shared" si="5"/>
        <v>208174</v>
      </c>
      <c r="G34" s="196">
        <f t="shared" si="5"/>
        <v>1817654</v>
      </c>
      <c r="H34" s="196">
        <f t="shared" si="5"/>
        <v>1813704</v>
      </c>
      <c r="I34" s="196">
        <f t="shared" si="5"/>
        <v>5496</v>
      </c>
      <c r="J34" s="196">
        <f t="shared" si="5"/>
        <v>181194</v>
      </c>
      <c r="K34" s="196">
        <f t="shared" si="5"/>
        <v>5496</v>
      </c>
    </row>
    <row r="35" spans="1:13" x14ac:dyDescent="0.3">
      <c r="A35" s="206"/>
      <c r="B35" s="207"/>
      <c r="C35" s="208"/>
      <c r="D35" s="208"/>
      <c r="E35" s="208"/>
      <c r="F35" s="207"/>
      <c r="G35" s="207"/>
      <c r="H35" s="207"/>
      <c r="I35" s="207"/>
      <c r="J35" s="207"/>
      <c r="K35" s="207"/>
    </row>
    <row r="36" spans="1:13" x14ac:dyDescent="0.3">
      <c r="A36" s="122"/>
      <c r="B36" s="122"/>
      <c r="C36" s="206"/>
      <c r="D36" s="206"/>
      <c r="E36" s="206"/>
      <c r="F36" s="206"/>
      <c r="G36" s="206"/>
      <c r="H36" s="206"/>
      <c r="I36" s="206"/>
      <c r="J36" s="206"/>
      <c r="K36" s="122"/>
      <c r="L36" s="207"/>
      <c r="M36" s="207"/>
    </row>
    <row r="37" spans="1:13" x14ac:dyDescent="0.3">
      <c r="A37" s="116" t="s">
        <v>350</v>
      </c>
      <c r="B37" s="244" t="s">
        <v>351</v>
      </c>
      <c r="C37" s="244"/>
      <c r="D37" s="244"/>
      <c r="E37" s="122"/>
      <c r="F37" s="122"/>
      <c r="G37" s="122"/>
      <c r="H37" s="122"/>
      <c r="I37" s="122"/>
      <c r="J37" s="122"/>
      <c r="K37" s="122"/>
      <c r="L37" s="122"/>
      <c r="M37" s="122"/>
    </row>
    <row r="38" spans="1:13" ht="39" x14ac:dyDescent="0.3">
      <c r="A38" s="197" t="s">
        <v>112</v>
      </c>
      <c r="B38" s="194" t="s">
        <v>324</v>
      </c>
      <c r="C38" s="194" t="s">
        <v>352</v>
      </c>
      <c r="D38" s="194" t="s">
        <v>326</v>
      </c>
      <c r="E38" s="194" t="s">
        <v>327</v>
      </c>
      <c r="F38" s="194" t="s">
        <v>328</v>
      </c>
      <c r="G38" s="194" t="s">
        <v>353</v>
      </c>
      <c r="H38" s="194" t="s">
        <v>354</v>
      </c>
      <c r="I38" s="194" t="s">
        <v>331</v>
      </c>
      <c r="J38" s="194" t="s">
        <v>332</v>
      </c>
      <c r="K38" s="194" t="s">
        <v>333</v>
      </c>
      <c r="L38" s="122"/>
      <c r="M38" s="122"/>
    </row>
    <row r="39" spans="1:13" x14ac:dyDescent="0.3">
      <c r="A39" s="196" t="s">
        <v>334</v>
      </c>
      <c r="B39" s="196"/>
      <c r="C39" s="196"/>
      <c r="D39" s="196"/>
      <c r="E39" s="196"/>
      <c r="F39" s="196"/>
      <c r="G39" s="196"/>
      <c r="H39" s="196"/>
      <c r="I39" s="196"/>
      <c r="J39" s="196"/>
      <c r="K39" s="196"/>
    </row>
    <row r="40" spans="1:13" x14ac:dyDescent="0.3">
      <c r="A40" s="117" t="s">
        <v>140</v>
      </c>
      <c r="B40" s="123">
        <v>4396713</v>
      </c>
      <c r="C40" s="123">
        <v>97352</v>
      </c>
      <c r="D40" s="120">
        <v>0</v>
      </c>
      <c r="E40" s="120">
        <v>0</v>
      </c>
      <c r="F40" s="119">
        <v>60930</v>
      </c>
      <c r="G40" s="123">
        <v>158282</v>
      </c>
      <c r="H40" s="123">
        <v>158282</v>
      </c>
      <c r="I40" s="120">
        <v>0</v>
      </c>
      <c r="J40" s="123">
        <v>47484</v>
      </c>
      <c r="K40" s="120">
        <v>0</v>
      </c>
    </row>
    <row r="41" spans="1:13" x14ac:dyDescent="0.3">
      <c r="A41" s="117" t="s">
        <v>335</v>
      </c>
      <c r="B41" s="123">
        <v>178816</v>
      </c>
      <c r="C41" s="123">
        <v>2000</v>
      </c>
      <c r="D41" s="120">
        <v>0</v>
      </c>
      <c r="E41" s="120">
        <v>0</v>
      </c>
      <c r="F41" s="119">
        <v>4438</v>
      </c>
      <c r="G41" s="123">
        <v>6438</v>
      </c>
      <c r="H41" s="123">
        <v>6438</v>
      </c>
      <c r="I41" s="120">
        <v>0</v>
      </c>
      <c r="J41" s="123">
        <v>1931</v>
      </c>
      <c r="K41" s="120">
        <v>0</v>
      </c>
    </row>
    <row r="42" spans="1:13" x14ac:dyDescent="0.3">
      <c r="A42" s="117" t="s">
        <v>142</v>
      </c>
      <c r="B42" s="123">
        <v>5931375</v>
      </c>
      <c r="C42" s="123">
        <v>208862</v>
      </c>
      <c r="D42" s="120">
        <v>0</v>
      </c>
      <c r="E42" s="120">
        <v>0</v>
      </c>
      <c r="F42" s="119">
        <v>4668</v>
      </c>
      <c r="G42" s="123">
        <v>213530</v>
      </c>
      <c r="H42" s="123">
        <v>213530</v>
      </c>
      <c r="I42" s="120">
        <v>0</v>
      </c>
      <c r="J42" s="123">
        <v>64059</v>
      </c>
      <c r="K42" s="120">
        <v>0</v>
      </c>
    </row>
    <row r="43" spans="1:13" x14ac:dyDescent="0.3">
      <c r="A43" s="118" t="s">
        <v>336</v>
      </c>
      <c r="B43" s="140">
        <f>SUM(B40:B42)</f>
        <v>10506904</v>
      </c>
      <c r="C43" s="140">
        <f t="shared" ref="C43:K43" si="6">SUM(C40:C42)</f>
        <v>308214</v>
      </c>
      <c r="D43" s="140">
        <f t="shared" si="6"/>
        <v>0</v>
      </c>
      <c r="E43" s="140">
        <f t="shared" si="6"/>
        <v>0</v>
      </c>
      <c r="F43" s="140">
        <f t="shared" si="6"/>
        <v>70036</v>
      </c>
      <c r="G43" s="140">
        <f t="shared" si="6"/>
        <v>378250</v>
      </c>
      <c r="H43" s="140">
        <f t="shared" si="6"/>
        <v>378250</v>
      </c>
      <c r="I43" s="140">
        <f t="shared" si="6"/>
        <v>0</v>
      </c>
      <c r="J43" s="140">
        <f t="shared" si="6"/>
        <v>113474</v>
      </c>
      <c r="K43" s="140">
        <f t="shared" si="6"/>
        <v>0</v>
      </c>
    </row>
    <row r="44" spans="1:13" x14ac:dyDescent="0.3">
      <c r="A44" s="196" t="s">
        <v>337</v>
      </c>
      <c r="B44" s="196"/>
      <c r="C44" s="196"/>
      <c r="D44" s="209"/>
      <c r="E44" s="196"/>
      <c r="F44" s="196"/>
      <c r="G44" s="196"/>
      <c r="H44" s="196"/>
      <c r="I44" s="196"/>
      <c r="J44" s="196"/>
      <c r="K44" s="196"/>
    </row>
    <row r="45" spans="1:13" x14ac:dyDescent="0.3">
      <c r="A45" s="118" t="s">
        <v>336</v>
      </c>
      <c r="B45" s="130">
        <v>34000688</v>
      </c>
      <c r="C45" s="130">
        <v>958811</v>
      </c>
      <c r="D45" s="130">
        <v>0</v>
      </c>
      <c r="E45" s="130">
        <v>16769</v>
      </c>
      <c r="F45" s="130">
        <v>261548</v>
      </c>
      <c r="G45" s="130">
        <v>1235922</v>
      </c>
      <c r="H45" s="130">
        <v>1224006</v>
      </c>
      <c r="I45" s="130">
        <v>13308</v>
      </c>
      <c r="J45" s="130">
        <v>366798</v>
      </c>
      <c r="K45" s="130">
        <v>13291</v>
      </c>
    </row>
    <row r="46" spans="1:13" x14ac:dyDescent="0.3">
      <c r="A46" s="196" t="s">
        <v>338</v>
      </c>
      <c r="B46" s="196">
        <f t="shared" ref="B46:K46" si="7">B45+B43</f>
        <v>44507592</v>
      </c>
      <c r="C46" s="196">
        <f t="shared" si="7"/>
        <v>1267025</v>
      </c>
      <c r="D46" s="196">
        <f t="shared" si="7"/>
        <v>0</v>
      </c>
      <c r="E46" s="196">
        <f t="shared" si="7"/>
        <v>16769</v>
      </c>
      <c r="F46" s="196">
        <f t="shared" si="7"/>
        <v>331584</v>
      </c>
      <c r="G46" s="196">
        <f t="shared" si="7"/>
        <v>1614172</v>
      </c>
      <c r="H46" s="196">
        <f t="shared" si="7"/>
        <v>1602256</v>
      </c>
      <c r="I46" s="196">
        <f t="shared" si="7"/>
        <v>13308</v>
      </c>
      <c r="J46" s="196">
        <f t="shared" si="7"/>
        <v>480272</v>
      </c>
      <c r="K46" s="196">
        <f t="shared" si="7"/>
        <v>13291</v>
      </c>
    </row>
    <row r="47" spans="1:13" x14ac:dyDescent="0.3">
      <c r="A47" s="122"/>
      <c r="B47" s="122"/>
      <c r="C47" s="122"/>
      <c r="D47" s="122"/>
      <c r="E47" s="122"/>
      <c r="F47" s="122"/>
      <c r="G47" s="122"/>
      <c r="H47" s="122"/>
      <c r="I47" s="122"/>
      <c r="J47" s="122"/>
      <c r="K47" s="122"/>
    </row>
    <row r="48" spans="1:13" x14ac:dyDescent="0.3">
      <c r="A48" s="122"/>
      <c r="B48" s="122"/>
      <c r="C48" s="122"/>
      <c r="D48" s="122"/>
      <c r="E48" s="122"/>
      <c r="F48" s="122"/>
      <c r="G48" s="122"/>
      <c r="H48" s="122"/>
      <c r="I48" s="122"/>
      <c r="J48" s="122"/>
      <c r="K48" s="122"/>
      <c r="L48" s="122"/>
      <c r="M48" s="122"/>
    </row>
    <row r="49" spans="1:13" x14ac:dyDescent="0.3">
      <c r="A49" s="116" t="s">
        <v>355</v>
      </c>
      <c r="B49" s="124" t="s">
        <v>356</v>
      </c>
      <c r="C49" s="124"/>
      <c r="D49" s="124"/>
      <c r="E49" s="122"/>
      <c r="F49" s="122"/>
      <c r="G49" s="122"/>
      <c r="H49" s="122"/>
      <c r="I49" s="122"/>
      <c r="J49" s="122"/>
      <c r="K49" s="122"/>
      <c r="L49" s="122"/>
      <c r="M49" s="122"/>
    </row>
    <row r="50" spans="1:13" ht="52" x14ac:dyDescent="0.3">
      <c r="A50" s="197" t="s">
        <v>357</v>
      </c>
      <c r="B50" s="194" t="s">
        <v>324</v>
      </c>
      <c r="C50" s="194" t="s">
        <v>358</v>
      </c>
      <c r="D50" s="194" t="s">
        <v>326</v>
      </c>
      <c r="E50" s="194" t="s">
        <v>327</v>
      </c>
      <c r="F50" s="194" t="s">
        <v>328</v>
      </c>
      <c r="G50" s="194" t="s">
        <v>359</v>
      </c>
      <c r="H50" s="194" t="s">
        <v>360</v>
      </c>
      <c r="I50" s="194" t="s">
        <v>331</v>
      </c>
      <c r="J50" s="194" t="s">
        <v>344</v>
      </c>
      <c r="K50" s="194" t="s">
        <v>333</v>
      </c>
    </row>
    <row r="51" spans="1:13" x14ac:dyDescent="0.3">
      <c r="A51" s="198" t="s">
        <v>334</v>
      </c>
      <c r="B51" s="198"/>
      <c r="C51" s="198"/>
      <c r="D51" s="198"/>
      <c r="E51" s="198"/>
      <c r="F51" s="198"/>
      <c r="G51" s="198"/>
      <c r="H51" s="198"/>
      <c r="I51" s="198"/>
      <c r="J51" s="198"/>
      <c r="K51" s="198"/>
    </row>
    <row r="52" spans="1:13" x14ac:dyDescent="0.3">
      <c r="A52" s="117" t="s">
        <v>140</v>
      </c>
      <c r="B52" s="123">
        <v>4396713</v>
      </c>
      <c r="C52" s="123">
        <v>162000</v>
      </c>
      <c r="D52" s="119">
        <v>0</v>
      </c>
      <c r="E52" s="123">
        <v>8282</v>
      </c>
      <c r="F52" s="119">
        <v>0</v>
      </c>
      <c r="G52" s="123">
        <v>170282</v>
      </c>
      <c r="H52" s="123">
        <v>162679</v>
      </c>
      <c r="I52" s="123">
        <v>7603</v>
      </c>
      <c r="J52" s="123">
        <v>8133</v>
      </c>
      <c r="K52" s="123">
        <v>7603</v>
      </c>
    </row>
    <row r="53" spans="1:13" x14ac:dyDescent="0.3">
      <c r="A53" s="117" t="s">
        <v>335</v>
      </c>
      <c r="B53" s="123">
        <v>178816</v>
      </c>
      <c r="C53" s="123">
        <v>6600</v>
      </c>
      <c r="D53" s="119">
        <v>0</v>
      </c>
      <c r="E53" s="123">
        <v>47</v>
      </c>
      <c r="F53" s="119">
        <v>0</v>
      </c>
      <c r="G53" s="123">
        <v>6647</v>
      </c>
      <c r="H53" s="123">
        <v>6617</v>
      </c>
      <c r="I53" s="123">
        <v>30</v>
      </c>
      <c r="J53" s="123">
        <v>330</v>
      </c>
      <c r="K53" s="123">
        <v>30</v>
      </c>
    </row>
    <row r="54" spans="1:13" x14ac:dyDescent="0.3">
      <c r="A54" s="117" t="s">
        <v>142</v>
      </c>
      <c r="B54" s="123">
        <v>5931375</v>
      </c>
      <c r="C54" s="123">
        <v>220091</v>
      </c>
      <c r="D54" s="119">
        <v>0</v>
      </c>
      <c r="E54" s="123">
        <v>10008</v>
      </c>
      <c r="F54" s="119">
        <v>0</v>
      </c>
      <c r="G54" s="123">
        <v>230099</v>
      </c>
      <c r="H54" s="123">
        <v>219461</v>
      </c>
      <c r="I54" s="123">
        <v>10638</v>
      </c>
      <c r="J54" s="123">
        <v>10973</v>
      </c>
      <c r="K54" s="123">
        <v>10638</v>
      </c>
    </row>
    <row r="55" spans="1:13" x14ac:dyDescent="0.3">
      <c r="A55" s="121" t="s">
        <v>336</v>
      </c>
      <c r="B55" s="140">
        <f>SUM(B52:B54)</f>
        <v>10506904</v>
      </c>
      <c r="C55" s="140">
        <f t="shared" ref="C55:K55" si="8">SUM(C52:C54)</f>
        <v>388691</v>
      </c>
      <c r="D55" s="140">
        <f t="shared" si="8"/>
        <v>0</v>
      </c>
      <c r="E55" s="140">
        <f t="shared" si="8"/>
        <v>18337</v>
      </c>
      <c r="F55" s="140">
        <f t="shared" si="8"/>
        <v>0</v>
      </c>
      <c r="G55" s="140">
        <f t="shared" si="8"/>
        <v>407028</v>
      </c>
      <c r="H55" s="140">
        <f t="shared" si="8"/>
        <v>388757</v>
      </c>
      <c r="I55" s="140">
        <f t="shared" si="8"/>
        <v>18271</v>
      </c>
      <c r="J55" s="140">
        <f t="shared" si="8"/>
        <v>19436</v>
      </c>
      <c r="K55" s="140">
        <f t="shared" si="8"/>
        <v>18271</v>
      </c>
    </row>
    <row r="56" spans="1:13" x14ac:dyDescent="0.3">
      <c r="A56" s="196" t="s">
        <v>337</v>
      </c>
      <c r="B56" s="196"/>
      <c r="C56" s="196"/>
      <c r="D56" s="196"/>
      <c r="E56" s="196"/>
      <c r="F56" s="196"/>
      <c r="G56" s="196"/>
      <c r="H56" s="196"/>
      <c r="I56" s="196"/>
      <c r="J56" s="196"/>
      <c r="K56" s="196"/>
    </row>
    <row r="57" spans="1:13" x14ac:dyDescent="0.3">
      <c r="A57" s="118" t="s">
        <v>336</v>
      </c>
      <c r="B57" s="130">
        <v>34000688</v>
      </c>
      <c r="C57" s="130">
        <v>1242094</v>
      </c>
      <c r="D57" s="130">
        <v>22010</v>
      </c>
      <c r="E57" s="130">
        <v>23908</v>
      </c>
      <c r="F57" s="130">
        <v>7772</v>
      </c>
      <c r="G57" s="130">
        <v>1294545</v>
      </c>
      <c r="H57" s="130">
        <v>1258067</v>
      </c>
      <c r="I57" s="130">
        <v>37968</v>
      </c>
      <c r="J57" s="130">
        <v>62809</v>
      </c>
      <c r="K57" s="130">
        <v>37379</v>
      </c>
    </row>
    <row r="58" spans="1:13" x14ac:dyDescent="0.3">
      <c r="A58" s="196" t="s">
        <v>338</v>
      </c>
      <c r="B58" s="196">
        <f t="shared" ref="B58:K58" si="9">B57+B55</f>
        <v>44507592</v>
      </c>
      <c r="C58" s="196">
        <f t="shared" si="9"/>
        <v>1630785</v>
      </c>
      <c r="D58" s="196">
        <f t="shared" si="9"/>
        <v>22010</v>
      </c>
      <c r="E58" s="196">
        <f t="shared" si="9"/>
        <v>42245</v>
      </c>
      <c r="F58" s="196">
        <f t="shared" si="9"/>
        <v>7772</v>
      </c>
      <c r="G58" s="196">
        <f t="shared" si="9"/>
        <v>1701573</v>
      </c>
      <c r="H58" s="196">
        <f t="shared" si="9"/>
        <v>1646824</v>
      </c>
      <c r="I58" s="196">
        <f t="shared" si="9"/>
        <v>56239</v>
      </c>
      <c r="J58" s="196">
        <f t="shared" si="9"/>
        <v>82245</v>
      </c>
      <c r="K58" s="196">
        <f t="shared" si="9"/>
        <v>55650</v>
      </c>
    </row>
    <row r="61" spans="1:13" x14ac:dyDescent="0.3">
      <c r="A61" s="116" t="s">
        <v>361</v>
      </c>
      <c r="B61" s="244" t="s">
        <v>84</v>
      </c>
      <c r="C61" s="244"/>
      <c r="D61" s="244"/>
      <c r="E61" s="122"/>
      <c r="F61" s="122"/>
      <c r="G61" s="122"/>
      <c r="H61" s="122"/>
      <c r="I61" s="122"/>
      <c r="J61" s="122"/>
      <c r="K61" s="122"/>
    </row>
    <row r="62" spans="1:13" ht="39" x14ac:dyDescent="0.3">
      <c r="A62" s="194" t="s">
        <v>84</v>
      </c>
      <c r="B62" s="194" t="s">
        <v>324</v>
      </c>
      <c r="C62" s="194" t="s">
        <v>362</v>
      </c>
      <c r="D62" s="194" t="s">
        <v>326</v>
      </c>
      <c r="E62" s="194" t="s">
        <v>327</v>
      </c>
      <c r="F62" s="194" t="s">
        <v>328</v>
      </c>
      <c r="G62" s="194" t="s">
        <v>363</v>
      </c>
      <c r="H62" s="194" t="s">
        <v>364</v>
      </c>
      <c r="I62" s="194" t="s">
        <v>331</v>
      </c>
      <c r="J62" s="194" t="s">
        <v>344</v>
      </c>
      <c r="K62" s="194" t="s">
        <v>333</v>
      </c>
    </row>
    <row r="63" spans="1:13" x14ac:dyDescent="0.3">
      <c r="A63" s="198" t="s">
        <v>334</v>
      </c>
      <c r="B63" s="198"/>
      <c r="C63" s="198"/>
      <c r="D63" s="198"/>
      <c r="E63" s="198"/>
      <c r="F63" s="198"/>
      <c r="G63" s="198"/>
      <c r="H63" s="198"/>
      <c r="I63" s="198"/>
      <c r="J63" s="198"/>
      <c r="K63" s="198"/>
    </row>
    <row r="64" spans="1:13" x14ac:dyDescent="0.3">
      <c r="A64" s="117" t="s">
        <v>140</v>
      </c>
      <c r="B64" s="123">
        <v>4396713</v>
      </c>
      <c r="C64" s="123">
        <v>220000</v>
      </c>
      <c r="D64" s="119">
        <v>0</v>
      </c>
      <c r="E64" s="123">
        <v>23410</v>
      </c>
      <c r="F64" s="119">
        <v>0</v>
      </c>
      <c r="G64" s="123">
        <v>243410</v>
      </c>
      <c r="H64" s="123">
        <v>241820</v>
      </c>
      <c r="I64" s="123">
        <v>1590</v>
      </c>
      <c r="J64" s="123">
        <v>72546</v>
      </c>
      <c r="K64" s="123">
        <v>1590</v>
      </c>
    </row>
    <row r="65" spans="1:11" x14ac:dyDescent="0.3">
      <c r="A65" s="117" t="s">
        <v>335</v>
      </c>
      <c r="B65" s="123">
        <v>178816</v>
      </c>
      <c r="C65" s="123">
        <v>4346</v>
      </c>
      <c r="D65" s="119">
        <v>0</v>
      </c>
      <c r="E65" s="123">
        <v>0</v>
      </c>
      <c r="F65" s="123">
        <v>5489</v>
      </c>
      <c r="G65" s="123">
        <v>9835</v>
      </c>
      <c r="H65" s="123">
        <v>9835</v>
      </c>
      <c r="I65" s="119">
        <v>0</v>
      </c>
      <c r="J65" s="123">
        <v>2950</v>
      </c>
      <c r="K65" s="119">
        <v>0</v>
      </c>
    </row>
    <row r="66" spans="1:11" x14ac:dyDescent="0.3">
      <c r="A66" s="117" t="s">
        <v>142</v>
      </c>
      <c r="B66" s="123">
        <v>5931375</v>
      </c>
      <c r="C66" s="123">
        <v>288500</v>
      </c>
      <c r="D66" s="119">
        <v>0</v>
      </c>
      <c r="E66" s="123">
        <v>88658</v>
      </c>
      <c r="F66" s="119">
        <v>0</v>
      </c>
      <c r="G66" s="123">
        <v>392158</v>
      </c>
      <c r="H66" s="123">
        <v>326226</v>
      </c>
      <c r="I66" s="123">
        <v>65932</v>
      </c>
      <c r="J66" s="123">
        <v>97867</v>
      </c>
      <c r="K66" s="123">
        <v>65932</v>
      </c>
    </row>
    <row r="67" spans="1:11" x14ac:dyDescent="0.3">
      <c r="A67" s="121" t="s">
        <v>336</v>
      </c>
      <c r="B67" s="140">
        <f>SUM(B64:B66)</f>
        <v>10506904</v>
      </c>
      <c r="C67" s="140">
        <f t="shared" ref="C67:K67" si="10">SUM(C64:C66)</f>
        <v>512846</v>
      </c>
      <c r="D67" s="140">
        <f t="shared" si="10"/>
        <v>0</v>
      </c>
      <c r="E67" s="140">
        <f t="shared" si="10"/>
        <v>112068</v>
      </c>
      <c r="F67" s="140">
        <f t="shared" si="10"/>
        <v>5489</v>
      </c>
      <c r="G67" s="140">
        <f t="shared" si="10"/>
        <v>645403</v>
      </c>
      <c r="H67" s="140">
        <f t="shared" si="10"/>
        <v>577881</v>
      </c>
      <c r="I67" s="140">
        <f t="shared" si="10"/>
        <v>67522</v>
      </c>
      <c r="J67" s="140">
        <f t="shared" si="10"/>
        <v>173363</v>
      </c>
      <c r="K67" s="140">
        <f t="shared" si="10"/>
        <v>67522</v>
      </c>
    </row>
    <row r="68" spans="1:11" x14ac:dyDescent="0.3">
      <c r="A68" s="196" t="s">
        <v>337</v>
      </c>
      <c r="B68" s="196"/>
      <c r="C68" s="196"/>
      <c r="D68" s="196"/>
      <c r="E68" s="196"/>
      <c r="F68" s="196"/>
      <c r="G68" s="196"/>
      <c r="H68" s="196"/>
      <c r="I68" s="196"/>
      <c r="J68" s="196"/>
      <c r="K68" s="196"/>
    </row>
    <row r="69" spans="1:11" x14ac:dyDescent="0.3">
      <c r="A69" s="118" t="s">
        <v>336</v>
      </c>
      <c r="B69" s="130">
        <v>34000688</v>
      </c>
      <c r="C69" s="130">
        <v>1864233</v>
      </c>
      <c r="D69" s="130">
        <v>4790</v>
      </c>
      <c r="E69" s="130">
        <v>201862</v>
      </c>
      <c r="F69" s="130">
        <v>18394</v>
      </c>
      <c r="G69" s="130">
        <v>2089279</v>
      </c>
      <c r="H69" s="130">
        <v>1870077</v>
      </c>
      <c r="I69" s="130">
        <v>219202</v>
      </c>
      <c r="J69" s="130">
        <v>560427</v>
      </c>
      <c r="K69" s="130">
        <v>204519</v>
      </c>
    </row>
    <row r="70" spans="1:11" x14ac:dyDescent="0.3">
      <c r="A70" s="196" t="s">
        <v>338</v>
      </c>
      <c r="B70" s="196">
        <f>B69+B67</f>
        <v>44507592</v>
      </c>
      <c r="C70" s="196">
        <f t="shared" ref="C70:K70" si="11">C69+C67</f>
        <v>2377079</v>
      </c>
      <c r="D70" s="196">
        <f t="shared" si="11"/>
        <v>4790</v>
      </c>
      <c r="E70" s="196">
        <f t="shared" si="11"/>
        <v>313930</v>
      </c>
      <c r="F70" s="196">
        <f t="shared" si="11"/>
        <v>23883</v>
      </c>
      <c r="G70" s="196">
        <f>G67+G69</f>
        <v>2734682</v>
      </c>
      <c r="H70" s="196">
        <f t="shared" si="11"/>
        <v>2447958</v>
      </c>
      <c r="I70" s="196">
        <f t="shared" si="11"/>
        <v>286724</v>
      </c>
      <c r="J70" s="196">
        <f t="shared" si="11"/>
        <v>733790</v>
      </c>
      <c r="K70" s="196">
        <f t="shared" si="11"/>
        <v>272041</v>
      </c>
    </row>
    <row r="71" spans="1:11" x14ac:dyDescent="0.3">
      <c r="E71" s="203"/>
    </row>
    <row r="72" spans="1:11" x14ac:dyDescent="0.3">
      <c r="C72" s="204"/>
    </row>
    <row r="73" spans="1:11" x14ac:dyDescent="0.3">
      <c r="A73" s="116" t="s">
        <v>365</v>
      </c>
      <c r="B73" s="244" t="s">
        <v>86</v>
      </c>
      <c r="C73" s="244"/>
      <c r="D73" s="244"/>
      <c r="E73" s="122"/>
      <c r="F73" s="122"/>
      <c r="G73" s="122"/>
      <c r="H73" s="122"/>
      <c r="I73" s="122"/>
      <c r="J73" s="122"/>
      <c r="K73" s="122"/>
    </row>
    <row r="74" spans="1:11" ht="39" x14ac:dyDescent="0.3">
      <c r="A74" s="194" t="s">
        <v>86</v>
      </c>
      <c r="B74" s="194" t="s">
        <v>324</v>
      </c>
      <c r="C74" s="194" t="s">
        <v>366</v>
      </c>
      <c r="D74" s="194" t="s">
        <v>326</v>
      </c>
      <c r="E74" s="194" t="s">
        <v>327</v>
      </c>
      <c r="F74" s="194" t="s">
        <v>328</v>
      </c>
      <c r="G74" s="194" t="s">
        <v>367</v>
      </c>
      <c r="H74" s="194" t="s">
        <v>368</v>
      </c>
      <c r="I74" s="194" t="s">
        <v>331</v>
      </c>
      <c r="J74" s="194" t="s">
        <v>344</v>
      </c>
      <c r="K74" s="194" t="s">
        <v>333</v>
      </c>
    </row>
    <row r="75" spans="1:11" x14ac:dyDescent="0.3">
      <c r="A75" s="198" t="s">
        <v>334</v>
      </c>
      <c r="B75" s="198"/>
      <c r="C75" s="198"/>
      <c r="D75" s="198"/>
      <c r="E75" s="198"/>
      <c r="F75" s="198"/>
      <c r="G75" s="198"/>
      <c r="H75" s="198"/>
      <c r="I75" s="198"/>
      <c r="J75" s="198"/>
      <c r="K75" s="198"/>
    </row>
    <row r="76" spans="1:11" x14ac:dyDescent="0.3">
      <c r="A76" s="117" t="s">
        <v>140</v>
      </c>
      <c r="B76" s="123">
        <v>4396713</v>
      </c>
      <c r="C76" s="123">
        <v>32204</v>
      </c>
      <c r="D76" s="119">
        <v>0</v>
      </c>
      <c r="E76" s="119">
        <v>0</v>
      </c>
      <c r="F76" s="123">
        <v>165649</v>
      </c>
      <c r="G76" s="123">
        <v>197853</v>
      </c>
      <c r="H76" s="123">
        <v>197853</v>
      </c>
      <c r="I76" s="119">
        <v>0</v>
      </c>
      <c r="J76" s="123">
        <v>59355</v>
      </c>
      <c r="K76" s="119">
        <v>0</v>
      </c>
    </row>
    <row r="77" spans="1:11" x14ac:dyDescent="0.3">
      <c r="A77" s="117" t="s">
        <v>335</v>
      </c>
      <c r="B77" s="123">
        <v>178816</v>
      </c>
      <c r="C77" s="123">
        <v>589</v>
      </c>
      <c r="D77" s="119">
        <v>0</v>
      </c>
      <c r="E77" s="119">
        <v>0</v>
      </c>
      <c r="F77" s="123">
        <v>7458</v>
      </c>
      <c r="G77" s="123">
        <v>8047</v>
      </c>
      <c r="H77" s="123">
        <v>8047</v>
      </c>
      <c r="I77" s="119">
        <v>0</v>
      </c>
      <c r="J77" s="123">
        <v>2414</v>
      </c>
      <c r="K77" s="119">
        <v>0</v>
      </c>
    </row>
    <row r="78" spans="1:11" x14ac:dyDescent="0.3">
      <c r="A78" s="117" t="s">
        <v>142</v>
      </c>
      <c r="B78" s="123">
        <v>5931375</v>
      </c>
      <c r="C78" s="123">
        <v>20000</v>
      </c>
      <c r="D78" s="119">
        <v>0</v>
      </c>
      <c r="E78" s="119">
        <v>0</v>
      </c>
      <c r="F78" s="123">
        <v>246912</v>
      </c>
      <c r="G78" s="123">
        <v>266912</v>
      </c>
      <c r="H78" s="123">
        <v>266912</v>
      </c>
      <c r="I78" s="119">
        <v>0</v>
      </c>
      <c r="J78" s="123">
        <v>80073</v>
      </c>
      <c r="K78" s="119">
        <v>0</v>
      </c>
    </row>
    <row r="79" spans="1:11" x14ac:dyDescent="0.3">
      <c r="A79" s="121" t="s">
        <v>336</v>
      </c>
      <c r="B79" s="140">
        <f>SUM(B76:B78)</f>
        <v>10506904</v>
      </c>
      <c r="C79" s="140">
        <f t="shared" ref="C79:K79" si="12">SUM(C76:C78)</f>
        <v>52793</v>
      </c>
      <c r="D79" s="140">
        <v>0</v>
      </c>
      <c r="E79" s="140">
        <f t="shared" si="12"/>
        <v>0</v>
      </c>
      <c r="F79" s="140">
        <f>SUM(F76:F78)</f>
        <v>420019</v>
      </c>
      <c r="G79" s="140">
        <f t="shared" si="12"/>
        <v>472812</v>
      </c>
      <c r="H79" s="140">
        <f t="shared" si="12"/>
        <v>472812</v>
      </c>
      <c r="I79" s="140">
        <f t="shared" si="12"/>
        <v>0</v>
      </c>
      <c r="J79" s="140">
        <f t="shared" si="12"/>
        <v>141842</v>
      </c>
      <c r="K79" s="140">
        <f t="shared" si="12"/>
        <v>0</v>
      </c>
    </row>
    <row r="80" spans="1:11" x14ac:dyDescent="0.3">
      <c r="A80" s="196" t="s">
        <v>337</v>
      </c>
      <c r="B80" s="196"/>
      <c r="C80" s="196"/>
      <c r="D80" s="196"/>
      <c r="E80" s="196"/>
      <c r="F80" s="196"/>
      <c r="G80" s="196"/>
      <c r="H80" s="196"/>
      <c r="I80" s="196"/>
      <c r="J80" s="196"/>
      <c r="K80" s="196"/>
    </row>
    <row r="81" spans="1:11" x14ac:dyDescent="0.3">
      <c r="A81" s="118" t="s">
        <v>336</v>
      </c>
      <c r="B81" s="130">
        <v>34000688</v>
      </c>
      <c r="C81" s="130">
        <v>166783</v>
      </c>
      <c r="D81" s="130">
        <v>1</v>
      </c>
      <c r="E81" s="130">
        <v>585</v>
      </c>
      <c r="F81" s="130">
        <v>973361</v>
      </c>
      <c r="G81" s="130">
        <v>204573</v>
      </c>
      <c r="H81" s="130">
        <v>560427</v>
      </c>
      <c r="I81" s="130">
        <v>5290</v>
      </c>
      <c r="J81" s="130">
        <v>340365</v>
      </c>
      <c r="K81" s="130">
        <v>4838</v>
      </c>
    </row>
    <row r="82" spans="1:11" x14ac:dyDescent="0.3">
      <c r="A82" s="196" t="s">
        <v>338</v>
      </c>
      <c r="B82" s="196">
        <f>B81+B79</f>
        <v>44507592</v>
      </c>
      <c r="C82" s="196">
        <f t="shared" ref="C82:K82" si="13">C81+C79</f>
        <v>219576</v>
      </c>
      <c r="D82" s="196">
        <f t="shared" si="13"/>
        <v>1</v>
      </c>
      <c r="E82" s="196">
        <f t="shared" si="13"/>
        <v>585</v>
      </c>
      <c r="F82" s="196">
        <f t="shared" si="13"/>
        <v>1393380</v>
      </c>
      <c r="G82" s="196">
        <f t="shared" si="13"/>
        <v>677385</v>
      </c>
      <c r="H82" s="196">
        <f t="shared" si="13"/>
        <v>1033239</v>
      </c>
      <c r="I82" s="196">
        <f t="shared" si="13"/>
        <v>5290</v>
      </c>
      <c r="J82" s="196">
        <f t="shared" si="13"/>
        <v>482207</v>
      </c>
      <c r="K82" s="196">
        <f t="shared" si="13"/>
        <v>4838</v>
      </c>
    </row>
    <row r="85" spans="1:11" x14ac:dyDescent="0.3">
      <c r="A85" s="116" t="s">
        <v>369</v>
      </c>
      <c r="B85" s="244" t="s">
        <v>117</v>
      </c>
      <c r="C85" s="244"/>
      <c r="D85" s="244"/>
      <c r="E85" s="125"/>
      <c r="F85" s="126"/>
      <c r="G85" s="125"/>
      <c r="H85" s="125"/>
      <c r="I85" s="125"/>
      <c r="J85" s="125"/>
      <c r="K85" s="125"/>
    </row>
    <row r="86" spans="1:11" ht="39" x14ac:dyDescent="0.3">
      <c r="A86" s="194" t="s">
        <v>117</v>
      </c>
      <c r="B86" s="195" t="s">
        <v>324</v>
      </c>
      <c r="C86" s="195" t="s">
        <v>370</v>
      </c>
      <c r="D86" s="195" t="s">
        <v>326</v>
      </c>
      <c r="E86" s="195" t="s">
        <v>327</v>
      </c>
      <c r="F86" s="195" t="s">
        <v>328</v>
      </c>
      <c r="G86" s="195" t="s">
        <v>371</v>
      </c>
      <c r="H86" s="195" t="s">
        <v>372</v>
      </c>
      <c r="I86" s="195" t="s">
        <v>331</v>
      </c>
      <c r="J86" s="195" t="s">
        <v>344</v>
      </c>
      <c r="K86" s="195" t="s">
        <v>333</v>
      </c>
    </row>
    <row r="87" spans="1:11" x14ac:dyDescent="0.3">
      <c r="A87" s="196" t="s">
        <v>334</v>
      </c>
      <c r="B87" s="196"/>
      <c r="C87" s="196"/>
      <c r="D87" s="196"/>
      <c r="E87" s="196"/>
      <c r="F87" s="196"/>
      <c r="G87" s="196"/>
      <c r="H87" s="196"/>
      <c r="I87" s="196"/>
      <c r="J87" s="196"/>
      <c r="K87" s="196"/>
    </row>
    <row r="88" spans="1:11" x14ac:dyDescent="0.3">
      <c r="A88" s="117" t="s">
        <v>140</v>
      </c>
      <c r="B88" s="127">
        <v>4396713</v>
      </c>
      <c r="C88" s="127">
        <v>0</v>
      </c>
      <c r="D88" s="127">
        <v>0</v>
      </c>
      <c r="E88" s="127">
        <v>0</v>
      </c>
      <c r="F88" s="127">
        <v>175869</v>
      </c>
      <c r="G88" s="127">
        <v>175869</v>
      </c>
      <c r="H88" s="127">
        <v>175869</v>
      </c>
      <c r="I88" s="127">
        <v>0</v>
      </c>
      <c r="J88" s="127">
        <v>52760</v>
      </c>
      <c r="K88" s="127">
        <v>0</v>
      </c>
    </row>
    <row r="89" spans="1:11" x14ac:dyDescent="0.3">
      <c r="A89" s="117" t="s">
        <v>335</v>
      </c>
      <c r="B89" s="127">
        <v>178816</v>
      </c>
      <c r="C89" s="127">
        <v>7152</v>
      </c>
      <c r="D89" s="127">
        <v>0</v>
      </c>
      <c r="E89" s="127">
        <v>0</v>
      </c>
      <c r="F89" s="127">
        <v>0</v>
      </c>
      <c r="G89" s="127">
        <v>7152</v>
      </c>
      <c r="H89" s="127">
        <v>7152</v>
      </c>
      <c r="I89" s="127">
        <v>0</v>
      </c>
      <c r="J89" s="127">
        <v>2145</v>
      </c>
      <c r="K89" s="127">
        <v>0</v>
      </c>
    </row>
    <row r="90" spans="1:11" x14ac:dyDescent="0.3">
      <c r="A90" s="117" t="s">
        <v>142</v>
      </c>
      <c r="B90" s="127">
        <v>5931375</v>
      </c>
      <c r="C90" s="127">
        <v>0</v>
      </c>
      <c r="D90" s="127">
        <v>0</v>
      </c>
      <c r="E90" s="127">
        <v>0</v>
      </c>
      <c r="F90" s="127">
        <v>237255</v>
      </c>
      <c r="G90" s="127">
        <v>237255</v>
      </c>
      <c r="H90" s="127">
        <v>237255</v>
      </c>
      <c r="I90" s="127">
        <v>0</v>
      </c>
      <c r="J90" s="127">
        <v>71176</v>
      </c>
      <c r="K90" s="127">
        <v>0</v>
      </c>
    </row>
    <row r="91" spans="1:11" x14ac:dyDescent="0.3">
      <c r="A91" s="121" t="s">
        <v>336</v>
      </c>
      <c r="B91" s="128">
        <f>SUM(B88:B90)</f>
        <v>10506904</v>
      </c>
      <c r="C91" s="128">
        <f t="shared" ref="C91:K91" si="14">SUM(C88:C90)</f>
        <v>7152</v>
      </c>
      <c r="D91" s="128">
        <f t="shared" si="14"/>
        <v>0</v>
      </c>
      <c r="E91" s="128">
        <f t="shared" si="14"/>
        <v>0</v>
      </c>
      <c r="F91" s="128">
        <f t="shared" si="14"/>
        <v>413124</v>
      </c>
      <c r="G91" s="128">
        <f t="shared" si="14"/>
        <v>420276</v>
      </c>
      <c r="H91" s="128">
        <f t="shared" si="14"/>
        <v>420276</v>
      </c>
      <c r="I91" s="128">
        <f t="shared" si="14"/>
        <v>0</v>
      </c>
      <c r="J91" s="128">
        <f t="shared" si="14"/>
        <v>126081</v>
      </c>
      <c r="K91" s="128">
        <f t="shared" si="14"/>
        <v>0</v>
      </c>
    </row>
    <row r="92" spans="1:11" x14ac:dyDescent="0.3">
      <c r="A92" s="196" t="s">
        <v>337</v>
      </c>
      <c r="B92" s="196"/>
      <c r="C92" s="196"/>
      <c r="D92" s="196"/>
      <c r="E92" s="196"/>
      <c r="F92" s="196"/>
      <c r="G92" s="196"/>
      <c r="H92" s="196"/>
      <c r="I92" s="196"/>
      <c r="J92" s="196"/>
      <c r="K92" s="196"/>
    </row>
    <row r="93" spans="1:11" x14ac:dyDescent="0.3">
      <c r="A93" s="118" t="s">
        <v>336</v>
      </c>
      <c r="B93" s="128">
        <v>34000688</v>
      </c>
      <c r="C93" s="128">
        <v>28650</v>
      </c>
      <c r="D93" s="128">
        <v>920</v>
      </c>
      <c r="E93" s="128">
        <v>2756</v>
      </c>
      <c r="F93" s="130">
        <v>1443177</v>
      </c>
      <c r="G93" s="129">
        <v>1474506</v>
      </c>
      <c r="H93" s="129">
        <v>1475770</v>
      </c>
      <c r="I93" s="128">
        <v>1346</v>
      </c>
      <c r="J93" s="128">
        <v>442289</v>
      </c>
      <c r="K93" s="128">
        <v>1346</v>
      </c>
    </row>
    <row r="94" spans="1:11" x14ac:dyDescent="0.3">
      <c r="A94" s="196" t="s">
        <v>338</v>
      </c>
      <c r="B94" s="196">
        <f>B91+B93</f>
        <v>44507592</v>
      </c>
      <c r="C94" s="196">
        <f t="shared" ref="C94:K94" si="15">C91+C93</f>
        <v>35802</v>
      </c>
      <c r="D94" s="196">
        <f>D91+D93</f>
        <v>920</v>
      </c>
      <c r="E94" s="196">
        <f t="shared" si="15"/>
        <v>2756</v>
      </c>
      <c r="F94" s="196">
        <f>F91+F93</f>
        <v>1856301</v>
      </c>
      <c r="G94" s="196">
        <f>G91+G93</f>
        <v>1894782</v>
      </c>
      <c r="H94" s="196">
        <f t="shared" si="15"/>
        <v>1896046</v>
      </c>
      <c r="I94" s="196">
        <f t="shared" si="15"/>
        <v>1346</v>
      </c>
      <c r="J94" s="196">
        <f t="shared" si="15"/>
        <v>568370</v>
      </c>
      <c r="K94" s="196">
        <f t="shared" si="15"/>
        <v>1346</v>
      </c>
    </row>
    <row r="96" spans="1:11" x14ac:dyDescent="0.3">
      <c r="F96" s="204"/>
    </row>
    <row r="97" spans="1:11" x14ac:dyDescent="0.3">
      <c r="A97" s="116" t="s">
        <v>373</v>
      </c>
      <c r="B97" s="244" t="s">
        <v>118</v>
      </c>
      <c r="C97" s="244"/>
      <c r="D97" s="244"/>
      <c r="E97" s="125"/>
      <c r="F97" s="126"/>
      <c r="G97" s="125"/>
      <c r="H97" s="125"/>
      <c r="I97" s="125"/>
      <c r="J97" s="125"/>
      <c r="K97" s="125"/>
    </row>
    <row r="98" spans="1:11" ht="39" x14ac:dyDescent="0.3">
      <c r="A98" s="194" t="s">
        <v>118</v>
      </c>
      <c r="B98" s="194" t="s">
        <v>324</v>
      </c>
      <c r="C98" s="194" t="s">
        <v>374</v>
      </c>
      <c r="D98" s="194" t="s">
        <v>326</v>
      </c>
      <c r="E98" s="194" t="s">
        <v>327</v>
      </c>
      <c r="F98" s="194" t="s">
        <v>328</v>
      </c>
      <c r="G98" s="194" t="s">
        <v>375</v>
      </c>
      <c r="H98" s="194" t="s">
        <v>376</v>
      </c>
      <c r="I98" s="194" t="s">
        <v>331</v>
      </c>
      <c r="J98" s="194" t="s">
        <v>344</v>
      </c>
      <c r="K98" s="194" t="s">
        <v>333</v>
      </c>
    </row>
    <row r="99" spans="1:11" x14ac:dyDescent="0.3">
      <c r="A99" s="198" t="s">
        <v>334</v>
      </c>
      <c r="B99" s="198"/>
      <c r="C99" s="198"/>
      <c r="D99" s="198"/>
      <c r="E99" s="198"/>
      <c r="F99" s="198"/>
      <c r="G99" s="198"/>
      <c r="H99" s="198"/>
      <c r="I99" s="198"/>
      <c r="J99" s="198"/>
      <c r="K99" s="198"/>
    </row>
    <row r="100" spans="1:11" x14ac:dyDescent="0.3">
      <c r="A100" s="117" t="s">
        <v>140</v>
      </c>
      <c r="B100" s="127">
        <v>4396713</v>
      </c>
      <c r="C100" s="127">
        <v>879343</v>
      </c>
      <c r="D100" s="127">
        <v>0</v>
      </c>
      <c r="E100" s="127">
        <v>0</v>
      </c>
      <c r="F100" s="127">
        <v>0</v>
      </c>
      <c r="G100" s="127">
        <v>879343</v>
      </c>
      <c r="H100" s="127">
        <v>879343</v>
      </c>
      <c r="I100" s="127">
        <v>0</v>
      </c>
      <c r="J100" s="127">
        <v>0</v>
      </c>
      <c r="K100" s="127">
        <v>0</v>
      </c>
    </row>
    <row r="101" spans="1:11" x14ac:dyDescent="0.3">
      <c r="A101" s="117" t="s">
        <v>335</v>
      </c>
      <c r="B101" s="127">
        <v>178816</v>
      </c>
      <c r="C101" s="127">
        <v>33000</v>
      </c>
      <c r="D101" s="127">
        <v>0</v>
      </c>
      <c r="E101" s="127">
        <v>0</v>
      </c>
      <c r="F101" s="127">
        <v>2764</v>
      </c>
      <c r="G101" s="127">
        <v>35764</v>
      </c>
      <c r="H101" s="127">
        <v>35764</v>
      </c>
      <c r="I101" s="127">
        <v>0</v>
      </c>
      <c r="J101" s="127">
        <v>0</v>
      </c>
      <c r="K101" s="127">
        <v>0</v>
      </c>
    </row>
    <row r="102" spans="1:11" x14ac:dyDescent="0.3">
      <c r="A102" s="117" t="s">
        <v>142</v>
      </c>
      <c r="B102" s="127">
        <v>5931375</v>
      </c>
      <c r="C102" s="127">
        <v>1186275</v>
      </c>
      <c r="D102" s="127">
        <v>0</v>
      </c>
      <c r="E102" s="127">
        <v>0</v>
      </c>
      <c r="F102" s="127">
        <v>0</v>
      </c>
      <c r="G102" s="127">
        <v>1186275</v>
      </c>
      <c r="H102" s="127">
        <v>1186275</v>
      </c>
      <c r="I102" s="127">
        <v>0</v>
      </c>
      <c r="J102" s="127">
        <v>0</v>
      </c>
      <c r="K102" s="127">
        <v>0</v>
      </c>
    </row>
    <row r="103" spans="1:11" x14ac:dyDescent="0.3">
      <c r="A103" s="121" t="s">
        <v>336</v>
      </c>
      <c r="B103" s="128">
        <f>SUM(B100:B102)</f>
        <v>10506904</v>
      </c>
      <c r="C103" s="128">
        <f t="shared" ref="C103:K103" si="16">SUM(C100:C102)</f>
        <v>2098618</v>
      </c>
      <c r="D103" s="128">
        <f t="shared" si="16"/>
        <v>0</v>
      </c>
      <c r="E103" s="128">
        <f t="shared" si="16"/>
        <v>0</v>
      </c>
      <c r="F103" s="128">
        <f t="shared" si="16"/>
        <v>2764</v>
      </c>
      <c r="G103" s="128">
        <f t="shared" si="16"/>
        <v>2101382</v>
      </c>
      <c r="H103" s="128">
        <f t="shared" si="16"/>
        <v>2101382</v>
      </c>
      <c r="I103" s="128">
        <f t="shared" si="16"/>
        <v>0</v>
      </c>
      <c r="J103" s="128">
        <f t="shared" si="16"/>
        <v>0</v>
      </c>
      <c r="K103" s="128">
        <f t="shared" si="16"/>
        <v>0</v>
      </c>
    </row>
    <row r="104" spans="1:11" x14ac:dyDescent="0.3">
      <c r="A104" s="199" t="s">
        <v>337</v>
      </c>
      <c r="B104" s="199"/>
      <c r="C104" s="199"/>
      <c r="D104" s="199"/>
      <c r="E104" s="199"/>
      <c r="F104" s="199"/>
      <c r="G104" s="199"/>
      <c r="H104" s="199"/>
      <c r="I104" s="199"/>
      <c r="J104" s="199"/>
      <c r="K104" s="199"/>
    </row>
    <row r="105" spans="1:11" x14ac:dyDescent="0.3">
      <c r="A105" s="118" t="s">
        <v>336</v>
      </c>
      <c r="B105" s="128">
        <v>34000688</v>
      </c>
      <c r="C105" s="128">
        <v>5445004</v>
      </c>
      <c r="D105" s="128">
        <v>0</v>
      </c>
      <c r="E105" s="128">
        <v>0</v>
      </c>
      <c r="F105" s="128">
        <v>17604</v>
      </c>
      <c r="G105" s="128">
        <v>5462608</v>
      </c>
      <c r="H105" s="128">
        <v>5399940</v>
      </c>
      <c r="I105" s="128">
        <v>70736</v>
      </c>
      <c r="J105" s="128">
        <v>0</v>
      </c>
      <c r="K105" s="128">
        <v>0</v>
      </c>
    </row>
    <row r="106" spans="1:11" x14ac:dyDescent="0.3">
      <c r="A106" s="196" t="s">
        <v>338</v>
      </c>
      <c r="B106" s="196">
        <f>B103+B105</f>
        <v>44507592</v>
      </c>
      <c r="C106" s="196">
        <f t="shared" ref="C106:K106" si="17">C103+C105</f>
        <v>7543622</v>
      </c>
      <c r="D106" s="196">
        <f t="shared" si="17"/>
        <v>0</v>
      </c>
      <c r="E106" s="196">
        <f t="shared" si="17"/>
        <v>0</v>
      </c>
      <c r="F106" s="196">
        <f t="shared" si="17"/>
        <v>20368</v>
      </c>
      <c r="G106" s="196">
        <f t="shared" si="17"/>
        <v>7563990</v>
      </c>
      <c r="H106" s="196">
        <f t="shared" si="17"/>
        <v>7501322</v>
      </c>
      <c r="I106" s="196">
        <f t="shared" si="17"/>
        <v>70736</v>
      </c>
      <c r="J106" s="196">
        <f t="shared" si="17"/>
        <v>0</v>
      </c>
      <c r="K106" s="196">
        <f t="shared" si="17"/>
        <v>0</v>
      </c>
    </row>
  </sheetData>
  <mergeCells count="8">
    <mergeCell ref="B85:D85"/>
    <mergeCell ref="B97:D97"/>
    <mergeCell ref="B1:D1"/>
    <mergeCell ref="B13:D13"/>
    <mergeCell ref="B25:D25"/>
    <mergeCell ref="B37:D37"/>
    <mergeCell ref="B61:D61"/>
    <mergeCell ref="B73:D7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F0016-24F5-4619-A744-9AE0A859C1C9}">
  <dimension ref="A1:G11"/>
  <sheetViews>
    <sheetView showGridLines="0" workbookViewId="0"/>
  </sheetViews>
  <sheetFormatPr defaultColWidth="8.7265625" defaultRowHeight="15.5" x14ac:dyDescent="0.35"/>
  <cols>
    <col min="1" max="1" width="13.7265625" style="14" customWidth="1"/>
    <col min="2" max="2" width="13.26953125" style="14" bestFit="1" customWidth="1"/>
    <col min="3" max="3" width="12.7265625" style="14" bestFit="1" customWidth="1"/>
    <col min="4" max="4" width="18.54296875" style="14" bestFit="1" customWidth="1"/>
    <col min="5" max="5" width="8.453125" style="14" customWidth="1"/>
    <col min="6" max="6" width="8.54296875" style="14" bestFit="1" customWidth="1"/>
    <col min="7" max="7" width="13.453125" style="14" bestFit="1" customWidth="1"/>
    <col min="8" max="16384" width="8.7265625" style="14"/>
  </cols>
  <sheetData>
    <row r="1" spans="1:7" x14ac:dyDescent="0.35">
      <c r="A1" s="12" t="s">
        <v>416</v>
      </c>
    </row>
    <row r="2" spans="1:7" x14ac:dyDescent="0.35">
      <c r="A2" s="170" t="s">
        <v>377</v>
      </c>
      <c r="B2" s="191" t="s">
        <v>192</v>
      </c>
      <c r="C2" s="191" t="s">
        <v>214</v>
      </c>
      <c r="D2" s="191" t="s">
        <v>378</v>
      </c>
      <c r="E2" s="191" t="s">
        <v>150</v>
      </c>
      <c r="F2" s="191" t="s">
        <v>159</v>
      </c>
    </row>
    <row r="3" spans="1:7" x14ac:dyDescent="0.35">
      <c r="A3" s="170" t="s">
        <v>151</v>
      </c>
      <c r="B3" s="139">
        <v>0</v>
      </c>
      <c r="C3" s="93">
        <v>123</v>
      </c>
      <c r="D3" s="93">
        <v>52</v>
      </c>
      <c r="E3" s="139">
        <v>0</v>
      </c>
      <c r="F3" s="93">
        <f>SUM(B3:E3)</f>
        <v>175</v>
      </c>
    </row>
    <row r="4" spans="1:7" x14ac:dyDescent="0.35">
      <c r="A4" s="170" t="s">
        <v>153</v>
      </c>
      <c r="B4" s="93">
        <v>527</v>
      </c>
      <c r="C4" s="93">
        <v>5112</v>
      </c>
      <c r="D4" s="93">
        <v>3462</v>
      </c>
      <c r="E4" s="93">
        <v>90372</v>
      </c>
      <c r="F4" s="93">
        <f t="shared" ref="F4:F9" si="0">SUM(B4:E4)</f>
        <v>99473</v>
      </c>
    </row>
    <row r="5" spans="1:7" x14ac:dyDescent="0.35">
      <c r="A5" s="170" t="s">
        <v>152</v>
      </c>
      <c r="B5" s="93">
        <v>504</v>
      </c>
      <c r="C5" s="93">
        <v>492</v>
      </c>
      <c r="D5" s="93">
        <v>97251</v>
      </c>
      <c r="E5" s="93">
        <v>11058</v>
      </c>
      <c r="F5" s="93">
        <f t="shared" si="0"/>
        <v>109305</v>
      </c>
    </row>
    <row r="6" spans="1:7" x14ac:dyDescent="0.35">
      <c r="A6" s="170" t="s">
        <v>154</v>
      </c>
      <c r="B6" s="139">
        <v>0</v>
      </c>
      <c r="C6" s="139">
        <v>0</v>
      </c>
      <c r="D6" s="93">
        <v>386</v>
      </c>
      <c r="E6" s="93">
        <v>3351</v>
      </c>
      <c r="F6" s="93">
        <f t="shared" si="0"/>
        <v>3737</v>
      </c>
    </row>
    <row r="7" spans="1:7" x14ac:dyDescent="0.35">
      <c r="A7" s="170" t="s">
        <v>155</v>
      </c>
      <c r="B7" s="139">
        <v>0</v>
      </c>
      <c r="C7" s="139">
        <v>0</v>
      </c>
      <c r="D7" s="93">
        <v>6115</v>
      </c>
      <c r="E7" s="93">
        <v>1866</v>
      </c>
      <c r="F7" s="93">
        <f t="shared" si="0"/>
        <v>7981</v>
      </c>
    </row>
    <row r="8" spans="1:7" x14ac:dyDescent="0.35">
      <c r="A8" s="170" t="s">
        <v>156</v>
      </c>
      <c r="B8" s="139">
        <v>0</v>
      </c>
      <c r="C8" s="139">
        <v>0</v>
      </c>
      <c r="D8" s="93">
        <v>290</v>
      </c>
      <c r="E8" s="139">
        <v>0</v>
      </c>
      <c r="F8" s="93">
        <f t="shared" si="0"/>
        <v>290</v>
      </c>
    </row>
    <row r="9" spans="1:7" x14ac:dyDescent="0.35">
      <c r="A9" s="170" t="s">
        <v>157</v>
      </c>
      <c r="B9" s="139">
        <v>0</v>
      </c>
      <c r="C9" s="139">
        <v>0</v>
      </c>
      <c r="D9" s="139">
        <v>0</v>
      </c>
      <c r="E9" s="93">
        <v>36847</v>
      </c>
      <c r="F9" s="93">
        <f t="shared" si="0"/>
        <v>36847</v>
      </c>
    </row>
    <row r="10" spans="1:7" x14ac:dyDescent="0.35">
      <c r="A10" s="192" t="s">
        <v>159</v>
      </c>
      <c r="B10" s="193">
        <f>SUM(B3:B9)</f>
        <v>1031</v>
      </c>
      <c r="C10" s="193">
        <f t="shared" ref="C10:E10" si="1">SUM(C3:C9)</f>
        <v>5727</v>
      </c>
      <c r="D10" s="193">
        <f t="shared" si="1"/>
        <v>107556</v>
      </c>
      <c r="E10" s="193">
        <f t="shared" si="1"/>
        <v>143494</v>
      </c>
      <c r="F10" s="193">
        <f>SUM(B10:E10)</f>
        <v>257808</v>
      </c>
    </row>
    <row r="11" spans="1:7" x14ac:dyDescent="0.35">
      <c r="A11" s="81" t="s">
        <v>417</v>
      </c>
      <c r="B11" s="13"/>
      <c r="C11" s="13"/>
      <c r="D11" s="13"/>
      <c r="E11" s="13"/>
      <c r="F11" s="98"/>
      <c r="G11" s="13"/>
    </row>
  </sheetData>
  <pageMargins left="0.7" right="0.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A04F-1C8B-41E4-A05C-4C8B34A6BCE5}">
  <dimension ref="A1:F46"/>
  <sheetViews>
    <sheetView showGridLines="0" workbookViewId="0"/>
  </sheetViews>
  <sheetFormatPr defaultColWidth="8.7265625" defaultRowHeight="15.5" x14ac:dyDescent="0.35"/>
  <cols>
    <col min="1" max="1" width="49.08984375" style="14" bestFit="1" customWidth="1"/>
    <col min="2" max="2" width="30.1796875" style="14" bestFit="1" customWidth="1"/>
    <col min="3" max="3" width="7.54296875" style="14" bestFit="1" customWidth="1"/>
    <col min="4" max="4" width="20.7265625" style="14" customWidth="1"/>
    <col min="5" max="5" width="21.26953125" style="14" bestFit="1" customWidth="1"/>
    <col min="6" max="6" width="15.6328125" style="14" customWidth="1"/>
    <col min="7" max="16384" width="8.7265625" style="14"/>
  </cols>
  <sheetData>
    <row r="1" spans="1:6" x14ac:dyDescent="0.35">
      <c r="A1" s="12" t="s">
        <v>105</v>
      </c>
      <c r="B1" s="218"/>
      <c r="E1"/>
      <c r="F1"/>
    </row>
    <row r="2" spans="1:6" x14ac:dyDescent="0.35">
      <c r="A2" s="132" t="s">
        <v>420</v>
      </c>
      <c r="B2" s="229" t="s">
        <v>108</v>
      </c>
      <c r="C2" s="230"/>
      <c r="D2"/>
    </row>
    <row r="3" spans="1:6" x14ac:dyDescent="0.35">
      <c r="A3" s="174" t="s">
        <v>74</v>
      </c>
      <c r="B3" s="231">
        <v>0.2</v>
      </c>
      <c r="C3" s="232"/>
    </row>
    <row r="4" spans="1:6" x14ac:dyDescent="0.35">
      <c r="A4" s="216" t="s">
        <v>107</v>
      </c>
      <c r="B4" s="219" t="s">
        <v>109</v>
      </c>
      <c r="C4" s="217">
        <v>0.17</v>
      </c>
    </row>
    <row r="5" spans="1:6" x14ac:dyDescent="0.35">
      <c r="A5" s="174" t="s">
        <v>106</v>
      </c>
      <c r="B5" s="233">
        <v>1.5432E-2</v>
      </c>
      <c r="C5" s="234"/>
    </row>
    <row r="6" spans="1:6" x14ac:dyDescent="0.35">
      <c r="A6" s="216" t="s">
        <v>107</v>
      </c>
      <c r="B6" s="219" t="s">
        <v>110</v>
      </c>
      <c r="C6" s="217">
        <v>8.8009999999999998E-4</v>
      </c>
    </row>
    <row r="7" spans="1:6" x14ac:dyDescent="0.35">
      <c r="A7" s="174" t="s">
        <v>111</v>
      </c>
      <c r="B7" s="235">
        <v>4.0856000000000003E-2</v>
      </c>
      <c r="C7" s="236"/>
    </row>
    <row r="8" spans="1:6" x14ac:dyDescent="0.35">
      <c r="A8" s="216" t="s">
        <v>107</v>
      </c>
      <c r="B8" s="219" t="s">
        <v>114</v>
      </c>
      <c r="C8" s="217">
        <v>2.3865999999999998E-2</v>
      </c>
    </row>
    <row r="9" spans="1:6" x14ac:dyDescent="0.35">
      <c r="A9" s="216" t="s">
        <v>107</v>
      </c>
      <c r="B9" s="221" t="s">
        <v>113</v>
      </c>
      <c r="C9" s="225">
        <v>0</v>
      </c>
    </row>
    <row r="10" spans="1:6" x14ac:dyDescent="0.35">
      <c r="A10" s="156" t="s">
        <v>112</v>
      </c>
      <c r="B10" s="237">
        <v>3.5999999999999997E-2</v>
      </c>
      <c r="C10" s="238"/>
      <c r="E10"/>
    </row>
    <row r="11" spans="1:6" x14ac:dyDescent="0.35">
      <c r="A11" s="156" t="s">
        <v>357</v>
      </c>
      <c r="B11" s="227">
        <v>3.6999999999999998E-2</v>
      </c>
      <c r="C11" s="228"/>
      <c r="E11"/>
    </row>
    <row r="12" spans="1:6" x14ac:dyDescent="0.35">
      <c r="A12" s="156" t="s">
        <v>115</v>
      </c>
      <c r="B12" s="227">
        <v>5.5E-2</v>
      </c>
      <c r="C12" s="228"/>
      <c r="E12"/>
      <c r="F12"/>
    </row>
    <row r="13" spans="1:6" x14ac:dyDescent="0.35">
      <c r="A13" s="156" t="s">
        <v>418</v>
      </c>
      <c r="B13" s="227">
        <v>4.4999999999999998E-2</v>
      </c>
      <c r="C13" s="228"/>
      <c r="E13"/>
      <c r="F13"/>
    </row>
    <row r="14" spans="1:6" x14ac:dyDescent="0.35">
      <c r="A14" s="216" t="s">
        <v>107</v>
      </c>
      <c r="B14" s="220" t="s">
        <v>116</v>
      </c>
      <c r="C14" s="224">
        <v>0</v>
      </c>
      <c r="E14"/>
      <c r="F14"/>
    </row>
    <row r="15" spans="1:6" x14ac:dyDescent="0.35">
      <c r="A15" s="174" t="s">
        <v>421</v>
      </c>
      <c r="B15" s="227">
        <v>0.24</v>
      </c>
      <c r="C15" s="228"/>
      <c r="D15"/>
      <c r="E15"/>
      <c r="F15"/>
    </row>
    <row r="16" spans="1:6" x14ac:dyDescent="0.35">
      <c r="A16" s="174" t="s">
        <v>118</v>
      </c>
      <c r="B16" s="227">
        <v>0.2</v>
      </c>
      <c r="C16" s="228"/>
      <c r="E16"/>
      <c r="F16"/>
    </row>
    <row r="17" spans="1:6" x14ac:dyDescent="0.35">
      <c r="A17" s="216" t="s">
        <v>107</v>
      </c>
      <c r="B17" s="222" t="s">
        <v>119</v>
      </c>
      <c r="C17" s="224">
        <v>0</v>
      </c>
      <c r="E17"/>
      <c r="F17"/>
    </row>
    <row r="18" spans="1:6" x14ac:dyDescent="0.35">
      <c r="A18" s="223" t="s">
        <v>422</v>
      </c>
      <c r="C18"/>
      <c r="D18"/>
      <c r="E18"/>
      <c r="F18"/>
    </row>
    <row r="19" spans="1:6" x14ac:dyDescent="0.35">
      <c r="E19"/>
      <c r="F19"/>
    </row>
    <row r="20" spans="1:6" x14ac:dyDescent="0.35">
      <c r="E20"/>
      <c r="F20"/>
    </row>
    <row r="21" spans="1:6" x14ac:dyDescent="0.35">
      <c r="C21"/>
      <c r="D21"/>
      <c r="E21"/>
      <c r="F21"/>
    </row>
    <row r="22" spans="1:6" x14ac:dyDescent="0.35">
      <c r="E22"/>
      <c r="F22"/>
    </row>
    <row r="23" spans="1:6" x14ac:dyDescent="0.35">
      <c r="E23"/>
      <c r="F23"/>
    </row>
    <row r="24" spans="1:6" x14ac:dyDescent="0.35">
      <c r="E24"/>
      <c r="F24"/>
    </row>
    <row r="25" spans="1:6" x14ac:dyDescent="0.35">
      <c r="E25"/>
      <c r="F25"/>
    </row>
    <row r="26" spans="1:6" x14ac:dyDescent="0.35">
      <c r="E26"/>
      <c r="F26"/>
    </row>
    <row r="27" spans="1:6" x14ac:dyDescent="0.35">
      <c r="E27"/>
      <c r="F27"/>
    </row>
    <row r="28" spans="1:6" x14ac:dyDescent="0.35">
      <c r="E28"/>
      <c r="F28"/>
    </row>
    <row r="29" spans="1:6" x14ac:dyDescent="0.35">
      <c r="E29"/>
      <c r="F29"/>
    </row>
    <row r="30" spans="1:6" x14ac:dyDescent="0.35">
      <c r="E30"/>
      <c r="F30"/>
    </row>
    <row r="31" spans="1:6" x14ac:dyDescent="0.35">
      <c r="E31"/>
      <c r="F31"/>
    </row>
    <row r="32" spans="1:6" x14ac:dyDescent="0.35">
      <c r="E32"/>
      <c r="F32"/>
    </row>
    <row r="33" spans="5:6" x14ac:dyDescent="0.35">
      <c r="E33"/>
      <c r="F33"/>
    </row>
    <row r="34" spans="5:6" x14ac:dyDescent="0.35">
      <c r="E34"/>
      <c r="F34"/>
    </row>
    <row r="35" spans="5:6" x14ac:dyDescent="0.35">
      <c r="E35"/>
      <c r="F35"/>
    </row>
    <row r="36" spans="5:6" x14ac:dyDescent="0.35">
      <c r="E36"/>
      <c r="F36"/>
    </row>
    <row r="37" spans="5:6" x14ac:dyDescent="0.35">
      <c r="E37"/>
      <c r="F37"/>
    </row>
    <row r="38" spans="5:6" x14ac:dyDescent="0.35">
      <c r="E38"/>
      <c r="F38"/>
    </row>
    <row r="39" spans="5:6" x14ac:dyDescent="0.35">
      <c r="E39"/>
      <c r="F39"/>
    </row>
    <row r="40" spans="5:6" x14ac:dyDescent="0.35">
      <c r="E40"/>
      <c r="F40"/>
    </row>
    <row r="41" spans="5:6" x14ac:dyDescent="0.35">
      <c r="E41"/>
      <c r="F41"/>
    </row>
    <row r="42" spans="5:6" x14ac:dyDescent="0.35">
      <c r="E42"/>
      <c r="F42"/>
    </row>
    <row r="43" spans="5:6" x14ac:dyDescent="0.35">
      <c r="E43"/>
      <c r="F43"/>
    </row>
    <row r="44" spans="5:6" x14ac:dyDescent="0.35">
      <c r="E44"/>
      <c r="F44"/>
    </row>
    <row r="45" spans="5:6" x14ac:dyDescent="0.35">
      <c r="E45"/>
      <c r="F45"/>
    </row>
    <row r="46" spans="5:6" x14ac:dyDescent="0.35">
      <c r="F46"/>
    </row>
  </sheetData>
  <mergeCells count="10">
    <mergeCell ref="B15:C15"/>
    <mergeCell ref="B16:C16"/>
    <mergeCell ref="B2:C2"/>
    <mergeCell ref="B3:C3"/>
    <mergeCell ref="B5:C5"/>
    <mergeCell ref="B7:C7"/>
    <mergeCell ref="B10:C10"/>
    <mergeCell ref="B11:C11"/>
    <mergeCell ref="B12:C12"/>
    <mergeCell ref="B13:C13"/>
  </mergeCells>
  <pageMargins left="1.2"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1408-EA2C-4BF5-B57B-E32B8EC4E85E}">
  <dimension ref="A1:Q68"/>
  <sheetViews>
    <sheetView showGridLines="0" workbookViewId="0"/>
  </sheetViews>
  <sheetFormatPr defaultColWidth="8.7265625" defaultRowHeight="15.5" x14ac:dyDescent="0.35"/>
  <cols>
    <col min="1" max="1" width="42.7265625" style="14" customWidth="1"/>
    <col min="2" max="7" width="11.26953125" style="14" bestFit="1" customWidth="1"/>
    <col min="8" max="8" width="12.453125" style="14" bestFit="1" customWidth="1"/>
    <col min="9" max="10" width="11.26953125" style="14" bestFit="1" customWidth="1"/>
    <col min="11" max="11" width="8.453125" style="14" bestFit="1" customWidth="1"/>
    <col min="12" max="17" width="11.26953125" style="14" bestFit="1" customWidth="1"/>
    <col min="18" max="18" width="10.81640625" style="14" customWidth="1"/>
    <col min="19" max="19" width="11.7265625" style="14" bestFit="1" customWidth="1"/>
    <col min="20" max="16384" width="8.7265625" style="14"/>
  </cols>
  <sheetData>
    <row r="1" spans="1:15" x14ac:dyDescent="0.35">
      <c r="A1" s="24" t="s">
        <v>121</v>
      </c>
      <c r="B1" s="30"/>
      <c r="C1" s="31"/>
      <c r="D1" s="29"/>
    </row>
    <row r="2" spans="1:15" x14ac:dyDescent="0.35">
      <c r="A2" s="151" t="s">
        <v>122</v>
      </c>
      <c r="B2" s="150">
        <v>2018</v>
      </c>
      <c r="C2" s="150">
        <v>2019</v>
      </c>
      <c r="D2" s="150">
        <v>2020</v>
      </c>
      <c r="E2" s="150">
        <v>2021</v>
      </c>
      <c r="F2" s="150">
        <v>2022</v>
      </c>
      <c r="I2" s="133"/>
      <c r="J2" s="133"/>
      <c r="K2" s="133"/>
      <c r="L2" s="133"/>
      <c r="M2" s="133"/>
      <c r="N2" s="133"/>
      <c r="O2" s="133"/>
    </row>
    <row r="3" spans="1:15" x14ac:dyDescent="0.35">
      <c r="A3" s="152" t="s">
        <v>123</v>
      </c>
      <c r="B3" s="26">
        <v>46409960</v>
      </c>
      <c r="C3" s="26">
        <v>44705757.244186766</v>
      </c>
      <c r="D3" s="40">
        <v>43673802</v>
      </c>
      <c r="E3" s="40">
        <v>44374196</v>
      </c>
      <c r="F3" s="25">
        <v>44507592</v>
      </c>
      <c r="I3" s="133"/>
      <c r="J3" s="133"/>
      <c r="K3" s="133"/>
      <c r="L3" s="133"/>
      <c r="M3" s="133"/>
      <c r="N3" s="133"/>
      <c r="O3" s="133"/>
    </row>
    <row r="4" spans="1:15" x14ac:dyDescent="0.35">
      <c r="A4" s="152" t="s">
        <v>124</v>
      </c>
      <c r="B4" s="33">
        <v>7.4632600415945202E-2</v>
      </c>
      <c r="C4" s="33">
        <v>8.4912642889940465E-2</v>
      </c>
      <c r="D4" s="58">
        <v>0.10428423428763998</v>
      </c>
      <c r="E4" s="58">
        <v>0.120793287161755</v>
      </c>
      <c r="F4" s="32">
        <v>0.14119999999999999</v>
      </c>
    </row>
    <row r="5" spans="1:15" x14ac:dyDescent="0.35">
      <c r="A5" s="152" t="s">
        <v>125</v>
      </c>
      <c r="B5" s="26">
        <v>3463696</v>
      </c>
      <c r="C5" s="26">
        <v>3796084</v>
      </c>
      <c r="D5" s="40">
        <v>4554489</v>
      </c>
      <c r="E5" s="40">
        <v>5360105</v>
      </c>
      <c r="F5" s="25">
        <v>6285277</v>
      </c>
    </row>
    <row r="6" spans="1:15" x14ac:dyDescent="0.35">
      <c r="A6" s="152" t="s">
        <v>126</v>
      </c>
      <c r="B6" s="35">
        <v>-176911</v>
      </c>
      <c r="C6" s="35">
        <v>-72132</v>
      </c>
      <c r="D6" s="56">
        <v>-44812</v>
      </c>
      <c r="E6" s="56">
        <v>-53274</v>
      </c>
      <c r="F6" s="34">
        <v>-961</v>
      </c>
    </row>
    <row r="7" spans="1:15" x14ac:dyDescent="0.35">
      <c r="A7" s="152" t="s">
        <v>127</v>
      </c>
      <c r="B7" s="26">
        <v>3286785</v>
      </c>
      <c r="C7" s="26">
        <v>3723952</v>
      </c>
      <c r="D7" s="40">
        <v>4509677</v>
      </c>
      <c r="E7" s="40">
        <v>5306831</v>
      </c>
      <c r="F7" s="25">
        <f>F5+F6</f>
        <v>6284316</v>
      </c>
    </row>
    <row r="8" spans="1:15" s="13" customFormat="1" x14ac:dyDescent="0.35">
      <c r="A8" s="29"/>
      <c r="B8" s="29"/>
      <c r="C8" s="29"/>
      <c r="D8" s="36"/>
      <c r="E8" s="36"/>
      <c r="F8" s="96"/>
    </row>
    <row r="9" spans="1:15" x14ac:dyDescent="0.35">
      <c r="A9" s="152" t="s">
        <v>128</v>
      </c>
      <c r="B9" s="26">
        <v>3155357</v>
      </c>
      <c r="C9" s="26">
        <v>3437386</v>
      </c>
      <c r="D9" s="40">
        <v>4311756</v>
      </c>
      <c r="E9" s="40">
        <v>5740845</v>
      </c>
      <c r="F9" s="25">
        <v>6358591</v>
      </c>
      <c r="G9"/>
      <c r="H9"/>
      <c r="I9"/>
      <c r="J9"/>
    </row>
    <row r="10" spans="1:15" x14ac:dyDescent="0.35">
      <c r="A10" s="152" t="s">
        <v>129</v>
      </c>
      <c r="B10" s="35">
        <v>-590004</v>
      </c>
      <c r="C10" s="35">
        <v>-329731</v>
      </c>
      <c r="D10" s="56">
        <v>-257237</v>
      </c>
      <c r="E10" s="56">
        <v>-672704</v>
      </c>
      <c r="F10" s="34">
        <v>-760474</v>
      </c>
      <c r="G10"/>
      <c r="H10"/>
      <c r="I10"/>
      <c r="J10"/>
    </row>
    <row r="11" spans="1:15" x14ac:dyDescent="0.35">
      <c r="A11" s="152" t="s">
        <v>130</v>
      </c>
      <c r="B11" s="26">
        <v>2565353</v>
      </c>
      <c r="C11" s="26">
        <v>3107655</v>
      </c>
      <c r="D11" s="40">
        <v>4054519</v>
      </c>
      <c r="E11" s="40">
        <v>5068141</v>
      </c>
      <c r="F11" s="25">
        <f>F9+F10</f>
        <v>5598117</v>
      </c>
      <c r="G11"/>
      <c r="H11"/>
      <c r="I11"/>
      <c r="J11"/>
    </row>
    <row r="12" spans="1:15" x14ac:dyDescent="0.35">
      <c r="A12" s="152" t="s">
        <v>131</v>
      </c>
      <c r="B12" s="26">
        <v>721430</v>
      </c>
      <c r="C12" s="26">
        <v>616296</v>
      </c>
      <c r="D12" s="40">
        <v>454515</v>
      </c>
      <c r="E12" s="40">
        <v>236186</v>
      </c>
      <c r="F12" s="34">
        <v>672879</v>
      </c>
      <c r="G12"/>
      <c r="H12"/>
      <c r="I12"/>
      <c r="J12"/>
    </row>
    <row r="13" spans="1:15" x14ac:dyDescent="0.35">
      <c r="A13" s="152" t="s">
        <v>132</v>
      </c>
      <c r="B13" s="26">
        <v>3286783</v>
      </c>
      <c r="C13" s="26">
        <v>3723951</v>
      </c>
      <c r="D13" s="40">
        <v>4509034</v>
      </c>
      <c r="E13" s="40">
        <v>5304327</v>
      </c>
      <c r="F13" s="25">
        <f>F11+F12</f>
        <v>6270996</v>
      </c>
      <c r="G13"/>
      <c r="H13"/>
      <c r="I13"/>
      <c r="J13"/>
    </row>
    <row r="14" spans="1:15" x14ac:dyDescent="0.35">
      <c r="A14" s="152" t="s">
        <v>133</v>
      </c>
      <c r="B14" s="26">
        <v>2</v>
      </c>
      <c r="C14" s="26">
        <v>9</v>
      </c>
      <c r="D14" s="40">
        <v>643</v>
      </c>
      <c r="E14" s="40">
        <v>2272</v>
      </c>
      <c r="F14" s="25">
        <v>13320</v>
      </c>
      <c r="G14"/>
      <c r="H14"/>
      <c r="I14"/>
      <c r="J14"/>
    </row>
    <row r="15" spans="1:15" x14ac:dyDescent="0.35">
      <c r="A15" s="152" t="s">
        <v>134</v>
      </c>
      <c r="B15" s="26">
        <v>3286785</v>
      </c>
      <c r="C15" s="26">
        <v>3723960</v>
      </c>
      <c r="D15" s="40">
        <v>4509677</v>
      </c>
      <c r="E15" s="40">
        <v>5306599</v>
      </c>
      <c r="F15" s="25">
        <f>F13+F14</f>
        <v>6284316</v>
      </c>
      <c r="G15" s="97"/>
      <c r="H15"/>
      <c r="I15"/>
      <c r="J15"/>
    </row>
    <row r="16" spans="1:15" x14ac:dyDescent="0.35">
      <c r="A16" s="152" t="s">
        <v>135</v>
      </c>
      <c r="B16" s="26">
        <v>586227</v>
      </c>
      <c r="C16" s="26">
        <v>328207</v>
      </c>
      <c r="D16" s="40">
        <v>256982</v>
      </c>
      <c r="E16" s="40">
        <v>672468</v>
      </c>
      <c r="F16" s="25">
        <v>760374</v>
      </c>
      <c r="G16"/>
      <c r="H16"/>
      <c r="I16"/>
      <c r="J16"/>
    </row>
    <row r="17" spans="1:10" s="13" customFormat="1" x14ac:dyDescent="0.35">
      <c r="A17" s="29"/>
      <c r="B17" s="29"/>
      <c r="C17" s="29"/>
      <c r="D17" s="36"/>
      <c r="E17" s="36"/>
      <c r="F17" s="36"/>
      <c r="G17" s="98"/>
    </row>
    <row r="18" spans="1:10" x14ac:dyDescent="0.35">
      <c r="A18" s="152" t="s">
        <v>136</v>
      </c>
      <c r="B18" s="42">
        <v>137.9</v>
      </c>
      <c r="C18" s="42">
        <v>633.96</v>
      </c>
      <c r="D18" s="78">
        <v>46019.509999999995</v>
      </c>
      <c r="E18" s="78">
        <v>136320</v>
      </c>
      <c r="F18" s="61">
        <f>[5]CEC!D68</f>
        <v>666000</v>
      </c>
    </row>
    <row r="19" spans="1:10" x14ac:dyDescent="0.35">
      <c r="A19" s="70" t="s">
        <v>137</v>
      </c>
      <c r="B19" s="37"/>
      <c r="C19" s="38"/>
      <c r="D19" s="38"/>
      <c r="F19" s="99"/>
    </row>
    <row r="20" spans="1:10" x14ac:dyDescent="0.35">
      <c r="B20" s="37"/>
      <c r="C20" s="38"/>
      <c r="D20" s="38"/>
    </row>
    <row r="21" spans="1:10" x14ac:dyDescent="0.35">
      <c r="A21" s="24" t="s">
        <v>138</v>
      </c>
    </row>
    <row r="22" spans="1:10" x14ac:dyDescent="0.35">
      <c r="A22" s="152" t="s">
        <v>139</v>
      </c>
      <c r="B22" s="150">
        <v>2018</v>
      </c>
      <c r="C22" s="150">
        <v>2019</v>
      </c>
      <c r="D22" s="150">
        <v>2020</v>
      </c>
      <c r="E22" s="150">
        <v>2021</v>
      </c>
      <c r="F22" s="150">
        <v>2022</v>
      </c>
    </row>
    <row r="23" spans="1:10" x14ac:dyDescent="0.35">
      <c r="A23" s="152" t="s">
        <v>140</v>
      </c>
      <c r="B23" s="100">
        <v>0</v>
      </c>
      <c r="C23" s="26">
        <v>22142</v>
      </c>
      <c r="D23" s="26">
        <v>124548</v>
      </c>
      <c r="E23" s="26">
        <v>255681</v>
      </c>
      <c r="F23" s="25">
        <v>543750</v>
      </c>
    </row>
    <row r="24" spans="1:10" x14ac:dyDescent="0.35">
      <c r="A24" s="152" t="s">
        <v>141</v>
      </c>
      <c r="B24" s="100">
        <v>0</v>
      </c>
      <c r="C24" s="26">
        <v>353</v>
      </c>
      <c r="D24" s="26">
        <v>6165</v>
      </c>
      <c r="E24" s="26">
        <v>19803</v>
      </c>
      <c r="F24" s="25">
        <v>22982</v>
      </c>
      <c r="G24" s="3"/>
      <c r="H24" s="24"/>
      <c r="J24" s="27"/>
    </row>
    <row r="25" spans="1:10" x14ac:dyDescent="0.35">
      <c r="A25" s="152" t="s">
        <v>142</v>
      </c>
      <c r="B25" s="100">
        <v>0</v>
      </c>
      <c r="C25" s="26">
        <v>25009</v>
      </c>
      <c r="D25" s="26">
        <v>213437</v>
      </c>
      <c r="E25" s="26">
        <v>462707</v>
      </c>
      <c r="F25" s="25">
        <v>754877</v>
      </c>
    </row>
    <row r="26" spans="1:10" x14ac:dyDescent="0.35">
      <c r="A26" s="152" t="s">
        <v>143</v>
      </c>
      <c r="B26" s="153">
        <f>SUM(B23:B25)</f>
        <v>0</v>
      </c>
      <c r="C26" s="153">
        <f>SUM(C23:C25)</f>
        <v>47504</v>
      </c>
      <c r="D26" s="153">
        <f>SUM(D23:D25)</f>
        <v>344150</v>
      </c>
      <c r="E26" s="153">
        <f>SUM(E23:E25)</f>
        <v>738191</v>
      </c>
      <c r="F26" s="154">
        <f>SUM(F23:F25)</f>
        <v>1321609</v>
      </c>
    </row>
    <row r="27" spans="1:10" x14ac:dyDescent="0.35">
      <c r="A27"/>
      <c r="B27" s="52"/>
      <c r="C27" s="52"/>
      <c r="D27" s="52"/>
      <c r="E27" s="52"/>
      <c r="F27" s="53"/>
    </row>
    <row r="28" spans="1:10" x14ac:dyDescent="0.35">
      <c r="A28" s="24" t="s">
        <v>412</v>
      </c>
      <c r="B28" s="27"/>
      <c r="C28" s="27"/>
      <c r="D28" s="27"/>
      <c r="E28" s="27"/>
    </row>
    <row r="29" spans="1:10" ht="30" x14ac:dyDescent="0.35">
      <c r="A29" s="152" t="s">
        <v>144</v>
      </c>
      <c r="B29" s="150" t="s">
        <v>145</v>
      </c>
      <c r="C29" s="150" t="s">
        <v>146</v>
      </c>
      <c r="D29" s="150" t="s">
        <v>147</v>
      </c>
      <c r="E29" s="150" t="s">
        <v>148</v>
      </c>
      <c r="F29" s="150" t="s">
        <v>149</v>
      </c>
      <c r="G29" s="150" t="s">
        <v>150</v>
      </c>
      <c r="H29" s="150" t="s">
        <v>143</v>
      </c>
    </row>
    <row r="30" spans="1:10" x14ac:dyDescent="0.35">
      <c r="A30" s="152" t="s">
        <v>151</v>
      </c>
      <c r="B30" s="100">
        <v>2034</v>
      </c>
      <c r="C30" s="100">
        <v>0</v>
      </c>
      <c r="D30" s="100">
        <v>123</v>
      </c>
      <c r="E30" s="100">
        <v>0</v>
      </c>
      <c r="F30" s="100">
        <v>195149</v>
      </c>
      <c r="G30" s="100">
        <v>0</v>
      </c>
      <c r="H30" s="134">
        <f t="shared" ref="H30:H37" si="0">SUM(B30:G30)</f>
        <v>197306</v>
      </c>
    </row>
    <row r="31" spans="1:10" x14ac:dyDescent="0.35">
      <c r="A31" s="152" t="s">
        <v>152</v>
      </c>
      <c r="B31" s="100">
        <v>56270</v>
      </c>
      <c r="C31" s="100">
        <f>7441+1168</f>
        <v>8609</v>
      </c>
      <c r="D31" s="100">
        <v>37340</v>
      </c>
      <c r="E31" s="100">
        <v>47050</v>
      </c>
      <c r="F31" s="100">
        <v>3698362</v>
      </c>
      <c r="G31" s="100">
        <v>176155</v>
      </c>
      <c r="H31" s="134">
        <f t="shared" si="0"/>
        <v>4023786</v>
      </c>
    </row>
    <row r="32" spans="1:10" x14ac:dyDescent="0.35">
      <c r="A32" s="152" t="s">
        <v>153</v>
      </c>
      <c r="B32" s="100">
        <v>13572</v>
      </c>
      <c r="C32" s="100">
        <v>0</v>
      </c>
      <c r="D32" s="100">
        <v>146748</v>
      </c>
      <c r="E32" s="100">
        <v>13499</v>
      </c>
      <c r="F32" s="100">
        <v>484119</v>
      </c>
      <c r="G32" s="100">
        <v>2087131</v>
      </c>
      <c r="H32" s="134">
        <f t="shared" si="0"/>
        <v>2745069</v>
      </c>
    </row>
    <row r="33" spans="1:11" x14ac:dyDescent="0.35">
      <c r="A33" s="152" t="s">
        <v>154</v>
      </c>
      <c r="B33" s="100">
        <v>0</v>
      </c>
      <c r="C33" s="100">
        <v>0</v>
      </c>
      <c r="D33" s="100">
        <v>17615</v>
      </c>
      <c r="E33" s="100">
        <v>31879</v>
      </c>
      <c r="F33" s="100">
        <v>99657</v>
      </c>
      <c r="G33" s="100">
        <v>320219</v>
      </c>
      <c r="H33" s="134">
        <f t="shared" si="0"/>
        <v>469370</v>
      </c>
    </row>
    <row r="34" spans="1:11" x14ac:dyDescent="0.35">
      <c r="A34" s="152" t="s">
        <v>155</v>
      </c>
      <c r="B34" s="100">
        <v>0</v>
      </c>
      <c r="C34" s="100">
        <v>0</v>
      </c>
      <c r="D34" s="100">
        <v>125930</v>
      </c>
      <c r="E34" s="100">
        <v>212861</v>
      </c>
      <c r="F34" s="100">
        <v>1</v>
      </c>
      <c r="G34" s="100">
        <v>1429341</v>
      </c>
      <c r="H34" s="134">
        <f t="shared" si="0"/>
        <v>1768133</v>
      </c>
    </row>
    <row r="35" spans="1:11" x14ac:dyDescent="0.35">
      <c r="A35" s="152" t="s">
        <v>156</v>
      </c>
      <c r="B35" s="100">
        <v>1</v>
      </c>
      <c r="C35" s="100">
        <v>0</v>
      </c>
      <c r="D35" s="100">
        <v>1117</v>
      </c>
      <c r="E35" s="100">
        <v>14019</v>
      </c>
      <c r="F35" s="100">
        <v>182843</v>
      </c>
      <c r="G35" s="100">
        <v>22170</v>
      </c>
      <c r="H35" s="134">
        <f t="shared" si="0"/>
        <v>220150</v>
      </c>
    </row>
    <row r="36" spans="1:11" x14ac:dyDescent="0.35">
      <c r="A36" s="152" t="s">
        <v>157</v>
      </c>
      <c r="B36" s="100">
        <v>909</v>
      </c>
      <c r="C36" s="100">
        <v>0</v>
      </c>
      <c r="D36" s="100">
        <v>44779</v>
      </c>
      <c r="E36" s="100">
        <v>48099</v>
      </c>
      <c r="F36" s="100">
        <v>256750</v>
      </c>
      <c r="G36" s="100">
        <v>244853</v>
      </c>
      <c r="H36" s="134">
        <f t="shared" si="0"/>
        <v>595390</v>
      </c>
    </row>
    <row r="37" spans="1:11" x14ac:dyDescent="0.35">
      <c r="A37" s="152" t="s">
        <v>158</v>
      </c>
      <c r="B37" s="100">
        <v>0</v>
      </c>
      <c r="C37" s="100">
        <v>0</v>
      </c>
      <c r="D37" s="100">
        <v>0</v>
      </c>
      <c r="E37" s="100">
        <v>43552</v>
      </c>
      <c r="F37" s="100">
        <v>4</v>
      </c>
      <c r="G37" s="100">
        <v>409502</v>
      </c>
      <c r="H37" s="134">
        <f t="shared" si="0"/>
        <v>453058</v>
      </c>
    </row>
    <row r="38" spans="1:11" x14ac:dyDescent="0.35">
      <c r="A38" s="152" t="s">
        <v>159</v>
      </c>
      <c r="B38" s="155">
        <f t="shared" ref="B38:H38" si="1">SUM(B30:B37)</f>
        <v>72786</v>
      </c>
      <c r="C38" s="155">
        <f t="shared" si="1"/>
        <v>8609</v>
      </c>
      <c r="D38" s="155">
        <f t="shared" si="1"/>
        <v>373652</v>
      </c>
      <c r="E38" s="155">
        <f t="shared" si="1"/>
        <v>410959</v>
      </c>
      <c r="F38" s="155">
        <f t="shared" si="1"/>
        <v>4916885</v>
      </c>
      <c r="G38" s="155">
        <f t="shared" si="1"/>
        <v>4689371</v>
      </c>
      <c r="H38" s="155">
        <f t="shared" si="1"/>
        <v>10472262</v>
      </c>
    </row>
    <row r="39" spans="1:11" x14ac:dyDescent="0.35">
      <c r="A39" s="215" t="s">
        <v>413</v>
      </c>
      <c r="B39" s="27"/>
      <c r="C39" s="27"/>
      <c r="D39" s="27"/>
      <c r="E39" s="27"/>
    </row>
    <row r="40" spans="1:11" x14ac:dyDescent="0.35">
      <c r="A40" s="27"/>
      <c r="B40" s="27"/>
      <c r="C40" s="27"/>
      <c r="D40" s="27"/>
      <c r="E40" s="27"/>
    </row>
    <row r="41" spans="1:11" x14ac:dyDescent="0.35">
      <c r="A41" s="24" t="s">
        <v>414</v>
      </c>
    </row>
    <row r="42" spans="1:11" x14ac:dyDescent="0.35">
      <c r="A42" s="151" t="s">
        <v>160</v>
      </c>
      <c r="B42" s="157">
        <v>2014</v>
      </c>
      <c r="C42" s="157">
        <v>2015</v>
      </c>
      <c r="D42" s="157">
        <v>2016</v>
      </c>
      <c r="E42" s="157">
        <v>2017</v>
      </c>
      <c r="F42" s="157">
        <v>2018</v>
      </c>
      <c r="G42" s="157">
        <v>2019</v>
      </c>
      <c r="H42" s="157">
        <v>2020</v>
      </c>
      <c r="I42" s="157">
        <v>2021</v>
      </c>
      <c r="J42" s="157">
        <v>2022</v>
      </c>
      <c r="K42" s="158">
        <v>20.22</v>
      </c>
    </row>
    <row r="43" spans="1:11" x14ac:dyDescent="0.35">
      <c r="A43" s="156" t="s">
        <v>145</v>
      </c>
      <c r="B43" s="100">
        <v>9868</v>
      </c>
      <c r="C43" s="100">
        <v>43837</v>
      </c>
      <c r="D43" s="100">
        <v>42099</v>
      </c>
      <c r="E43" s="100">
        <v>47412</v>
      </c>
      <c r="F43" s="100">
        <v>63761</v>
      </c>
      <c r="G43" s="100">
        <v>43808</v>
      </c>
      <c r="H43" s="100">
        <v>83678</v>
      </c>
      <c r="I43" s="100">
        <v>66818</v>
      </c>
      <c r="J43" s="134">
        <v>72786</v>
      </c>
      <c r="K43" s="136">
        <f>J43/$J$50</f>
        <v>6.9503608675947947E-3</v>
      </c>
    </row>
    <row r="44" spans="1:11" x14ac:dyDescent="0.35">
      <c r="A44" s="156" t="s">
        <v>146</v>
      </c>
      <c r="B44" s="100">
        <v>375109</v>
      </c>
      <c r="C44" s="100">
        <v>320801</v>
      </c>
      <c r="D44" s="100">
        <v>2501</v>
      </c>
      <c r="E44" s="100">
        <v>2185</v>
      </c>
      <c r="F44" s="100">
        <v>1421</v>
      </c>
      <c r="G44" s="100">
        <v>1651</v>
      </c>
      <c r="H44" s="100">
        <v>1755</v>
      </c>
      <c r="I44" s="100">
        <v>898</v>
      </c>
      <c r="J44" s="134">
        <v>8609</v>
      </c>
      <c r="K44" s="136">
        <f t="shared" ref="K44:K49" si="2">J44/$J$50</f>
        <v>8.2207645301464005E-4</v>
      </c>
    </row>
    <row r="45" spans="1:11" x14ac:dyDescent="0.35">
      <c r="A45" s="156" t="s">
        <v>147</v>
      </c>
      <c r="B45" s="100">
        <v>129790</v>
      </c>
      <c r="C45" s="100">
        <v>129810</v>
      </c>
      <c r="D45" s="100">
        <v>133389</v>
      </c>
      <c r="E45" s="100">
        <v>147168</v>
      </c>
      <c r="F45" s="100">
        <v>149477</v>
      </c>
      <c r="G45" s="100">
        <v>223854</v>
      </c>
      <c r="H45" s="100">
        <v>323747</v>
      </c>
      <c r="I45" s="100">
        <v>362148</v>
      </c>
      <c r="J45" s="134">
        <v>373652</v>
      </c>
      <c r="K45" s="136">
        <f t="shared" si="2"/>
        <v>3.5680161554399611E-2</v>
      </c>
    </row>
    <row r="46" spans="1:11" x14ac:dyDescent="0.35">
      <c r="A46" s="156" t="s">
        <v>148</v>
      </c>
      <c r="B46" s="100">
        <v>820001</v>
      </c>
      <c r="C46" s="100">
        <v>587790</v>
      </c>
      <c r="D46" s="100">
        <v>722539</v>
      </c>
      <c r="E46" s="100">
        <v>268910</v>
      </c>
      <c r="F46" s="100">
        <v>243083</v>
      </c>
      <c r="G46" s="100">
        <v>196756</v>
      </c>
      <c r="H46" s="100">
        <v>551275</v>
      </c>
      <c r="I46" s="100">
        <v>277973</v>
      </c>
      <c r="J46" s="134">
        <v>410959</v>
      </c>
      <c r="K46" s="136">
        <f t="shared" si="2"/>
        <v>3.9242620171267679E-2</v>
      </c>
    </row>
    <row r="47" spans="1:11" x14ac:dyDescent="0.35">
      <c r="A47" s="156" t="s">
        <v>161</v>
      </c>
      <c r="B47" s="100">
        <v>28959</v>
      </c>
      <c r="C47" s="100">
        <v>47</v>
      </c>
      <c r="D47" s="100">
        <v>48</v>
      </c>
      <c r="E47" s="100">
        <v>47</v>
      </c>
      <c r="F47" s="100">
        <v>43</v>
      </c>
      <c r="G47" s="100">
        <v>0</v>
      </c>
      <c r="H47" s="100">
        <v>0</v>
      </c>
      <c r="I47" s="100">
        <v>0</v>
      </c>
      <c r="J47" s="134">
        <v>0</v>
      </c>
      <c r="K47" s="136">
        <f t="shared" si="2"/>
        <v>0</v>
      </c>
    </row>
    <row r="48" spans="1:11" x14ac:dyDescent="0.35">
      <c r="A48" s="156" t="s">
        <v>149</v>
      </c>
      <c r="B48" s="100">
        <v>681502</v>
      </c>
      <c r="C48" s="100">
        <v>1194925</v>
      </c>
      <c r="D48" s="100">
        <v>1324578</v>
      </c>
      <c r="E48" s="100">
        <v>2030870</v>
      </c>
      <c r="F48" s="100">
        <v>2526793</v>
      </c>
      <c r="G48" s="100">
        <v>2773134</v>
      </c>
      <c r="H48" s="100">
        <v>3419591</v>
      </c>
      <c r="I48" s="100">
        <v>3678055</v>
      </c>
      <c r="J48" s="134">
        <v>4916885</v>
      </c>
      <c r="K48" s="136">
        <f t="shared" si="2"/>
        <v>0.46951508661643493</v>
      </c>
    </row>
    <row r="49" spans="1:11" x14ac:dyDescent="0.35">
      <c r="A49" s="156" t="s">
        <v>150</v>
      </c>
      <c r="B49" s="100">
        <v>2586416</v>
      </c>
      <c r="C49" s="100">
        <v>2518915</v>
      </c>
      <c r="D49" s="100">
        <v>3009326</v>
      </c>
      <c r="E49" s="100">
        <v>3353712</v>
      </c>
      <c r="F49" s="100">
        <v>3228475</v>
      </c>
      <c r="G49" s="100">
        <v>3746832</v>
      </c>
      <c r="H49" s="100">
        <v>4186204</v>
      </c>
      <c r="I49" s="100">
        <v>3744555</v>
      </c>
      <c r="J49" s="134">
        <v>4689371</v>
      </c>
      <c r="K49" s="136">
        <f t="shared" si="2"/>
        <v>0.44778969433728838</v>
      </c>
    </row>
    <row r="50" spans="1:11" x14ac:dyDescent="0.35">
      <c r="A50" s="156" t="s">
        <v>143</v>
      </c>
      <c r="B50" s="159">
        <f t="shared" ref="B50:J50" si="3">SUM(B43:B49)</f>
        <v>4631645</v>
      </c>
      <c r="C50" s="159">
        <f t="shared" si="3"/>
        <v>4796125</v>
      </c>
      <c r="D50" s="159">
        <f t="shared" si="3"/>
        <v>5234480</v>
      </c>
      <c r="E50" s="159">
        <f t="shared" si="3"/>
        <v>5850304</v>
      </c>
      <c r="F50" s="159">
        <f t="shared" si="3"/>
        <v>6213053</v>
      </c>
      <c r="G50" s="159">
        <f t="shared" si="3"/>
        <v>6986035</v>
      </c>
      <c r="H50" s="159">
        <f t="shared" si="3"/>
        <v>8566250</v>
      </c>
      <c r="I50" s="159">
        <f t="shared" si="3"/>
        <v>8130447</v>
      </c>
      <c r="J50" s="159">
        <f t="shared" si="3"/>
        <v>10472262</v>
      </c>
      <c r="K50" s="160">
        <v>0.99999999999999989</v>
      </c>
    </row>
    <row r="51" spans="1:11" x14ac:dyDescent="0.35">
      <c r="A51" s="215" t="s">
        <v>413</v>
      </c>
      <c r="J51" s="12"/>
    </row>
    <row r="53" spans="1:11" x14ac:dyDescent="0.35">
      <c r="A53" s="24" t="s">
        <v>415</v>
      </c>
      <c r="J53" s="12"/>
    </row>
    <row r="54" spans="1:11" x14ac:dyDescent="0.35">
      <c r="A54" s="161" t="s">
        <v>144</v>
      </c>
      <c r="B54" s="157">
        <v>2014</v>
      </c>
      <c r="C54" s="157">
        <v>2015</v>
      </c>
      <c r="D54" s="157">
        <v>2016</v>
      </c>
      <c r="E54" s="157">
        <v>2017</v>
      </c>
      <c r="F54" s="157">
        <v>2018</v>
      </c>
      <c r="G54" s="157">
        <v>2019</v>
      </c>
      <c r="H54" s="157">
        <v>2020</v>
      </c>
      <c r="I54" s="157">
        <v>2021</v>
      </c>
      <c r="J54" s="157">
        <v>2022</v>
      </c>
      <c r="K54" s="158">
        <v>20.22</v>
      </c>
    </row>
    <row r="55" spans="1:11" x14ac:dyDescent="0.35">
      <c r="A55" s="156" t="s">
        <v>151</v>
      </c>
      <c r="B55" s="39">
        <v>11397</v>
      </c>
      <c r="C55" s="39">
        <v>5973</v>
      </c>
      <c r="D55" s="39">
        <v>6829</v>
      </c>
      <c r="E55" s="39">
        <v>22481</v>
      </c>
      <c r="F55" s="39">
        <v>39593</v>
      </c>
      <c r="G55" s="39">
        <v>21911</v>
      </c>
      <c r="H55" s="39">
        <v>95865</v>
      </c>
      <c r="I55" s="39">
        <v>84325</v>
      </c>
      <c r="J55" s="135">
        <f t="shared" ref="J55:J60" si="4">H30</f>
        <v>197306</v>
      </c>
      <c r="K55" s="136">
        <f t="shared" ref="K55:K64" si="5">J55/$J$64</f>
        <v>1.884081968155495E-2</v>
      </c>
    </row>
    <row r="56" spans="1:11" x14ac:dyDescent="0.35">
      <c r="A56" s="156" t="s">
        <v>153</v>
      </c>
      <c r="B56" s="39">
        <v>1118406</v>
      </c>
      <c r="C56" s="39">
        <v>1538702</v>
      </c>
      <c r="D56" s="39">
        <v>1659136</v>
      </c>
      <c r="E56" s="39">
        <v>2204208</v>
      </c>
      <c r="F56" s="39">
        <v>2592432</v>
      </c>
      <c r="G56" s="39">
        <v>2774876</v>
      </c>
      <c r="H56" s="39">
        <v>3202648</v>
      </c>
      <c r="I56" s="39">
        <v>3464664</v>
      </c>
      <c r="J56" s="135">
        <f t="shared" si="4"/>
        <v>4023786</v>
      </c>
      <c r="K56" s="136">
        <f t="shared" si="5"/>
        <v>0.38423274742362251</v>
      </c>
    </row>
    <row r="57" spans="1:11" x14ac:dyDescent="0.35">
      <c r="A57" s="156" t="s">
        <v>152</v>
      </c>
      <c r="B57" s="39">
        <v>1039509</v>
      </c>
      <c r="C57" s="39">
        <v>1170728</v>
      </c>
      <c r="D57" s="39">
        <v>1219261</v>
      </c>
      <c r="E57" s="39">
        <v>1651113</v>
      </c>
      <c r="F57" s="39">
        <v>1618008</v>
      </c>
      <c r="G57" s="39">
        <v>1591327</v>
      </c>
      <c r="H57" s="39">
        <v>2018464</v>
      </c>
      <c r="I57" s="39">
        <v>1876335</v>
      </c>
      <c r="J57" s="135">
        <f t="shared" si="4"/>
        <v>2745069</v>
      </c>
      <c r="K57" s="136">
        <f t="shared" si="5"/>
        <v>0.26212760910680044</v>
      </c>
    </row>
    <row r="58" spans="1:11" x14ac:dyDescent="0.35">
      <c r="A58" s="156" t="s">
        <v>154</v>
      </c>
      <c r="B58" s="39">
        <v>508841</v>
      </c>
      <c r="C58" s="39">
        <v>495212</v>
      </c>
      <c r="D58" s="39">
        <v>358956</v>
      </c>
      <c r="E58" s="39">
        <v>237805</v>
      </c>
      <c r="F58" s="39">
        <v>256838</v>
      </c>
      <c r="G58" s="39">
        <v>309443</v>
      </c>
      <c r="H58" s="39">
        <v>430761</v>
      </c>
      <c r="I58" s="39">
        <v>249544</v>
      </c>
      <c r="J58" s="135">
        <f t="shared" si="4"/>
        <v>469370</v>
      </c>
      <c r="K58" s="136">
        <f t="shared" si="5"/>
        <v>4.4820307207745567E-2</v>
      </c>
    </row>
    <row r="59" spans="1:11" x14ac:dyDescent="0.35">
      <c r="A59" s="156" t="s">
        <v>155</v>
      </c>
      <c r="B59" s="39">
        <v>11059</v>
      </c>
      <c r="C59" s="39">
        <v>9496</v>
      </c>
      <c r="D59" s="39">
        <v>8210</v>
      </c>
      <c r="E59" s="39">
        <v>5081</v>
      </c>
      <c r="F59" s="39">
        <v>26532</v>
      </c>
      <c r="G59" s="39">
        <v>87006</v>
      </c>
      <c r="H59" s="39">
        <v>165032</v>
      </c>
      <c r="I59" s="39">
        <v>150097</v>
      </c>
      <c r="J59" s="135">
        <f t="shared" si="4"/>
        <v>1768133</v>
      </c>
      <c r="K59" s="136">
        <f t="shared" si="5"/>
        <v>0.16883964515020727</v>
      </c>
    </row>
    <row r="60" spans="1:11" x14ac:dyDescent="0.35">
      <c r="A60" s="156" t="s">
        <v>156</v>
      </c>
      <c r="B60" s="39">
        <v>407497</v>
      </c>
      <c r="C60" s="39">
        <v>342023</v>
      </c>
      <c r="D60" s="39">
        <v>382949</v>
      </c>
      <c r="E60" s="39">
        <v>297852</v>
      </c>
      <c r="F60" s="39">
        <v>354224</v>
      </c>
      <c r="G60" s="39">
        <v>518315</v>
      </c>
      <c r="H60" s="39">
        <v>542666</v>
      </c>
      <c r="I60" s="39">
        <v>408013</v>
      </c>
      <c r="J60" s="135">
        <f t="shared" si="4"/>
        <v>220150</v>
      </c>
      <c r="K60" s="136">
        <f t="shared" si="5"/>
        <v>2.1022201316200837E-2</v>
      </c>
    </row>
    <row r="61" spans="1:11" x14ac:dyDescent="0.35">
      <c r="A61" s="156" t="s">
        <v>162</v>
      </c>
      <c r="B61" s="39">
        <v>67369</v>
      </c>
      <c r="C61" s="39">
        <v>353</v>
      </c>
      <c r="D61" s="39">
        <v>5166</v>
      </c>
      <c r="E61" s="100">
        <v>0</v>
      </c>
      <c r="F61" s="39">
        <v>1037</v>
      </c>
      <c r="G61" s="39">
        <v>40461</v>
      </c>
      <c r="H61" s="100">
        <v>0</v>
      </c>
      <c r="I61" s="100">
        <v>0</v>
      </c>
      <c r="J61" s="100">
        <v>0</v>
      </c>
      <c r="K61" s="136">
        <f t="shared" si="5"/>
        <v>0</v>
      </c>
    </row>
    <row r="62" spans="1:11" customFormat="1" x14ac:dyDescent="0.35">
      <c r="A62" s="156" t="s">
        <v>157</v>
      </c>
      <c r="B62" s="39">
        <v>880859</v>
      </c>
      <c r="C62" s="39">
        <v>666330</v>
      </c>
      <c r="D62" s="39">
        <v>1025674</v>
      </c>
      <c r="E62" s="39">
        <v>864280</v>
      </c>
      <c r="F62" s="39">
        <v>856288</v>
      </c>
      <c r="G62" s="39">
        <v>1154161</v>
      </c>
      <c r="H62" s="39">
        <v>1555815</v>
      </c>
      <c r="I62" s="39">
        <v>1383068</v>
      </c>
      <c r="J62" s="135">
        <f>H36</f>
        <v>595390</v>
      </c>
      <c r="K62" s="136">
        <f t="shared" si="5"/>
        <v>5.6854001551909228E-2</v>
      </c>
    </row>
    <row r="63" spans="1:11" x14ac:dyDescent="0.35">
      <c r="A63" s="156" t="s">
        <v>158</v>
      </c>
      <c r="B63" s="39">
        <v>586708</v>
      </c>
      <c r="C63" s="39">
        <v>567308</v>
      </c>
      <c r="D63" s="39">
        <v>568299</v>
      </c>
      <c r="E63" s="39">
        <v>567484</v>
      </c>
      <c r="F63" s="39">
        <v>468101</v>
      </c>
      <c r="G63" s="39">
        <v>488535</v>
      </c>
      <c r="H63" s="39">
        <v>554999</v>
      </c>
      <c r="I63" s="39">
        <v>514401</v>
      </c>
      <c r="J63" s="135">
        <f>H37</f>
        <v>453058</v>
      </c>
      <c r="K63" s="136">
        <f t="shared" si="5"/>
        <v>4.3262668561959206E-2</v>
      </c>
    </row>
    <row r="64" spans="1:11" x14ac:dyDescent="0.35">
      <c r="A64" s="156" t="s">
        <v>143</v>
      </c>
      <c r="B64" s="159">
        <f>SUM(B55:B63)</f>
        <v>4631645</v>
      </c>
      <c r="C64" s="159">
        <f t="shared" ref="C64:I64" si="6">SUM(C55:C63)</f>
        <v>4796125</v>
      </c>
      <c r="D64" s="159">
        <f t="shared" si="6"/>
        <v>5234480</v>
      </c>
      <c r="E64" s="159">
        <f t="shared" si="6"/>
        <v>5850304</v>
      </c>
      <c r="F64" s="159">
        <f t="shared" si="6"/>
        <v>6213053</v>
      </c>
      <c r="G64" s="159">
        <f t="shared" si="6"/>
        <v>6986035</v>
      </c>
      <c r="H64" s="159">
        <f t="shared" si="6"/>
        <v>8566250</v>
      </c>
      <c r="I64" s="159">
        <f t="shared" si="6"/>
        <v>8130447</v>
      </c>
      <c r="J64" s="159">
        <f>SUM(J55:J63)</f>
        <v>10472262</v>
      </c>
      <c r="K64" s="160">
        <f t="shared" si="5"/>
        <v>1</v>
      </c>
    </row>
    <row r="65" spans="1:17" x14ac:dyDescent="0.35">
      <c r="A65" s="215" t="s">
        <v>413</v>
      </c>
      <c r="B65"/>
      <c r="C65"/>
      <c r="D65"/>
      <c r="E65"/>
      <c r="F65"/>
      <c r="G65"/>
      <c r="H65"/>
      <c r="I65"/>
      <c r="K65"/>
      <c r="L65"/>
      <c r="M65"/>
      <c r="N65"/>
      <c r="O65"/>
      <c r="P65"/>
      <c r="Q65"/>
    </row>
    <row r="66" spans="1:17" x14ac:dyDescent="0.35">
      <c r="B66"/>
      <c r="C66"/>
      <c r="D66"/>
      <c r="E66"/>
      <c r="F66"/>
      <c r="G66"/>
      <c r="H66"/>
      <c r="I66"/>
      <c r="J66"/>
      <c r="L66"/>
      <c r="M66"/>
      <c r="N66"/>
      <c r="O66"/>
      <c r="P66"/>
      <c r="Q66"/>
    </row>
    <row r="67" spans="1:17" x14ac:dyDescent="0.35">
      <c r="A67"/>
      <c r="B67"/>
      <c r="C67"/>
      <c r="D67"/>
      <c r="E67"/>
      <c r="F67"/>
      <c r="G67"/>
      <c r="H67"/>
      <c r="I67"/>
      <c r="J67"/>
      <c r="K67"/>
      <c r="L67"/>
      <c r="M67"/>
      <c r="N67"/>
      <c r="O67"/>
      <c r="P67"/>
      <c r="Q67"/>
    </row>
    <row r="68" spans="1:17" x14ac:dyDescent="0.35">
      <c r="A68"/>
      <c r="B68"/>
      <c r="C68"/>
      <c r="D68"/>
      <c r="E68"/>
      <c r="F68"/>
      <c r="G68"/>
      <c r="H68"/>
      <c r="I68"/>
      <c r="J68"/>
      <c r="K68"/>
      <c r="L68"/>
      <c r="M68"/>
      <c r="N68"/>
      <c r="O68"/>
      <c r="P68"/>
      <c r="Q68"/>
    </row>
  </sheetData>
  <pageMargins left="0.7" right="0.7" top="0.75" bottom="0.75" header="0.3" footer="0.3"/>
  <pageSetup orientation="portrait" r:id="rId1"/>
  <ignoredErrors>
    <ignoredError sqref="B26:F26 I50 B50:H50 B64:I6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9E4E5-38D9-40A4-BCAF-689F8C68C500}">
  <dimension ref="A1:S83"/>
  <sheetViews>
    <sheetView showGridLines="0" workbookViewId="0"/>
  </sheetViews>
  <sheetFormatPr defaultColWidth="8.7265625" defaultRowHeight="15.5" x14ac:dyDescent="0.35"/>
  <cols>
    <col min="1" max="4" width="12.1796875" style="14" customWidth="1"/>
    <col min="5" max="17" width="11.26953125" style="14" bestFit="1" customWidth="1"/>
    <col min="18" max="18" width="10.81640625" style="14" customWidth="1"/>
    <col min="19" max="16384" width="8.7265625" style="14"/>
  </cols>
  <sheetData>
    <row r="1" spans="1:15" x14ac:dyDescent="0.35">
      <c r="A1" s="3" t="s">
        <v>163</v>
      </c>
      <c r="B1"/>
      <c r="C1"/>
      <c r="D1"/>
      <c r="E1"/>
    </row>
    <row r="2" spans="1:15" x14ac:dyDescent="0.35">
      <c r="A2"/>
      <c r="B2"/>
      <c r="C2"/>
      <c r="D2"/>
      <c r="E2"/>
    </row>
    <row r="3" spans="1:15" x14ac:dyDescent="0.35">
      <c r="A3"/>
      <c r="B3"/>
      <c r="C3"/>
      <c r="D3"/>
      <c r="E3"/>
      <c r="I3" s="239"/>
      <c r="J3" s="239"/>
      <c r="K3" s="239"/>
      <c r="L3" s="239"/>
      <c r="M3" s="239"/>
      <c r="N3" s="239"/>
      <c r="O3" s="239"/>
    </row>
    <row r="4" spans="1:15" x14ac:dyDescent="0.35">
      <c r="A4"/>
      <c r="B4"/>
      <c r="C4"/>
      <c r="D4"/>
      <c r="E4"/>
      <c r="I4" s="239"/>
      <c r="J4" s="239"/>
      <c r="K4" s="239"/>
      <c r="L4" s="239"/>
      <c r="M4" s="239"/>
      <c r="N4" s="239"/>
      <c r="O4" s="239"/>
    </row>
    <row r="5" spans="1:15" x14ac:dyDescent="0.35">
      <c r="A5"/>
      <c r="B5"/>
      <c r="C5"/>
      <c r="D5"/>
      <c r="E5"/>
    </row>
    <row r="6" spans="1:15" x14ac:dyDescent="0.35">
      <c r="A6"/>
      <c r="B6"/>
      <c r="C6"/>
      <c r="D6"/>
      <c r="E6"/>
    </row>
    <row r="7" spans="1:15" x14ac:dyDescent="0.35">
      <c r="A7"/>
      <c r="B7"/>
      <c r="C7"/>
      <c r="D7"/>
      <c r="E7"/>
    </row>
    <row r="8" spans="1:15" x14ac:dyDescent="0.35">
      <c r="A8"/>
      <c r="B8"/>
      <c r="C8"/>
      <c r="D8"/>
      <c r="E8"/>
    </row>
    <row r="9" spans="1:15" s="13" customFormat="1" ht="9" customHeight="1" x14ac:dyDescent="0.35">
      <c r="A9"/>
      <c r="B9"/>
      <c r="C9"/>
      <c r="D9"/>
      <c r="E9"/>
    </row>
    <row r="10" spans="1:15" x14ac:dyDescent="0.35">
      <c r="A10"/>
      <c r="B10"/>
      <c r="C10"/>
      <c r="D10"/>
      <c r="E10"/>
    </row>
    <row r="11" spans="1:15" x14ac:dyDescent="0.35">
      <c r="A11"/>
      <c r="B11"/>
      <c r="C11"/>
      <c r="D11"/>
      <c r="E11"/>
    </row>
    <row r="12" spans="1:15" x14ac:dyDescent="0.35">
      <c r="A12"/>
      <c r="B12"/>
      <c r="C12"/>
      <c r="D12"/>
      <c r="E12"/>
      <c r="F12" s="99"/>
    </row>
    <row r="13" spans="1:15" x14ac:dyDescent="0.35">
      <c r="A13"/>
      <c r="B13"/>
      <c r="C13"/>
      <c r="D13"/>
      <c r="E13"/>
    </row>
    <row r="14" spans="1:15" x14ac:dyDescent="0.35">
      <c r="A14"/>
      <c r="B14"/>
      <c r="C14"/>
      <c r="D14"/>
      <c r="E14"/>
    </row>
    <row r="15" spans="1:15" x14ac:dyDescent="0.35">
      <c r="A15"/>
      <c r="B15"/>
      <c r="C15"/>
      <c r="D15"/>
      <c r="E15"/>
    </row>
    <row r="16" spans="1:15" x14ac:dyDescent="0.35">
      <c r="A16"/>
      <c r="B16"/>
      <c r="C16"/>
      <c r="D16"/>
      <c r="E16"/>
    </row>
    <row r="17" spans="1:10" x14ac:dyDescent="0.35">
      <c r="A17"/>
      <c r="B17"/>
      <c r="C17"/>
      <c r="D17"/>
      <c r="E17"/>
    </row>
    <row r="18" spans="1:10" x14ac:dyDescent="0.35">
      <c r="A18"/>
      <c r="B18"/>
      <c r="C18"/>
      <c r="D18"/>
      <c r="E18"/>
    </row>
    <row r="19" spans="1:10" x14ac:dyDescent="0.35">
      <c r="A19"/>
      <c r="B19"/>
      <c r="C19"/>
      <c r="D19"/>
      <c r="E19"/>
    </row>
    <row r="20" spans="1:10" x14ac:dyDescent="0.35">
      <c r="A20"/>
      <c r="B20"/>
      <c r="C20"/>
      <c r="D20"/>
      <c r="E20"/>
    </row>
    <row r="21" spans="1:10" x14ac:dyDescent="0.35">
      <c r="A21"/>
      <c r="B21"/>
      <c r="C21"/>
      <c r="D21"/>
      <c r="E21"/>
    </row>
    <row r="22" spans="1:10" x14ac:dyDescent="0.35">
      <c r="A22"/>
      <c r="B22"/>
      <c r="C22"/>
      <c r="D22"/>
      <c r="E22"/>
    </row>
    <row r="23" spans="1:10" x14ac:dyDescent="0.35">
      <c r="A23"/>
      <c r="B23"/>
      <c r="C23"/>
      <c r="D23"/>
      <c r="E23"/>
    </row>
    <row r="24" spans="1:10" x14ac:dyDescent="0.35">
      <c r="A24" s="3" t="s">
        <v>164</v>
      </c>
      <c r="B24"/>
      <c r="C24"/>
      <c r="D24"/>
      <c r="E24"/>
    </row>
    <row r="25" spans="1:10" x14ac:dyDescent="0.35">
      <c r="A25"/>
      <c r="B25"/>
      <c r="C25"/>
      <c r="D25"/>
      <c r="E25"/>
    </row>
    <row r="26" spans="1:10" x14ac:dyDescent="0.35">
      <c r="A26"/>
      <c r="B26"/>
      <c r="C26"/>
      <c r="D26"/>
      <c r="E26"/>
    </row>
    <row r="27" spans="1:10" x14ac:dyDescent="0.35">
      <c r="A27"/>
      <c r="B27"/>
      <c r="C27"/>
      <c r="D27"/>
      <c r="E27"/>
    </row>
    <row r="28" spans="1:10" x14ac:dyDescent="0.35">
      <c r="A28"/>
      <c r="B28"/>
      <c r="C28"/>
      <c r="D28"/>
      <c r="E28"/>
      <c r="G28" s="3"/>
      <c r="H28" s="24"/>
      <c r="J28" s="27"/>
    </row>
    <row r="29" spans="1:10" x14ac:dyDescent="0.35">
      <c r="A29"/>
      <c r="B29"/>
      <c r="C29"/>
      <c r="D29"/>
      <c r="E29"/>
    </row>
    <row r="30" spans="1:10" x14ac:dyDescent="0.35">
      <c r="A30"/>
      <c r="B30"/>
      <c r="C30"/>
      <c r="D30"/>
      <c r="E30"/>
    </row>
    <row r="31" spans="1:10" x14ac:dyDescent="0.35">
      <c r="A31"/>
      <c r="B31"/>
      <c r="C31"/>
      <c r="D31"/>
      <c r="E31"/>
    </row>
    <row r="32" spans="1:10" x14ac:dyDescent="0.35">
      <c r="A32"/>
      <c r="B32"/>
      <c r="C32"/>
      <c r="D32"/>
      <c r="E32"/>
    </row>
    <row r="33" spans="1:19" x14ac:dyDescent="0.35">
      <c r="A33"/>
      <c r="B33"/>
      <c r="C33"/>
      <c r="D33"/>
      <c r="E33"/>
      <c r="F33"/>
      <c r="G33"/>
      <c r="H33"/>
      <c r="I33"/>
      <c r="J33"/>
      <c r="K33"/>
      <c r="L33"/>
      <c r="M33"/>
      <c r="N33"/>
      <c r="O33"/>
      <c r="P33"/>
      <c r="Q33"/>
      <c r="R33"/>
      <c r="S33"/>
    </row>
    <row r="34" spans="1:19" x14ac:dyDescent="0.35">
      <c r="A34"/>
      <c r="B34"/>
      <c r="C34"/>
      <c r="D34"/>
      <c r="E34"/>
      <c r="F34"/>
      <c r="G34"/>
      <c r="H34"/>
      <c r="I34"/>
      <c r="J34"/>
      <c r="K34"/>
      <c r="L34"/>
      <c r="M34"/>
      <c r="N34"/>
      <c r="O34"/>
      <c r="P34"/>
      <c r="Q34"/>
      <c r="R34"/>
      <c r="S34"/>
    </row>
    <row r="35" spans="1:19" x14ac:dyDescent="0.35">
      <c r="A35"/>
      <c r="B35"/>
      <c r="C35"/>
      <c r="D35"/>
      <c r="E35"/>
      <c r="F35"/>
      <c r="G35"/>
      <c r="H35"/>
      <c r="I35"/>
      <c r="J35"/>
      <c r="K35"/>
      <c r="L35"/>
      <c r="M35"/>
      <c r="N35"/>
      <c r="O35"/>
      <c r="P35"/>
      <c r="Q35"/>
      <c r="R35"/>
      <c r="S35"/>
    </row>
    <row r="36" spans="1:19" x14ac:dyDescent="0.35">
      <c r="A36"/>
      <c r="B36"/>
      <c r="C36"/>
      <c r="D36"/>
      <c r="E36"/>
      <c r="F36"/>
      <c r="G36"/>
      <c r="H36"/>
      <c r="I36"/>
      <c r="J36"/>
      <c r="K36"/>
      <c r="L36"/>
      <c r="M36"/>
      <c r="N36"/>
      <c r="O36"/>
      <c r="P36"/>
      <c r="Q36"/>
      <c r="R36"/>
      <c r="S36"/>
    </row>
    <row r="37" spans="1:19" x14ac:dyDescent="0.35">
      <c r="A37"/>
      <c r="B37"/>
      <c r="C37"/>
      <c r="D37"/>
      <c r="E37"/>
      <c r="F37"/>
      <c r="G37"/>
      <c r="H37"/>
      <c r="I37"/>
      <c r="J37"/>
      <c r="K37"/>
      <c r="L37"/>
      <c r="M37"/>
      <c r="N37"/>
      <c r="O37"/>
      <c r="P37"/>
      <c r="Q37"/>
      <c r="R37"/>
      <c r="S37"/>
    </row>
    <row r="38" spans="1:19" x14ac:dyDescent="0.35">
      <c r="A38"/>
      <c r="B38"/>
      <c r="C38"/>
      <c r="D38"/>
      <c r="E38"/>
      <c r="F38"/>
      <c r="G38"/>
      <c r="H38"/>
      <c r="I38"/>
      <c r="J38"/>
      <c r="K38"/>
      <c r="L38"/>
      <c r="M38"/>
      <c r="N38"/>
      <c r="O38"/>
      <c r="P38"/>
      <c r="Q38"/>
      <c r="R38"/>
      <c r="S38"/>
    </row>
    <row r="39" spans="1:19" x14ac:dyDescent="0.35">
      <c r="A39"/>
      <c r="B39"/>
      <c r="C39"/>
      <c r="D39"/>
      <c r="E39"/>
      <c r="F39"/>
      <c r="G39"/>
      <c r="H39"/>
      <c r="I39"/>
      <c r="J39"/>
      <c r="K39"/>
      <c r="L39"/>
      <c r="M39"/>
      <c r="N39"/>
      <c r="O39"/>
      <c r="P39"/>
      <c r="Q39"/>
      <c r="R39"/>
      <c r="S39"/>
    </row>
    <row r="40" spans="1:19" x14ac:dyDescent="0.35">
      <c r="A40"/>
      <c r="B40"/>
      <c r="C40"/>
      <c r="D40"/>
      <c r="E40"/>
      <c r="F40"/>
      <c r="G40"/>
      <c r="H40"/>
      <c r="I40"/>
      <c r="J40"/>
      <c r="K40"/>
      <c r="L40"/>
      <c r="M40"/>
      <c r="N40"/>
      <c r="O40"/>
      <c r="P40"/>
      <c r="Q40"/>
      <c r="R40"/>
      <c r="S40"/>
    </row>
    <row r="41" spans="1:19" x14ac:dyDescent="0.35">
      <c r="A41"/>
      <c r="B41"/>
      <c r="C41"/>
      <c r="D41"/>
      <c r="E41"/>
      <c r="F41"/>
      <c r="G41"/>
      <c r="H41"/>
      <c r="I41"/>
      <c r="J41"/>
      <c r="K41"/>
      <c r="L41"/>
      <c r="M41"/>
      <c r="N41"/>
      <c r="O41"/>
      <c r="P41"/>
      <c r="Q41"/>
      <c r="R41"/>
      <c r="S41"/>
    </row>
    <row r="42" spans="1:19" x14ac:dyDescent="0.35">
      <c r="A42"/>
      <c r="B42"/>
      <c r="C42"/>
      <c r="D42"/>
      <c r="E42"/>
      <c r="F42"/>
      <c r="G42"/>
      <c r="H42"/>
      <c r="I42"/>
      <c r="J42"/>
      <c r="K42"/>
      <c r="L42"/>
      <c r="M42"/>
      <c r="N42"/>
      <c r="O42"/>
      <c r="P42"/>
      <c r="Q42"/>
      <c r="R42"/>
      <c r="S42"/>
    </row>
    <row r="43" spans="1:19" x14ac:dyDescent="0.35">
      <c r="A43"/>
      <c r="B43"/>
      <c r="C43"/>
      <c r="D43"/>
      <c r="E43"/>
      <c r="F43"/>
      <c r="G43"/>
      <c r="H43"/>
      <c r="I43"/>
      <c r="J43"/>
      <c r="K43"/>
      <c r="L43"/>
      <c r="M43"/>
      <c r="N43"/>
      <c r="O43"/>
      <c r="P43"/>
      <c r="Q43"/>
      <c r="R43"/>
      <c r="S43"/>
    </row>
    <row r="44" spans="1:19" x14ac:dyDescent="0.35">
      <c r="A44"/>
      <c r="B44"/>
      <c r="C44"/>
      <c r="D44"/>
      <c r="E44"/>
      <c r="F44"/>
      <c r="G44"/>
      <c r="H44"/>
      <c r="I44"/>
      <c r="J44"/>
      <c r="K44"/>
      <c r="L44"/>
      <c r="M44"/>
      <c r="N44"/>
      <c r="O44"/>
      <c r="P44"/>
      <c r="Q44"/>
      <c r="R44"/>
      <c r="S44"/>
    </row>
    <row r="45" spans="1:19" x14ac:dyDescent="0.35">
      <c r="A45"/>
      <c r="B45"/>
      <c r="C45"/>
      <c r="D45"/>
      <c r="E45"/>
      <c r="F45"/>
      <c r="G45"/>
      <c r="H45"/>
      <c r="I45"/>
      <c r="J45"/>
      <c r="K45"/>
      <c r="L45"/>
      <c r="M45"/>
      <c r="N45"/>
      <c r="O45"/>
      <c r="P45"/>
      <c r="Q45"/>
      <c r="R45"/>
      <c r="S45"/>
    </row>
    <row r="46" spans="1:19" x14ac:dyDescent="0.35">
      <c r="A46"/>
      <c r="B46"/>
      <c r="C46"/>
      <c r="D46"/>
      <c r="E46"/>
      <c r="F46"/>
      <c r="G46"/>
      <c r="H46"/>
      <c r="I46"/>
      <c r="J46"/>
      <c r="K46"/>
      <c r="L46"/>
      <c r="M46"/>
      <c r="N46"/>
      <c r="O46"/>
      <c r="P46"/>
      <c r="Q46"/>
      <c r="R46"/>
      <c r="S46"/>
    </row>
    <row r="47" spans="1:19" x14ac:dyDescent="0.35">
      <c r="A47"/>
      <c r="B47"/>
      <c r="C47"/>
      <c r="D47"/>
      <c r="E47"/>
      <c r="F47"/>
      <c r="G47"/>
      <c r="H47"/>
      <c r="I47"/>
      <c r="J47"/>
      <c r="K47"/>
      <c r="L47"/>
      <c r="M47"/>
      <c r="N47"/>
      <c r="O47"/>
      <c r="P47"/>
      <c r="Q47"/>
      <c r="R47"/>
      <c r="S47"/>
    </row>
    <row r="48" spans="1:19" x14ac:dyDescent="0.35">
      <c r="A48"/>
      <c r="B48"/>
      <c r="C48"/>
      <c r="D48"/>
      <c r="E48"/>
      <c r="F48"/>
      <c r="G48"/>
      <c r="H48"/>
      <c r="I48"/>
      <c r="J48"/>
      <c r="K48"/>
      <c r="L48"/>
      <c r="M48"/>
      <c r="N48"/>
      <c r="O48"/>
      <c r="P48"/>
      <c r="Q48"/>
      <c r="R48"/>
      <c r="S48"/>
    </row>
    <row r="49" spans="1:19" x14ac:dyDescent="0.35">
      <c r="A49"/>
      <c r="B49"/>
      <c r="C49"/>
      <c r="D49"/>
      <c r="E49"/>
      <c r="F49"/>
      <c r="G49"/>
      <c r="H49"/>
      <c r="I49"/>
      <c r="J49"/>
      <c r="K49"/>
      <c r="L49"/>
      <c r="M49"/>
      <c r="N49"/>
      <c r="O49"/>
      <c r="P49"/>
      <c r="Q49"/>
      <c r="R49"/>
      <c r="S49"/>
    </row>
    <row r="50" spans="1:19" x14ac:dyDescent="0.35">
      <c r="A50"/>
      <c r="B50"/>
      <c r="C50"/>
      <c r="D50"/>
      <c r="E50"/>
      <c r="F50"/>
      <c r="G50"/>
      <c r="H50"/>
      <c r="I50"/>
      <c r="J50"/>
      <c r="K50"/>
      <c r="L50"/>
      <c r="M50"/>
      <c r="N50"/>
      <c r="O50"/>
      <c r="P50"/>
      <c r="Q50"/>
      <c r="R50"/>
      <c r="S50"/>
    </row>
    <row r="51" spans="1:19" x14ac:dyDescent="0.35">
      <c r="A51"/>
      <c r="B51"/>
      <c r="C51"/>
      <c r="D51"/>
      <c r="E51"/>
      <c r="F51"/>
      <c r="G51"/>
      <c r="H51"/>
      <c r="I51"/>
      <c r="J51"/>
      <c r="K51"/>
      <c r="L51"/>
      <c r="M51"/>
      <c r="N51"/>
      <c r="O51"/>
      <c r="P51"/>
      <c r="Q51"/>
      <c r="R51"/>
      <c r="S51"/>
    </row>
    <row r="52" spans="1:19" x14ac:dyDescent="0.35">
      <c r="A52"/>
      <c r="B52"/>
      <c r="C52"/>
      <c r="D52"/>
      <c r="E52"/>
      <c r="F52"/>
      <c r="G52"/>
      <c r="H52"/>
      <c r="I52"/>
      <c r="J52"/>
      <c r="K52"/>
      <c r="L52"/>
      <c r="M52"/>
      <c r="N52"/>
      <c r="O52"/>
      <c r="P52"/>
      <c r="Q52"/>
      <c r="R52"/>
      <c r="S52"/>
    </row>
    <row r="53" spans="1:19" x14ac:dyDescent="0.35">
      <c r="A53"/>
      <c r="B53"/>
      <c r="C53"/>
      <c r="D53"/>
      <c r="E53"/>
      <c r="F53"/>
      <c r="G53"/>
      <c r="H53"/>
      <c r="I53"/>
      <c r="J53"/>
      <c r="K53"/>
      <c r="L53"/>
      <c r="M53"/>
      <c r="N53"/>
      <c r="O53"/>
      <c r="P53"/>
      <c r="Q53"/>
      <c r="R53"/>
      <c r="S53"/>
    </row>
    <row r="54" spans="1:19" x14ac:dyDescent="0.35">
      <c r="A54"/>
      <c r="B54"/>
      <c r="C54"/>
      <c r="D54"/>
      <c r="E54"/>
      <c r="F54"/>
      <c r="G54"/>
      <c r="H54"/>
      <c r="I54"/>
      <c r="J54"/>
      <c r="K54"/>
      <c r="L54"/>
      <c r="M54"/>
      <c r="N54"/>
      <c r="O54"/>
      <c r="P54"/>
      <c r="Q54"/>
      <c r="R54"/>
      <c r="S54"/>
    </row>
    <row r="55" spans="1:19" x14ac:dyDescent="0.35">
      <c r="A55"/>
      <c r="B55"/>
      <c r="C55"/>
      <c r="D55"/>
      <c r="E55"/>
      <c r="F55"/>
      <c r="G55"/>
      <c r="H55"/>
      <c r="I55"/>
      <c r="J55"/>
      <c r="K55"/>
      <c r="L55"/>
      <c r="M55"/>
      <c r="N55"/>
      <c r="O55"/>
      <c r="P55"/>
      <c r="Q55"/>
      <c r="R55"/>
      <c r="S55"/>
    </row>
    <row r="56" spans="1:19" x14ac:dyDescent="0.35">
      <c r="A56"/>
      <c r="B56"/>
      <c r="C56"/>
      <c r="D56"/>
      <c r="E56"/>
      <c r="F56"/>
      <c r="G56"/>
      <c r="H56"/>
      <c r="I56"/>
      <c r="J56"/>
      <c r="K56"/>
      <c r="L56"/>
      <c r="M56"/>
      <c r="N56"/>
      <c r="O56"/>
      <c r="P56"/>
      <c r="Q56"/>
      <c r="R56"/>
      <c r="S56"/>
    </row>
    <row r="57" spans="1:19" x14ac:dyDescent="0.35">
      <c r="A57"/>
      <c r="B57"/>
      <c r="C57"/>
      <c r="D57"/>
      <c r="E57"/>
      <c r="F57"/>
      <c r="G57"/>
      <c r="H57"/>
      <c r="I57"/>
      <c r="J57"/>
      <c r="K57"/>
      <c r="L57"/>
      <c r="M57"/>
      <c r="N57"/>
      <c r="O57"/>
      <c r="P57"/>
      <c r="Q57"/>
      <c r="R57"/>
      <c r="S57"/>
    </row>
    <row r="58" spans="1:19" x14ac:dyDescent="0.35">
      <c r="A58"/>
      <c r="B58"/>
      <c r="C58"/>
      <c r="D58"/>
      <c r="E58"/>
      <c r="F58"/>
      <c r="G58"/>
      <c r="H58"/>
      <c r="I58"/>
      <c r="J58"/>
      <c r="K58"/>
      <c r="L58"/>
      <c r="M58"/>
      <c r="N58"/>
      <c r="O58"/>
      <c r="P58"/>
      <c r="Q58"/>
      <c r="R58"/>
      <c r="S58"/>
    </row>
    <row r="59" spans="1:19" x14ac:dyDescent="0.35">
      <c r="A59"/>
      <c r="B59"/>
      <c r="C59"/>
      <c r="D59"/>
      <c r="E59"/>
      <c r="F59"/>
      <c r="G59"/>
      <c r="H59"/>
      <c r="I59"/>
      <c r="J59"/>
      <c r="K59"/>
      <c r="L59"/>
      <c r="M59"/>
      <c r="N59"/>
      <c r="O59"/>
      <c r="P59"/>
      <c r="Q59"/>
      <c r="R59"/>
      <c r="S59"/>
    </row>
    <row r="60" spans="1:19" x14ac:dyDescent="0.35">
      <c r="A60"/>
      <c r="B60"/>
      <c r="C60"/>
      <c r="D60"/>
      <c r="E60"/>
      <c r="F60"/>
      <c r="G60"/>
      <c r="H60"/>
      <c r="I60"/>
      <c r="J60"/>
      <c r="K60"/>
      <c r="L60"/>
      <c r="M60"/>
      <c r="N60"/>
      <c r="O60"/>
      <c r="P60"/>
      <c r="Q60"/>
      <c r="R60"/>
      <c r="S60"/>
    </row>
    <row r="61" spans="1:19" x14ac:dyDescent="0.35">
      <c r="A61"/>
      <c r="B61"/>
      <c r="C61"/>
      <c r="D61"/>
      <c r="E61"/>
      <c r="F61"/>
      <c r="G61"/>
      <c r="H61"/>
      <c r="I61"/>
      <c r="J61"/>
      <c r="K61"/>
      <c r="L61"/>
      <c r="M61"/>
      <c r="N61"/>
      <c r="O61"/>
      <c r="P61"/>
      <c r="Q61"/>
      <c r="R61"/>
      <c r="S61"/>
    </row>
    <row r="62" spans="1:19" x14ac:dyDescent="0.35">
      <c r="A62"/>
      <c r="B62"/>
      <c r="C62"/>
      <c r="D62"/>
      <c r="E62"/>
      <c r="F62"/>
      <c r="G62"/>
      <c r="H62"/>
      <c r="I62"/>
      <c r="J62"/>
      <c r="K62"/>
      <c r="L62"/>
      <c r="M62"/>
      <c r="N62"/>
      <c r="O62"/>
      <c r="P62"/>
      <c r="Q62"/>
      <c r="R62"/>
      <c r="S62"/>
    </row>
    <row r="63" spans="1:19" x14ac:dyDescent="0.35">
      <c r="A63"/>
      <c r="B63"/>
      <c r="C63"/>
      <c r="D63"/>
      <c r="E63"/>
      <c r="F63"/>
      <c r="G63"/>
      <c r="H63"/>
      <c r="I63"/>
      <c r="J63"/>
      <c r="K63"/>
      <c r="L63"/>
      <c r="M63"/>
      <c r="N63"/>
      <c r="O63"/>
      <c r="P63"/>
      <c r="Q63"/>
      <c r="R63"/>
      <c r="S63"/>
    </row>
    <row r="64" spans="1:19" x14ac:dyDescent="0.35">
      <c r="A64"/>
      <c r="B64"/>
      <c r="C64"/>
      <c r="D64"/>
      <c r="E64"/>
      <c r="F64"/>
      <c r="G64"/>
      <c r="H64"/>
      <c r="I64"/>
      <c r="J64"/>
      <c r="K64"/>
      <c r="L64"/>
      <c r="M64"/>
      <c r="N64"/>
      <c r="O64"/>
      <c r="P64"/>
      <c r="Q64"/>
      <c r="R64"/>
      <c r="S64"/>
    </row>
    <row r="65" spans="1:19" x14ac:dyDescent="0.35">
      <c r="A65"/>
      <c r="B65"/>
      <c r="C65"/>
      <c r="D65"/>
      <c r="E65"/>
      <c r="F65"/>
      <c r="G65"/>
      <c r="H65"/>
      <c r="I65"/>
      <c r="J65"/>
      <c r="K65"/>
      <c r="L65"/>
      <c r="M65"/>
      <c r="N65"/>
      <c r="O65"/>
      <c r="P65"/>
      <c r="Q65"/>
      <c r="R65"/>
      <c r="S65"/>
    </row>
    <row r="66" spans="1:19" x14ac:dyDescent="0.35">
      <c r="A66"/>
      <c r="B66"/>
      <c r="C66"/>
      <c r="D66"/>
      <c r="E66"/>
      <c r="F66"/>
      <c r="G66"/>
      <c r="H66"/>
      <c r="I66"/>
      <c r="J66"/>
      <c r="K66"/>
      <c r="L66"/>
      <c r="M66"/>
      <c r="N66"/>
      <c r="O66"/>
      <c r="P66"/>
      <c r="Q66"/>
      <c r="R66"/>
      <c r="S66"/>
    </row>
    <row r="67" spans="1:19" x14ac:dyDescent="0.35">
      <c r="A67"/>
      <c r="B67"/>
      <c r="C67"/>
      <c r="D67"/>
      <c r="E67"/>
      <c r="F67"/>
      <c r="G67"/>
      <c r="H67"/>
      <c r="I67"/>
      <c r="J67"/>
      <c r="K67"/>
      <c r="L67"/>
      <c r="M67"/>
      <c r="N67"/>
      <c r="O67"/>
      <c r="P67"/>
      <c r="Q67"/>
      <c r="R67"/>
      <c r="S67"/>
    </row>
    <row r="68" spans="1:19" x14ac:dyDescent="0.35">
      <c r="A68"/>
      <c r="B68"/>
      <c r="C68"/>
      <c r="D68"/>
      <c r="E68"/>
      <c r="F68"/>
      <c r="G68"/>
      <c r="H68"/>
      <c r="I68"/>
      <c r="J68"/>
      <c r="K68"/>
      <c r="L68"/>
      <c r="M68"/>
      <c r="N68"/>
      <c r="O68"/>
      <c r="P68"/>
      <c r="Q68"/>
    </row>
    <row r="69" spans="1:19" x14ac:dyDescent="0.35">
      <c r="A69"/>
      <c r="B69"/>
      <c r="C69"/>
      <c r="D69"/>
      <c r="E69"/>
      <c r="F69"/>
      <c r="G69"/>
      <c r="H69"/>
      <c r="I69"/>
      <c r="J69"/>
      <c r="K69"/>
      <c r="L69"/>
      <c r="M69"/>
      <c r="N69"/>
      <c r="O69"/>
      <c r="P69"/>
      <c r="Q69"/>
    </row>
    <row r="70" spans="1:19" x14ac:dyDescent="0.35">
      <c r="A70"/>
      <c r="B70"/>
      <c r="C70"/>
      <c r="D70"/>
      <c r="E70"/>
      <c r="F70"/>
      <c r="G70"/>
      <c r="H70"/>
      <c r="I70"/>
      <c r="J70"/>
      <c r="K70"/>
      <c r="L70"/>
      <c r="M70"/>
      <c r="N70"/>
      <c r="O70"/>
      <c r="P70"/>
      <c r="Q70"/>
    </row>
    <row r="71" spans="1:19" x14ac:dyDescent="0.35">
      <c r="A71"/>
      <c r="B71"/>
      <c r="C71"/>
      <c r="D71"/>
      <c r="E71"/>
      <c r="F71"/>
      <c r="G71"/>
      <c r="H71"/>
      <c r="I71"/>
      <c r="J71"/>
      <c r="K71"/>
      <c r="L71"/>
      <c r="M71"/>
      <c r="N71"/>
      <c r="O71"/>
      <c r="P71"/>
      <c r="Q71"/>
    </row>
    <row r="72" spans="1:19" x14ac:dyDescent="0.35">
      <c r="A72"/>
      <c r="B72"/>
      <c r="C72"/>
      <c r="D72"/>
      <c r="E72"/>
    </row>
    <row r="73" spans="1:19" x14ac:dyDescent="0.35">
      <c r="A73"/>
      <c r="B73"/>
      <c r="C73"/>
      <c r="D73"/>
      <c r="E73"/>
    </row>
    <row r="74" spans="1:19" x14ac:dyDescent="0.35">
      <c r="A74"/>
      <c r="B74"/>
      <c r="C74"/>
      <c r="D74"/>
      <c r="E74"/>
    </row>
    <row r="75" spans="1:19" x14ac:dyDescent="0.35">
      <c r="A75"/>
      <c r="B75"/>
      <c r="C75"/>
      <c r="D75"/>
      <c r="E75"/>
    </row>
    <row r="76" spans="1:19" x14ac:dyDescent="0.35">
      <c r="A76"/>
      <c r="B76"/>
      <c r="C76"/>
      <c r="D76"/>
      <c r="E76"/>
    </row>
    <row r="77" spans="1:19" x14ac:dyDescent="0.35">
      <c r="A77"/>
      <c r="B77"/>
      <c r="C77"/>
      <c r="D77"/>
      <c r="E77"/>
    </row>
    <row r="78" spans="1:19" x14ac:dyDescent="0.35">
      <c r="A78"/>
      <c r="B78"/>
      <c r="C78"/>
      <c r="D78"/>
      <c r="E78"/>
    </row>
    <row r="79" spans="1:19" x14ac:dyDescent="0.35">
      <c r="A79"/>
      <c r="B79"/>
      <c r="C79"/>
      <c r="D79"/>
      <c r="E79"/>
    </row>
    <row r="80" spans="1:19" x14ac:dyDescent="0.35">
      <c r="A80"/>
      <c r="B80"/>
      <c r="C80"/>
      <c r="D80"/>
      <c r="E80"/>
    </row>
    <row r="81" spans="1:5" x14ac:dyDescent="0.35">
      <c r="A81"/>
      <c r="B81"/>
      <c r="C81"/>
      <c r="D81"/>
      <c r="E81"/>
    </row>
    <row r="82" spans="1:5" x14ac:dyDescent="0.35">
      <c r="A82"/>
      <c r="B82"/>
      <c r="C82"/>
      <c r="D82"/>
      <c r="E82"/>
    </row>
    <row r="83" spans="1:5" x14ac:dyDescent="0.35">
      <c r="A83"/>
      <c r="B83"/>
      <c r="C83"/>
      <c r="D83"/>
      <c r="E83"/>
    </row>
  </sheetData>
  <mergeCells count="1">
    <mergeCell ref="I3:O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B820-6A32-4A61-ABCA-8DD26FEE9E17}">
  <dimension ref="A1:G22"/>
  <sheetViews>
    <sheetView showGridLines="0" workbookViewId="0"/>
  </sheetViews>
  <sheetFormatPr defaultColWidth="8.7265625" defaultRowHeight="15.5" x14ac:dyDescent="0.35"/>
  <cols>
    <col min="1" max="1" width="38.26953125" style="13" bestFit="1" customWidth="1"/>
    <col min="2" max="7" width="12.54296875" style="13" customWidth="1"/>
    <col min="8" max="16384" width="8.7265625" style="13"/>
  </cols>
  <sheetData>
    <row r="1" spans="1:7" x14ac:dyDescent="0.35">
      <c r="A1" s="12" t="s">
        <v>379</v>
      </c>
      <c r="B1" s="24"/>
      <c r="C1" s="24"/>
      <c r="D1" s="24"/>
      <c r="E1" s="24"/>
      <c r="F1" s="24"/>
      <c r="G1" s="24"/>
    </row>
    <row r="2" spans="1:7" x14ac:dyDescent="0.35">
      <c r="A2" s="151" t="s">
        <v>380</v>
      </c>
      <c r="B2" s="150">
        <v>2018</v>
      </c>
      <c r="C2" s="150">
        <v>2019</v>
      </c>
      <c r="D2" s="150">
        <v>2020</v>
      </c>
      <c r="E2" s="150">
        <v>2021</v>
      </c>
      <c r="F2" s="150">
        <v>2022</v>
      </c>
      <c r="G2"/>
    </row>
    <row r="3" spans="1:7" x14ac:dyDescent="0.35">
      <c r="A3" s="152" t="s">
        <v>123</v>
      </c>
      <c r="B3" s="26">
        <v>46409960</v>
      </c>
      <c r="C3" s="26">
        <v>44705757.244186766</v>
      </c>
      <c r="D3" s="40">
        <v>43673802</v>
      </c>
      <c r="E3" s="40">
        <v>44374196</v>
      </c>
      <c r="F3" s="79">
        <v>44507592</v>
      </c>
      <c r="G3"/>
    </row>
    <row r="4" spans="1:7" x14ac:dyDescent="0.35">
      <c r="A4" s="152" t="s">
        <v>124</v>
      </c>
      <c r="B4" s="33">
        <v>1.7879437948233524E-2</v>
      </c>
      <c r="C4" s="33">
        <v>1.7455000163350772E-2</v>
      </c>
      <c r="D4" s="58">
        <v>1.6114328676949171E-2</v>
      </c>
      <c r="E4" s="58">
        <v>1.6628064652709426E-2</v>
      </c>
      <c r="F4" s="32">
        <v>1.5546988028469389E-2</v>
      </c>
      <c r="G4"/>
    </row>
    <row r="5" spans="1:7" x14ac:dyDescent="0.35">
      <c r="A5" s="152" t="s">
        <v>125</v>
      </c>
      <c r="B5" s="26">
        <v>829784</v>
      </c>
      <c r="C5" s="26">
        <v>780339</v>
      </c>
      <c r="D5" s="40">
        <v>703774</v>
      </c>
      <c r="E5" s="40">
        <v>737857</v>
      </c>
      <c r="F5" s="25">
        <v>691959</v>
      </c>
      <c r="G5"/>
    </row>
    <row r="6" spans="1:7" x14ac:dyDescent="0.35">
      <c r="A6" s="152" t="s">
        <v>126</v>
      </c>
      <c r="B6" s="35">
        <v>-59578</v>
      </c>
      <c r="C6" s="35">
        <v>-15236</v>
      </c>
      <c r="D6" s="56">
        <v>-8443</v>
      </c>
      <c r="E6" s="56">
        <v>-7141</v>
      </c>
      <c r="F6" s="34">
        <v>-5228</v>
      </c>
      <c r="G6"/>
    </row>
    <row r="7" spans="1:7" x14ac:dyDescent="0.35">
      <c r="A7" s="152" t="s">
        <v>127</v>
      </c>
      <c r="B7" s="26">
        <v>770206</v>
      </c>
      <c r="C7" s="26">
        <v>765103</v>
      </c>
      <c r="D7" s="40">
        <v>695331</v>
      </c>
      <c r="E7" s="40">
        <v>730716</v>
      </c>
      <c r="F7" s="25">
        <v>686731</v>
      </c>
      <c r="G7"/>
    </row>
    <row r="8" spans="1:7" x14ac:dyDescent="0.35">
      <c r="A8" s="29"/>
      <c r="B8" s="29"/>
      <c r="C8" s="29"/>
      <c r="D8" s="36"/>
      <c r="E8" s="36"/>
      <c r="F8" s="96"/>
      <c r="G8"/>
    </row>
    <row r="9" spans="1:7" x14ac:dyDescent="0.35">
      <c r="A9" s="152" t="s">
        <v>381</v>
      </c>
      <c r="B9" s="26">
        <v>719703</v>
      </c>
      <c r="C9" s="26">
        <v>745070</v>
      </c>
      <c r="D9" s="40">
        <v>723852</v>
      </c>
      <c r="E9" s="40">
        <v>722068</v>
      </c>
      <c r="F9" s="25">
        <v>623615</v>
      </c>
      <c r="G9"/>
    </row>
    <row r="10" spans="1:7" x14ac:dyDescent="0.35">
      <c r="A10" s="152" t="s">
        <v>382</v>
      </c>
      <c r="B10" s="35">
        <v>-9003</v>
      </c>
      <c r="C10" s="35">
        <v>-12712</v>
      </c>
      <c r="D10" s="56">
        <v>-42353</v>
      </c>
      <c r="E10" s="56">
        <v>-34159</v>
      </c>
      <c r="F10" s="34">
        <v>-6013</v>
      </c>
      <c r="G10"/>
    </row>
    <row r="11" spans="1:7" x14ac:dyDescent="0.35">
      <c r="A11" s="152" t="s">
        <v>383</v>
      </c>
      <c r="B11" s="26">
        <v>710700</v>
      </c>
      <c r="C11" s="26">
        <v>732358</v>
      </c>
      <c r="D11" s="40">
        <v>681499</v>
      </c>
      <c r="E11" s="40">
        <v>687909</v>
      </c>
      <c r="F11" s="25">
        <v>617602</v>
      </c>
      <c r="G11"/>
    </row>
    <row r="12" spans="1:7" ht="20.149999999999999" customHeight="1" x14ac:dyDescent="0.35">
      <c r="A12" s="152" t="s">
        <v>131</v>
      </c>
      <c r="B12" s="26">
        <v>40335</v>
      </c>
      <c r="C12" s="26">
        <v>8985</v>
      </c>
      <c r="D12" s="40">
        <v>12690</v>
      </c>
      <c r="E12" s="40">
        <v>42274</v>
      </c>
      <c r="F12" s="25">
        <v>33069</v>
      </c>
      <c r="G12"/>
    </row>
    <row r="13" spans="1:7" x14ac:dyDescent="0.35">
      <c r="A13" s="152" t="s">
        <v>384</v>
      </c>
      <c r="B13" s="26">
        <v>751035</v>
      </c>
      <c r="C13" s="26">
        <v>741343</v>
      </c>
      <c r="D13" s="40">
        <v>694189</v>
      </c>
      <c r="E13" s="40">
        <v>730183</v>
      </c>
      <c r="F13" s="25">
        <v>650671</v>
      </c>
      <c r="G13"/>
    </row>
    <row r="14" spans="1:7" x14ac:dyDescent="0.35">
      <c r="A14" s="152" t="s">
        <v>385</v>
      </c>
      <c r="B14" s="26">
        <v>20283</v>
      </c>
      <c r="C14" s="26">
        <v>23868</v>
      </c>
      <c r="D14" s="40">
        <v>1142</v>
      </c>
      <c r="E14" s="40">
        <v>533</v>
      </c>
      <c r="F14" s="25">
        <v>36060</v>
      </c>
      <c r="G14"/>
    </row>
    <row r="15" spans="1:7" x14ac:dyDescent="0.35">
      <c r="A15" s="152" t="s">
        <v>175</v>
      </c>
      <c r="B15" s="26">
        <v>771318</v>
      </c>
      <c r="C15" s="26">
        <v>765211</v>
      </c>
      <c r="D15" s="40">
        <v>695331</v>
      </c>
      <c r="E15" s="40">
        <v>730716</v>
      </c>
      <c r="F15" s="25">
        <v>686731</v>
      </c>
      <c r="G15"/>
    </row>
    <row r="16" spans="1:7" x14ac:dyDescent="0.35">
      <c r="A16" s="152" t="s">
        <v>135</v>
      </c>
      <c r="B16" s="26">
        <v>8992</v>
      </c>
      <c r="C16" s="26">
        <v>12712</v>
      </c>
      <c r="D16" s="40">
        <v>42190</v>
      </c>
      <c r="E16" s="40">
        <v>33678</v>
      </c>
      <c r="F16" s="25">
        <v>6013</v>
      </c>
      <c r="G16"/>
    </row>
    <row r="17" spans="1:7" x14ac:dyDescent="0.35">
      <c r="A17" s="29"/>
      <c r="B17" s="29"/>
      <c r="C17" s="29"/>
      <c r="D17" s="36"/>
      <c r="E17" s="12"/>
      <c r="F17"/>
      <c r="G17"/>
    </row>
    <row r="18" spans="1:7" x14ac:dyDescent="0.35">
      <c r="A18" s="156" t="s">
        <v>386</v>
      </c>
      <c r="B18" s="141">
        <v>10984</v>
      </c>
      <c r="C18" s="141">
        <v>639</v>
      </c>
      <c r="D18" s="40">
        <v>103</v>
      </c>
      <c r="E18" s="26">
        <v>23874</v>
      </c>
      <c r="F18" s="79">
        <v>7613</v>
      </c>
      <c r="G18"/>
    </row>
    <row r="19" spans="1:7" x14ac:dyDescent="0.35">
      <c r="A19" s="156" t="s">
        <v>387</v>
      </c>
      <c r="B19" s="40">
        <v>632</v>
      </c>
      <c r="C19" s="40">
        <v>103</v>
      </c>
      <c r="D19" s="40">
        <v>23864</v>
      </c>
      <c r="E19" s="40">
        <v>7616</v>
      </c>
      <c r="F19" s="79">
        <v>2289</v>
      </c>
      <c r="G19"/>
    </row>
    <row r="20" spans="1:7" x14ac:dyDescent="0.35">
      <c r="A20" s="142"/>
      <c r="B20" s="52"/>
      <c r="C20" s="52"/>
      <c r="D20" s="143"/>
      <c r="E20" s="12"/>
      <c r="F20"/>
      <c r="G20"/>
    </row>
    <row r="21" spans="1:7" x14ac:dyDescent="0.35">
      <c r="A21" s="152" t="s">
        <v>136</v>
      </c>
      <c r="B21" s="144">
        <v>8640558</v>
      </c>
      <c r="C21" s="144">
        <v>9642672</v>
      </c>
      <c r="D21" s="145">
        <v>438528</v>
      </c>
      <c r="E21" s="145">
        <v>194545</v>
      </c>
      <c r="F21" s="89">
        <v>12512820</v>
      </c>
      <c r="G21"/>
    </row>
    <row r="22" spans="1:7" x14ac:dyDescent="0.35">
      <c r="A22" s="70" t="s">
        <v>167</v>
      </c>
      <c r="E22" s="14"/>
      <c r="F22"/>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82A0-2FA7-4DB2-96AA-573EE6732F8F}">
  <dimension ref="A1:G22"/>
  <sheetViews>
    <sheetView showGridLines="0" workbookViewId="0"/>
  </sheetViews>
  <sheetFormatPr defaultRowHeight="15.5" x14ac:dyDescent="0.35"/>
  <cols>
    <col min="1" max="1" width="38.453125" customWidth="1"/>
    <col min="2" max="7" width="12.54296875" style="13" customWidth="1"/>
  </cols>
  <sheetData>
    <row r="1" spans="1:7" x14ac:dyDescent="0.35">
      <c r="A1" s="12" t="s">
        <v>388</v>
      </c>
      <c r="B1" s="24"/>
      <c r="C1" s="24"/>
      <c r="D1" s="24"/>
      <c r="E1" s="24"/>
      <c r="F1" s="24"/>
      <c r="G1" s="24"/>
    </row>
    <row r="2" spans="1:7" x14ac:dyDescent="0.35">
      <c r="A2" s="151" t="s">
        <v>389</v>
      </c>
      <c r="B2" s="150">
        <v>2018</v>
      </c>
      <c r="C2" s="150">
        <v>2019</v>
      </c>
      <c r="D2" s="150">
        <v>2020</v>
      </c>
      <c r="E2" s="150">
        <v>2021</v>
      </c>
      <c r="F2" s="150">
        <v>2022</v>
      </c>
      <c r="G2"/>
    </row>
    <row r="3" spans="1:7" x14ac:dyDescent="0.35">
      <c r="A3" s="152" t="s">
        <v>123</v>
      </c>
      <c r="B3" s="26">
        <v>46409960</v>
      </c>
      <c r="C3" s="26">
        <v>44705757.244186766</v>
      </c>
      <c r="D3" s="40">
        <v>43673802</v>
      </c>
      <c r="E3" s="40">
        <v>44374196</v>
      </c>
      <c r="F3" s="79">
        <v>44507592</v>
      </c>
      <c r="G3"/>
    </row>
    <row r="4" spans="1:7" x14ac:dyDescent="0.35">
      <c r="A4" s="152" t="s">
        <v>124</v>
      </c>
      <c r="B4" s="33">
        <v>3.7488870923396617E-2</v>
      </c>
      <c r="C4" s="33">
        <v>3.763311715783027E-2</v>
      </c>
      <c r="D4" s="58">
        <v>3.7669310311018951E-2</v>
      </c>
      <c r="E4" s="58">
        <v>3.9111852302631013E-2</v>
      </c>
      <c r="F4" s="32">
        <v>4.0751002660400049E-2</v>
      </c>
      <c r="G4"/>
    </row>
    <row r="5" spans="1:7" x14ac:dyDescent="0.35">
      <c r="A5" s="152" t="s">
        <v>125</v>
      </c>
      <c r="B5" s="26">
        <v>1739857</v>
      </c>
      <c r="C5" s="26">
        <v>1682417</v>
      </c>
      <c r="D5" s="40">
        <v>1645162</v>
      </c>
      <c r="E5" s="40">
        <v>1735557</v>
      </c>
      <c r="F5" s="25">
        <v>1813704</v>
      </c>
      <c r="G5"/>
    </row>
    <row r="6" spans="1:7" x14ac:dyDescent="0.35">
      <c r="A6" s="152" t="s">
        <v>126</v>
      </c>
      <c r="B6" s="35">
        <v>-135257</v>
      </c>
      <c r="C6" s="35">
        <v>-34820</v>
      </c>
      <c r="D6" s="56">
        <v>-19375</v>
      </c>
      <c r="E6" s="56">
        <v>-16867</v>
      </c>
      <c r="F6" s="34">
        <v>-440</v>
      </c>
      <c r="G6"/>
    </row>
    <row r="7" spans="1:7" x14ac:dyDescent="0.35">
      <c r="A7" s="152" t="s">
        <v>127</v>
      </c>
      <c r="B7" s="26">
        <v>1604600</v>
      </c>
      <c r="C7" s="26">
        <v>1647597</v>
      </c>
      <c r="D7" s="40">
        <v>1625787</v>
      </c>
      <c r="E7" s="40">
        <v>1718690</v>
      </c>
      <c r="F7" s="25">
        <f>F5+F6</f>
        <v>1813264</v>
      </c>
      <c r="G7"/>
    </row>
    <row r="8" spans="1:7" x14ac:dyDescent="0.35">
      <c r="A8" s="29"/>
      <c r="B8" s="29"/>
      <c r="C8" s="29"/>
      <c r="D8" s="36"/>
      <c r="E8" s="36"/>
      <c r="F8" s="96"/>
      <c r="G8"/>
    </row>
    <row r="9" spans="1:7" x14ac:dyDescent="0.35">
      <c r="A9" s="152" t="s">
        <v>390</v>
      </c>
      <c r="B9" s="26">
        <v>1571264</v>
      </c>
      <c r="C9" s="26">
        <v>1603479</v>
      </c>
      <c r="D9" s="40">
        <v>1633774</v>
      </c>
      <c r="E9" s="40">
        <v>1561500</v>
      </c>
      <c r="F9" s="25">
        <v>1604705</v>
      </c>
      <c r="G9"/>
    </row>
    <row r="10" spans="1:7" x14ac:dyDescent="0.35">
      <c r="A10" s="152" t="s">
        <v>391</v>
      </c>
      <c r="B10" s="35">
        <v>-18659</v>
      </c>
      <c r="C10" s="35">
        <v>-20286</v>
      </c>
      <c r="D10" s="56">
        <v>-40310</v>
      </c>
      <c r="E10" s="56">
        <v>-6268</v>
      </c>
      <c r="F10" s="34">
        <v>-5496</v>
      </c>
      <c r="G10"/>
    </row>
    <row r="11" spans="1:7" x14ac:dyDescent="0.35">
      <c r="A11" s="152" t="s">
        <v>392</v>
      </c>
      <c r="B11" s="26">
        <v>1552605</v>
      </c>
      <c r="C11" s="26">
        <v>1583193</v>
      </c>
      <c r="D11" s="40">
        <v>1593464</v>
      </c>
      <c r="E11" s="40">
        <v>1555232</v>
      </c>
      <c r="F11" s="25">
        <f>F9+F10</f>
        <v>1599209</v>
      </c>
      <c r="G11"/>
    </row>
    <row r="12" spans="1:7" ht="14.15" customHeight="1" x14ac:dyDescent="0.35">
      <c r="A12" s="152" t="s">
        <v>131</v>
      </c>
      <c r="B12" s="26">
        <v>29902</v>
      </c>
      <c r="C12" s="26">
        <v>18545</v>
      </c>
      <c r="D12" s="40">
        <v>20369</v>
      </c>
      <c r="E12" s="40">
        <v>40299</v>
      </c>
      <c r="F12" s="25">
        <v>5981</v>
      </c>
      <c r="G12"/>
    </row>
    <row r="13" spans="1:7" x14ac:dyDescent="0.35">
      <c r="A13" s="152" t="s">
        <v>393</v>
      </c>
      <c r="B13" s="26">
        <v>1582507</v>
      </c>
      <c r="C13" s="26">
        <v>1642310</v>
      </c>
      <c r="D13" s="40">
        <v>1613833</v>
      </c>
      <c r="E13" s="40">
        <v>1595531</v>
      </c>
      <c r="F13" s="25">
        <f>F11+F12</f>
        <v>1605190</v>
      </c>
      <c r="G13"/>
    </row>
    <row r="14" spans="1:7" x14ac:dyDescent="0.35">
      <c r="A14" s="152" t="s">
        <v>394</v>
      </c>
      <c r="B14" s="26">
        <v>22636</v>
      </c>
      <c r="C14" s="26">
        <v>46763</v>
      </c>
      <c r="D14" s="40">
        <v>12048</v>
      </c>
      <c r="E14" s="40">
        <v>123159</v>
      </c>
      <c r="F14" s="25">
        <v>208174</v>
      </c>
      <c r="G14"/>
    </row>
    <row r="15" spans="1:7" x14ac:dyDescent="0.35">
      <c r="A15" s="152" t="s">
        <v>175</v>
      </c>
      <c r="B15" s="26">
        <v>1605143</v>
      </c>
      <c r="C15" s="26">
        <v>1689073</v>
      </c>
      <c r="D15" s="40">
        <v>1625881</v>
      </c>
      <c r="E15" s="40">
        <v>1718690</v>
      </c>
      <c r="F15" s="25">
        <f>F13+F14</f>
        <v>1813364</v>
      </c>
      <c r="G15"/>
    </row>
    <row r="16" spans="1:7" x14ac:dyDescent="0.35">
      <c r="A16" s="152" t="s">
        <v>135</v>
      </c>
      <c r="B16" s="26">
        <v>18625</v>
      </c>
      <c r="C16" s="26">
        <v>20286</v>
      </c>
      <c r="D16" s="40">
        <v>40299</v>
      </c>
      <c r="E16" s="40">
        <v>6004</v>
      </c>
      <c r="F16" s="25">
        <v>5496</v>
      </c>
      <c r="G16"/>
    </row>
    <row r="17" spans="1:7" x14ac:dyDescent="0.35">
      <c r="A17" s="29"/>
      <c r="B17" s="29"/>
      <c r="C17" s="29"/>
      <c r="D17" s="36"/>
      <c r="E17" s="36"/>
      <c r="F17"/>
      <c r="G17"/>
    </row>
    <row r="18" spans="1:7" x14ac:dyDescent="0.35">
      <c r="A18" s="152" t="s">
        <v>395</v>
      </c>
      <c r="B18" s="141">
        <v>191185</v>
      </c>
      <c r="C18" s="141">
        <v>4732</v>
      </c>
      <c r="D18" s="40">
        <v>85</v>
      </c>
      <c r="E18" s="40">
        <v>3877</v>
      </c>
      <c r="F18" s="103">
        <v>1283</v>
      </c>
      <c r="G18"/>
    </row>
    <row r="19" spans="1:7" x14ac:dyDescent="0.35">
      <c r="A19" s="152" t="s">
        <v>396</v>
      </c>
      <c r="B19" s="40">
        <v>4626</v>
      </c>
      <c r="C19" s="40">
        <v>85</v>
      </c>
      <c r="D19" s="40">
        <v>3958</v>
      </c>
      <c r="E19" s="40">
        <v>1283</v>
      </c>
      <c r="F19" s="103">
        <v>2187</v>
      </c>
      <c r="G19"/>
    </row>
    <row r="20" spans="1:7" x14ac:dyDescent="0.35">
      <c r="A20" s="146"/>
      <c r="B20" s="52"/>
      <c r="C20" s="52"/>
      <c r="D20" s="143"/>
      <c r="E20" s="143"/>
      <c r="F20"/>
      <c r="G20"/>
    </row>
    <row r="21" spans="1:7" x14ac:dyDescent="0.35">
      <c r="A21" s="152" t="s">
        <v>136</v>
      </c>
      <c r="B21" s="144">
        <v>7922600</v>
      </c>
      <c r="C21" s="144">
        <v>15572079</v>
      </c>
      <c r="D21" s="147">
        <v>3807168</v>
      </c>
      <c r="E21" s="147">
        <v>36947700</v>
      </c>
      <c r="F21" s="148">
        <v>59376330</v>
      </c>
      <c r="G21"/>
    </row>
    <row r="22" spans="1:7" ht="14.5" x14ac:dyDescent="0.35">
      <c r="B22"/>
      <c r="C22"/>
      <c r="D22"/>
      <c r="E22"/>
      <c r="F22"/>
      <c r="G22"/>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353F-98CB-4D17-8030-F022A644CFED}">
  <dimension ref="A1:F19"/>
  <sheetViews>
    <sheetView showGridLines="0" workbookViewId="0"/>
  </sheetViews>
  <sheetFormatPr defaultRowHeight="14.5" x14ac:dyDescent="0.35"/>
  <cols>
    <col min="1" max="1" width="51.54296875" customWidth="1"/>
    <col min="2" max="3" width="13.7265625" bestFit="1" customWidth="1"/>
    <col min="4" max="4" width="12.453125" bestFit="1" customWidth="1"/>
    <col min="5" max="6" width="13.7265625" bestFit="1" customWidth="1"/>
    <col min="7" max="7" width="12.81640625" bestFit="1" customWidth="1"/>
  </cols>
  <sheetData>
    <row r="1" spans="1:6" ht="15.5" x14ac:dyDescent="0.35">
      <c r="A1" s="12" t="s">
        <v>165</v>
      </c>
    </row>
    <row r="2" spans="1:6" ht="15.5" x14ac:dyDescent="0.35">
      <c r="A2" s="162" t="s">
        <v>166</v>
      </c>
      <c r="B2" s="150">
        <v>2018</v>
      </c>
      <c r="C2" s="150">
        <v>2019</v>
      </c>
      <c r="D2" s="150">
        <v>2020</v>
      </c>
      <c r="E2" s="150">
        <v>2021</v>
      </c>
      <c r="F2" s="150">
        <v>2022</v>
      </c>
    </row>
    <row r="3" spans="1:6" ht="15.5" x14ac:dyDescent="0.35">
      <c r="A3" s="163" t="s">
        <v>123</v>
      </c>
      <c r="B3" s="40">
        <v>46409960</v>
      </c>
      <c r="C3" s="40">
        <v>44705757.244186766</v>
      </c>
      <c r="D3" s="40">
        <v>43673802</v>
      </c>
      <c r="E3" s="40">
        <v>44374196</v>
      </c>
      <c r="F3" s="79">
        <v>44507592</v>
      </c>
    </row>
    <row r="4" spans="1:6" ht="15.5" x14ac:dyDescent="0.35">
      <c r="A4" s="163" t="s">
        <v>124</v>
      </c>
      <c r="B4" s="58">
        <v>0.13000090928757535</v>
      </c>
      <c r="C4" s="58">
        <v>0.14000076021112151</v>
      </c>
      <c r="D4" s="58">
        <v>0.15806787327560812</v>
      </c>
      <c r="E4" s="58">
        <v>0.17653320411709542</v>
      </c>
      <c r="F4" s="210">
        <v>0.19740041204655603</v>
      </c>
    </row>
    <row r="5" spans="1:6" ht="15.5" x14ac:dyDescent="0.35">
      <c r="A5" s="163" t="s">
        <v>125</v>
      </c>
      <c r="B5" s="40">
        <v>6033337</v>
      </c>
      <c r="C5" s="40">
        <v>6258840</v>
      </c>
      <c r="D5" s="40">
        <v>6903425</v>
      </c>
      <c r="E5" s="40">
        <v>7833519</v>
      </c>
      <c r="F5" s="59">
        <f>'3. RPSCLASS1'!F5+'4. SREC'!F5+'5. SREC II'!F5</f>
        <v>8790940</v>
      </c>
    </row>
    <row r="6" spans="1:6" ht="15.5" x14ac:dyDescent="0.35">
      <c r="A6" s="163" t="s">
        <v>126</v>
      </c>
      <c r="B6" s="56">
        <v>-371746</v>
      </c>
      <c r="C6" s="56">
        <v>-122188</v>
      </c>
      <c r="D6" s="56">
        <v>-72630</v>
      </c>
      <c r="E6" s="56">
        <v>-77282</v>
      </c>
      <c r="F6" s="60">
        <f>'3. RPSCLASS1'!F6+'4. SREC'!F6+'5. SREC II'!F6</f>
        <v>-6629</v>
      </c>
    </row>
    <row r="7" spans="1:6" ht="15.5" x14ac:dyDescent="0.35">
      <c r="A7" s="163" t="s">
        <v>127</v>
      </c>
      <c r="B7" s="40">
        <v>5661591</v>
      </c>
      <c r="C7" s="40">
        <v>6136652</v>
      </c>
      <c r="D7" s="40">
        <v>6830795</v>
      </c>
      <c r="E7" s="40">
        <v>7756237</v>
      </c>
      <c r="F7" s="59">
        <f>'3. RPSCLASS1'!F7+'4. SREC'!F7+'5. SREC II'!F7</f>
        <v>8784311</v>
      </c>
    </row>
    <row r="8" spans="1:6" ht="15.5" x14ac:dyDescent="0.35">
      <c r="A8" s="29"/>
      <c r="B8" s="36"/>
      <c r="C8" s="36"/>
      <c r="D8" s="36"/>
      <c r="E8" s="36"/>
      <c r="F8" s="29"/>
    </row>
    <row r="9" spans="1:6" ht="15.5" x14ac:dyDescent="0.35">
      <c r="A9" s="163" t="s">
        <v>128</v>
      </c>
      <c r="B9" s="40">
        <v>5446324</v>
      </c>
      <c r="C9" s="40">
        <v>5785935</v>
      </c>
      <c r="D9" s="40">
        <v>6669382</v>
      </c>
      <c r="E9" s="40">
        <v>8024413</v>
      </c>
      <c r="F9" s="59">
        <f>'3. RPSCLASS1'!F9+'4. SREC'!F9+'5. SREC II'!F9</f>
        <v>8586911</v>
      </c>
    </row>
    <row r="10" spans="1:6" ht="15.5" x14ac:dyDescent="0.35">
      <c r="A10" s="163" t="s">
        <v>129</v>
      </c>
      <c r="B10" s="56">
        <v>-617666</v>
      </c>
      <c r="C10" s="56">
        <v>-362729</v>
      </c>
      <c r="D10" s="56">
        <v>-339900</v>
      </c>
      <c r="E10" s="56">
        <v>-713131</v>
      </c>
      <c r="F10" s="60">
        <f>'3. RPSCLASS1'!F10+'4. SREC'!F10+'5. SREC II'!F10</f>
        <v>-771983</v>
      </c>
    </row>
    <row r="11" spans="1:6" ht="15.5" x14ac:dyDescent="0.35">
      <c r="A11" s="163" t="s">
        <v>130</v>
      </c>
      <c r="B11" s="40">
        <v>4828658</v>
      </c>
      <c r="C11" s="40">
        <v>5423206</v>
      </c>
      <c r="D11" s="40">
        <v>6329482</v>
      </c>
      <c r="E11" s="40">
        <v>7311282</v>
      </c>
      <c r="F11" s="59">
        <f>'3. RPSCLASS1'!F11+'4. SREC'!F11+'5. SREC II'!F11</f>
        <v>7814928</v>
      </c>
    </row>
    <row r="12" spans="1:6" ht="15.5" x14ac:dyDescent="0.35">
      <c r="A12" s="163" t="s">
        <v>131</v>
      </c>
      <c r="B12" s="40">
        <v>791667</v>
      </c>
      <c r="C12" s="40">
        <v>643826</v>
      </c>
      <c r="D12" s="40">
        <v>487574</v>
      </c>
      <c r="E12" s="40">
        <v>318759</v>
      </c>
      <c r="F12" s="59">
        <f>'3. RPSCLASS1'!F12+'4. SREC'!F12+'5. SREC II'!F12</f>
        <v>711929</v>
      </c>
    </row>
    <row r="13" spans="1:6" ht="15.5" x14ac:dyDescent="0.35">
      <c r="A13" s="163" t="s">
        <v>132</v>
      </c>
      <c r="B13" s="40">
        <v>5620325</v>
      </c>
      <c r="C13" s="40">
        <v>6067032</v>
      </c>
      <c r="D13" s="40">
        <v>6817056</v>
      </c>
      <c r="E13" s="40">
        <v>7630041</v>
      </c>
      <c r="F13" s="59">
        <f>'3. RPSCLASS1'!F13+'4. SREC'!F13+'5. SREC II'!F13</f>
        <v>8526857</v>
      </c>
    </row>
    <row r="14" spans="1:6" ht="15.5" x14ac:dyDescent="0.35">
      <c r="A14" s="163" t="s">
        <v>133</v>
      </c>
      <c r="B14" s="40">
        <v>42921</v>
      </c>
      <c r="C14" s="40">
        <v>70640</v>
      </c>
      <c r="D14" s="40">
        <v>13833</v>
      </c>
      <c r="E14" s="40">
        <v>125964</v>
      </c>
      <c r="F14" s="59">
        <f>'3. RPSCLASS1'!F14+'4. SREC'!F14+'5. SREC II'!F14</f>
        <v>257554</v>
      </c>
    </row>
    <row r="15" spans="1:6" ht="15.5" x14ac:dyDescent="0.35">
      <c r="A15" s="163" t="s">
        <v>134</v>
      </c>
      <c r="B15" s="40">
        <v>5663246</v>
      </c>
      <c r="C15" s="40">
        <v>6137672</v>
      </c>
      <c r="D15" s="40">
        <v>6830889</v>
      </c>
      <c r="E15" s="40">
        <v>7756005</v>
      </c>
      <c r="F15" s="59">
        <f>'3. RPSCLASS1'!F15+'4. SREC'!F15+'5. SREC II'!F15</f>
        <v>8784411</v>
      </c>
    </row>
    <row r="16" spans="1:6" ht="15.5" x14ac:dyDescent="0.35">
      <c r="A16" s="163" t="s">
        <v>135</v>
      </c>
      <c r="B16" s="40">
        <v>613844</v>
      </c>
      <c r="C16" s="40">
        <v>361205</v>
      </c>
      <c r="D16" s="40">
        <v>339471</v>
      </c>
      <c r="E16" s="40">
        <v>712150</v>
      </c>
      <c r="F16" s="59">
        <f>'3. RPSCLASS1'!F16+'4. SREC'!F16+'5. SREC II'!F16</f>
        <v>771883</v>
      </c>
    </row>
    <row r="17" spans="1:6" ht="15.5" x14ac:dyDescent="0.35">
      <c r="A17" s="29"/>
      <c r="B17" s="36"/>
      <c r="C17" s="36"/>
      <c r="D17" s="36"/>
      <c r="E17" s="36"/>
      <c r="F17" s="29"/>
    </row>
    <row r="18" spans="1:6" ht="15.5" x14ac:dyDescent="0.35">
      <c r="A18" s="163" t="s">
        <v>136</v>
      </c>
      <c r="B18" s="62">
        <v>16563295.9</v>
      </c>
      <c r="C18" s="62">
        <v>25215384.960000001</v>
      </c>
      <c r="D18" s="62">
        <v>4291715.51</v>
      </c>
      <c r="E18" s="62">
        <v>37336790</v>
      </c>
      <c r="F18" s="211">
        <f>'3. RPSCLASS1'!F18+'4. SREC'!F21+'5. SREC II'!F21</f>
        <v>72555150</v>
      </c>
    </row>
    <row r="19" spans="1:6" x14ac:dyDescent="0.35">
      <c r="A19" s="70" t="s">
        <v>167</v>
      </c>
    </row>
  </sheetData>
  <pageMargins left="0.5" right="0.45" top="0.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CBDCF-FB38-4DB7-B276-F4AA597B57D2}">
  <dimension ref="A1:K32"/>
  <sheetViews>
    <sheetView showGridLines="0" workbookViewId="0"/>
  </sheetViews>
  <sheetFormatPr defaultRowHeight="14.5" x14ac:dyDescent="0.35"/>
  <cols>
    <col min="1" max="1" width="46.453125" customWidth="1"/>
    <col min="2" max="5" width="11.81640625" bestFit="1" customWidth="1"/>
    <col min="6" max="6" width="12.453125" bestFit="1" customWidth="1"/>
    <col min="7" max="9" width="10.1796875" bestFit="1" customWidth="1"/>
    <col min="10" max="10" width="10.1796875" customWidth="1"/>
    <col min="11" max="11" width="8.453125" bestFit="1" customWidth="1"/>
    <col min="12" max="12" width="10.81640625" bestFit="1" customWidth="1"/>
  </cols>
  <sheetData>
    <row r="1" spans="1:11" ht="15.5" x14ac:dyDescent="0.35">
      <c r="A1" s="12" t="s">
        <v>168</v>
      </c>
    </row>
    <row r="2" spans="1:11" ht="15.5" x14ac:dyDescent="0.35">
      <c r="A2" s="162" t="s">
        <v>169</v>
      </c>
      <c r="B2" s="164">
        <v>2018</v>
      </c>
      <c r="C2" s="164">
        <v>2019</v>
      </c>
      <c r="D2" s="164">
        <v>2020</v>
      </c>
      <c r="E2" s="164">
        <v>2021</v>
      </c>
      <c r="F2" s="150">
        <v>2022</v>
      </c>
      <c r="G2" s="2"/>
      <c r="H2" s="2"/>
      <c r="I2" s="2"/>
      <c r="J2" s="2"/>
      <c r="K2" s="2"/>
    </row>
    <row r="3" spans="1:11" ht="15.5" x14ac:dyDescent="0.35">
      <c r="A3" s="152" t="s">
        <v>123</v>
      </c>
      <c r="B3" s="35">
        <v>46409960</v>
      </c>
      <c r="C3" s="35">
        <v>44705757.244186766</v>
      </c>
      <c r="D3" s="35">
        <v>43673802</v>
      </c>
      <c r="E3" s="35">
        <v>44374196</v>
      </c>
      <c r="F3" s="79">
        <v>44507592</v>
      </c>
    </row>
    <row r="4" spans="1:11" ht="15.5" x14ac:dyDescent="0.35">
      <c r="A4" s="152" t="s">
        <v>108</v>
      </c>
      <c r="B4" s="33">
        <v>2.6155000000000001E-2</v>
      </c>
      <c r="C4" s="33">
        <v>2.6883785760194942E-2</v>
      </c>
      <c r="D4" s="58">
        <v>3.2056929689794351E-2</v>
      </c>
      <c r="E4" s="58">
        <v>3.5634831558412912E-2</v>
      </c>
      <c r="F4" s="32">
        <v>3.6000105330344541E-2</v>
      </c>
    </row>
    <row r="5" spans="1:11" ht="15.5" x14ac:dyDescent="0.35">
      <c r="A5" s="152" t="s">
        <v>125</v>
      </c>
      <c r="B5" s="26">
        <v>1213892</v>
      </c>
      <c r="C5" s="26">
        <v>1201860</v>
      </c>
      <c r="D5" s="40">
        <v>1400048</v>
      </c>
      <c r="E5" s="40">
        <v>1581267</v>
      </c>
      <c r="F5" s="25">
        <v>1602256</v>
      </c>
    </row>
    <row r="6" spans="1:11" ht="15.5" x14ac:dyDescent="0.35">
      <c r="A6" s="152" t="s">
        <v>126</v>
      </c>
      <c r="B6" s="101">
        <v>-83188</v>
      </c>
      <c r="C6" s="101">
        <v>-23296</v>
      </c>
      <c r="D6" s="102">
        <v>-16819</v>
      </c>
      <c r="E6" s="102">
        <v>-15301</v>
      </c>
      <c r="F6" s="103">
        <v>-186</v>
      </c>
    </row>
    <row r="7" spans="1:11" ht="15.5" x14ac:dyDescent="0.35">
      <c r="A7" s="152" t="s">
        <v>127</v>
      </c>
      <c r="B7" s="26">
        <v>1130704</v>
      </c>
      <c r="C7" s="26">
        <v>1178564</v>
      </c>
      <c r="D7" s="40">
        <v>1383229</v>
      </c>
      <c r="E7" s="40">
        <v>1565966</v>
      </c>
      <c r="F7" s="25">
        <f>F5+F6</f>
        <v>1602070</v>
      </c>
    </row>
    <row r="8" spans="1:11" ht="15.5" x14ac:dyDescent="0.35">
      <c r="A8" s="29"/>
      <c r="B8" s="29"/>
      <c r="C8" s="29"/>
      <c r="D8" s="36"/>
      <c r="E8" s="36"/>
      <c r="F8" s="96"/>
    </row>
    <row r="9" spans="1:11" ht="15.5" x14ac:dyDescent="0.35">
      <c r="A9" s="152" t="s">
        <v>170</v>
      </c>
      <c r="B9" s="26">
        <v>1000422</v>
      </c>
      <c r="C9" s="26">
        <v>1236778</v>
      </c>
      <c r="D9" s="40">
        <v>1152212</v>
      </c>
      <c r="E9" s="40">
        <v>1345894</v>
      </c>
      <c r="F9" s="25">
        <v>1267025</v>
      </c>
    </row>
    <row r="10" spans="1:11" ht="15.5" x14ac:dyDescent="0.35">
      <c r="A10" s="152" t="s">
        <v>171</v>
      </c>
      <c r="B10" s="35">
        <v>-46415</v>
      </c>
      <c r="C10" s="35">
        <v>-116773</v>
      </c>
      <c r="D10" s="56">
        <v>-22927</v>
      </c>
      <c r="E10" s="56">
        <v>-17177</v>
      </c>
      <c r="F10" s="34">
        <v>-13308</v>
      </c>
    </row>
    <row r="11" spans="1:11" ht="15.5" x14ac:dyDescent="0.35">
      <c r="A11" s="152" t="s">
        <v>172</v>
      </c>
      <c r="B11" s="26">
        <v>954007</v>
      </c>
      <c r="C11" s="26">
        <v>1120005</v>
      </c>
      <c r="D11" s="40">
        <v>1129285</v>
      </c>
      <c r="E11" s="40">
        <v>1328717</v>
      </c>
      <c r="F11" s="25">
        <f>F9+F10</f>
        <v>1253717</v>
      </c>
    </row>
    <row r="12" spans="1:11" ht="15.5" x14ac:dyDescent="0.35">
      <c r="A12" s="152" t="s">
        <v>131</v>
      </c>
      <c r="B12" s="26">
        <v>7681</v>
      </c>
      <c r="C12" s="26">
        <v>45724</v>
      </c>
      <c r="D12" s="40">
        <v>116976</v>
      </c>
      <c r="E12" s="40">
        <v>22867</v>
      </c>
      <c r="F12" s="25">
        <v>16769</v>
      </c>
    </row>
    <row r="13" spans="1:11" ht="15.5" x14ac:dyDescent="0.35">
      <c r="A13" s="152" t="s">
        <v>173</v>
      </c>
      <c r="B13" s="26">
        <v>961688</v>
      </c>
      <c r="C13" s="26">
        <v>1165729</v>
      </c>
      <c r="D13" s="40">
        <v>1246261</v>
      </c>
      <c r="E13" s="40">
        <v>1351584</v>
      </c>
      <c r="F13" s="25">
        <f>F11+F12</f>
        <v>1270486</v>
      </c>
    </row>
    <row r="14" spans="1:11" ht="15.5" x14ac:dyDescent="0.35">
      <c r="A14" s="152" t="s">
        <v>174</v>
      </c>
      <c r="B14" s="26">
        <v>169016</v>
      </c>
      <c r="C14" s="26">
        <v>12602</v>
      </c>
      <c r="D14" s="40">
        <v>137477</v>
      </c>
      <c r="E14" s="40">
        <v>214382</v>
      </c>
      <c r="F14" s="25">
        <v>331584</v>
      </c>
    </row>
    <row r="15" spans="1:11" ht="15.5" x14ac:dyDescent="0.35">
      <c r="A15" s="152" t="s">
        <v>175</v>
      </c>
      <c r="B15" s="26">
        <v>1130704</v>
      </c>
      <c r="C15" s="26">
        <v>1178331</v>
      </c>
      <c r="D15" s="40">
        <v>1383738</v>
      </c>
      <c r="E15" s="40">
        <v>1565966</v>
      </c>
      <c r="F15" s="25">
        <f>F13+F14</f>
        <v>1602070</v>
      </c>
      <c r="G15" s="97"/>
    </row>
    <row r="16" spans="1:11" ht="15.5" x14ac:dyDescent="0.35">
      <c r="A16" s="152" t="s">
        <v>135</v>
      </c>
      <c r="B16" s="26">
        <v>46314</v>
      </c>
      <c r="C16" s="26">
        <v>116736</v>
      </c>
      <c r="D16" s="40">
        <v>22867</v>
      </c>
      <c r="E16" s="40">
        <v>17177</v>
      </c>
      <c r="F16" s="25">
        <v>13291</v>
      </c>
    </row>
    <row r="17" spans="1:11" ht="15.5" x14ac:dyDescent="0.35">
      <c r="D17" s="29"/>
      <c r="E17" s="29"/>
    </row>
    <row r="18" spans="1:11" ht="15.5" x14ac:dyDescent="0.35">
      <c r="A18" s="152" t="s">
        <v>136</v>
      </c>
      <c r="B18" s="42">
        <v>4783152.7999999989</v>
      </c>
      <c r="C18" s="42">
        <v>364323.81999999995</v>
      </c>
      <c r="D18" s="42">
        <v>4037699.49</v>
      </c>
      <c r="E18" s="42">
        <v>6377864.5</v>
      </c>
      <c r="F18" s="89">
        <v>10249261.440000003</v>
      </c>
    </row>
    <row r="19" spans="1:11" ht="15.5" x14ac:dyDescent="0.35">
      <c r="E19" s="14"/>
    </row>
    <row r="20" spans="1:11" ht="15.5" x14ac:dyDescent="0.35">
      <c r="A20" s="12" t="s">
        <v>176</v>
      </c>
      <c r="E20" s="14"/>
    </row>
    <row r="21" spans="1:11" ht="15" x14ac:dyDescent="0.35">
      <c r="A21" s="163" t="s">
        <v>144</v>
      </c>
      <c r="B21" s="164">
        <v>2014</v>
      </c>
      <c r="C21" s="164">
        <v>2015</v>
      </c>
      <c r="D21" s="164">
        <v>2016</v>
      </c>
      <c r="E21" s="164">
        <v>2017</v>
      </c>
      <c r="F21" s="164">
        <v>2018</v>
      </c>
      <c r="G21" s="164">
        <v>2019</v>
      </c>
      <c r="H21" s="164">
        <v>2020</v>
      </c>
      <c r="I21" s="164">
        <v>2021</v>
      </c>
      <c r="J21" s="164">
        <v>2022</v>
      </c>
      <c r="K21" s="166">
        <v>20.22</v>
      </c>
    </row>
    <row r="22" spans="1:11" ht="15.5" x14ac:dyDescent="0.35">
      <c r="A22" s="165" t="str">
        <f>'[5]Report Tables'!A106</f>
        <v>CT</v>
      </c>
      <c r="B22" s="39">
        <f>'[5]Report Tables'!G106</f>
        <v>6557</v>
      </c>
      <c r="C22" s="39">
        <f>'[5]Report Tables'!H106</f>
        <v>4410</v>
      </c>
      <c r="D22" s="39">
        <f>'[5]Report Tables'!I106</f>
        <v>14461</v>
      </c>
      <c r="E22" s="39">
        <f>'[5]Report Tables'!J106</f>
        <v>19439</v>
      </c>
      <c r="F22" s="39">
        <f>'[5]Report Tables'!K106</f>
        <v>18822</v>
      </c>
      <c r="G22" s="39">
        <f>'[5]Report Tables'!L106</f>
        <v>12180</v>
      </c>
      <c r="H22" s="39">
        <f>'[5]Report Tables'!M106</f>
        <v>16776</v>
      </c>
      <c r="I22" s="39">
        <f>'[5]Report Tables'!O106</f>
        <v>13811</v>
      </c>
      <c r="J22" s="74">
        <v>14008</v>
      </c>
      <c r="K22" s="32">
        <f>J22/$J$29</f>
        <v>1.0698764998357913E-2</v>
      </c>
    </row>
    <row r="23" spans="1:11" ht="15.5" x14ac:dyDescent="0.35">
      <c r="A23" s="165" t="str">
        <f>'[5]Report Tables'!A107</f>
        <v>ME</v>
      </c>
      <c r="B23" s="39">
        <f>'[5]Report Tables'!G107</f>
        <v>184538</v>
      </c>
      <c r="C23" s="39">
        <f>'[5]Report Tables'!H107</f>
        <v>213229</v>
      </c>
      <c r="D23" s="39">
        <f>'[5]Report Tables'!I107</f>
        <v>112269</v>
      </c>
      <c r="E23" s="39">
        <f>'[5]Report Tables'!J107</f>
        <v>130374</v>
      </c>
      <c r="F23" s="39">
        <f>'[5]Report Tables'!K107</f>
        <v>152452</v>
      </c>
      <c r="G23" s="39">
        <f>'[5]Report Tables'!L107</f>
        <v>147406</v>
      </c>
      <c r="H23" s="39">
        <f>'[5]Report Tables'!M107</f>
        <v>112860</v>
      </c>
      <c r="I23" s="39">
        <f>'[5]Report Tables'!O107</f>
        <v>135614</v>
      </c>
      <c r="J23" s="74">
        <v>214586</v>
      </c>
      <c r="K23" s="32">
        <f t="shared" ref="K23:K28" si="0">J23/$J$29</f>
        <v>0.16389243189160704</v>
      </c>
    </row>
    <row r="24" spans="1:11" ht="15.5" x14ac:dyDescent="0.35">
      <c r="A24" s="165" t="str">
        <f>'[5]Report Tables'!A108</f>
        <v>MA</v>
      </c>
      <c r="B24" s="39">
        <f>'[5]Report Tables'!G108</f>
        <v>110517</v>
      </c>
      <c r="C24" s="39">
        <f>'[5]Report Tables'!H108</f>
        <v>104395</v>
      </c>
      <c r="D24" s="39">
        <f>'[5]Report Tables'!I108</f>
        <v>180920</v>
      </c>
      <c r="E24" s="39">
        <f>'[5]Report Tables'!J108</f>
        <v>246270</v>
      </c>
      <c r="F24" s="39">
        <f>'[5]Report Tables'!K108</f>
        <v>291645</v>
      </c>
      <c r="G24" s="39">
        <f>'[5]Report Tables'!L108</f>
        <v>261855</v>
      </c>
      <c r="H24" s="39">
        <f>'[5]Report Tables'!M108</f>
        <v>234313</v>
      </c>
      <c r="I24" s="39">
        <f>'[5]Report Tables'!O108</f>
        <v>199590</v>
      </c>
      <c r="J24" s="74">
        <v>148762</v>
      </c>
      <c r="K24" s="32">
        <f t="shared" si="0"/>
        <v>0.11361862354980867</v>
      </c>
    </row>
    <row r="25" spans="1:11" ht="15.5" x14ac:dyDescent="0.35">
      <c r="A25" s="165" t="str">
        <f>'[5]Report Tables'!A109</f>
        <v>NH</v>
      </c>
      <c r="B25" s="39">
        <f>'[5]Report Tables'!G109</f>
        <v>96101</v>
      </c>
      <c r="C25" s="39">
        <f>'[5]Report Tables'!H109</f>
        <v>94336</v>
      </c>
      <c r="D25" s="39">
        <f>'[5]Report Tables'!I109</f>
        <v>87538</v>
      </c>
      <c r="E25" s="39">
        <f>'[5]Report Tables'!J109</f>
        <v>133297</v>
      </c>
      <c r="F25" s="39">
        <f>'[5]Report Tables'!K109</f>
        <v>130095</v>
      </c>
      <c r="G25" s="39">
        <f>'[5]Report Tables'!L109</f>
        <v>143651</v>
      </c>
      <c r="H25" s="39">
        <f>'[5]Report Tables'!M109</f>
        <v>121027</v>
      </c>
      <c r="I25" s="39">
        <f>'[5]Report Tables'!O109</f>
        <v>158136</v>
      </c>
      <c r="J25" s="74">
        <v>191178</v>
      </c>
      <c r="K25" s="32">
        <f t="shared" si="0"/>
        <v>0.14601431288235789</v>
      </c>
    </row>
    <row r="26" spans="1:11" ht="15.5" x14ac:dyDescent="0.35">
      <c r="A26" s="165" t="str">
        <f>'[5]Report Tables'!A110</f>
        <v>NY</v>
      </c>
      <c r="B26" s="39">
        <f>'[5]Report Tables'!G110</f>
        <v>2524</v>
      </c>
      <c r="C26" s="39">
        <f>'[5]Report Tables'!H110</f>
        <v>1709</v>
      </c>
      <c r="D26" s="39">
        <f>'[5]Report Tables'!I110</f>
        <v>2777</v>
      </c>
      <c r="E26" s="39">
        <f>'[5]Report Tables'!J110</f>
        <v>35132</v>
      </c>
      <c r="F26" s="39">
        <f>'[5]Report Tables'!K110</f>
        <v>170819</v>
      </c>
      <c r="G26" s="39">
        <f>'[5]Report Tables'!L110</f>
        <v>394040</v>
      </c>
      <c r="H26" s="39">
        <f>'[5]Report Tables'!M110</f>
        <v>427153</v>
      </c>
      <c r="I26" s="39">
        <f>'[5]Report Tables'!O110</f>
        <v>1962</v>
      </c>
      <c r="J26" s="74">
        <v>521607</v>
      </c>
      <c r="K26" s="32">
        <f t="shared" si="0"/>
        <v>0.39838311782541952</v>
      </c>
    </row>
    <row r="27" spans="1:11" ht="15.5" x14ac:dyDescent="0.35">
      <c r="A27" s="165" t="str">
        <f>'[5]Report Tables'!A111</f>
        <v>RI</v>
      </c>
      <c r="B27" s="39">
        <f>'[5]Report Tables'!G111</f>
        <v>126143</v>
      </c>
      <c r="C27" s="39">
        <f>'[5]Report Tables'!H111</f>
        <v>119155</v>
      </c>
      <c r="D27" s="39">
        <f>'[5]Report Tables'!I111</f>
        <v>151251</v>
      </c>
      <c r="E27" s="39">
        <f>'[5]Report Tables'!J111</f>
        <v>3478</v>
      </c>
      <c r="F27" s="39">
        <f>'[5]Report Tables'!K111</f>
        <v>3933</v>
      </c>
      <c r="G27" s="39">
        <f>'[5]Report Tables'!L111</f>
        <v>3992</v>
      </c>
      <c r="H27" s="39">
        <f>'[5]Report Tables'!M111</f>
        <v>3178</v>
      </c>
      <c r="I27" s="39">
        <f>'[5]Report Tables'!O111</f>
        <v>208613</v>
      </c>
      <c r="J27" s="74">
        <v>2886</v>
      </c>
      <c r="K27" s="32">
        <f t="shared" si="0"/>
        <v>2.2042144335566063E-3</v>
      </c>
    </row>
    <row r="28" spans="1:11" ht="15.5" x14ac:dyDescent="0.35">
      <c r="A28" s="165" t="str">
        <f>'[5]Report Tables'!A112</f>
        <v>VT</v>
      </c>
      <c r="B28" s="137">
        <f>'[5]Report Tables'!G112</f>
        <v>0</v>
      </c>
      <c r="C28" s="137">
        <f>'[5]Report Tables'!H112</f>
        <v>0</v>
      </c>
      <c r="D28" s="137">
        <f>'[5]Report Tables'!I112</f>
        <v>0</v>
      </c>
      <c r="E28" s="39">
        <f>'[5]Report Tables'!J112</f>
        <v>216021</v>
      </c>
      <c r="F28" s="39">
        <f>'[5]Report Tables'!K112</f>
        <v>232655</v>
      </c>
      <c r="G28" s="39">
        <f>'[5]Report Tables'!L112</f>
        <v>273654</v>
      </c>
      <c r="H28" s="39">
        <f>'[5]Report Tables'!M112</f>
        <v>236988</v>
      </c>
      <c r="I28" s="39">
        <f>'[5]Report Tables'!O112</f>
        <v>452416</v>
      </c>
      <c r="J28" s="74">
        <v>216283</v>
      </c>
      <c r="K28" s="32">
        <f t="shared" si="0"/>
        <v>0.16518853441889239</v>
      </c>
    </row>
    <row r="29" spans="1:11" ht="15" x14ac:dyDescent="0.35">
      <c r="A29" s="165" t="str">
        <f>'[5]Report Tables'!A113</f>
        <v>TOTAL</v>
      </c>
      <c r="B29" s="154">
        <f t="shared" ref="B29:J29" si="1">SUM(B22:B28)</f>
        <v>526380</v>
      </c>
      <c r="C29" s="154">
        <f t="shared" si="1"/>
        <v>537234</v>
      </c>
      <c r="D29" s="154">
        <f t="shared" si="1"/>
        <v>549216</v>
      </c>
      <c r="E29" s="154">
        <f t="shared" si="1"/>
        <v>784011</v>
      </c>
      <c r="F29" s="154">
        <f t="shared" si="1"/>
        <v>1000421</v>
      </c>
      <c r="G29" s="154">
        <f t="shared" si="1"/>
        <v>1236778</v>
      </c>
      <c r="H29" s="154">
        <f t="shared" si="1"/>
        <v>1152295</v>
      </c>
      <c r="I29" s="154">
        <f t="shared" si="1"/>
        <v>1170142</v>
      </c>
      <c r="J29" s="154">
        <f t="shared" si="1"/>
        <v>1309310</v>
      </c>
      <c r="K29" s="167">
        <f>SUM(K22:K28)</f>
        <v>1</v>
      </c>
    </row>
    <row r="30" spans="1:11" ht="15.5" x14ac:dyDescent="0.35">
      <c r="E30" s="14"/>
    </row>
    <row r="31" spans="1:11" ht="15.5" x14ac:dyDescent="0.35">
      <c r="E31" s="14"/>
    </row>
    <row r="32" spans="1:11" ht="15.5" x14ac:dyDescent="0.35">
      <c r="A32" s="14"/>
    </row>
  </sheetData>
  <pageMargins left="0.7" right="0.7" top="0.75" bottom="0.75" header="0.3" footer="0.3"/>
  <pageSetup orientation="portrait" r:id="rId1"/>
  <ignoredErrors>
    <ignoredError sqref="J2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ba9cb-4d41-40e0-aeca-46929bac230a">
      <Terms xmlns="http://schemas.microsoft.com/office/infopath/2007/PartnerControls"/>
    </lcf76f155ced4ddcb4097134ff3c332f>
    <TaxCatchAll xmlns="d7af4645-1844-4c31-acd5-c35a218e81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14" ma:contentTypeDescription="Create a new document." ma:contentTypeScope="" ma:versionID="44ebc37dcb956644415c5565d2e232e0">
  <xsd:schema xmlns:xsd="http://www.w3.org/2001/XMLSchema" xmlns:xs="http://www.w3.org/2001/XMLSchema" xmlns:p="http://schemas.microsoft.com/office/2006/metadata/properties" xmlns:ns2="2faba9cb-4d41-40e0-aeca-46929bac230a" xmlns:ns3="d7af4645-1844-4c31-acd5-c35a218e8163" targetNamespace="http://schemas.microsoft.com/office/2006/metadata/properties" ma:root="true" ma:fieldsID="1d670c81fcf377a8be802f3493236356" ns2:_="" ns3:_="">
    <xsd:import namespace="2faba9cb-4d41-40e0-aeca-46929bac230a"/>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2C1683-1F74-4642-BEE6-50E196031234}">
  <ds:schemaRefs>
    <ds:schemaRef ds:uri="http://schemas.microsoft.com/sharepoint/v3/contenttype/forms"/>
  </ds:schemaRefs>
</ds:datastoreItem>
</file>

<file path=customXml/itemProps2.xml><?xml version="1.0" encoding="utf-8"?>
<ds:datastoreItem xmlns:ds="http://schemas.openxmlformats.org/officeDocument/2006/customXml" ds:itemID="{F268C9F1-9D66-4BC2-AAA2-3161DE84623F}">
  <ds:schemaRefs>
    <ds:schemaRef ds:uri="d7af4645-1844-4c31-acd5-c35a218e8163"/>
    <ds:schemaRef ds:uri="http://schemas.microsoft.com/office/2006/documentManagement/types"/>
    <ds:schemaRef ds:uri="http://schemas.microsoft.com/office/infopath/2007/PartnerControls"/>
    <ds:schemaRef ds:uri="http://www.w3.org/XML/1998/namespace"/>
    <ds:schemaRef ds:uri="http://purl.org/dc/elements/1.1/"/>
    <ds:schemaRef ds:uri="http://purl.org/dc/dcmitype/"/>
    <ds:schemaRef ds:uri="http://schemas.microsoft.com/office/2006/metadata/properties"/>
    <ds:schemaRef ds:uri="http://schemas.openxmlformats.org/package/2006/metadata/core-properties"/>
    <ds:schemaRef ds:uri="2faba9cb-4d41-40e0-aeca-46929bac230a"/>
    <ds:schemaRef ds:uri="http://purl.org/dc/terms/"/>
  </ds:schemaRefs>
</ds:datastoreItem>
</file>

<file path=customXml/itemProps3.xml><?xml version="1.0" encoding="utf-8"?>
<ds:datastoreItem xmlns:ds="http://schemas.openxmlformats.org/officeDocument/2006/customXml" ds:itemID="{963C5BE6-C33F-4BB1-B2B1-2A4B94C69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Cover</vt:lpstr>
      <vt:lpstr>1. Index</vt:lpstr>
      <vt:lpstr>2. Min. Std.</vt:lpstr>
      <vt:lpstr>3. RPSCLASS1</vt:lpstr>
      <vt:lpstr>3a. RPSCLASS1 GRAPHS</vt:lpstr>
      <vt:lpstr>4. SREC</vt:lpstr>
      <vt:lpstr>5. SREC II</vt:lpstr>
      <vt:lpstr>6. Class I Combined</vt:lpstr>
      <vt:lpstr>7. RPS Class II</vt:lpstr>
      <vt:lpstr>7a. RPS Class II Graphics</vt:lpstr>
      <vt:lpstr>8. RPS Class II_WTE</vt:lpstr>
      <vt:lpstr>9. APS</vt:lpstr>
      <vt:lpstr>9a. APS Graphics</vt:lpstr>
      <vt:lpstr>10. CPS</vt:lpstr>
      <vt:lpstr>10. CPS Graphics</vt:lpstr>
      <vt:lpstr>11. CES</vt:lpstr>
      <vt:lpstr>12. CES-E</vt:lpstr>
      <vt:lpstr>13. Est. Costs</vt:lpstr>
      <vt:lpstr>14. Suppliers</vt:lpstr>
      <vt:lpstr>15. Non-Compliance</vt:lpstr>
      <vt:lpstr>16. EDC_Report Tables</vt:lpstr>
      <vt:lpstr>17. Voluntary Green RECs</vt:lpstr>
      <vt:lpstr>'14. Suppliers'!_Hlk51755206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Wassam, John (ENE)</dc:creator>
  <cp:keywords/>
  <dc:description/>
  <cp:lastModifiedBy>Meserve, Samantha (ENE)</cp:lastModifiedBy>
  <cp:revision/>
  <dcterms:created xsi:type="dcterms:W3CDTF">2022-08-02T15:34:25Z</dcterms:created>
  <dcterms:modified xsi:type="dcterms:W3CDTF">2025-04-07T20:35:19Z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MediaServiceImageTags">
    <vt:lpwstr/>
  </property>
</Properties>
</file>