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1.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2.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drawings/drawing5.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drawings/drawing6.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drawings/drawing7.xml" ContentType="application/vnd.openxmlformats-officedocument.drawing+xml"/>
  <Override PartName="/xl/charts/chart13.xml" ContentType="application/vnd.openxmlformats-officedocument.drawingml.chart+xml"/>
  <Override PartName="/xl/charts/style10.xml" ContentType="application/vnd.ms-office.chartstyle+xml"/>
  <Override PartName="/xl/charts/colors10.xml" ContentType="application/vnd.ms-office.chartcolorstyle+xml"/>
  <Override PartName="/xl/charts/chart14.xml" ContentType="application/vnd.openxmlformats-officedocument.drawingml.chart+xml"/>
  <Override PartName="/xl/charts/style11.xml" ContentType="application/vnd.ms-office.chartstyle+xml"/>
  <Override PartName="/xl/charts/colors11.xml" ContentType="application/vnd.ms-office.chartcolorstyle+xml"/>
  <Override PartName="/xl/charts/chart15.xml" ContentType="application/vnd.openxmlformats-officedocument.drawingml.chart+xml"/>
  <Override PartName="/xl/charts/style12.xml" ContentType="application/vnd.ms-office.chartstyle+xml"/>
  <Override PartName="/xl/charts/colors12.xml" ContentType="application/vnd.ms-office.chartcolorsty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drawings/drawing8.xml" ContentType="application/vnd.openxmlformats-officedocument.drawing+xml"/>
  <Override PartName="/xl/charts/chart16.xml" ContentType="application/vnd.openxmlformats-officedocument.drawingml.chart+xml"/>
  <Override PartName="/xl/charts/style13.xml" ContentType="application/vnd.ms-office.chartstyle+xml"/>
  <Override PartName="/xl/charts/colors13.xml" ContentType="application/vnd.ms-office.chartcolorstyle+xml"/>
  <Override PartName="/xl/charts/chart17.xml" ContentType="application/vnd.openxmlformats-officedocument.drawingml.chart+xml"/>
  <Override PartName="/xl/charts/style14.xml" ContentType="application/vnd.ms-office.chartstyle+xml"/>
  <Override PartName="/xl/charts/colors14.xml" ContentType="application/vnd.ms-office.chartcolorstyle+xml"/>
  <Override PartName="/xl/charts/chart18.xml" ContentType="application/vnd.openxmlformats-officedocument.drawingml.chart+xml"/>
  <Override PartName="/xl/charts/style15.xml" ContentType="application/vnd.ms-office.chartstyle+xml"/>
  <Override PartName="/xl/charts/colors1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24226"/>
  <mc:AlternateContent xmlns:mc="http://schemas.openxmlformats.org/markup-compatibility/2006">
    <mc:Choice Requires="x15">
      <x15ac:absPath xmlns:x15ac="http://schemas.microsoft.com/office/spreadsheetml/2010/11/ac" url="https://massgov.sharepoint.com/sites/DEP-BAW-Shared/BWP/AQ Source Registration/GHG Reporting within SR Forms/Annual GHG Summaries/2022/"/>
    </mc:Choice>
  </mc:AlternateContent>
  <xr:revisionPtr revIDLastSave="24938" documentId="13_ncr:1_{93286DFE-815F-4BCC-97F7-DBD6B75F1DE1}" xr6:coauthVersionLast="47" xr6:coauthVersionMax="47" xr10:uidLastSave="{9DAF26BE-B174-4476-B5DE-75580E0395E3}"/>
  <bookViews>
    <workbookView xWindow="-120" yWindow="-120" windowWidth="38640" windowHeight="21840" tabRatio="730" xr2:uid="{00000000-000D-0000-FFFF-FFFF00000000}"/>
  </bookViews>
  <sheets>
    <sheet name="Information" sheetId="3" r:id="rId1"/>
    <sheet name="Facility Summary" sheetId="9" r:id="rId2"/>
    <sheet name="Reported Emissions by Year" sheetId="25" r:id="rId3"/>
    <sheet name="Top 10 Power Gen. Emitters" sheetId="32" r:id="rId4"/>
    <sheet name="Top 10 Institution Emitters" sheetId="28" r:id="rId5"/>
    <sheet name="Closed and Exempted Facilities" sheetId="15" r:id="rId6"/>
    <sheet name="2018 Data" sheetId="11" r:id="rId7"/>
    <sheet name="2018 Charts" sheetId="16" r:id="rId8"/>
    <sheet name="2019 Data" sheetId="10" r:id="rId9"/>
    <sheet name="2019 Charts" sheetId="17" r:id="rId10"/>
    <sheet name="2020 Data" sheetId="7" r:id="rId11"/>
    <sheet name="2020 Charts" sheetId="18" r:id="rId12"/>
    <sheet name="2021 Data" sheetId="26" r:id="rId13"/>
    <sheet name="2021 Charts" sheetId="27" r:id="rId14"/>
    <sheet name="2022 Data" sheetId="29" r:id="rId15"/>
    <sheet name="2022 Charts" sheetId="31" r:id="rId16"/>
  </sheets>
  <externalReferences>
    <externalReference r:id="rId17"/>
  </externalReferences>
  <definedNames>
    <definedName name="_xlnm._FilterDatabase" localSheetId="6" hidden="1">'2018 Data'!$A$2:$J$285</definedName>
    <definedName name="_xlnm._FilterDatabase" localSheetId="8" hidden="1">'2019 Data'!$A$2:$J$284</definedName>
    <definedName name="_xlnm._FilterDatabase" localSheetId="10" hidden="1">'2020 Data'!$A$2:$J$279</definedName>
    <definedName name="_xlnm._FilterDatabase" localSheetId="12" hidden="1">'2021 Data'!$A$2:$J$276</definedName>
    <definedName name="_xlnm._FilterDatabase" localSheetId="14" hidden="1">'2022 Data'!$A$2:$J$284</definedName>
    <definedName name="_xlnm._FilterDatabase" localSheetId="5" hidden="1">'Closed and Exempted Facilities'!$A$1:$C$1</definedName>
    <definedName name="_xlnm._FilterDatabase" localSheetId="1" hidden="1">'Facility Summary'!$A$2:$J$303</definedName>
    <definedName name="AQID">[1]tbl_FACILITY_POINT_SEGMENT_GHG_!$G:$G</definedName>
    <definedName name="Beg_Bal">#REF!</definedName>
    <definedName name="Cum_Int">#REF!</definedName>
    <definedName name="Data">#REF!</definedName>
    <definedName name="EMISSION">[1]tbl_FACILITY_POINT_SEGMENT_GHG_!$BN:$BN</definedName>
    <definedName name="End_Bal">#REF!</definedName>
    <definedName name="Extra_Pay">#REF!</definedName>
    <definedName name="FBM">[1]tbl_FACILITY_POINT_SEGMENT_GHG_!$BY:$BY</definedName>
    <definedName name="Full_Print">#REF!</definedName>
    <definedName name="Header_Row">ROW(#REF!)</definedName>
    <definedName name="Int">#REF!</definedName>
    <definedName name="Interest_Rate">#REF!</definedName>
    <definedName name="Last_Row">IF(Values_Entered,Header_Row+Number_of_Payments,Header_Row)</definedName>
    <definedName name="Loan_Amount">#REF!</definedName>
    <definedName name="Loan_Start">#REF!</definedName>
    <definedName name="Loan_Years">#REF!</definedName>
    <definedName name="Num_Pmt_Per_Year">#REF!</definedName>
    <definedName name="Number_of_Payments">MATCH(0.01,End_Bal,-1)+1</definedName>
    <definedName name="Pay_Date">#REF!</definedName>
    <definedName name="Pay_Num">#REF!</definedName>
    <definedName name="Payment_Date" localSheetId="15">DATE(YEAR([0]!Loan_Start),MONTH([0]!Loan_Start)+Payment_Number,DAY([0]!Loan_Start))</definedName>
    <definedName name="Payment_Date" localSheetId="3">DATE(YEAR([0]!Loan_Start),MONTH([0]!Loan_Start)+Payment_Number,DAY([0]!Loan_Start))</definedName>
    <definedName name="Payment_Date">DATE(YEAR(Loan_Start),MONTH(Loan_Start)+Payment_Number,DAY(Loan_Start))</definedName>
    <definedName name="POLUTANT">[1]tbl_FACILITY_POINT_SEGMENT_GHG_!$BL:$BL</definedName>
    <definedName name="Princ">#REF!</definedName>
    <definedName name="Print_Area_Reset">OFFSET(Full_Print,0,0,Last_Row)</definedName>
    <definedName name="Sched_Pay">#REF!</definedName>
    <definedName name="Scheduled_Extra_Payments">#REF!</definedName>
    <definedName name="Scheduled_Interest_Rate">#REF!</definedName>
    <definedName name="Scheduled_Monthly_Payment">#REF!</definedName>
    <definedName name="summaryaq">'Facility Summary'!$B:$B</definedName>
    <definedName name="Total_Interest">#REF!</definedName>
    <definedName name="Total_Pay">#REF!</definedName>
    <definedName name="Values_Entered">IF(Loan_Amount*Interest_Rate*Loan_Years*Loan_Start&gt;0,1,0)</definedName>
  </definedNames>
  <calcPr calcId="191028"/>
  <pivotCaches>
    <pivotCache cacheId="0" r:id="rId18"/>
    <pivotCache cacheId="1" r:id="rId19"/>
    <pivotCache cacheId="2" r:id="rId20"/>
    <pivotCache cacheId="3" r:id="rId21"/>
    <pivotCache cacheId="4" r:id="rId22"/>
    <pivotCache cacheId="5" r:id="rId2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5" i="11" l="1"/>
  <c r="C62" i="29"/>
  <c r="J63" i="9" s="1"/>
  <c r="C92" i="26"/>
  <c r="I63" i="9" s="1"/>
  <c r="C91" i="7"/>
  <c r="C254" i="7" l="1"/>
  <c r="C40" i="26" l="1"/>
  <c r="I52" i="9" s="1"/>
  <c r="D1" i="26"/>
  <c r="E1" i="26"/>
  <c r="F1" i="26"/>
  <c r="G1" i="26"/>
  <c r="H1" i="26"/>
  <c r="I1" i="26"/>
  <c r="D1" i="7"/>
  <c r="E1" i="7"/>
  <c r="F1" i="7"/>
  <c r="G1" i="7"/>
  <c r="H1" i="7"/>
  <c r="I1" i="7"/>
  <c r="D1" i="10"/>
  <c r="E1" i="10"/>
  <c r="F1" i="10"/>
  <c r="G1" i="10"/>
  <c r="H1" i="10"/>
  <c r="I1" i="10"/>
  <c r="D1" i="11"/>
  <c r="E1" i="11"/>
  <c r="F1" i="11"/>
  <c r="G1" i="11"/>
  <c r="H1" i="11"/>
  <c r="I1" i="11"/>
  <c r="D1" i="29"/>
  <c r="D10" i="25" s="1"/>
  <c r="F1" i="29"/>
  <c r="F10" i="25" s="1"/>
  <c r="G1" i="29"/>
  <c r="G10" i="25" s="1"/>
  <c r="H1" i="29"/>
  <c r="H10" i="25" s="1"/>
  <c r="I1" i="29"/>
  <c r="I10" i="25" s="1"/>
  <c r="C5" i="29"/>
  <c r="J5" i="9" s="1"/>
  <c r="C6" i="29"/>
  <c r="J6" i="9" s="1"/>
  <c r="C7" i="29"/>
  <c r="J7" i="9" s="1"/>
  <c r="C8" i="29"/>
  <c r="J8" i="9" s="1"/>
  <c r="C11" i="29"/>
  <c r="J11" i="9" s="1"/>
  <c r="C13" i="29"/>
  <c r="J13" i="9" s="1"/>
  <c r="C16" i="29"/>
  <c r="J16" i="9" s="1"/>
  <c r="C17" i="29"/>
  <c r="J17" i="9" s="1"/>
  <c r="C19" i="29"/>
  <c r="J19" i="9" s="1"/>
  <c r="C20" i="29"/>
  <c r="J20" i="9" s="1"/>
  <c r="C22" i="29"/>
  <c r="J22" i="9" s="1"/>
  <c r="C23" i="29"/>
  <c r="J23" i="9" s="1"/>
  <c r="C24" i="29"/>
  <c r="J24" i="9" s="1"/>
  <c r="C25" i="29"/>
  <c r="J25" i="9" s="1"/>
  <c r="C26" i="29"/>
  <c r="J26" i="9" s="1"/>
  <c r="C27" i="29"/>
  <c r="J27" i="9" s="1"/>
  <c r="C28" i="29"/>
  <c r="J28" i="9" s="1"/>
  <c r="C29" i="29"/>
  <c r="J29" i="9" s="1"/>
  <c r="C30" i="29"/>
  <c r="J30" i="9" s="1"/>
  <c r="C32" i="29"/>
  <c r="J32" i="9" s="1"/>
  <c r="C33" i="29"/>
  <c r="J33" i="9" s="1"/>
  <c r="C34" i="29"/>
  <c r="J34" i="9" s="1"/>
  <c r="C73" i="29"/>
  <c r="J35" i="9" s="1"/>
  <c r="C35" i="29"/>
  <c r="J36" i="9" s="1"/>
  <c r="C36" i="29"/>
  <c r="J37" i="9" s="1"/>
  <c r="C37" i="29"/>
  <c r="J38" i="9" s="1"/>
  <c r="C38" i="29"/>
  <c r="J39" i="9" s="1"/>
  <c r="C39" i="29"/>
  <c r="J40" i="9" s="1"/>
  <c r="C40" i="29"/>
  <c r="J41" i="9" s="1"/>
  <c r="C41" i="29"/>
  <c r="J42" i="9" s="1"/>
  <c r="C42" i="29"/>
  <c r="J43" i="9" s="1"/>
  <c r="C43" i="29"/>
  <c r="J44" i="9" s="1"/>
  <c r="C44" i="29"/>
  <c r="J45" i="9" s="1"/>
  <c r="C45" i="29"/>
  <c r="J46" i="9" s="1"/>
  <c r="C46" i="29"/>
  <c r="J47" i="9" s="1"/>
  <c r="C47" i="29"/>
  <c r="J48" i="9" s="1"/>
  <c r="C48" i="29"/>
  <c r="J49" i="9" s="1"/>
  <c r="C49" i="29"/>
  <c r="J50" i="9" s="1"/>
  <c r="C50" i="29"/>
  <c r="J51" i="9" s="1"/>
  <c r="C52" i="29"/>
  <c r="J53" i="9" s="1"/>
  <c r="C53" i="29"/>
  <c r="J54" i="9" s="1"/>
  <c r="C54" i="29"/>
  <c r="J55" i="9" s="1"/>
  <c r="C55" i="29"/>
  <c r="J56" i="9" s="1"/>
  <c r="C56" i="29"/>
  <c r="J57" i="9" s="1"/>
  <c r="C57" i="29"/>
  <c r="J58" i="9" s="1"/>
  <c r="C58" i="29"/>
  <c r="J59" i="9" s="1"/>
  <c r="C59" i="29"/>
  <c r="J60" i="9" s="1"/>
  <c r="C60" i="29"/>
  <c r="J61" i="9" s="1"/>
  <c r="C61" i="29"/>
  <c r="J62" i="9" s="1"/>
  <c r="C63" i="29"/>
  <c r="J64" i="9" s="1"/>
  <c r="C65" i="29"/>
  <c r="J66" i="9" s="1"/>
  <c r="C66" i="29"/>
  <c r="J67" i="9" s="1"/>
  <c r="C67" i="29"/>
  <c r="J68" i="9" s="1"/>
  <c r="C68" i="29"/>
  <c r="J69" i="9" s="1"/>
  <c r="C69" i="29"/>
  <c r="J70" i="9" s="1"/>
  <c r="C70" i="29"/>
  <c r="J71" i="9" s="1"/>
  <c r="C71" i="29"/>
  <c r="J72" i="9" s="1"/>
  <c r="C72" i="29"/>
  <c r="J73" i="9" s="1"/>
  <c r="C74" i="29"/>
  <c r="J74" i="9" s="1"/>
  <c r="C75" i="29"/>
  <c r="J75" i="9" s="1"/>
  <c r="C76" i="29"/>
  <c r="J76" i="9" s="1"/>
  <c r="C77" i="29"/>
  <c r="J77" i="9" s="1"/>
  <c r="C79" i="29"/>
  <c r="J79" i="9" s="1"/>
  <c r="C80" i="29"/>
  <c r="J80" i="9" s="1"/>
  <c r="C81" i="29"/>
  <c r="J81" i="9" s="1"/>
  <c r="C82" i="29"/>
  <c r="J82" i="9" s="1"/>
  <c r="C83" i="29"/>
  <c r="J83" i="9" s="1"/>
  <c r="C84" i="29"/>
  <c r="J84" i="9" s="1"/>
  <c r="C85" i="29"/>
  <c r="J85" i="9" s="1"/>
  <c r="C87" i="29"/>
  <c r="J87" i="9" s="1"/>
  <c r="C88" i="29"/>
  <c r="J88" i="9" s="1"/>
  <c r="C90" i="29"/>
  <c r="J90" i="9" s="1"/>
  <c r="C91" i="29"/>
  <c r="J91" i="9" s="1"/>
  <c r="C92" i="29"/>
  <c r="J92" i="9" s="1"/>
  <c r="C93" i="29"/>
  <c r="J93" i="9" s="1"/>
  <c r="C94" i="29"/>
  <c r="J94" i="9" s="1"/>
  <c r="C95" i="29"/>
  <c r="J95" i="9" s="1"/>
  <c r="C96" i="29"/>
  <c r="J96" i="9" s="1"/>
  <c r="C98" i="29"/>
  <c r="J98" i="9" s="1"/>
  <c r="C99" i="29"/>
  <c r="J99" i="9" s="1"/>
  <c r="C100" i="29"/>
  <c r="J100" i="9" s="1"/>
  <c r="C101" i="29"/>
  <c r="J101" i="9" s="1"/>
  <c r="C102" i="29"/>
  <c r="J102" i="9" s="1"/>
  <c r="C103" i="29"/>
  <c r="J103" i="9" s="1"/>
  <c r="C104" i="29"/>
  <c r="J104" i="9" s="1"/>
  <c r="C105" i="29"/>
  <c r="J105" i="9" s="1"/>
  <c r="C106" i="29"/>
  <c r="J106" i="9" s="1"/>
  <c r="C108" i="29"/>
  <c r="J108" i="9" s="1"/>
  <c r="C109" i="29"/>
  <c r="J109" i="9" s="1"/>
  <c r="C110" i="29"/>
  <c r="J110" i="9" s="1"/>
  <c r="C112" i="29"/>
  <c r="J112" i="9" s="1"/>
  <c r="C113" i="29"/>
  <c r="J113" i="9" s="1"/>
  <c r="C115" i="29"/>
  <c r="J115" i="9" s="1"/>
  <c r="C116" i="29"/>
  <c r="J116" i="9" s="1"/>
  <c r="C117" i="29"/>
  <c r="J117" i="9" s="1"/>
  <c r="C118" i="29"/>
  <c r="J118" i="9" s="1"/>
  <c r="C120" i="29"/>
  <c r="J120" i="9" s="1"/>
  <c r="C121" i="29"/>
  <c r="J121" i="9" s="1"/>
  <c r="C122" i="29"/>
  <c r="J122" i="9" s="1"/>
  <c r="C123" i="29"/>
  <c r="J123" i="9" s="1"/>
  <c r="C124" i="29"/>
  <c r="J124" i="9" s="1"/>
  <c r="C125" i="29"/>
  <c r="J125" i="9" s="1"/>
  <c r="C126" i="29"/>
  <c r="J126" i="9" s="1"/>
  <c r="C127" i="29"/>
  <c r="J127" i="9" s="1"/>
  <c r="C128" i="29"/>
  <c r="J128" i="9" s="1"/>
  <c r="C129" i="29"/>
  <c r="J129" i="9" s="1"/>
  <c r="C130" i="29"/>
  <c r="J130" i="9" s="1"/>
  <c r="C131" i="29"/>
  <c r="J131" i="9" s="1"/>
  <c r="C132" i="29"/>
  <c r="J132" i="9" s="1"/>
  <c r="C134" i="29"/>
  <c r="J134" i="9" s="1"/>
  <c r="C135" i="29"/>
  <c r="J135" i="9" s="1"/>
  <c r="C136" i="29"/>
  <c r="J136" i="9" s="1"/>
  <c r="C137" i="29"/>
  <c r="J137" i="9" s="1"/>
  <c r="C139" i="29"/>
  <c r="J139" i="9" s="1"/>
  <c r="C140" i="29"/>
  <c r="J140" i="9" s="1"/>
  <c r="C142" i="29"/>
  <c r="J142" i="9" s="1"/>
  <c r="C143" i="29"/>
  <c r="J143" i="9" s="1"/>
  <c r="C145" i="29"/>
  <c r="J145" i="9" s="1"/>
  <c r="C147" i="29"/>
  <c r="J147" i="9" s="1"/>
  <c r="C148" i="29"/>
  <c r="J148" i="9" s="1"/>
  <c r="C150" i="29"/>
  <c r="J150" i="9" s="1"/>
  <c r="C151" i="29"/>
  <c r="J151" i="9" s="1"/>
  <c r="C152" i="29"/>
  <c r="J152" i="9" s="1"/>
  <c r="C153" i="29"/>
  <c r="J153" i="9" s="1"/>
  <c r="C154" i="29"/>
  <c r="J154" i="9" s="1"/>
  <c r="C155" i="29"/>
  <c r="J155" i="9" s="1"/>
  <c r="C156" i="29"/>
  <c r="J156" i="9" s="1"/>
  <c r="C157" i="29"/>
  <c r="J157" i="9" s="1"/>
  <c r="C158" i="29"/>
  <c r="J158" i="9" s="1"/>
  <c r="C159" i="29"/>
  <c r="J159" i="9" s="1"/>
  <c r="C160" i="29"/>
  <c r="J160" i="9" s="1"/>
  <c r="C161" i="29"/>
  <c r="J161" i="9" s="1"/>
  <c r="C162" i="29"/>
  <c r="J162" i="9" s="1"/>
  <c r="C163" i="29"/>
  <c r="J163" i="9" s="1"/>
  <c r="C164" i="29"/>
  <c r="J164" i="9" s="1"/>
  <c r="C165" i="29"/>
  <c r="J165" i="9" s="1"/>
  <c r="C166" i="29"/>
  <c r="J166" i="9" s="1"/>
  <c r="C167" i="29"/>
  <c r="J167" i="9" s="1"/>
  <c r="C169" i="29"/>
  <c r="J169" i="9" s="1"/>
  <c r="C170" i="29"/>
  <c r="J170" i="9" s="1"/>
  <c r="C172" i="29"/>
  <c r="J172" i="9" s="1"/>
  <c r="C173" i="29"/>
  <c r="J173" i="9" s="1"/>
  <c r="C175" i="29"/>
  <c r="J175" i="9" s="1"/>
  <c r="C51" i="29"/>
  <c r="J52" i="9" s="1"/>
  <c r="C176" i="29"/>
  <c r="J176" i="9" s="1"/>
  <c r="C177" i="29"/>
  <c r="J177" i="9" s="1"/>
  <c r="C178" i="29"/>
  <c r="J178" i="9" s="1"/>
  <c r="C179" i="29"/>
  <c r="J179" i="9" s="1"/>
  <c r="C181" i="29"/>
  <c r="J181" i="9" s="1"/>
  <c r="C182" i="29"/>
  <c r="J182" i="9" s="1"/>
  <c r="C184" i="29"/>
  <c r="J184" i="9" s="1"/>
  <c r="C185" i="29"/>
  <c r="J185" i="9" s="1"/>
  <c r="C186" i="29"/>
  <c r="J186" i="9" s="1"/>
  <c r="C187" i="29"/>
  <c r="J187" i="9" s="1"/>
  <c r="C189" i="29"/>
  <c r="J189" i="9" s="1"/>
  <c r="C190" i="29"/>
  <c r="J190" i="9" s="1"/>
  <c r="C192" i="29"/>
  <c r="J192" i="9" s="1"/>
  <c r="C193" i="29"/>
  <c r="J193" i="9" s="1"/>
  <c r="C194" i="29"/>
  <c r="J194" i="9" s="1"/>
  <c r="C195" i="29"/>
  <c r="J195" i="9" s="1"/>
  <c r="C198" i="29"/>
  <c r="J198" i="9" s="1"/>
  <c r="C199" i="29"/>
  <c r="J199" i="9" s="1"/>
  <c r="C200" i="29"/>
  <c r="J200" i="9" s="1"/>
  <c r="C201" i="29"/>
  <c r="J201" i="9" s="1"/>
  <c r="C202" i="29"/>
  <c r="J202" i="9" s="1"/>
  <c r="C203" i="29"/>
  <c r="J203" i="9" s="1"/>
  <c r="C204" i="29"/>
  <c r="J204" i="9" s="1"/>
  <c r="C206" i="29"/>
  <c r="J206" i="9" s="1"/>
  <c r="C207" i="29"/>
  <c r="J207" i="9" s="1"/>
  <c r="C208" i="29"/>
  <c r="J208" i="9" s="1"/>
  <c r="C209" i="29"/>
  <c r="J209" i="9" s="1"/>
  <c r="C210" i="29"/>
  <c r="J210" i="9" s="1"/>
  <c r="C211" i="29"/>
  <c r="J211" i="9" s="1"/>
  <c r="C212" i="29"/>
  <c r="J212" i="9" s="1"/>
  <c r="C213" i="29"/>
  <c r="J213" i="9" s="1"/>
  <c r="C214" i="29"/>
  <c r="J214" i="9" s="1"/>
  <c r="C215" i="29"/>
  <c r="J215" i="9" s="1"/>
  <c r="C217" i="29"/>
  <c r="J217" i="9" s="1"/>
  <c r="C218" i="29"/>
  <c r="J218" i="9" s="1"/>
  <c r="C219" i="29"/>
  <c r="J219" i="9" s="1"/>
  <c r="C220" i="29"/>
  <c r="J220" i="9" s="1"/>
  <c r="C221" i="29"/>
  <c r="J221" i="9" s="1"/>
  <c r="C222" i="29"/>
  <c r="J222" i="9" s="1"/>
  <c r="C223" i="29"/>
  <c r="J223" i="9" s="1"/>
  <c r="C224" i="29"/>
  <c r="J224" i="9" s="1"/>
  <c r="C225" i="29"/>
  <c r="J225" i="9" s="1"/>
  <c r="C226" i="29"/>
  <c r="J226" i="9" s="1"/>
  <c r="C227" i="29"/>
  <c r="J227" i="9" s="1"/>
  <c r="C228" i="29"/>
  <c r="J228" i="9" s="1"/>
  <c r="C229" i="29"/>
  <c r="J229" i="9" s="1"/>
  <c r="C231" i="29"/>
  <c r="J231" i="9" s="1"/>
  <c r="C232" i="29"/>
  <c r="J232" i="9" s="1"/>
  <c r="C233" i="29"/>
  <c r="J233" i="9" s="1"/>
  <c r="C234" i="29"/>
  <c r="J234" i="9" s="1"/>
  <c r="C235" i="29"/>
  <c r="J235" i="9" s="1"/>
  <c r="C236" i="29"/>
  <c r="J236" i="9" s="1"/>
  <c r="C237" i="29"/>
  <c r="J237" i="9" s="1"/>
  <c r="C238" i="29"/>
  <c r="J238" i="9" s="1"/>
  <c r="C239" i="29"/>
  <c r="J239" i="9" s="1"/>
  <c r="C240" i="29"/>
  <c r="J240" i="9" s="1"/>
  <c r="C241" i="29"/>
  <c r="J241" i="9" s="1"/>
  <c r="C242" i="29"/>
  <c r="J242" i="9" s="1"/>
  <c r="C243" i="29"/>
  <c r="J243" i="9" s="1"/>
  <c r="C244" i="29"/>
  <c r="J244" i="9" s="1"/>
  <c r="C245" i="29"/>
  <c r="J245" i="9" s="1"/>
  <c r="C247" i="29"/>
  <c r="J247" i="9" s="1"/>
  <c r="C248" i="29"/>
  <c r="J248" i="9" s="1"/>
  <c r="C249" i="29"/>
  <c r="J249" i="9" s="1"/>
  <c r="C250" i="29"/>
  <c r="J250" i="9" s="1"/>
  <c r="C251" i="29"/>
  <c r="J251" i="9" s="1"/>
  <c r="C252" i="29"/>
  <c r="J252" i="9" s="1"/>
  <c r="C253" i="29"/>
  <c r="J253" i="9" s="1"/>
  <c r="C255" i="29"/>
  <c r="J255" i="9" s="1"/>
  <c r="C256" i="29"/>
  <c r="J256" i="9" s="1"/>
  <c r="C257" i="29"/>
  <c r="J257" i="9" s="1"/>
  <c r="C258" i="29"/>
  <c r="J258" i="9" s="1"/>
  <c r="C259" i="29"/>
  <c r="J259" i="9" s="1"/>
  <c r="C260" i="29"/>
  <c r="J260" i="9" s="1"/>
  <c r="C261" i="29"/>
  <c r="J261" i="9" s="1"/>
  <c r="C262" i="29"/>
  <c r="J262" i="9" s="1"/>
  <c r="C263" i="29"/>
  <c r="J263" i="9" s="1"/>
  <c r="C264" i="29"/>
  <c r="J264" i="9" s="1"/>
  <c r="C265" i="29"/>
  <c r="J265" i="9" s="1"/>
  <c r="C266" i="29"/>
  <c r="J266" i="9" s="1"/>
  <c r="C267" i="29"/>
  <c r="J267" i="9" s="1"/>
  <c r="C268" i="29"/>
  <c r="J268" i="9" s="1"/>
  <c r="C269" i="29"/>
  <c r="J269" i="9" s="1"/>
  <c r="C270" i="29"/>
  <c r="J270" i="9" s="1"/>
  <c r="C271" i="29"/>
  <c r="J271" i="9" s="1"/>
  <c r="C272" i="29"/>
  <c r="J272" i="9" s="1"/>
  <c r="C273" i="29"/>
  <c r="J273" i="9" s="1"/>
  <c r="C274" i="29"/>
  <c r="J274" i="9" s="1"/>
  <c r="C276" i="29"/>
  <c r="J276" i="9" s="1"/>
  <c r="C277" i="29"/>
  <c r="J277" i="9" s="1"/>
  <c r="C278" i="29"/>
  <c r="J278" i="9" s="1"/>
  <c r="C279" i="29"/>
  <c r="J279" i="9" s="1"/>
  <c r="C280" i="29"/>
  <c r="J280" i="9" s="1"/>
  <c r="C281" i="29"/>
  <c r="J281" i="9" s="1"/>
  <c r="C282" i="29"/>
  <c r="J282" i="9" s="1"/>
  <c r="C283" i="29"/>
  <c r="J283" i="9" s="1"/>
  <c r="C14" i="29"/>
  <c r="J14" i="9" s="1"/>
  <c r="C97" i="29"/>
  <c r="J97" i="9" s="1"/>
  <c r="C196" i="29"/>
  <c r="J196" i="9" s="1"/>
  <c r="C216" i="29"/>
  <c r="J216" i="9" s="1"/>
  <c r="C141" i="29"/>
  <c r="J141" i="9" s="1"/>
  <c r="C31" i="29"/>
  <c r="J31" i="9" s="1"/>
  <c r="C230" i="29"/>
  <c r="J230" i="9" s="1"/>
  <c r="C114" i="29"/>
  <c r="J114" i="9" s="1"/>
  <c r="C254" i="29"/>
  <c r="J254" i="9" s="1"/>
  <c r="C18" i="29"/>
  <c r="J18" i="9" s="1"/>
  <c r="C174" i="29"/>
  <c r="J174" i="9" s="1"/>
  <c r="C21" i="29"/>
  <c r="J21" i="9" s="1"/>
  <c r="C205" i="29"/>
  <c r="J205" i="9" s="1"/>
  <c r="C275" i="29"/>
  <c r="J275" i="9" s="1"/>
  <c r="C89" i="29"/>
  <c r="J89" i="9" s="1"/>
  <c r="C149" i="29"/>
  <c r="J149" i="9" s="1"/>
  <c r="C119" i="29"/>
  <c r="J119" i="9" s="1"/>
  <c r="C191" i="29"/>
  <c r="J191" i="9" s="1"/>
  <c r="C111" i="29"/>
  <c r="J111" i="9" s="1"/>
  <c r="C133" i="29"/>
  <c r="J133" i="9" s="1"/>
  <c r="C138" i="29"/>
  <c r="J138" i="9" s="1"/>
  <c r="C144" i="29"/>
  <c r="J144" i="9" s="1"/>
  <c r="C146" i="29"/>
  <c r="J146" i="9" s="1"/>
  <c r="C168" i="29"/>
  <c r="J168" i="9" s="1"/>
  <c r="C183" i="29"/>
  <c r="J183" i="9" s="1"/>
  <c r="C197" i="29"/>
  <c r="J197" i="9" s="1"/>
  <c r="C86" i="29"/>
  <c r="J86" i="9" s="1"/>
  <c r="C180" i="29"/>
  <c r="J180" i="9" s="1"/>
  <c r="C171" i="29"/>
  <c r="J171" i="9" s="1"/>
  <c r="C246" i="29"/>
  <c r="J246" i="9" s="1"/>
  <c r="C284" i="29"/>
  <c r="C188" i="29"/>
  <c r="J188" i="9" s="1"/>
  <c r="C107" i="29"/>
  <c r="J107" i="9" s="1"/>
  <c r="C3" i="29"/>
  <c r="J3" i="9" s="1"/>
  <c r="D4" i="9"/>
  <c r="D5" i="9"/>
  <c r="D6" i="9"/>
  <c r="D7" i="9"/>
  <c r="D8" i="9"/>
  <c r="D9" i="9"/>
  <c r="D10" i="9"/>
  <c r="D11" i="9"/>
  <c r="D12" i="9"/>
  <c r="D13" i="9"/>
  <c r="D14" i="9"/>
  <c r="D15" i="9"/>
  <c r="D16" i="9"/>
  <c r="D17" i="9"/>
  <c r="D18" i="9"/>
  <c r="D19" i="9"/>
  <c r="D20" i="9"/>
  <c r="D21" i="9"/>
  <c r="D22" i="9"/>
  <c r="D23" i="9"/>
  <c r="D110" i="9"/>
  <c r="D25" i="9"/>
  <c r="D26" i="9"/>
  <c r="D27" i="9"/>
  <c r="D28" i="9"/>
  <c r="D29" i="9"/>
  <c r="D30" i="9"/>
  <c r="D31" i="9"/>
  <c r="D32" i="9"/>
  <c r="D33" i="9"/>
  <c r="D34" i="9"/>
  <c r="D35" i="9"/>
  <c r="D36" i="9"/>
  <c r="D37" i="9"/>
  <c r="D38" i="9"/>
  <c r="D39" i="9"/>
  <c r="D207" i="9"/>
  <c r="D41" i="9"/>
  <c r="D42" i="9"/>
  <c r="D43" i="9"/>
  <c r="D44" i="9"/>
  <c r="D45" i="9"/>
  <c r="D46" i="9"/>
  <c r="D47" i="9"/>
  <c r="D48" i="9"/>
  <c r="D49" i="9"/>
  <c r="D50" i="9"/>
  <c r="D51" i="9"/>
  <c r="D53" i="9"/>
  <c r="D54" i="9"/>
  <c r="D55" i="9"/>
  <c r="D56" i="9"/>
  <c r="D57" i="9"/>
  <c r="D58" i="9"/>
  <c r="D59" i="9"/>
  <c r="D60" i="9"/>
  <c r="D61" i="9"/>
  <c r="D62" i="9"/>
  <c r="D63" i="9"/>
  <c r="D64" i="9"/>
  <c r="D65" i="9"/>
  <c r="D66" i="9"/>
  <c r="D67" i="9"/>
  <c r="D68" i="9"/>
  <c r="D69" i="9"/>
  <c r="D70" i="9"/>
  <c r="D71" i="9"/>
  <c r="D72" i="9"/>
  <c r="D73" i="9"/>
  <c r="D74" i="9"/>
  <c r="D75" i="9"/>
  <c r="D76" i="9"/>
  <c r="D77" i="9"/>
  <c r="D78" i="9"/>
  <c r="D79" i="9"/>
  <c r="D80" i="9"/>
  <c r="D81" i="9"/>
  <c r="D82" i="9"/>
  <c r="D83" i="9"/>
  <c r="D84" i="9"/>
  <c r="D85" i="9"/>
  <c r="D87" i="9"/>
  <c r="D88" i="9"/>
  <c r="D89" i="9"/>
  <c r="D90" i="9"/>
  <c r="D91" i="9"/>
  <c r="D92" i="9"/>
  <c r="D93" i="9"/>
  <c r="D94" i="9"/>
  <c r="D95" i="9"/>
  <c r="D96" i="9"/>
  <c r="D97" i="9"/>
  <c r="D98" i="9"/>
  <c r="D99" i="9"/>
  <c r="D100" i="9"/>
  <c r="D101" i="9"/>
  <c r="D102" i="9"/>
  <c r="D103" i="9"/>
  <c r="D104" i="9"/>
  <c r="D105" i="9"/>
  <c r="D106" i="9"/>
  <c r="D107" i="9"/>
  <c r="D108" i="9"/>
  <c r="D109" i="9"/>
  <c r="D224" i="9"/>
  <c r="D111" i="9"/>
  <c r="D112" i="9"/>
  <c r="D113" i="9"/>
  <c r="D114" i="9"/>
  <c r="D115" i="9"/>
  <c r="D116" i="9"/>
  <c r="D117" i="9"/>
  <c r="D118" i="9"/>
  <c r="D120" i="9"/>
  <c r="D121" i="9"/>
  <c r="D122" i="9"/>
  <c r="D123" i="9"/>
  <c r="D124" i="9"/>
  <c r="D125" i="9"/>
  <c r="D126" i="9"/>
  <c r="D127" i="9"/>
  <c r="D128" i="9"/>
  <c r="D129" i="9"/>
  <c r="D130" i="9"/>
  <c r="D131" i="9"/>
  <c r="D132" i="9"/>
  <c r="D134" i="9"/>
  <c r="D135" i="9"/>
  <c r="D136" i="9"/>
  <c r="D137" i="9"/>
  <c r="D139" i="9"/>
  <c r="D140" i="9"/>
  <c r="D141" i="9"/>
  <c r="D142" i="9"/>
  <c r="D143" i="9"/>
  <c r="D145" i="9"/>
  <c r="D147" i="9"/>
  <c r="D148" i="9"/>
  <c r="D149" i="9"/>
  <c r="D150" i="9"/>
  <c r="D151" i="9"/>
  <c r="D40" i="9"/>
  <c r="D153" i="9"/>
  <c r="D154" i="9"/>
  <c r="D155" i="9"/>
  <c r="D156" i="9"/>
  <c r="D157" i="9"/>
  <c r="D218" i="9"/>
  <c r="D159" i="9"/>
  <c r="D160" i="9"/>
  <c r="D161" i="9"/>
  <c r="D162" i="9"/>
  <c r="D163" i="9"/>
  <c r="D164" i="9"/>
  <c r="D165" i="9"/>
  <c r="D166" i="9"/>
  <c r="D167" i="9"/>
  <c r="D169" i="9"/>
  <c r="D170" i="9"/>
  <c r="D171" i="9"/>
  <c r="D172" i="9"/>
  <c r="D173" i="9"/>
  <c r="D174" i="9"/>
  <c r="D152" i="9"/>
  <c r="D52" i="9"/>
  <c r="D176" i="9"/>
  <c r="D177" i="9"/>
  <c r="D178" i="9"/>
  <c r="D179" i="9"/>
  <c r="D180" i="9"/>
  <c r="D181" i="9"/>
  <c r="D182" i="9"/>
  <c r="D184" i="9"/>
  <c r="D185" i="9"/>
  <c r="D240" i="9"/>
  <c r="D187" i="9"/>
  <c r="D188" i="9"/>
  <c r="D189" i="9"/>
  <c r="D190" i="9"/>
  <c r="D192" i="9"/>
  <c r="D193" i="9"/>
  <c r="D194" i="9"/>
  <c r="D195" i="9"/>
  <c r="D196" i="9"/>
  <c r="D198" i="9"/>
  <c r="D199" i="9"/>
  <c r="D200" i="9"/>
  <c r="D201" i="9"/>
  <c r="D202" i="9"/>
  <c r="D203" i="9"/>
  <c r="D204" i="9"/>
  <c r="D205" i="9"/>
  <c r="D206" i="9"/>
  <c r="D175" i="9"/>
  <c r="D208" i="9"/>
  <c r="D209" i="9"/>
  <c r="D210" i="9"/>
  <c r="D211" i="9"/>
  <c r="D212" i="9"/>
  <c r="D213" i="9"/>
  <c r="D214" i="9"/>
  <c r="D215" i="9"/>
  <c r="D216" i="9"/>
  <c r="D217" i="9"/>
  <c r="D234" i="9"/>
  <c r="D219" i="9"/>
  <c r="D220" i="9"/>
  <c r="D221" i="9"/>
  <c r="D222" i="9"/>
  <c r="D223" i="9"/>
  <c r="D24" i="9"/>
  <c r="D225" i="9"/>
  <c r="D226" i="9"/>
  <c r="D227" i="9"/>
  <c r="D228" i="9"/>
  <c r="D229" i="9"/>
  <c r="D230" i="9"/>
  <c r="D231" i="9"/>
  <c r="D232" i="9"/>
  <c r="D233" i="9"/>
  <c r="D158" i="9"/>
  <c r="D235" i="9"/>
  <c r="D236" i="9"/>
  <c r="D237" i="9"/>
  <c r="D238" i="9"/>
  <c r="D239" i="9"/>
  <c r="D186" i="9"/>
  <c r="D241" i="9"/>
  <c r="D242" i="9"/>
  <c r="D243" i="9"/>
  <c r="D244" i="9"/>
  <c r="D245" i="9"/>
  <c r="D246" i="9"/>
  <c r="D247" i="9"/>
  <c r="D248" i="9"/>
  <c r="D249" i="9"/>
  <c r="D250" i="9"/>
  <c r="D251" i="9"/>
  <c r="D252" i="9"/>
  <c r="D253" i="9"/>
  <c r="D254" i="9"/>
  <c r="D255" i="9"/>
  <c r="D256" i="9"/>
  <c r="D257" i="9"/>
  <c r="D258" i="9"/>
  <c r="D259" i="9"/>
  <c r="D260" i="9"/>
  <c r="D261" i="9"/>
  <c r="D262" i="9"/>
  <c r="D263" i="9"/>
  <c r="D264" i="9"/>
  <c r="D265" i="9"/>
  <c r="D266" i="9"/>
  <c r="D267" i="9"/>
  <c r="D268" i="9"/>
  <c r="D269" i="9"/>
  <c r="D270" i="9"/>
  <c r="D271" i="9"/>
  <c r="D272" i="9"/>
  <c r="D273" i="9"/>
  <c r="D274" i="9"/>
  <c r="D275" i="9"/>
  <c r="D276" i="9"/>
  <c r="D277" i="9"/>
  <c r="D278" i="9"/>
  <c r="D279" i="9"/>
  <c r="D280" i="9"/>
  <c r="D281" i="9"/>
  <c r="D282" i="9"/>
  <c r="D283" i="9"/>
  <c r="D295" i="9"/>
  <c r="D284" i="9"/>
  <c r="D285" i="9"/>
  <c r="D286" i="9"/>
  <c r="D287" i="9"/>
  <c r="D298" i="9"/>
  <c r="D289" i="9"/>
  <c r="D299" i="9"/>
  <c r="D300" i="9"/>
  <c r="D301" i="9"/>
  <c r="D302" i="9"/>
  <c r="D303" i="9"/>
  <c r="D294" i="9"/>
  <c r="D292" i="9"/>
  <c r="D291" i="9"/>
  <c r="D290" i="9"/>
  <c r="D296" i="9"/>
  <c r="D288" i="9"/>
  <c r="D297" i="9"/>
  <c r="D293" i="9"/>
  <c r="D119" i="9"/>
  <c r="D191" i="9"/>
  <c r="D133" i="9"/>
  <c r="D138" i="9"/>
  <c r="D144" i="9"/>
  <c r="D146" i="9"/>
  <c r="D168" i="9"/>
  <c r="D183" i="9"/>
  <c r="D197" i="9"/>
  <c r="D86" i="9"/>
  <c r="D3" i="9"/>
  <c r="F119" i="9"/>
  <c r="F191" i="9"/>
  <c r="F133" i="9"/>
  <c r="F138" i="9"/>
  <c r="F144" i="9"/>
  <c r="F146" i="9"/>
  <c r="F168" i="9"/>
  <c r="F183" i="9"/>
  <c r="F197" i="9"/>
  <c r="F86" i="9"/>
  <c r="G119" i="9"/>
  <c r="G191" i="9"/>
  <c r="G133" i="9"/>
  <c r="G138" i="9"/>
  <c r="G144" i="9"/>
  <c r="G146" i="9"/>
  <c r="G168" i="9"/>
  <c r="G183" i="9"/>
  <c r="G197" i="9"/>
  <c r="G86" i="9"/>
  <c r="H119" i="9"/>
  <c r="H191" i="9"/>
  <c r="H133" i="9"/>
  <c r="H138" i="9"/>
  <c r="H144" i="9"/>
  <c r="H146" i="9"/>
  <c r="H168" i="9"/>
  <c r="H183" i="9"/>
  <c r="H197" i="9"/>
  <c r="H86" i="9"/>
  <c r="F294" i="9"/>
  <c r="G294" i="9"/>
  <c r="H294" i="9"/>
  <c r="F292" i="9"/>
  <c r="H292" i="9"/>
  <c r="F291" i="9"/>
  <c r="H291" i="9"/>
  <c r="F290" i="9"/>
  <c r="H290" i="9"/>
  <c r="F296" i="9"/>
  <c r="G296" i="9"/>
  <c r="H296" i="9"/>
  <c r="F288" i="9"/>
  <c r="H288" i="9"/>
  <c r="F297" i="9"/>
  <c r="G297" i="9"/>
  <c r="H297" i="9"/>
  <c r="F293" i="9"/>
  <c r="H293" i="9"/>
  <c r="C123" i="10"/>
  <c r="C151" i="26"/>
  <c r="I249" i="9" s="1"/>
  <c r="C269" i="26"/>
  <c r="I274" i="9" s="1"/>
  <c r="C267" i="7"/>
  <c r="C250" i="7"/>
  <c r="C205" i="11"/>
  <c r="H198" i="9"/>
  <c r="C77" i="7"/>
  <c r="H81" i="9" s="1"/>
  <c r="C77" i="11"/>
  <c r="F77" i="9" s="1"/>
  <c r="C10" i="25"/>
  <c r="C11" i="25" s="1"/>
  <c r="C12" i="25" s="1"/>
  <c r="C13" i="25" s="1"/>
  <c r="C14" i="25" s="1"/>
  <c r="C15" i="25" s="1"/>
  <c r="C16" i="25" s="1"/>
  <c r="C17" i="25" s="1"/>
  <c r="C18" i="25" s="1"/>
  <c r="C19" i="25" s="1"/>
  <c r="C20" i="25" s="1"/>
  <c r="C21" i="25" s="1"/>
  <c r="C22" i="25" s="1"/>
  <c r="C23" i="25" s="1"/>
  <c r="C24" i="25" s="1"/>
  <c r="C25" i="25" s="1"/>
  <c r="C26" i="25" s="1"/>
  <c r="C27" i="25" s="1"/>
  <c r="C28" i="25" s="1"/>
  <c r="C29" i="25" s="1"/>
  <c r="C30" i="25" s="1"/>
  <c r="C31" i="25" s="1"/>
  <c r="C32" i="25" s="1"/>
  <c r="C33" i="25" s="1"/>
  <c r="C34" i="25" s="1"/>
  <c r="C35" i="25" s="1"/>
  <c r="C36" i="25" s="1"/>
  <c r="C37" i="25" s="1"/>
  <c r="C38" i="25" s="1"/>
  <c r="C78" i="29" l="1"/>
  <c r="J78" i="9" s="1"/>
  <c r="C9" i="29"/>
  <c r="J9" i="9" s="1"/>
  <c r="C4" i="29"/>
  <c r="J4" i="9" s="1"/>
  <c r="C193" i="7"/>
  <c r="H205" i="9" s="1"/>
  <c r="E9" i="25"/>
  <c r="E6" i="25"/>
  <c r="F6" i="25"/>
  <c r="G6" i="25"/>
  <c r="H6" i="25"/>
  <c r="I6" i="25"/>
  <c r="E7" i="25"/>
  <c r="F7" i="25"/>
  <c r="G7" i="25"/>
  <c r="H7" i="25"/>
  <c r="I7" i="25"/>
  <c r="D8" i="25"/>
  <c r="E8" i="25"/>
  <c r="F8" i="25"/>
  <c r="G8" i="25"/>
  <c r="H8" i="25"/>
  <c r="I8" i="25"/>
  <c r="E1" i="29" l="1"/>
  <c r="E10" i="25" s="1"/>
  <c r="C10" i="29"/>
  <c r="J10" i="9" s="1"/>
  <c r="C64" i="29"/>
  <c r="J65" i="9" s="1"/>
  <c r="C12" i="29"/>
  <c r="J12" i="9" s="1"/>
  <c r="C15" i="29"/>
  <c r="J15" i="9" s="1"/>
  <c r="C221" i="26"/>
  <c r="I227" i="9" s="1"/>
  <c r="C5" i="10"/>
  <c r="C6" i="10"/>
  <c r="C7" i="10"/>
  <c r="C8" i="10"/>
  <c r="C12" i="10"/>
  <c r="C13" i="10"/>
  <c r="C15" i="10"/>
  <c r="C16" i="10"/>
  <c r="C17" i="10"/>
  <c r="C18" i="10"/>
  <c r="C19" i="10"/>
  <c r="C20" i="10"/>
  <c r="C21" i="10"/>
  <c r="C22" i="10"/>
  <c r="C23" i="10"/>
  <c r="C24" i="10"/>
  <c r="C25" i="10"/>
  <c r="C26" i="10"/>
  <c r="C27" i="10"/>
  <c r="C29" i="10"/>
  <c r="C30" i="10"/>
  <c r="C31" i="10"/>
  <c r="C32" i="10"/>
  <c r="C33" i="10"/>
  <c r="C81" i="10"/>
  <c r="C34" i="10"/>
  <c r="C35" i="10"/>
  <c r="C36" i="10"/>
  <c r="C37" i="10"/>
  <c r="C38" i="10"/>
  <c r="C40" i="10"/>
  <c r="C41" i="10"/>
  <c r="C42" i="10"/>
  <c r="C43" i="10"/>
  <c r="C44" i="10"/>
  <c r="C45" i="10"/>
  <c r="C46" i="10"/>
  <c r="C47" i="10"/>
  <c r="C48" i="10"/>
  <c r="C49" i="10"/>
  <c r="C50" i="10"/>
  <c r="C51" i="10"/>
  <c r="C52" i="10"/>
  <c r="C53" i="10"/>
  <c r="C54" i="10"/>
  <c r="C55" i="10"/>
  <c r="C56" i="10"/>
  <c r="C57" i="10"/>
  <c r="C58" i="10"/>
  <c r="C59" i="10"/>
  <c r="C60" i="10"/>
  <c r="C61" i="10"/>
  <c r="C62" i="10"/>
  <c r="C63" i="10"/>
  <c r="C64" i="10"/>
  <c r="C65" i="10"/>
  <c r="C66" i="10"/>
  <c r="C67" i="10"/>
  <c r="C69" i="10"/>
  <c r="C70" i="10"/>
  <c r="C71" i="10"/>
  <c r="C72" i="10"/>
  <c r="C73" i="10"/>
  <c r="C74" i="10"/>
  <c r="C75" i="10"/>
  <c r="C76" i="10"/>
  <c r="C77" i="10"/>
  <c r="C78" i="10"/>
  <c r="C79" i="10"/>
  <c r="C80" i="10"/>
  <c r="C82" i="10"/>
  <c r="C83" i="10"/>
  <c r="C84" i="10"/>
  <c r="C85" i="10"/>
  <c r="C86" i="10"/>
  <c r="C87" i="10"/>
  <c r="C88" i="10"/>
  <c r="C89" i="10"/>
  <c r="C90" i="10"/>
  <c r="C91" i="10"/>
  <c r="C68" i="10"/>
  <c r="C92" i="10"/>
  <c r="C93" i="10"/>
  <c r="C94" i="10"/>
  <c r="C95" i="10"/>
  <c r="C96" i="10"/>
  <c r="C97" i="10"/>
  <c r="C98" i="10"/>
  <c r="C99" i="10"/>
  <c r="C100" i="10"/>
  <c r="C101" i="10"/>
  <c r="C102" i="10"/>
  <c r="C103" i="10"/>
  <c r="C104" i="10"/>
  <c r="C105" i="10"/>
  <c r="C106" i="10"/>
  <c r="C107" i="10"/>
  <c r="C108" i="10"/>
  <c r="C109" i="10"/>
  <c r="C110" i="10"/>
  <c r="C111" i="10"/>
  <c r="C112" i="10"/>
  <c r="C113" i="10"/>
  <c r="C114" i="10"/>
  <c r="C115" i="10"/>
  <c r="C116" i="10"/>
  <c r="C117" i="10"/>
  <c r="C118" i="10"/>
  <c r="C119" i="10"/>
  <c r="C120" i="10"/>
  <c r="C121" i="10"/>
  <c r="C122" i="10"/>
  <c r="C124" i="10"/>
  <c r="C125" i="10"/>
  <c r="C126" i="10"/>
  <c r="C127" i="10"/>
  <c r="C128" i="10"/>
  <c r="C129" i="10"/>
  <c r="C130" i="10"/>
  <c r="C131" i="10"/>
  <c r="C132" i="10"/>
  <c r="C133" i="10"/>
  <c r="C134" i="10"/>
  <c r="C135" i="10"/>
  <c r="C136" i="10"/>
  <c r="C137" i="10"/>
  <c r="C138" i="10"/>
  <c r="C139" i="10"/>
  <c r="C140" i="10"/>
  <c r="C141" i="10"/>
  <c r="C142" i="10"/>
  <c r="C143" i="10"/>
  <c r="C144" i="10"/>
  <c r="C145" i="10"/>
  <c r="C146" i="10"/>
  <c r="C147" i="10"/>
  <c r="C148" i="10"/>
  <c r="C149" i="10"/>
  <c r="C150" i="10"/>
  <c r="C151" i="10"/>
  <c r="C152" i="10"/>
  <c r="C153" i="10"/>
  <c r="C154" i="10"/>
  <c r="C155" i="10"/>
  <c r="C156" i="10"/>
  <c r="C157" i="10"/>
  <c r="C158" i="10"/>
  <c r="C159" i="10"/>
  <c r="C160" i="10"/>
  <c r="C161" i="10"/>
  <c r="C162" i="10"/>
  <c r="C163" i="10"/>
  <c r="C164" i="10"/>
  <c r="C165" i="10"/>
  <c r="C166" i="10"/>
  <c r="C167" i="10"/>
  <c r="C168" i="10"/>
  <c r="C169" i="10"/>
  <c r="C170" i="10"/>
  <c r="C171" i="10"/>
  <c r="C172" i="10"/>
  <c r="C173" i="10"/>
  <c r="C174" i="10"/>
  <c r="C175" i="10"/>
  <c r="C176" i="10"/>
  <c r="C177" i="10"/>
  <c r="C178" i="10"/>
  <c r="C179" i="10"/>
  <c r="C180" i="10"/>
  <c r="C181" i="10"/>
  <c r="C182" i="10"/>
  <c r="C183" i="10"/>
  <c r="C184" i="10"/>
  <c r="C185" i="10"/>
  <c r="C186" i="10"/>
  <c r="C187" i="10"/>
  <c r="C188" i="10"/>
  <c r="C189" i="10"/>
  <c r="C190" i="10"/>
  <c r="C191" i="10"/>
  <c r="C192" i="10"/>
  <c r="C193" i="10"/>
  <c r="C194" i="10"/>
  <c r="C195" i="10"/>
  <c r="C196" i="10"/>
  <c r="C197" i="10"/>
  <c r="G290" i="9" s="1"/>
  <c r="C198" i="10"/>
  <c r="C199" i="10"/>
  <c r="C200" i="10"/>
  <c r="C201" i="10"/>
  <c r="C202" i="10"/>
  <c r="C203" i="10"/>
  <c r="C204" i="10"/>
  <c r="C205" i="10"/>
  <c r="C206" i="10"/>
  <c r="C207" i="10"/>
  <c r="C208" i="10"/>
  <c r="C209" i="10"/>
  <c r="C210" i="10"/>
  <c r="C211" i="10"/>
  <c r="C212" i="10"/>
  <c r="C213" i="10"/>
  <c r="C214" i="10"/>
  <c r="C215" i="10"/>
  <c r="C217" i="10"/>
  <c r="C218" i="10"/>
  <c r="C219" i="10"/>
  <c r="C220" i="10"/>
  <c r="C221" i="10"/>
  <c r="C222" i="10"/>
  <c r="C223" i="10"/>
  <c r="C224" i="10"/>
  <c r="C225" i="10"/>
  <c r="G291" i="9" s="1"/>
  <c r="C226" i="10"/>
  <c r="C227" i="10"/>
  <c r="C228" i="10"/>
  <c r="C229" i="10"/>
  <c r="C230" i="10"/>
  <c r="C231" i="10"/>
  <c r="C232" i="10"/>
  <c r="C233" i="10"/>
  <c r="C234" i="10"/>
  <c r="C235" i="10"/>
  <c r="C236" i="10"/>
  <c r="C237" i="10"/>
  <c r="C238" i="10"/>
  <c r="C239" i="10"/>
  <c r="C240" i="10"/>
  <c r="C241" i="10"/>
  <c r="C242" i="10"/>
  <c r="C243" i="10"/>
  <c r="C244" i="10"/>
  <c r="C245" i="10"/>
  <c r="C246" i="10"/>
  <c r="C247" i="10"/>
  <c r="C248" i="10"/>
  <c r="C249" i="10"/>
  <c r="C250" i="10"/>
  <c r="G288" i="9" s="1"/>
  <c r="C251" i="10"/>
  <c r="C252" i="10"/>
  <c r="C253" i="10"/>
  <c r="C254" i="10"/>
  <c r="C255" i="10"/>
  <c r="C256" i="10"/>
  <c r="C257" i="10"/>
  <c r="C258" i="10"/>
  <c r="C259" i="10"/>
  <c r="C260" i="10"/>
  <c r="C261" i="10"/>
  <c r="C262" i="10"/>
  <c r="C263" i="10"/>
  <c r="C264" i="10"/>
  <c r="C265" i="10"/>
  <c r="G292" i="9" s="1"/>
  <c r="C266" i="10"/>
  <c r="C267" i="10"/>
  <c r="C268" i="10"/>
  <c r="C269" i="10"/>
  <c r="C270" i="10"/>
  <c r="C271" i="10"/>
  <c r="C272" i="10"/>
  <c r="C273" i="10"/>
  <c r="C274" i="10"/>
  <c r="C275" i="10"/>
  <c r="G293" i="9" s="1"/>
  <c r="C276" i="10"/>
  <c r="C277" i="10"/>
  <c r="C278" i="10"/>
  <c r="C279" i="10"/>
  <c r="C280" i="10"/>
  <c r="C281" i="10"/>
  <c r="C282" i="10"/>
  <c r="C283" i="10"/>
  <c r="C216" i="10"/>
  <c r="G205" i="9" s="1"/>
  <c r="C3" i="10"/>
  <c r="C277" i="7"/>
  <c r="H298" i="9" s="1"/>
  <c r="C278" i="7"/>
  <c r="H233" i="9" s="1"/>
  <c r="C276" i="26"/>
  <c r="C261" i="7"/>
  <c r="H281" i="9" s="1"/>
  <c r="C266" i="26"/>
  <c r="I281" i="9" s="1"/>
  <c r="C228" i="26"/>
  <c r="I238" i="9" s="1"/>
  <c r="C128" i="26"/>
  <c r="I131" i="9" s="1"/>
  <c r="G234" i="26"/>
  <c r="F234" i="26"/>
  <c r="D234" i="26"/>
  <c r="C5" i="26"/>
  <c r="I6" i="9" s="1"/>
  <c r="C6" i="26"/>
  <c r="I5" i="9" s="1"/>
  <c r="C7" i="26"/>
  <c r="I7" i="9" s="1"/>
  <c r="C9" i="26"/>
  <c r="I8" i="9" s="1"/>
  <c r="C12" i="26"/>
  <c r="I14" i="9" s="1"/>
  <c r="C13" i="26"/>
  <c r="I19" i="9" s="1"/>
  <c r="C14" i="26"/>
  <c r="I18" i="9" s="1"/>
  <c r="C16" i="26"/>
  <c r="I11" i="9" s="1"/>
  <c r="C17" i="26"/>
  <c r="I16" i="9" s="1"/>
  <c r="C18" i="26"/>
  <c r="I13" i="9" s="1"/>
  <c r="C19" i="26"/>
  <c r="I22" i="9" s="1"/>
  <c r="C21" i="26"/>
  <c r="I20" i="9" s="1"/>
  <c r="C20" i="26"/>
  <c r="I25" i="9" s="1"/>
  <c r="C22" i="26"/>
  <c r="I34" i="9" s="1"/>
  <c r="C23" i="26"/>
  <c r="I26" i="9" s="1"/>
  <c r="C24" i="26"/>
  <c r="I29" i="9" s="1"/>
  <c r="C25" i="26"/>
  <c r="I21" i="9" s="1"/>
  <c r="C38" i="26"/>
  <c r="I37" i="9" s="1"/>
  <c r="C26" i="26"/>
  <c r="I23" i="9" s="1"/>
  <c r="C27" i="26"/>
  <c r="I27" i="9" s="1"/>
  <c r="C29" i="26"/>
  <c r="I30" i="9" s="1"/>
  <c r="C30" i="26"/>
  <c r="I31" i="9" s="1"/>
  <c r="C31" i="26"/>
  <c r="I39" i="9" s="1"/>
  <c r="C32" i="26"/>
  <c r="I33" i="9" s="1"/>
  <c r="C33" i="26"/>
  <c r="I24" i="9" s="1"/>
  <c r="C34" i="26"/>
  <c r="I32" i="9" s="1"/>
  <c r="C36" i="26"/>
  <c r="I28" i="9" s="1"/>
  <c r="C37" i="26"/>
  <c r="I41" i="9" s="1"/>
  <c r="C60" i="26"/>
  <c r="I62" i="9" s="1"/>
  <c r="C41" i="26"/>
  <c r="I38" i="9" s="1"/>
  <c r="C42" i="26"/>
  <c r="I54" i="9" s="1"/>
  <c r="C43" i="26"/>
  <c r="I43" i="9" s="1"/>
  <c r="C44" i="26"/>
  <c r="I40" i="9" s="1"/>
  <c r="C45" i="26"/>
  <c r="I42" i="9" s="1"/>
  <c r="C46" i="26"/>
  <c r="I48" i="9" s="1"/>
  <c r="C47" i="26"/>
  <c r="I47" i="9" s="1"/>
  <c r="C48" i="26"/>
  <c r="I46" i="9" s="1"/>
  <c r="C49" i="26"/>
  <c r="I17" i="9" s="1"/>
  <c r="C50" i="26"/>
  <c r="I49" i="9" s="1"/>
  <c r="C52" i="26"/>
  <c r="I44" i="9" s="1"/>
  <c r="C51" i="26"/>
  <c r="I45" i="9" s="1"/>
  <c r="C53" i="26"/>
  <c r="I58" i="9" s="1"/>
  <c r="C54" i="26"/>
  <c r="I53" i="9" s="1"/>
  <c r="C55" i="26"/>
  <c r="I50" i="9" s="1"/>
  <c r="C56" i="26"/>
  <c r="I59" i="9" s="1"/>
  <c r="C57" i="26"/>
  <c r="I36" i="9" s="1"/>
  <c r="C58" i="26"/>
  <c r="I57" i="9" s="1"/>
  <c r="C59" i="26"/>
  <c r="I56" i="9" s="1"/>
  <c r="C61" i="26"/>
  <c r="I60" i="9" s="1"/>
  <c r="C62" i="26"/>
  <c r="I69" i="9" s="1"/>
  <c r="C63" i="26"/>
  <c r="I61" i="9" s="1"/>
  <c r="C64" i="26"/>
  <c r="I71" i="9" s="1"/>
  <c r="C74" i="26"/>
  <c r="I51" i="9" s="1"/>
  <c r="C65" i="26"/>
  <c r="I72" i="9" s="1"/>
  <c r="C66" i="26"/>
  <c r="I70" i="9" s="1"/>
  <c r="C67" i="26"/>
  <c r="I66" i="9" s="1"/>
  <c r="C110" i="26"/>
  <c r="I141" i="9" s="1"/>
  <c r="C68" i="26"/>
  <c r="I76" i="9" s="1"/>
  <c r="C69" i="26"/>
  <c r="I75" i="9" s="1"/>
  <c r="C70" i="26"/>
  <c r="I55" i="9" s="1"/>
  <c r="C71" i="26"/>
  <c r="I74" i="9" s="1"/>
  <c r="C72" i="26"/>
  <c r="I79" i="9" s="1"/>
  <c r="C73" i="26"/>
  <c r="I77" i="9" s="1"/>
  <c r="C75" i="26"/>
  <c r="I93" i="9" s="1"/>
  <c r="C76" i="26"/>
  <c r="I90" i="9" s="1"/>
  <c r="C77" i="26"/>
  <c r="I81" i="9" s="1"/>
  <c r="C78" i="26"/>
  <c r="I103" i="9" s="1"/>
  <c r="C79" i="26"/>
  <c r="I95" i="9" s="1"/>
  <c r="C80" i="26"/>
  <c r="I88" i="9" s="1"/>
  <c r="C81" i="26"/>
  <c r="I67" i="9" s="1"/>
  <c r="C82" i="26"/>
  <c r="I94" i="9" s="1"/>
  <c r="C83" i="26"/>
  <c r="I84" i="9" s="1"/>
  <c r="C35" i="26"/>
  <c r="I35" i="9" s="1"/>
  <c r="C84" i="26"/>
  <c r="I85" i="9" s="1"/>
  <c r="C140" i="26"/>
  <c r="I180" i="9" s="1"/>
  <c r="C85" i="26"/>
  <c r="I100" i="9" s="1"/>
  <c r="C86" i="26"/>
  <c r="I97" i="9" s="1"/>
  <c r="C87" i="26"/>
  <c r="I87" i="9" s="1"/>
  <c r="C88" i="26"/>
  <c r="I92" i="9" s="1"/>
  <c r="C89" i="26"/>
  <c r="I89" i="9" s="1"/>
  <c r="C90" i="26"/>
  <c r="I96" i="9" s="1"/>
  <c r="C91" i="26"/>
  <c r="I73" i="9" s="1"/>
  <c r="C93" i="26"/>
  <c r="I300" i="9" s="1"/>
  <c r="C94" i="26"/>
  <c r="I98" i="9" s="1"/>
  <c r="C95" i="26"/>
  <c r="I117" i="9" s="1"/>
  <c r="C96" i="26"/>
  <c r="I104" i="9" s="1"/>
  <c r="C97" i="26"/>
  <c r="I99" i="9" s="1"/>
  <c r="C98" i="26"/>
  <c r="I83" i="9" s="1"/>
  <c r="C99" i="26"/>
  <c r="I102" i="9" s="1"/>
  <c r="C100" i="26"/>
  <c r="I115" i="9" s="1"/>
  <c r="C101" i="26"/>
  <c r="I111" i="9" s="1"/>
  <c r="C102" i="26"/>
  <c r="I82" i="9" s="1"/>
  <c r="C103" i="26"/>
  <c r="I116" i="9" s="1"/>
  <c r="C104" i="26"/>
  <c r="I301" i="9" s="1"/>
  <c r="C105" i="26"/>
  <c r="I106" i="9" s="1"/>
  <c r="C106" i="26"/>
  <c r="I91" i="9" s="1"/>
  <c r="C107" i="26"/>
  <c r="I101" i="9" s="1"/>
  <c r="C108" i="26"/>
  <c r="I108" i="9" s="1"/>
  <c r="C109" i="26"/>
  <c r="I109" i="9" s="1"/>
  <c r="C111" i="26"/>
  <c r="I120" i="9" s="1"/>
  <c r="C112" i="26"/>
  <c r="I114" i="9" s="1"/>
  <c r="C113" i="26"/>
  <c r="I152" i="9" s="1"/>
  <c r="C114" i="26"/>
  <c r="I150" i="9" s="1"/>
  <c r="C115" i="26"/>
  <c r="I113" i="9" s="1"/>
  <c r="C116" i="26"/>
  <c r="I105" i="9" s="1"/>
  <c r="C117" i="26"/>
  <c r="I118" i="9" s="1"/>
  <c r="C118" i="26"/>
  <c r="I124" i="9" s="1"/>
  <c r="C119" i="26"/>
  <c r="I123" i="9" s="1"/>
  <c r="C120" i="26"/>
  <c r="I129" i="9" s="1"/>
  <c r="C121" i="26"/>
  <c r="I110" i="9" s="1"/>
  <c r="C122" i="26"/>
  <c r="I121" i="9" s="1"/>
  <c r="C123" i="26"/>
  <c r="I148" i="9" s="1"/>
  <c r="C124" i="26"/>
  <c r="I302" i="9" s="1"/>
  <c r="C125" i="26"/>
  <c r="I122" i="9" s="1"/>
  <c r="C126" i="26"/>
  <c r="I125" i="9" s="1"/>
  <c r="C127" i="26"/>
  <c r="I142" i="9" s="1"/>
  <c r="C129" i="26"/>
  <c r="I128" i="9" s="1"/>
  <c r="C130" i="26"/>
  <c r="I130" i="9" s="1"/>
  <c r="C131" i="26"/>
  <c r="I135" i="9" s="1"/>
  <c r="C132" i="26"/>
  <c r="I134" i="9" s="1"/>
  <c r="C133" i="26"/>
  <c r="I80" i="9" s="1"/>
  <c r="C134" i="26"/>
  <c r="I136" i="9" s="1"/>
  <c r="C135" i="26"/>
  <c r="I145" i="9" s="1"/>
  <c r="C136" i="26"/>
  <c r="I132" i="9" s="1"/>
  <c r="C137" i="26"/>
  <c r="I137" i="9" s="1"/>
  <c r="C138" i="26"/>
  <c r="I157" i="9" s="1"/>
  <c r="C139" i="26"/>
  <c r="I155" i="9" s="1"/>
  <c r="C141" i="26"/>
  <c r="I143" i="9" s="1"/>
  <c r="C142" i="26"/>
  <c r="I140" i="9" s="1"/>
  <c r="C143" i="26"/>
  <c r="I171" i="9" s="1"/>
  <c r="C144" i="26"/>
  <c r="I68" i="9" s="1"/>
  <c r="C145" i="26"/>
  <c r="I186" i="9" s="1"/>
  <c r="C146" i="26"/>
  <c r="I158" i="9" s="1"/>
  <c r="C147" i="26"/>
  <c r="I153" i="9" s="1"/>
  <c r="C148" i="26"/>
  <c r="I139" i="9" s="1"/>
  <c r="C149" i="26"/>
  <c r="I303" i="9" s="1"/>
  <c r="C150" i="26"/>
  <c r="I159" i="9" s="1"/>
  <c r="C152" i="26"/>
  <c r="I147" i="9" s="1"/>
  <c r="C153" i="26"/>
  <c r="I156" i="9" s="1"/>
  <c r="C154" i="26"/>
  <c r="I126" i="9" s="1"/>
  <c r="C155" i="26"/>
  <c r="I173" i="9" s="1"/>
  <c r="C156" i="26"/>
  <c r="I165" i="9" s="1"/>
  <c r="C158" i="26"/>
  <c r="I127" i="9" s="1"/>
  <c r="C159" i="26"/>
  <c r="I167" i="9" s="1"/>
  <c r="C160" i="26"/>
  <c r="I154" i="9" s="1"/>
  <c r="C161" i="26"/>
  <c r="I169" i="9" s="1"/>
  <c r="C162" i="26"/>
  <c r="I151" i="9" s="1"/>
  <c r="C163" i="26"/>
  <c r="I163" i="9" s="1"/>
  <c r="C164" i="26"/>
  <c r="I170" i="9" s="1"/>
  <c r="C165" i="26"/>
  <c r="I164" i="9" s="1"/>
  <c r="C166" i="26"/>
  <c r="I162" i="9" s="1"/>
  <c r="C167" i="26"/>
  <c r="I166" i="9" s="1"/>
  <c r="C169" i="26"/>
  <c r="I248" i="9" s="1"/>
  <c r="C170" i="26"/>
  <c r="I149" i="9" s="1"/>
  <c r="C171" i="26"/>
  <c r="I172" i="9" s="1"/>
  <c r="C172" i="26"/>
  <c r="I175" i="9" s="1"/>
  <c r="C173" i="26"/>
  <c r="I211" i="9" s="1"/>
  <c r="C174" i="26"/>
  <c r="I190" i="9" s="1"/>
  <c r="C175" i="26"/>
  <c r="I177" i="9" s="1"/>
  <c r="C176" i="26"/>
  <c r="I179" i="9" s="1"/>
  <c r="C177" i="26"/>
  <c r="I182" i="9" s="1"/>
  <c r="C178" i="26"/>
  <c r="I161" i="9" s="1"/>
  <c r="C179" i="26"/>
  <c r="I194" i="9" s="1"/>
  <c r="C180" i="26"/>
  <c r="I200" i="9" s="1"/>
  <c r="C181" i="26"/>
  <c r="I181" i="9" s="1"/>
  <c r="C182" i="26"/>
  <c r="I185" i="9" s="1"/>
  <c r="C183" i="26"/>
  <c r="I184" i="9" s="1"/>
  <c r="C184" i="26"/>
  <c r="I231" i="9" s="1"/>
  <c r="C185" i="26"/>
  <c r="I198" i="9" s="1"/>
  <c r="C186" i="26"/>
  <c r="I205" i="9" s="1"/>
  <c r="C187" i="26"/>
  <c r="I264" i="9" s="1"/>
  <c r="C188" i="26"/>
  <c r="I187" i="9" s="1"/>
  <c r="C189" i="26"/>
  <c r="I174" i="9" s="1"/>
  <c r="C190" i="26"/>
  <c r="I195" i="9" s="1"/>
  <c r="C191" i="26"/>
  <c r="I192" i="9" s="1"/>
  <c r="C192" i="26"/>
  <c r="I210" i="9" s="1"/>
  <c r="C193" i="26"/>
  <c r="I199" i="9" s="1"/>
  <c r="C194" i="26"/>
  <c r="I222" i="9" s="1"/>
  <c r="C195" i="26"/>
  <c r="I204" i="9" s="1"/>
  <c r="C196" i="26"/>
  <c r="I208" i="9" s="1"/>
  <c r="C197" i="26"/>
  <c r="I202" i="9" s="1"/>
  <c r="C198" i="26"/>
  <c r="I212" i="9" s="1"/>
  <c r="C215" i="26"/>
  <c r="I243" i="9" s="1"/>
  <c r="C199" i="26"/>
  <c r="I229" i="9" s="1"/>
  <c r="C200" i="26"/>
  <c r="I207" i="9" s="1"/>
  <c r="C201" i="26"/>
  <c r="I196" i="9" s="1"/>
  <c r="C202" i="26"/>
  <c r="I201" i="9" s="1"/>
  <c r="C203" i="26"/>
  <c r="I206" i="9" s="1"/>
  <c r="C204" i="26"/>
  <c r="I241" i="9" s="1"/>
  <c r="C205" i="26"/>
  <c r="I284" i="9" s="1"/>
  <c r="C206" i="26"/>
  <c r="I160" i="9" s="1"/>
  <c r="C207" i="26"/>
  <c r="I213" i="9" s="1"/>
  <c r="C208" i="26"/>
  <c r="I214" i="9" s="1"/>
  <c r="C209" i="26"/>
  <c r="I218" i="9" s="1"/>
  <c r="C210" i="26"/>
  <c r="I220" i="9" s="1"/>
  <c r="C211" i="26"/>
  <c r="I215" i="9" s="1"/>
  <c r="C212" i="26"/>
  <c r="I216" i="9" s="1"/>
  <c r="C213" i="26"/>
  <c r="I225" i="9" s="1"/>
  <c r="C214" i="26"/>
  <c r="I217" i="9" s="1"/>
  <c r="C216" i="26"/>
  <c r="I223" i="9" s="1"/>
  <c r="C217" i="26"/>
  <c r="I228" i="9" s="1"/>
  <c r="C218" i="26"/>
  <c r="I221" i="9" s="1"/>
  <c r="C219" i="26"/>
  <c r="I209" i="9" s="1"/>
  <c r="C220" i="26"/>
  <c r="I285" i="9" s="1"/>
  <c r="C222" i="26"/>
  <c r="I219" i="9" s="1"/>
  <c r="C223" i="26"/>
  <c r="I224" i="9" s="1"/>
  <c r="C224" i="26"/>
  <c r="I226" i="9" s="1"/>
  <c r="C225" i="26"/>
  <c r="I232" i="9" s="1"/>
  <c r="C157" i="26"/>
  <c r="I176" i="9" s="1"/>
  <c r="C226" i="26"/>
  <c r="I266" i="9" s="1"/>
  <c r="C227" i="26"/>
  <c r="I242" i="9" s="1"/>
  <c r="C229" i="26"/>
  <c r="I236" i="9" s="1"/>
  <c r="C230" i="26"/>
  <c r="I234" i="9" s="1"/>
  <c r="C168" i="26"/>
  <c r="I193" i="9" s="1"/>
  <c r="C231" i="26"/>
  <c r="I235" i="9" s="1"/>
  <c r="C232" i="26"/>
  <c r="I237" i="9" s="1"/>
  <c r="C233" i="26"/>
  <c r="I203" i="9" s="1"/>
  <c r="C235" i="26"/>
  <c r="I230" i="9" s="1"/>
  <c r="C236" i="26"/>
  <c r="I240" i="9" s="1"/>
  <c r="C237" i="26"/>
  <c r="I245" i="9" s="1"/>
  <c r="C238" i="26"/>
  <c r="I244" i="9" s="1"/>
  <c r="C239" i="26"/>
  <c r="I258" i="9" s="1"/>
  <c r="C240" i="26"/>
  <c r="I239" i="9" s="1"/>
  <c r="C241" i="26"/>
  <c r="I189" i="9" s="1"/>
  <c r="C242" i="26"/>
  <c r="I252" i="9" s="1"/>
  <c r="C243" i="26"/>
  <c r="I254" i="9" s="1"/>
  <c r="C244" i="26"/>
  <c r="I251" i="9" s="1"/>
  <c r="C245" i="26"/>
  <c r="I253" i="9" s="1"/>
  <c r="C246" i="26"/>
  <c r="I286" i="9" s="1"/>
  <c r="C247" i="26"/>
  <c r="I256" i="9" s="1"/>
  <c r="C248" i="26"/>
  <c r="I257" i="9" s="1"/>
  <c r="C249" i="26"/>
  <c r="I247" i="9" s="1"/>
  <c r="C250" i="26"/>
  <c r="I250" i="9" s="1"/>
  <c r="C251" i="26"/>
  <c r="I283" i="9" s="1"/>
  <c r="C252" i="26"/>
  <c r="I246" i="9" s="1"/>
  <c r="C253" i="26"/>
  <c r="I278" i="9" s="1"/>
  <c r="C254" i="26"/>
  <c r="I259" i="9" s="1"/>
  <c r="C255" i="26"/>
  <c r="I261" i="9" s="1"/>
  <c r="C256" i="26"/>
  <c r="I263" i="9" s="1"/>
  <c r="C257" i="26"/>
  <c r="I255" i="9" s="1"/>
  <c r="C258" i="26"/>
  <c r="I273" i="9" s="1"/>
  <c r="C259" i="26"/>
  <c r="I265" i="9" s="1"/>
  <c r="C260" i="26"/>
  <c r="I267" i="9" s="1"/>
  <c r="C261" i="26"/>
  <c r="I269" i="9" s="1"/>
  <c r="C262" i="26"/>
  <c r="I262" i="9" s="1"/>
  <c r="C263" i="26"/>
  <c r="I271" i="9" s="1"/>
  <c r="C264" i="26"/>
  <c r="I272" i="9" s="1"/>
  <c r="C265" i="26"/>
  <c r="I275" i="9" s="1"/>
  <c r="C267" i="26"/>
  <c r="I260" i="9" s="1"/>
  <c r="C268" i="26"/>
  <c r="I277" i="9" s="1"/>
  <c r="C270" i="26"/>
  <c r="I268" i="9" s="1"/>
  <c r="C271" i="26"/>
  <c r="I279" i="9" s="1"/>
  <c r="C272" i="26"/>
  <c r="I280" i="9" s="1"/>
  <c r="C273" i="26"/>
  <c r="I270" i="9" s="1"/>
  <c r="C274" i="26"/>
  <c r="I276" i="9" s="1"/>
  <c r="C275" i="26"/>
  <c r="I282" i="9" s="1"/>
  <c r="C3" i="26"/>
  <c r="I3" i="9" s="1"/>
  <c r="J1" i="9" l="1"/>
  <c r="C1" i="29"/>
  <c r="C96" i="7"/>
  <c r="C1" i="7" s="1"/>
  <c r="C234" i="26"/>
  <c r="I112" i="9" s="1"/>
  <c r="H92" i="9" l="1"/>
  <c r="F8" i="9"/>
  <c r="F7" i="9"/>
  <c r="F6" i="9"/>
  <c r="F5" i="9"/>
  <c r="F11" i="9"/>
  <c r="F14" i="9"/>
  <c r="F18" i="9"/>
  <c r="F16" i="9"/>
  <c r="F19" i="9"/>
  <c r="F13" i="9"/>
  <c r="F22" i="9"/>
  <c r="F29" i="9"/>
  <c r="F25" i="9"/>
  <c r="F54" i="9"/>
  <c r="F20" i="9"/>
  <c r="F23" i="9"/>
  <c r="F34" i="9"/>
  <c r="F27" i="9"/>
  <c r="F26" i="9"/>
  <c r="F31" i="9"/>
  <c r="F30" i="9"/>
  <c r="F63" i="9"/>
  <c r="F32" i="9"/>
  <c r="F33" i="9"/>
  <c r="F43" i="9"/>
  <c r="F24" i="9"/>
  <c r="F41" i="9"/>
  <c r="F39" i="9"/>
  <c r="F38" i="9"/>
  <c r="F36" i="9"/>
  <c r="F45" i="9"/>
  <c r="F40" i="9"/>
  <c r="F42" i="9"/>
  <c r="F37" i="9"/>
  <c r="F48" i="9"/>
  <c r="F47" i="9"/>
  <c r="F62" i="9"/>
  <c r="F46" i="9"/>
  <c r="F287" i="9"/>
  <c r="F69" i="9"/>
  <c r="F49" i="9"/>
  <c r="F80" i="9"/>
  <c r="F44" i="9"/>
  <c r="F50" i="9"/>
  <c r="F52" i="9"/>
  <c r="F59" i="9"/>
  <c r="F53" i="9"/>
  <c r="F97" i="9"/>
  <c r="F51" i="9"/>
  <c r="F57" i="9"/>
  <c r="F60" i="9"/>
  <c r="F28" i="9"/>
  <c r="F56" i="9"/>
  <c r="F71" i="9"/>
  <c r="F64" i="9"/>
  <c r="F55" i="9"/>
  <c r="F70" i="9"/>
  <c r="F75" i="9"/>
  <c r="F35" i="9"/>
  <c r="F72" i="9"/>
  <c r="F76" i="9"/>
  <c r="F93" i="9"/>
  <c r="F66" i="9"/>
  <c r="F95" i="9"/>
  <c r="F58" i="9"/>
  <c r="F96" i="9"/>
  <c r="F61" i="9"/>
  <c r="F79" i="9"/>
  <c r="F74" i="9"/>
  <c r="F84" i="9"/>
  <c r="F88" i="9"/>
  <c r="F300" i="9"/>
  <c r="F17" i="9"/>
  <c r="F103" i="9"/>
  <c r="F90" i="9"/>
  <c r="F85" i="9"/>
  <c r="F67" i="9"/>
  <c r="F94" i="9"/>
  <c r="F87" i="9"/>
  <c r="F179" i="9"/>
  <c r="F116" i="9"/>
  <c r="F117" i="9"/>
  <c r="F98" i="9"/>
  <c r="F83" i="9"/>
  <c r="F73" i="9"/>
  <c r="F99" i="9"/>
  <c r="F102" i="9"/>
  <c r="F105" i="9"/>
  <c r="F100" i="9"/>
  <c r="F108" i="9"/>
  <c r="F104" i="9"/>
  <c r="F114" i="9"/>
  <c r="F210" i="9"/>
  <c r="F145" i="9"/>
  <c r="F152" i="9"/>
  <c r="F109" i="9"/>
  <c r="F110" i="9"/>
  <c r="F301" i="9"/>
  <c r="F121" i="9"/>
  <c r="F130" i="9"/>
  <c r="F123" i="9"/>
  <c r="F115" i="9"/>
  <c r="F132" i="9"/>
  <c r="F125" i="9"/>
  <c r="F118" i="9"/>
  <c r="F106" i="9"/>
  <c r="F131" i="9"/>
  <c r="F150" i="9"/>
  <c r="F113" i="9"/>
  <c r="F302" i="9"/>
  <c r="F129" i="9"/>
  <c r="F124" i="9"/>
  <c r="F169" i="9"/>
  <c r="F101" i="9"/>
  <c r="F128" i="9"/>
  <c r="F68" i="9"/>
  <c r="F136" i="9"/>
  <c r="F137" i="9"/>
  <c r="F155" i="9"/>
  <c r="F151" i="9"/>
  <c r="F122" i="9"/>
  <c r="F159" i="9"/>
  <c r="F142" i="9"/>
  <c r="F148" i="9"/>
  <c r="F134" i="9"/>
  <c r="F112" i="9"/>
  <c r="F167" i="9"/>
  <c r="F164" i="9"/>
  <c r="F126" i="9"/>
  <c r="F157" i="9"/>
  <c r="F143" i="9"/>
  <c r="F171" i="9"/>
  <c r="F303" i="9"/>
  <c r="F147" i="9"/>
  <c r="F140" i="9"/>
  <c r="F153" i="9"/>
  <c r="F249" i="9"/>
  <c r="F173" i="9"/>
  <c r="F154" i="9"/>
  <c r="F178" i="9"/>
  <c r="F161" i="9"/>
  <c r="F82" i="9"/>
  <c r="F211" i="9"/>
  <c r="F156" i="9"/>
  <c r="F182" i="9"/>
  <c r="F170" i="9"/>
  <c r="F184" i="9"/>
  <c r="F166" i="9"/>
  <c r="F162" i="9"/>
  <c r="F264" i="9"/>
  <c r="F172" i="9"/>
  <c r="F165" i="9"/>
  <c r="F204" i="9"/>
  <c r="F163" i="9"/>
  <c r="F200" i="9"/>
  <c r="F190" i="9"/>
  <c r="F158" i="9"/>
  <c r="F208" i="9"/>
  <c r="F231" i="9"/>
  <c r="F224" i="9"/>
  <c r="F212" i="9"/>
  <c r="F127" i="9"/>
  <c r="F194" i="9"/>
  <c r="F185" i="9"/>
  <c r="F91" i="9"/>
  <c r="F199" i="9"/>
  <c r="F177" i="9"/>
  <c r="F181" i="9"/>
  <c r="F207" i="9"/>
  <c r="F192" i="9"/>
  <c r="F175" i="9"/>
  <c r="F187" i="9"/>
  <c r="F284" i="9"/>
  <c r="F202" i="9"/>
  <c r="F201" i="9"/>
  <c r="F229" i="9"/>
  <c r="F243" i="9"/>
  <c r="F174" i="9"/>
  <c r="F206" i="9"/>
  <c r="F214" i="9"/>
  <c r="F198" i="9"/>
  <c r="F213" i="9"/>
  <c r="F196" i="9"/>
  <c r="F228" i="9"/>
  <c r="F218" i="9"/>
  <c r="F215" i="9"/>
  <c r="F120" i="9"/>
  <c r="F209" i="9"/>
  <c r="F216" i="9"/>
  <c r="F285" i="9"/>
  <c r="F219" i="9"/>
  <c r="F223" i="9"/>
  <c r="F217" i="9"/>
  <c r="F221" i="9"/>
  <c r="F160" i="9"/>
  <c r="F222" i="9"/>
  <c r="F195" i="9"/>
  <c r="F241" i="9"/>
  <c r="F258" i="9"/>
  <c r="F230" i="9"/>
  <c r="F220" i="9"/>
  <c r="F141" i="9"/>
  <c r="F246" i="9"/>
  <c r="F252" i="9"/>
  <c r="F176" i="9"/>
  <c r="F189" i="9"/>
  <c r="F225" i="9"/>
  <c r="F232" i="9"/>
  <c r="F203" i="9"/>
  <c r="F234" i="9"/>
  <c r="F242" i="9"/>
  <c r="F248" i="9"/>
  <c r="F235" i="9"/>
  <c r="F226" i="9"/>
  <c r="F236" i="9"/>
  <c r="F237" i="9"/>
  <c r="F193" i="9"/>
  <c r="F238" i="9"/>
  <c r="F240" i="9"/>
  <c r="F239" i="9"/>
  <c r="F244" i="9"/>
  <c r="F253" i="9"/>
  <c r="F254" i="9"/>
  <c r="F257" i="9"/>
  <c r="F250" i="9"/>
  <c r="F251" i="9"/>
  <c r="F247" i="9"/>
  <c r="F256" i="9"/>
  <c r="F245" i="9"/>
  <c r="F278" i="9"/>
  <c r="F289" i="9"/>
  <c r="F259" i="9"/>
  <c r="F261" i="9"/>
  <c r="F263" i="9"/>
  <c r="F265" i="9"/>
  <c r="F255" i="9"/>
  <c r="F273" i="9"/>
  <c r="F267" i="9"/>
  <c r="F262" i="9"/>
  <c r="F266" i="9"/>
  <c r="F272" i="9"/>
  <c r="F277" i="9"/>
  <c r="F268" i="9"/>
  <c r="F270" i="9"/>
  <c r="F279" i="9"/>
  <c r="F271" i="9"/>
  <c r="F280" i="9"/>
  <c r="F260" i="9"/>
  <c r="F276" i="9"/>
  <c r="F282" i="9"/>
  <c r="F299" i="9"/>
  <c r="F81" i="9"/>
  <c r="F92" i="9"/>
  <c r="F107" i="9"/>
  <c r="F233" i="9"/>
  <c r="F295" i="9"/>
  <c r="F205" i="9"/>
  <c r="F286" i="9"/>
  <c r="F283" i="9"/>
  <c r="F188" i="9"/>
  <c r="F269" i="9"/>
  <c r="F281" i="9"/>
  <c r="F298" i="9"/>
  <c r="F274" i="9"/>
  <c r="F3" i="9"/>
  <c r="G268" i="9" l="1"/>
  <c r="H268" i="9"/>
  <c r="G277" i="9"/>
  <c r="H277" i="9"/>
  <c r="G106" i="9"/>
  <c r="H106" i="9"/>
  <c r="G271" i="9"/>
  <c r="H271" i="9"/>
  <c r="G270" i="9"/>
  <c r="H270" i="9"/>
  <c r="G276" i="9"/>
  <c r="H276" i="9"/>
  <c r="G280" i="9"/>
  <c r="H280" i="9"/>
  <c r="G279" i="9"/>
  <c r="H279" i="9"/>
  <c r="G246" i="9"/>
  <c r="H246" i="9"/>
  <c r="G282" i="9"/>
  <c r="H282" i="9"/>
  <c r="G274" i="9"/>
  <c r="G21" i="9"/>
  <c r="H21" i="9"/>
  <c r="G77" i="9"/>
  <c r="H77" i="9"/>
  <c r="G135" i="9"/>
  <c r="H135" i="9"/>
  <c r="G186" i="9"/>
  <c r="H186" i="9"/>
  <c r="G89" i="9"/>
  <c r="H89" i="9"/>
  <c r="G149" i="9"/>
  <c r="H149" i="9"/>
  <c r="H139" i="9"/>
  <c r="H275" i="9"/>
  <c r="G8" i="9"/>
  <c r="G3" i="9"/>
  <c r="G6" i="9"/>
  <c r="G5" i="9"/>
  <c r="G7" i="9"/>
  <c r="G18" i="9"/>
  <c r="G11" i="9"/>
  <c r="G14" i="9"/>
  <c r="G16" i="9"/>
  <c r="G19" i="9"/>
  <c r="G29" i="9"/>
  <c r="G26" i="9"/>
  <c r="G39" i="9"/>
  <c r="G25" i="9"/>
  <c r="G20" i="9"/>
  <c r="G13" i="9"/>
  <c r="G17" i="9"/>
  <c r="G22" i="9"/>
  <c r="G31" i="9"/>
  <c r="G27" i="9"/>
  <c r="G24" i="9"/>
  <c r="G54" i="9"/>
  <c r="G34" i="9"/>
  <c r="G62" i="9"/>
  <c r="G30" i="9"/>
  <c r="G33" i="9"/>
  <c r="G32" i="9"/>
  <c r="G36" i="9"/>
  <c r="G63" i="9"/>
  <c r="G43" i="9"/>
  <c r="G38" i="9"/>
  <c r="G28" i="9"/>
  <c r="G41" i="9"/>
  <c r="G52" i="9"/>
  <c r="G58" i="9"/>
  <c r="G44" i="9"/>
  <c r="G80" i="9"/>
  <c r="G45" i="9"/>
  <c r="G40" i="9"/>
  <c r="G37" i="9"/>
  <c r="G48" i="9"/>
  <c r="G46" i="9"/>
  <c r="G47" i="9"/>
  <c r="G287" i="9"/>
  <c r="G97" i="9"/>
  <c r="G49" i="9"/>
  <c r="G55" i="9"/>
  <c r="G50" i="9"/>
  <c r="G42" i="9"/>
  <c r="G57" i="9"/>
  <c r="G60" i="9"/>
  <c r="G53" i="9"/>
  <c r="G95" i="9"/>
  <c r="G56" i="9"/>
  <c r="G51" i="9"/>
  <c r="G59" i="9"/>
  <c r="G93" i="9"/>
  <c r="G73" i="9"/>
  <c r="G210" i="9"/>
  <c r="G71" i="9"/>
  <c r="G173" i="9"/>
  <c r="G64" i="9"/>
  <c r="G61" i="9"/>
  <c r="G76" i="9"/>
  <c r="G103" i="9"/>
  <c r="G70" i="9"/>
  <c r="G229" i="9"/>
  <c r="G152" i="9"/>
  <c r="G75" i="9"/>
  <c r="G104" i="9"/>
  <c r="G110" i="9"/>
  <c r="G96" i="9"/>
  <c r="G79" i="9"/>
  <c r="G81" i="9"/>
  <c r="G84" i="9"/>
  <c r="G67" i="9"/>
  <c r="G300" i="9"/>
  <c r="G35" i="9"/>
  <c r="G82" i="9"/>
  <c r="G66" i="9"/>
  <c r="G242" i="9"/>
  <c r="G117" i="9"/>
  <c r="G88" i="9"/>
  <c r="G90" i="9"/>
  <c r="G102" i="9"/>
  <c r="G94" i="9"/>
  <c r="G99" i="9"/>
  <c r="G72" i="9"/>
  <c r="G98" i="9"/>
  <c r="G92" i="9"/>
  <c r="G207" i="9"/>
  <c r="G301" i="9"/>
  <c r="G248" i="9"/>
  <c r="G116" i="9"/>
  <c r="G100" i="9"/>
  <c r="G85" i="9"/>
  <c r="G129" i="9"/>
  <c r="G179" i="9"/>
  <c r="G101" i="9"/>
  <c r="G108" i="9"/>
  <c r="G224" i="9"/>
  <c r="G109" i="9"/>
  <c r="G159" i="9"/>
  <c r="G114" i="9"/>
  <c r="G83" i="9"/>
  <c r="G166" i="9"/>
  <c r="G115" i="9"/>
  <c r="G299" i="9"/>
  <c r="G68" i="9"/>
  <c r="G118" i="9"/>
  <c r="G113" i="9"/>
  <c r="G150" i="9"/>
  <c r="G107" i="9"/>
  <c r="G302" i="9"/>
  <c r="G122" i="9"/>
  <c r="G105" i="9"/>
  <c r="G126" i="9"/>
  <c r="G130" i="9"/>
  <c r="G120" i="9"/>
  <c r="G231" i="9"/>
  <c r="G184" i="9"/>
  <c r="G127" i="9"/>
  <c r="G132" i="9"/>
  <c r="G128" i="9"/>
  <c r="G69" i="9"/>
  <c r="G136" i="9"/>
  <c r="G123" i="9"/>
  <c r="G121" i="9"/>
  <c r="G167" i="9"/>
  <c r="G148" i="9"/>
  <c r="G137" i="9"/>
  <c r="G91" i="9"/>
  <c r="G23" i="9"/>
  <c r="G134" i="9"/>
  <c r="G233" i="9"/>
  <c r="G289" i="9"/>
  <c r="G145" i="9"/>
  <c r="G143" i="9"/>
  <c r="G155" i="9"/>
  <c r="G142" i="9"/>
  <c r="G87" i="9"/>
  <c r="G125" i="9"/>
  <c r="G140" i="9"/>
  <c r="G162" i="9"/>
  <c r="G165" i="9"/>
  <c r="G112" i="9"/>
  <c r="G161" i="9"/>
  <c r="G204" i="9"/>
  <c r="G303" i="9"/>
  <c r="G175" i="9"/>
  <c r="G153" i="9"/>
  <c r="G131" i="9"/>
  <c r="G156" i="9"/>
  <c r="G230" i="9"/>
  <c r="G249" i="9"/>
  <c r="G212" i="9"/>
  <c r="G182" i="9"/>
  <c r="G169" i="9"/>
  <c r="G170" i="9"/>
  <c r="G209" i="9"/>
  <c r="G147" i="9"/>
  <c r="G163" i="9"/>
  <c r="G185" i="9"/>
  <c r="G154" i="9"/>
  <c r="G200" i="9"/>
  <c r="G264" i="9"/>
  <c r="G211" i="9"/>
  <c r="G190" i="9"/>
  <c r="G178" i="9"/>
  <c r="G208" i="9"/>
  <c r="G192" i="9"/>
  <c r="G177" i="9"/>
  <c r="G213" i="9"/>
  <c r="G194" i="9"/>
  <c r="G196" i="9"/>
  <c r="G141" i="9"/>
  <c r="G157" i="9"/>
  <c r="G206" i="9"/>
  <c r="G151" i="9"/>
  <c r="G181" i="9"/>
  <c r="G243" i="9"/>
  <c r="G158" i="9"/>
  <c r="G199" i="9"/>
  <c r="G160" i="9"/>
  <c r="G164" i="9"/>
  <c r="G195" i="9"/>
  <c r="G222" i="9"/>
  <c r="G285" i="9"/>
  <c r="G172" i="9"/>
  <c r="G202" i="9"/>
  <c r="G258" i="9"/>
  <c r="G221" i="9"/>
  <c r="G218" i="9"/>
  <c r="G241" i="9"/>
  <c r="G217" i="9"/>
  <c r="G223" i="9"/>
  <c r="G215" i="9"/>
  <c r="G220" i="9"/>
  <c r="G176" i="9"/>
  <c r="G201" i="9"/>
  <c r="G214" i="9"/>
  <c r="G232" i="9"/>
  <c r="G284" i="9"/>
  <c r="G124" i="9"/>
  <c r="G251" i="9"/>
  <c r="G228" i="9"/>
  <c r="G216" i="9"/>
  <c r="G174" i="9"/>
  <c r="G198" i="9"/>
  <c r="G235" i="9"/>
  <c r="G225" i="9"/>
  <c r="G203" i="9"/>
  <c r="G238" i="9"/>
  <c r="G193" i="9"/>
  <c r="G234" i="9"/>
  <c r="G236" i="9"/>
  <c r="G237" i="9"/>
  <c r="G252" i="9"/>
  <c r="G187" i="9"/>
  <c r="G189" i="9"/>
  <c r="G263" i="9"/>
  <c r="G266" i="9"/>
  <c r="G171" i="9"/>
  <c r="G219" i="9"/>
  <c r="G239" i="9"/>
  <c r="G244" i="9"/>
  <c r="G240" i="9"/>
  <c r="G253" i="9"/>
  <c r="G257" i="9"/>
  <c r="G286" i="9"/>
  <c r="G254" i="9"/>
  <c r="G245" i="9"/>
  <c r="G261" i="9"/>
  <c r="G256" i="9"/>
  <c r="G226" i="9"/>
  <c r="G260" i="9"/>
  <c r="G250" i="9"/>
  <c r="G255" i="9"/>
  <c r="G278" i="9"/>
  <c r="G247" i="9"/>
  <c r="G259" i="9"/>
  <c r="G283" i="9"/>
  <c r="G265" i="9"/>
  <c r="G262" i="9"/>
  <c r="G267" i="9"/>
  <c r="G188" i="9"/>
  <c r="G269" i="9"/>
  <c r="G273" i="9"/>
  <c r="G281" i="9"/>
  <c r="G272" i="9"/>
  <c r="G298" i="9"/>
  <c r="H3" i="9" l="1"/>
  <c r="H4" i="9"/>
  <c r="H6" i="9"/>
  <c r="H5" i="9"/>
  <c r="H7" i="9"/>
  <c r="H9" i="9"/>
  <c r="H18" i="9"/>
  <c r="H10" i="9"/>
  <c r="H12" i="9"/>
  <c r="H11" i="9"/>
  <c r="H15" i="9"/>
  <c r="H14" i="9"/>
  <c r="H16" i="9"/>
  <c r="H19" i="9"/>
  <c r="H29" i="9"/>
  <c r="H26" i="9"/>
  <c r="H39" i="9"/>
  <c r="H25" i="9"/>
  <c r="H20" i="9"/>
  <c r="H13" i="9"/>
  <c r="H17" i="9"/>
  <c r="H65" i="9"/>
  <c r="H22" i="9"/>
  <c r="H31" i="9"/>
  <c r="H27" i="9"/>
  <c r="H24" i="9"/>
  <c r="H54" i="9"/>
  <c r="H34" i="9"/>
  <c r="H62" i="9"/>
  <c r="H30" i="9"/>
  <c r="H33" i="9"/>
  <c r="H32" i="9"/>
  <c r="H78" i="9"/>
  <c r="H36" i="9"/>
  <c r="H63" i="9"/>
  <c r="H43" i="9"/>
  <c r="H38" i="9"/>
  <c r="H28" i="9"/>
  <c r="H41" i="9"/>
  <c r="H52" i="9"/>
  <c r="H58" i="9"/>
  <c r="H44" i="9"/>
  <c r="H80" i="9"/>
  <c r="H45" i="9"/>
  <c r="H40" i="9"/>
  <c r="H37" i="9"/>
  <c r="H48" i="9"/>
  <c r="H46" i="9"/>
  <c r="H47" i="9"/>
  <c r="H287" i="9"/>
  <c r="H97" i="9"/>
  <c r="H49" i="9"/>
  <c r="H55" i="9"/>
  <c r="H50" i="9"/>
  <c r="H42" i="9"/>
  <c r="H57" i="9"/>
  <c r="H60" i="9"/>
  <c r="H53" i="9"/>
  <c r="H95" i="9"/>
  <c r="H56" i="9"/>
  <c r="H51" i="9"/>
  <c r="H59" i="9"/>
  <c r="H93" i="9"/>
  <c r="H73" i="9"/>
  <c r="H210" i="9"/>
  <c r="H71" i="9"/>
  <c r="H173" i="9"/>
  <c r="H64" i="9"/>
  <c r="H61" i="9"/>
  <c r="H76" i="9"/>
  <c r="H103" i="9"/>
  <c r="H70" i="9"/>
  <c r="H229" i="9"/>
  <c r="H152" i="9"/>
  <c r="H75" i="9"/>
  <c r="H104" i="9"/>
  <c r="H110" i="9"/>
  <c r="H96" i="9"/>
  <c r="H79" i="9"/>
  <c r="H84" i="9"/>
  <c r="H67" i="9"/>
  <c r="H74" i="9"/>
  <c r="H300" i="9"/>
  <c r="H35" i="9"/>
  <c r="H82" i="9"/>
  <c r="H66" i="9"/>
  <c r="H242" i="9"/>
  <c r="H117" i="9"/>
  <c r="H88" i="9"/>
  <c r="H90" i="9"/>
  <c r="H102" i="9"/>
  <c r="H94" i="9"/>
  <c r="H99" i="9"/>
  <c r="H72" i="9"/>
  <c r="H98" i="9"/>
  <c r="H207" i="9"/>
  <c r="H301" i="9"/>
  <c r="H248" i="9"/>
  <c r="H116" i="9"/>
  <c r="H100" i="9"/>
  <c r="H85" i="9"/>
  <c r="H129" i="9"/>
  <c r="H179" i="9"/>
  <c r="H101" i="9"/>
  <c r="H108" i="9"/>
  <c r="H224" i="9"/>
  <c r="H109" i="9"/>
  <c r="H159" i="9"/>
  <c r="H114" i="9"/>
  <c r="H83" i="9"/>
  <c r="H166" i="9"/>
  <c r="H115" i="9"/>
  <c r="H299" i="9"/>
  <c r="H68" i="9"/>
  <c r="H118" i="9"/>
  <c r="H113" i="9"/>
  <c r="H150" i="9"/>
  <c r="H302" i="9"/>
  <c r="H122" i="9"/>
  <c r="H105" i="9"/>
  <c r="H126" i="9"/>
  <c r="H130" i="9"/>
  <c r="H120" i="9"/>
  <c r="H231" i="9"/>
  <c r="H184" i="9"/>
  <c r="H127" i="9"/>
  <c r="H132" i="9"/>
  <c r="H128" i="9"/>
  <c r="H69" i="9"/>
  <c r="H136" i="9"/>
  <c r="H123" i="9"/>
  <c r="H121" i="9"/>
  <c r="H167" i="9"/>
  <c r="H148" i="9"/>
  <c r="H137" i="9"/>
  <c r="H91" i="9"/>
  <c r="H23" i="9"/>
  <c r="H134" i="9"/>
  <c r="H289" i="9"/>
  <c r="H145" i="9"/>
  <c r="H143" i="9"/>
  <c r="H155" i="9"/>
  <c r="H142" i="9"/>
  <c r="H87" i="9"/>
  <c r="H125" i="9"/>
  <c r="H140" i="9"/>
  <c r="H162" i="9"/>
  <c r="H165" i="9"/>
  <c r="H112" i="9"/>
  <c r="H161" i="9"/>
  <c r="H204" i="9"/>
  <c r="H303" i="9"/>
  <c r="H175" i="9"/>
  <c r="H153" i="9"/>
  <c r="H131" i="9"/>
  <c r="H156" i="9"/>
  <c r="H230" i="9"/>
  <c r="H249" i="9"/>
  <c r="H212" i="9"/>
  <c r="H182" i="9"/>
  <c r="H169" i="9"/>
  <c r="H170" i="9"/>
  <c r="H209" i="9"/>
  <c r="H147" i="9"/>
  <c r="H163" i="9"/>
  <c r="H185" i="9"/>
  <c r="H154" i="9"/>
  <c r="H200" i="9"/>
  <c r="H264" i="9"/>
  <c r="H211" i="9"/>
  <c r="H190" i="9"/>
  <c r="H178" i="9"/>
  <c r="H208" i="9"/>
  <c r="H192" i="9"/>
  <c r="H177" i="9"/>
  <c r="H213" i="9"/>
  <c r="H194" i="9"/>
  <c r="H196" i="9"/>
  <c r="H141" i="9"/>
  <c r="H157" i="9"/>
  <c r="H206" i="9"/>
  <c r="H151" i="9"/>
  <c r="H181" i="9"/>
  <c r="H243" i="9"/>
  <c r="H158" i="9"/>
  <c r="H199" i="9"/>
  <c r="H160" i="9"/>
  <c r="H164" i="9"/>
  <c r="H195" i="9"/>
  <c r="H222" i="9"/>
  <c r="H285" i="9"/>
  <c r="H172" i="9"/>
  <c r="H202" i="9"/>
  <c r="H258" i="9"/>
  <c r="H221" i="9"/>
  <c r="H218" i="9"/>
  <c r="H241" i="9"/>
  <c r="H217" i="9"/>
  <c r="H223" i="9"/>
  <c r="H215" i="9"/>
  <c r="H220" i="9"/>
  <c r="H176" i="9"/>
  <c r="H201" i="9"/>
  <c r="H214" i="9"/>
  <c r="H232" i="9"/>
  <c r="H284" i="9"/>
  <c r="H124" i="9"/>
  <c r="H251" i="9"/>
  <c r="H228" i="9"/>
  <c r="H216" i="9"/>
  <c r="H174" i="9"/>
  <c r="H235" i="9"/>
  <c r="H225" i="9"/>
  <c r="H203" i="9"/>
  <c r="H238" i="9"/>
  <c r="H193" i="9"/>
  <c r="H234" i="9"/>
  <c r="H236" i="9"/>
  <c r="H237" i="9"/>
  <c r="H252" i="9"/>
  <c r="H187" i="9"/>
  <c r="H189" i="9"/>
  <c r="H263" i="9"/>
  <c r="H266" i="9"/>
  <c r="H171" i="9"/>
  <c r="H219" i="9"/>
  <c r="H239" i="9"/>
  <c r="H244" i="9"/>
  <c r="H240" i="9"/>
  <c r="H253" i="9"/>
  <c r="H257" i="9"/>
  <c r="H254" i="9"/>
  <c r="H245" i="9"/>
  <c r="H261" i="9"/>
  <c r="H256" i="9"/>
  <c r="H226" i="9"/>
  <c r="H260" i="9"/>
  <c r="H250" i="9"/>
  <c r="H255" i="9"/>
  <c r="H278" i="9"/>
  <c r="H247" i="9"/>
  <c r="H259" i="9"/>
  <c r="H265" i="9"/>
  <c r="H262" i="9"/>
  <c r="H267" i="9"/>
  <c r="H273" i="9"/>
  <c r="H272" i="9"/>
  <c r="H8" i="9"/>
  <c r="H1" i="9" l="1"/>
  <c r="F9" i="25" l="1"/>
  <c r="G9" i="25"/>
  <c r="H9" i="25"/>
  <c r="I9" i="25"/>
  <c r="C5" i="11" l="1"/>
  <c r="F4" i="9" l="1"/>
  <c r="C9" i="11"/>
  <c r="F9" i="9" s="1"/>
  <c r="C11" i="11"/>
  <c r="F10" i="9" l="1"/>
  <c r="C12" i="11"/>
  <c r="F12" i="9" s="1"/>
  <c r="C14" i="11"/>
  <c r="F15" i="9" l="1"/>
  <c r="C25" i="11"/>
  <c r="F65" i="9" l="1"/>
  <c r="D6" i="25"/>
  <c r="C36" i="11"/>
  <c r="F227" i="9" s="1"/>
  <c r="C1" i="11" l="1"/>
  <c r="F78" i="9"/>
  <c r="F1" i="9" s="1"/>
  <c r="C4" i="10"/>
  <c r="G4" i="9" l="1"/>
  <c r="C11" i="10"/>
  <c r="G12" i="9" s="1"/>
  <c r="C10" i="10"/>
  <c r="G10" i="9" s="1"/>
  <c r="C9" i="10"/>
  <c r="G9" i="9" l="1"/>
  <c r="C14" i="10"/>
  <c r="G15" i="9" l="1"/>
  <c r="C28" i="10"/>
  <c r="G65" i="9" l="1"/>
  <c r="G227" i="9"/>
  <c r="D7" i="25"/>
  <c r="C39" i="10"/>
  <c r="G78" i="9" l="1"/>
  <c r="G1" i="9" s="1"/>
  <c r="C1" i="10"/>
  <c r="C4" i="26"/>
  <c r="I4" i="9" s="1"/>
  <c r="C8" i="26"/>
  <c r="I9" i="9" s="1"/>
  <c r="C11" i="26" l="1"/>
  <c r="I12" i="9" s="1"/>
  <c r="C10" i="26"/>
  <c r="I10" i="9" s="1"/>
  <c r="C15" i="26" l="1"/>
  <c r="I15" i="9" s="1"/>
  <c r="C28" i="26" l="1"/>
  <c r="I65" i="9" s="1"/>
  <c r="D9" i="25" l="1"/>
  <c r="C39" i="26"/>
  <c r="I78" i="9" s="1"/>
  <c r="C1" i="26" l="1"/>
  <c r="I1" i="9"/>
</calcChain>
</file>

<file path=xl/sharedStrings.xml><?xml version="1.0" encoding="utf-8"?>
<sst xmlns="http://schemas.openxmlformats.org/spreadsheetml/2006/main" count="5494" uniqueCount="1005">
  <si>
    <t>Facility</t>
  </si>
  <si>
    <t xml:space="preserve">MYSTIC STATION </t>
  </si>
  <si>
    <t xml:space="preserve">WHEELABRATOR MILLBURY INC </t>
  </si>
  <si>
    <t xml:space="preserve">WHEELABRATOR SAUGUS INC </t>
  </si>
  <si>
    <t xml:space="preserve">RESOURCE CONTROL INC-WESTMINSTER </t>
  </si>
  <si>
    <t xml:space="preserve">COMMUNITY ECO SPRINGFIELD LLC </t>
  </si>
  <si>
    <t xml:space="preserve">COMMUNITY ECO PITTSFIELD LLC </t>
  </si>
  <si>
    <t xml:space="preserve">BERKSHIRE POWER COMPANY LLC </t>
  </si>
  <si>
    <t xml:space="preserve">HOME MARKET FOODS </t>
  </si>
  <si>
    <t>Total</t>
  </si>
  <si>
    <t>SEMASS PARTNERSHIP</t>
  </si>
  <si>
    <t xml:space="preserve">MILFORD POWER LLC </t>
  </si>
  <si>
    <t>1201504</t>
  </si>
  <si>
    <t>CANAL 3 GENERATING LLC</t>
  </si>
  <si>
    <t xml:space="preserve">EXELON WEST MEDWAY LLC </t>
  </si>
  <si>
    <t xml:space="preserve">ANP BELLINGHAM ENERGY COMPANY LLC </t>
  </si>
  <si>
    <t xml:space="preserve">VICINITY ENERGY LLC </t>
  </si>
  <si>
    <t xml:space="preserve">NEA BELLINGHAM </t>
  </si>
  <si>
    <t xml:space="preserve">SKYWORKS SOLUTIONS INC </t>
  </si>
  <si>
    <t xml:space="preserve">GENERAL ELECTRIC AIRCRAFT ENGINES </t>
  </si>
  <si>
    <t xml:space="preserve">CANAL GENERATING LLC </t>
  </si>
  <si>
    <t xml:space="preserve">UPPER BLACKSTONE SSI </t>
  </si>
  <si>
    <t>1180937</t>
  </si>
  <si>
    <t xml:space="preserve">ANALOG DEVICES INC </t>
  </si>
  <si>
    <t xml:space="preserve">STONY BROOK ENERGY CENTER </t>
  </si>
  <si>
    <t xml:space="preserve">USAF HANSCOM AFB 66 ABG/CEIE </t>
  </si>
  <si>
    <t>1190499</t>
  </si>
  <si>
    <t xml:space="preserve">AGT WESTWOOD </t>
  </si>
  <si>
    <t>1193482</t>
  </si>
  <si>
    <t xml:space="preserve">WELLESLEY COLLEGE </t>
  </si>
  <si>
    <t>1211013</t>
  </si>
  <si>
    <t xml:space="preserve">HOPKINTON LNG CORP </t>
  </si>
  <si>
    <t xml:space="preserve">COOLEY DICKINSON HOSPITAL </t>
  </si>
  <si>
    <t>0420054</t>
  </si>
  <si>
    <t xml:space="preserve">IXYS INTEGRATED CIRUITS, LLC </t>
  </si>
  <si>
    <t>1191497</t>
  </si>
  <si>
    <t xml:space="preserve">BRAINTREE ELECTRIC </t>
  </si>
  <si>
    <t>1190491</t>
  </si>
  <si>
    <t xml:space="preserve">FOREST CITY UNIVERSITY PARK AT MIT </t>
  </si>
  <si>
    <t>1193230</t>
  </si>
  <si>
    <t xml:space="preserve">COMMONWEALTH NEW BEDFORD ENERGY LLC </t>
  </si>
  <si>
    <t>1200624</t>
  </si>
  <si>
    <t xml:space="preserve">TENNESSEE GAS PIPELINE LLC STATION 266A </t>
  </si>
  <si>
    <t>1180060</t>
  </si>
  <si>
    <t xml:space="preserve">MA COM TECHNOLOGY SOLUTIONS INC </t>
  </si>
  <si>
    <t>1210330</t>
  </si>
  <si>
    <t xml:space="preserve">PJ KEATING COMPANY </t>
  </si>
  <si>
    <t>1180296</t>
  </si>
  <si>
    <t>RESILIENCE BOSTON INC</t>
  </si>
  <si>
    <t>1191405</t>
  </si>
  <si>
    <t xml:space="preserve">TAUNTON MUNICIPAL LIGHT PLANT </t>
  </si>
  <si>
    <t>1200067</t>
  </si>
  <si>
    <t>BFI FALL RIVER LANDFILL</t>
  </si>
  <si>
    <t>WRENTHAM DEVELOPMENTAL CENTER</t>
  </si>
  <si>
    <t>1200828</t>
  </si>
  <si>
    <t xml:space="preserve">COLLEGE OF THE HOLY CROSS </t>
  </si>
  <si>
    <t>1180106</t>
  </si>
  <si>
    <t xml:space="preserve">ROYAL HOSPITALITY SERVICES INC </t>
  </si>
  <si>
    <t>1190258</t>
  </si>
  <si>
    <t xml:space="preserve">ESSENTIAL POWER MASSACHUSETTS LLC </t>
  </si>
  <si>
    <t>0420117</t>
  </si>
  <si>
    <t>FRANKLIN ENERGY CENTER</t>
  </si>
  <si>
    <t>1200687</t>
  </si>
  <si>
    <t xml:space="preserve">TAUNTON LANDFILL </t>
  </si>
  <si>
    <t>1200710</t>
  </si>
  <si>
    <t xml:space="preserve">SPRAGUE-EVERETT TERMINAL </t>
  </si>
  <si>
    <t>1190634</t>
  </si>
  <si>
    <t xml:space="preserve">MERRIMACK COLLEGE </t>
  </si>
  <si>
    <t>1210164</t>
  </si>
  <si>
    <t xml:space="preserve">ARCLIN SURFACES LLC </t>
  </si>
  <si>
    <t>0420166</t>
  </si>
  <si>
    <t xml:space="preserve">OLDCASTLE LAWN &amp; GARDEN INC LEE PLANT </t>
  </si>
  <si>
    <t>1170012</t>
  </si>
  <si>
    <t xml:space="preserve">SCHNEIDER ELECTRIC </t>
  </si>
  <si>
    <t>1200125</t>
  </si>
  <si>
    <t xml:space="preserve">HAARTZ CORP </t>
  </si>
  <si>
    <t>1190901</t>
  </si>
  <si>
    <t xml:space="preserve">MBTA COMMUTER RAIL MAINTENANCE FACILITY </t>
  </si>
  <si>
    <t>1191612</t>
  </si>
  <si>
    <t xml:space="preserve">PLAINVILLE GENERATING </t>
  </si>
  <si>
    <t>1200616</t>
  </si>
  <si>
    <t xml:space="preserve">3M CHELMSFORD </t>
  </si>
  <si>
    <t>1210145</t>
  </si>
  <si>
    <t xml:space="preserve">FOUNTAIN PLATING CO INC </t>
  </si>
  <si>
    <t>0420187</t>
  </si>
  <si>
    <t xml:space="preserve">INDUSTRIAL POWER SERVICES CORP </t>
  </si>
  <si>
    <t>0420105</t>
  </si>
  <si>
    <t xml:space="preserve">PEABODY MUNICIPAL LIGHT PLANT </t>
  </si>
  <si>
    <t>1190015</t>
  </si>
  <si>
    <t xml:space="preserve">KENS FOODS INCORPORATED </t>
  </si>
  <si>
    <t>1192000</t>
  </si>
  <si>
    <t xml:space="preserve">TENNESSEE GAS PIPELINE CO </t>
  </si>
  <si>
    <t>1181412</t>
  </si>
  <si>
    <t xml:space="preserve">US VA BOSTON HEALTHCARE SYSTEM </t>
  </si>
  <si>
    <t>1190525</t>
  </si>
  <si>
    <t xml:space="preserve">BARRDAY CORPORATION </t>
  </si>
  <si>
    <t>1180452</t>
  </si>
  <si>
    <t xml:space="preserve">GRANBY SANITARY LANDFILL </t>
  </si>
  <si>
    <t>0420234</t>
  </si>
  <si>
    <t xml:space="preserve">VINEYARD RELIABILITY W TISBURY </t>
  </si>
  <si>
    <t>1200902</t>
  </si>
  <si>
    <t xml:space="preserve">EXELON FRAMINGHAM LLC </t>
  </si>
  <si>
    <t>1190500</t>
  </si>
  <si>
    <t xml:space="preserve">AR METALLIZING LTD </t>
  </si>
  <si>
    <t>1200137</t>
  </si>
  <si>
    <t xml:space="preserve">HOGAN REGIONAL CENTER </t>
  </si>
  <si>
    <t>1190242</t>
  </si>
  <si>
    <t xml:space="preserve">MCI NORFOLK </t>
  </si>
  <si>
    <t>1190581</t>
  </si>
  <si>
    <t xml:space="preserve">CHICOPEE ELECTRIC LIGHT </t>
  </si>
  <si>
    <t>0420232</t>
  </si>
  <si>
    <t xml:space="preserve">IPSWICH MUNICIPAL LIGHT </t>
  </si>
  <si>
    <t>1190766</t>
  </si>
  <si>
    <t xml:space="preserve">BROCKTON AWRF </t>
  </si>
  <si>
    <t>1192233</t>
  </si>
  <si>
    <t xml:space="preserve">ST JOSEPHS ABBEY </t>
  </si>
  <si>
    <t>1181258</t>
  </si>
  <si>
    <t xml:space="preserve">HUDSON LIGHT &amp; POWER DEPARTMENT </t>
  </si>
  <si>
    <t>1190904</t>
  </si>
  <si>
    <t xml:space="preserve">SUNOCO PARTNERS MARKETING &amp; TERMINALS LP </t>
  </si>
  <si>
    <t>1190481</t>
  </si>
  <si>
    <t xml:space="preserve">NANTUCKET ELECTRIC COMPANY </t>
  </si>
  <si>
    <t>1200284</t>
  </si>
  <si>
    <t xml:space="preserve">SHREWSBURY ELECTRIC AND CABLE OPERATIONS </t>
  </si>
  <si>
    <t>1180664</t>
  </si>
  <si>
    <t xml:space="preserve">EXXONMOBIL EVERETT TERMINAL </t>
  </si>
  <si>
    <t>1190484</t>
  </si>
  <si>
    <t xml:space="preserve">BUCKEYE SPRINGFIELD TERMINAL </t>
  </si>
  <si>
    <t>0420202</t>
  </si>
  <si>
    <t xml:space="preserve">GAS RECOVERY SERVICES </t>
  </si>
  <si>
    <t>1200533</t>
  </si>
  <si>
    <t xml:space="preserve">MARBLEHEAD MUNICIPAL WILKINS </t>
  </si>
  <si>
    <t>1190976</t>
  </si>
  <si>
    <t xml:space="preserve">AIR LIQUIDE ADVANCED TECHNOLOGIES </t>
  </si>
  <si>
    <t>AIR LIQUIDE ADVANCED TECHNOLOGIES</t>
  </si>
  <si>
    <t xml:space="preserve">BRADFORD INDUSTRIES </t>
  </si>
  <si>
    <t xml:space="preserve">COMM OF MA MDPH BIDLS </t>
  </si>
  <si>
    <t xml:space="preserve">MUSTANG MOTORCYCLE PRODUCTS LLC </t>
  </si>
  <si>
    <t>0420307</t>
  </si>
  <si>
    <t xml:space="preserve">PATRIOT BEVERAGES LLC </t>
  </si>
  <si>
    <t>BRIDGEWATER CORRECTIONAL COMPLEX</t>
  </si>
  <si>
    <t>QG PRINTING II LLC</t>
  </si>
  <si>
    <t>0420190</t>
  </si>
  <si>
    <t xml:space="preserve">BERKSHIRE GAS CO </t>
  </si>
  <si>
    <t xml:space="preserve">ST ELIZABETHS MEDICAL CENTER </t>
  </si>
  <si>
    <t xml:space="preserve">NORTHFIELD MOUNT HERMON SCHOOL </t>
  </si>
  <si>
    <t>0420550</t>
  </si>
  <si>
    <t xml:space="preserve">PJ KEATING CO </t>
  </si>
  <si>
    <t xml:space="preserve">AGRI MARK INC </t>
  </si>
  <si>
    <t>0420788</t>
  </si>
  <si>
    <t xml:space="preserve">KPR US LLC </t>
  </si>
  <si>
    <t>0420821</t>
  </si>
  <si>
    <t>1193160</t>
  </si>
  <si>
    <t>October, 2023</t>
  </si>
  <si>
    <r>
      <t xml:space="preserve">This document includes greenhouse gas (GHG) emissions data reported by facilities to the Massachusetts Department of Environmental Protection (MassDEP) pursuant to 310 CMR 7.71 and the Global Warming Solutions Act. Additional information about the MassDEP GHG reporting program is available at </t>
    </r>
    <r>
      <rPr>
        <sz val="11"/>
        <color theme="4" tint="-0.249977111117893"/>
        <rFont val="Calibri"/>
        <family val="2"/>
        <scheme val="minor"/>
      </rPr>
      <t>https://www.mass.gov/guides/massdep-greenhouse-gas-emissions-reporting-program</t>
    </r>
    <r>
      <rPr>
        <sz val="11"/>
        <color rgb="FF000000"/>
        <rFont val="Calibri"/>
        <family val="2"/>
        <scheme val="minor"/>
      </rPr>
      <t>. This document includes GHG data for the 2018, 2019, 2020, and 2021 reporting years. Data is submitted to the Department through the eDEP platform, which is designed to facilitate emissions reporting by facilities by combining greenhouse gas reporting with the other air pollutants reported under Source Registration. Data reported through eDEP is submitted in short tons of CO</t>
    </r>
    <r>
      <rPr>
        <vertAlign val="subscript"/>
        <sz val="11"/>
        <color rgb="FF000000"/>
        <rFont val="Calibri"/>
        <family val="2"/>
        <scheme val="minor"/>
      </rPr>
      <t>2</t>
    </r>
    <r>
      <rPr>
        <sz val="11"/>
        <color rgb="FF000000"/>
        <rFont val="Calibri"/>
        <family val="2"/>
        <scheme val="minor"/>
      </rPr>
      <t xml:space="preserve"> or CO</t>
    </r>
    <r>
      <rPr>
        <vertAlign val="subscript"/>
        <sz val="11"/>
        <color rgb="FF000000"/>
        <rFont val="Calibri"/>
        <family val="2"/>
        <scheme val="minor"/>
      </rPr>
      <t>2</t>
    </r>
    <r>
      <rPr>
        <sz val="11"/>
        <color rgb="FF000000"/>
        <rFont val="Calibri"/>
        <family val="2"/>
        <scheme val="minor"/>
      </rPr>
      <t xml:space="preserve"> equivalent and converted to metric tons of CO</t>
    </r>
    <r>
      <rPr>
        <vertAlign val="subscript"/>
        <sz val="11"/>
        <color rgb="FF000000"/>
        <rFont val="Calibri"/>
        <family val="2"/>
        <scheme val="minor"/>
      </rPr>
      <t>2</t>
    </r>
    <r>
      <rPr>
        <sz val="11"/>
        <color rgb="FF000000"/>
        <rFont val="Calibri"/>
        <family val="2"/>
        <scheme val="minor"/>
      </rPr>
      <t xml:space="preserve"> or CO</t>
    </r>
    <r>
      <rPr>
        <vertAlign val="subscript"/>
        <sz val="11"/>
        <color rgb="FF000000"/>
        <rFont val="Calibri"/>
        <family val="2"/>
        <scheme val="minor"/>
      </rPr>
      <t>2</t>
    </r>
    <r>
      <rPr>
        <sz val="11"/>
        <color rgb="FF000000"/>
        <rFont val="Calibri"/>
        <family val="2"/>
        <scheme val="minor"/>
      </rPr>
      <t xml:space="preserve"> equivalent (mtCO</t>
    </r>
    <r>
      <rPr>
        <vertAlign val="subscript"/>
        <sz val="11"/>
        <color rgb="FF000000"/>
        <rFont val="Calibri"/>
        <family val="2"/>
        <scheme val="minor"/>
      </rPr>
      <t>2</t>
    </r>
    <r>
      <rPr>
        <sz val="11"/>
        <color rgb="FF000000"/>
        <rFont val="Calibri"/>
        <family val="2"/>
        <scheme val="minor"/>
      </rPr>
      <t>e) using the factor found in 310 CMR 7.71(2) -- 1 short ton: 0.9072 metric tons. Carbon dioxide equivalent (CO</t>
    </r>
    <r>
      <rPr>
        <vertAlign val="subscript"/>
        <sz val="11"/>
        <color rgb="FF000000"/>
        <rFont val="Calibri"/>
        <family val="2"/>
        <scheme val="minor"/>
      </rPr>
      <t>2</t>
    </r>
    <r>
      <rPr>
        <sz val="11"/>
        <color rgb="FF000000"/>
        <rFont val="Calibri"/>
        <family val="2"/>
        <scheme val="minor"/>
      </rPr>
      <t>e) means that for gases other than carbon dioxide, the number of tons of emissions is adjusted to account for each gas’s individual intensity as a greenhouse gas, known as the global warming potential (GWP).</t>
    </r>
  </si>
  <si>
    <t xml:space="preserve">The document includes a summary table for reporting years represented in this document, and detailed emissions reports for each emissions year, along with selected pre-generated charts. </t>
  </si>
  <si>
    <t>How to navigate this document: the list of pages below are links to the workbook tabs listed.</t>
  </si>
  <si>
    <r>
      <rPr>
        <b/>
        <u/>
        <sz val="11"/>
        <color theme="1"/>
        <rFont val="Calibri"/>
        <family val="2"/>
        <scheme val="minor"/>
      </rPr>
      <t>Information:</t>
    </r>
    <r>
      <rPr>
        <u/>
        <sz val="11"/>
        <color theme="1"/>
        <rFont val="Calibri"/>
        <family val="2"/>
        <scheme val="minor"/>
      </rPr>
      <t xml:space="preserve"> The current tab, which contains relevant background information.</t>
    </r>
  </si>
  <si>
    <r>
      <rPr>
        <b/>
        <u/>
        <sz val="11"/>
        <rFont val="Calibri"/>
        <family val="2"/>
        <scheme val="minor"/>
      </rPr>
      <t>Facility Summary:</t>
    </r>
    <r>
      <rPr>
        <u/>
        <sz val="11"/>
        <rFont val="Calibri"/>
        <family val="2"/>
        <scheme val="minor"/>
      </rPr>
      <t xml:space="preserve"> Lists the total mtCO₂e by facility for each reporting year contained in this document. Includes sector information for each facility</t>
    </r>
  </si>
  <si>
    <r>
      <rPr>
        <b/>
        <u/>
        <sz val="11"/>
        <color theme="1"/>
        <rFont val="Calibri"/>
        <family val="2"/>
        <scheme val="minor"/>
      </rPr>
      <t>Reported Emissions by Year:</t>
    </r>
    <r>
      <rPr>
        <u/>
        <sz val="11"/>
        <color theme="1"/>
        <rFont val="Calibri"/>
        <family val="2"/>
        <scheme val="minor"/>
      </rPr>
      <t xml:space="preserve"> Selected summary charts that summarizes more than one reporting year</t>
    </r>
  </si>
  <si>
    <r>
      <rPr>
        <b/>
        <u/>
        <sz val="11"/>
        <color theme="1"/>
        <rFont val="Calibri"/>
        <family val="2"/>
        <scheme val="minor"/>
      </rPr>
      <t xml:space="preserve">Top 10 Institution Emitters: </t>
    </r>
    <r>
      <rPr>
        <u/>
        <sz val="11"/>
        <color theme="1"/>
        <rFont val="Calibri"/>
        <family val="2"/>
        <scheme val="minor"/>
      </rPr>
      <t>A chart of the top 10 emitters in the Institutions category.</t>
    </r>
  </si>
  <si>
    <r>
      <rPr>
        <b/>
        <u/>
        <sz val="11"/>
        <color theme="1"/>
        <rFont val="Calibri"/>
        <family val="2"/>
        <scheme val="minor"/>
      </rPr>
      <t>Closed and Exempted Facilities:</t>
    </r>
    <r>
      <rPr>
        <u/>
        <sz val="11"/>
        <color theme="1"/>
        <rFont val="Calibri"/>
        <family val="2"/>
        <scheme val="minor"/>
      </rPr>
      <t xml:space="preserve"> Lists facilities that have closed or received an exemption under 310 CMR 7.71, including the date the exemption was granted.</t>
    </r>
  </si>
  <si>
    <r>
      <rPr>
        <b/>
        <u/>
        <sz val="11"/>
        <color theme="4" tint="-0.249977111117893"/>
        <rFont val="Calibri"/>
        <family val="2"/>
        <scheme val="minor"/>
      </rPr>
      <t>2018 Data</t>
    </r>
    <r>
      <rPr>
        <b/>
        <u/>
        <sz val="11"/>
        <rFont val="Calibri"/>
        <family val="2"/>
        <scheme val="minor"/>
      </rPr>
      <t>:</t>
    </r>
    <r>
      <rPr>
        <u/>
        <sz val="11"/>
        <color theme="1"/>
        <rFont val="Calibri"/>
        <family val="2"/>
        <scheme val="minor"/>
      </rPr>
      <t xml:space="preserve"> Detailed data for 2018 reporting year with emissions shown by GHG type.</t>
    </r>
  </si>
  <si>
    <r>
      <rPr>
        <b/>
        <u/>
        <sz val="11"/>
        <color theme="4" tint="-0.249977111117893"/>
        <rFont val="Calibri"/>
        <family val="2"/>
        <scheme val="minor"/>
      </rPr>
      <t>2018 Charts</t>
    </r>
    <r>
      <rPr>
        <b/>
        <u/>
        <sz val="11"/>
        <rFont val="Calibri"/>
        <family val="2"/>
        <scheme val="minor"/>
      </rPr>
      <t>:</t>
    </r>
    <r>
      <rPr>
        <u/>
        <sz val="11"/>
        <rFont val="Calibri"/>
        <family val="2"/>
        <scheme val="minor"/>
      </rPr>
      <t xml:space="preserve"> Selected summary charts for the 2018 reporting year.</t>
    </r>
  </si>
  <si>
    <r>
      <rPr>
        <b/>
        <u/>
        <sz val="11"/>
        <color rgb="FFC00000"/>
        <rFont val="Calibri"/>
        <family val="2"/>
        <scheme val="minor"/>
      </rPr>
      <t>2019 Data</t>
    </r>
    <r>
      <rPr>
        <b/>
        <u/>
        <sz val="11"/>
        <rFont val="Calibri"/>
        <family val="2"/>
        <scheme val="minor"/>
      </rPr>
      <t>:</t>
    </r>
    <r>
      <rPr>
        <u/>
        <sz val="11"/>
        <color theme="1"/>
        <rFont val="Calibri"/>
        <family val="2"/>
        <scheme val="minor"/>
      </rPr>
      <t xml:space="preserve"> Detailed data for 2019 reporting year with emissions shown by GHG type.</t>
    </r>
  </si>
  <si>
    <r>
      <rPr>
        <b/>
        <u/>
        <sz val="11"/>
        <color rgb="FFC00000"/>
        <rFont val="Calibri"/>
        <family val="2"/>
        <scheme val="minor"/>
      </rPr>
      <t>2019 Charts</t>
    </r>
    <r>
      <rPr>
        <b/>
        <u/>
        <sz val="11"/>
        <rFont val="Calibri"/>
        <family val="2"/>
        <scheme val="minor"/>
      </rPr>
      <t>:</t>
    </r>
    <r>
      <rPr>
        <u/>
        <sz val="11"/>
        <color theme="1"/>
        <rFont val="Calibri"/>
        <family val="2"/>
        <scheme val="minor"/>
      </rPr>
      <t xml:space="preserve"> Selected summary charts for the 2019 reporting year.</t>
    </r>
  </si>
  <si>
    <r>
      <rPr>
        <b/>
        <u/>
        <sz val="11"/>
        <color theme="6" tint="-0.249977111117893"/>
        <rFont val="Calibri"/>
        <family val="2"/>
        <scheme val="minor"/>
      </rPr>
      <t>2020 Data</t>
    </r>
    <r>
      <rPr>
        <b/>
        <u/>
        <sz val="11"/>
        <rFont val="Calibri"/>
        <family val="2"/>
        <scheme val="minor"/>
      </rPr>
      <t>:</t>
    </r>
    <r>
      <rPr>
        <u/>
        <sz val="11"/>
        <color theme="1"/>
        <rFont val="Calibri"/>
        <family val="2"/>
        <scheme val="minor"/>
      </rPr>
      <t xml:space="preserve"> Detailed data for 2020 reporting year with emissions shown by GHG type.</t>
    </r>
  </si>
  <si>
    <r>
      <rPr>
        <b/>
        <u/>
        <sz val="11"/>
        <color theme="6" tint="-0.249977111117893"/>
        <rFont val="Calibri"/>
        <family val="2"/>
        <scheme val="minor"/>
      </rPr>
      <t>2020 Charts</t>
    </r>
    <r>
      <rPr>
        <b/>
        <u/>
        <sz val="11"/>
        <rFont val="Calibri"/>
        <family val="2"/>
        <scheme val="minor"/>
      </rPr>
      <t>:</t>
    </r>
    <r>
      <rPr>
        <u/>
        <sz val="11"/>
        <color theme="1"/>
        <rFont val="Calibri"/>
        <family val="2"/>
        <scheme val="minor"/>
      </rPr>
      <t xml:space="preserve"> Selected summary charts for the 2020 reporting year.</t>
    </r>
  </si>
  <si>
    <r>
      <rPr>
        <b/>
        <u/>
        <sz val="11"/>
        <color theme="7"/>
        <rFont val="Calibri"/>
        <family val="2"/>
        <scheme val="minor"/>
      </rPr>
      <t>2021 Data</t>
    </r>
    <r>
      <rPr>
        <b/>
        <u/>
        <sz val="11"/>
        <rFont val="Calibri"/>
        <family val="2"/>
        <scheme val="minor"/>
      </rPr>
      <t>:</t>
    </r>
    <r>
      <rPr>
        <u/>
        <sz val="11"/>
        <color theme="1"/>
        <rFont val="Calibri"/>
        <family val="2"/>
        <scheme val="minor"/>
      </rPr>
      <t xml:space="preserve"> Detailed data for 2021 reporting year with emissions shown by GHG type.</t>
    </r>
  </si>
  <si>
    <r>
      <rPr>
        <b/>
        <u/>
        <sz val="11"/>
        <color theme="7"/>
        <rFont val="Calibri"/>
        <family val="2"/>
        <scheme val="minor"/>
      </rPr>
      <t>2021 Charts</t>
    </r>
    <r>
      <rPr>
        <b/>
        <u/>
        <sz val="11"/>
        <rFont val="Calibri"/>
        <family val="2"/>
        <scheme val="minor"/>
      </rPr>
      <t>:</t>
    </r>
    <r>
      <rPr>
        <u/>
        <sz val="11"/>
        <color theme="1"/>
        <rFont val="Calibri"/>
        <family val="2"/>
        <scheme val="minor"/>
      </rPr>
      <t xml:space="preserve"> Selected summary charts for the 2021 reporting year.</t>
    </r>
  </si>
  <si>
    <r>
      <rPr>
        <b/>
        <u/>
        <sz val="11"/>
        <color theme="9" tint="-0.249977111117893"/>
        <rFont val="Calibri"/>
        <family val="2"/>
        <scheme val="minor"/>
      </rPr>
      <t>2022 Data</t>
    </r>
    <r>
      <rPr>
        <b/>
        <u/>
        <sz val="11"/>
        <rFont val="Calibri"/>
        <family val="2"/>
        <scheme val="minor"/>
      </rPr>
      <t>:</t>
    </r>
    <r>
      <rPr>
        <u/>
        <sz val="11"/>
        <color theme="10"/>
        <rFont val="Calibri"/>
        <family val="2"/>
        <scheme val="minor"/>
      </rPr>
      <t xml:space="preserve"> </t>
    </r>
    <r>
      <rPr>
        <u/>
        <sz val="11"/>
        <rFont val="Calibri"/>
        <family val="2"/>
        <scheme val="minor"/>
      </rPr>
      <t>Detailed data for 2021 reporting year with emissions shown by GHG type.</t>
    </r>
  </si>
  <si>
    <r>
      <rPr>
        <b/>
        <u/>
        <sz val="11"/>
        <color theme="9" tint="-0.249977111117893"/>
        <rFont val="Calibri"/>
        <family val="2"/>
        <scheme val="minor"/>
      </rPr>
      <t>2022 Charts</t>
    </r>
    <r>
      <rPr>
        <b/>
        <u/>
        <sz val="11"/>
        <rFont val="Calibri"/>
        <family val="2"/>
        <scheme val="minor"/>
      </rPr>
      <t>:</t>
    </r>
    <r>
      <rPr>
        <b/>
        <u/>
        <sz val="11"/>
        <color theme="10"/>
        <rFont val="Calibri"/>
        <family val="2"/>
        <scheme val="minor"/>
      </rPr>
      <t xml:space="preserve"> </t>
    </r>
    <r>
      <rPr>
        <u/>
        <sz val="11"/>
        <rFont val="Calibri"/>
        <family val="2"/>
        <scheme val="minor"/>
      </rPr>
      <t>Selected summary charts for the 2022 reporting year.</t>
    </r>
  </si>
  <si>
    <t>Additional Information</t>
  </si>
  <si>
    <r>
      <t xml:space="preserve">No Data Available: </t>
    </r>
    <r>
      <rPr>
        <sz val="11"/>
        <color theme="1"/>
        <rFont val="Calibri"/>
        <family val="2"/>
        <scheme val="minor"/>
      </rPr>
      <t>Facilities that show No Data Available have either not submitted a report for that reporting year, or there was an error in their reports. Some facilities may show zero emissions for a year if that facility either did not operate or was not required to report in that year.</t>
    </r>
  </si>
  <si>
    <t>Annual Totals</t>
  </si>
  <si>
    <t>Facility AQ ID</t>
  </si>
  <si>
    <t>Sector</t>
  </si>
  <si>
    <t>Close/Exepmtion Date</t>
  </si>
  <si>
    <t>Data Trend</t>
  </si>
  <si>
    <t>Manufacturing</t>
  </si>
  <si>
    <t>No Data Available</t>
  </si>
  <si>
    <t xml:space="preserve">UMASS DARTMOUTH </t>
  </si>
  <si>
    <t>1200091</t>
  </si>
  <si>
    <t>Institutions</t>
  </si>
  <si>
    <t xml:space="preserve">AMHERST COLLEGE </t>
  </si>
  <si>
    <t>0420003</t>
  </si>
  <si>
    <t xml:space="preserve">MOUNT HOLYOKE COLLEGE </t>
  </si>
  <si>
    <t>0420073</t>
  </si>
  <si>
    <t xml:space="preserve">BETH ISRAEL DEACONESS HOSPITAL PLYMOUTH </t>
  </si>
  <si>
    <t>1200363</t>
  </si>
  <si>
    <t xml:space="preserve">FORE RIVER ENERGY CENTER </t>
  </si>
  <si>
    <t>1190227</t>
  </si>
  <si>
    <t>Power Generation</t>
  </si>
  <si>
    <t xml:space="preserve">SEMASS PARTNERSHIP </t>
  </si>
  <si>
    <t>1200001</t>
  </si>
  <si>
    <t>Solid Waste Combustors</t>
  </si>
  <si>
    <t xml:space="preserve">BLACKSTONE POWER GENERATING LLC </t>
  </si>
  <si>
    <t>1180211</t>
  </si>
  <si>
    <t>1201509</t>
  </si>
  <si>
    <t xml:space="preserve">KENDALL GREEN ENERGY LLC </t>
  </si>
  <si>
    <t>1190093</t>
  </si>
  <si>
    <t>1190128</t>
  </si>
  <si>
    <t xml:space="preserve">COVANTA HAVERHILL INCORPORATED </t>
  </si>
  <si>
    <t>1210007</t>
  </si>
  <si>
    <t>1180419</t>
  </si>
  <si>
    <t xml:space="preserve">MILLENNIUM POWER COMPANY LLC </t>
  </si>
  <si>
    <t>1180281</t>
  </si>
  <si>
    <t xml:space="preserve">WHEELABRATOR NORTH ANDOVER INCORPORATED </t>
  </si>
  <si>
    <t>1210261</t>
  </si>
  <si>
    <t xml:space="preserve">DISTRIGAS OF MASSACHUSETTS LLC </t>
  </si>
  <si>
    <t>1190814</t>
  </si>
  <si>
    <t>Natural Gas Systems</t>
  </si>
  <si>
    <t xml:space="preserve">NATIONAL GRID USA SERVICE COMPANY INC </t>
  </si>
  <si>
    <t>1193490</t>
  </si>
  <si>
    <t>1197654</t>
  </si>
  <si>
    <t xml:space="preserve">MEDICAL AREA TOTAL ENERGY PLANT </t>
  </si>
  <si>
    <t>1191191</t>
  </si>
  <si>
    <t>1200054</t>
  </si>
  <si>
    <t xml:space="preserve">FOOTPRINT POWER SALEM HARBOR DEVELOPMENT </t>
  </si>
  <si>
    <t>1193733</t>
  </si>
  <si>
    <t>0420067</t>
  </si>
  <si>
    <t xml:space="preserve">MASSACHUSETTS INSTITUTE OF TECHNOLOGY </t>
  </si>
  <si>
    <t>1191844</t>
  </si>
  <si>
    <t>1201180</t>
  </si>
  <si>
    <t>1180329</t>
  </si>
  <si>
    <t>Solid Waste Landfill</t>
  </si>
  <si>
    <t>1200133</t>
  </si>
  <si>
    <t>1190507</t>
  </si>
  <si>
    <t>Other</t>
  </si>
  <si>
    <t xml:space="preserve">COLUMBIA GAS LAWRENCE OPERATING CENTER </t>
  </si>
  <si>
    <t>1210635</t>
  </si>
  <si>
    <t xml:space="preserve">DIGHTON POWER </t>
  </si>
  <si>
    <t>1200276</t>
  </si>
  <si>
    <t xml:space="preserve">UMASS AMHERST CAMPUS </t>
  </si>
  <si>
    <t>0420004</t>
  </si>
  <si>
    <t>1201550</t>
  </si>
  <si>
    <t xml:space="preserve">MASSPOWER LLC </t>
  </si>
  <si>
    <t>0420007</t>
  </si>
  <si>
    <t xml:space="preserve">UMASS MEDICAL SCHOOL </t>
  </si>
  <si>
    <t>1180334</t>
  </si>
  <si>
    <t xml:space="preserve">NSTAR GAS </t>
  </si>
  <si>
    <t>1193487</t>
  </si>
  <si>
    <t xml:space="preserve">HARVARD UNIVERSITY BLACKSTONE STEAM PLAN </t>
  </si>
  <si>
    <t>1190092</t>
  </si>
  <si>
    <t xml:space="preserve">SOLUTIA INC </t>
  </si>
  <si>
    <t>0420086</t>
  </si>
  <si>
    <t>0420001</t>
  </si>
  <si>
    <t xml:space="preserve">BOSTON UNIVERSITY PHYSICAL PLANT </t>
  </si>
  <si>
    <t>1191578</t>
  </si>
  <si>
    <t xml:space="preserve">MWRA DEER ISLAND </t>
  </si>
  <si>
    <t>1191899</t>
  </si>
  <si>
    <t>Sewage Treatment Facilities</t>
  </si>
  <si>
    <t xml:space="preserve">TWIN RIVERS TECHNOLOGIES MANUFACTURING C </t>
  </si>
  <si>
    <t>1190497</t>
  </si>
  <si>
    <t xml:space="preserve">GILLETTE COMPANY LLC THE </t>
  </si>
  <si>
    <t>1190033</t>
  </si>
  <si>
    <t xml:space="preserve">ST GOBAIN ABRASIVES INC </t>
  </si>
  <si>
    <t>1180115</t>
  </si>
  <si>
    <t xml:space="preserve">LIBERTY UTILITIES </t>
  </si>
  <si>
    <t>1200159</t>
  </si>
  <si>
    <t xml:space="preserve">STORED SOLAR FITCHBURG LLC </t>
  </si>
  <si>
    <t>1180061</t>
  </si>
  <si>
    <t>1190226</t>
  </si>
  <si>
    <t xml:space="preserve">CARVER MARION WAREHAM REGIONAL REFUSE </t>
  </si>
  <si>
    <t>1200610</t>
  </si>
  <si>
    <t xml:space="preserve">ROUSSELOT PEABODY INC </t>
  </si>
  <si>
    <t>1190175</t>
  </si>
  <si>
    <t xml:space="preserve">WYETH LLC </t>
  </si>
  <si>
    <t>1211015</t>
  </si>
  <si>
    <t xml:space="preserve">SPECIALTY MINERALS </t>
  </si>
  <si>
    <t>1170042</t>
  </si>
  <si>
    <t xml:space="preserve">ERVING PAPER MILLS </t>
  </si>
  <si>
    <t>0420121</t>
  </si>
  <si>
    <t xml:space="preserve">SEAMAN PAPER COMPANY </t>
  </si>
  <si>
    <t>1180035</t>
  </si>
  <si>
    <t xml:space="preserve">SOUTHBRIDGE LANDFILL GAS MANAGEMENT </t>
  </si>
  <si>
    <t>1180570</t>
  </si>
  <si>
    <t xml:space="preserve">DARTMOUTH POWER ASSOCATES </t>
  </si>
  <si>
    <t>1200025</t>
  </si>
  <si>
    <t xml:space="preserve">TENNESSEE GAS PIPELINE LLC STATION 264 </t>
  </si>
  <si>
    <t>1180591</t>
  </si>
  <si>
    <t xml:space="preserve">BIOGEN INC </t>
  </si>
  <si>
    <t>1191819</t>
  </si>
  <si>
    <t xml:space="preserve">PITTSFIELD GENERATING COMPANY LP </t>
  </si>
  <si>
    <t>1170006</t>
  </si>
  <si>
    <t xml:space="preserve">NEWARK AMERICA </t>
  </si>
  <si>
    <t>1180355</t>
  </si>
  <si>
    <t xml:space="preserve">NORTHEASTERN UNIVERSITY </t>
  </si>
  <si>
    <t>1190054</t>
  </si>
  <si>
    <t xml:space="preserve">TENNESSEE GAS PIPELINE COMPANY LLC </t>
  </si>
  <si>
    <t>0420005</t>
  </si>
  <si>
    <t>1190138</t>
  </si>
  <si>
    <t xml:space="preserve">HOLLINGSWORTH &amp; VOSE </t>
  </si>
  <si>
    <t>1210086</t>
  </si>
  <si>
    <t>0420006</t>
  </si>
  <si>
    <t xml:space="preserve">TUFTS UNIVERSITY </t>
  </si>
  <si>
    <t>1190156</t>
  </si>
  <si>
    <t>1190957</t>
  </si>
  <si>
    <t>1200866</t>
  </si>
  <si>
    <t xml:space="preserve">WYMAN GORDON COMPANY </t>
  </si>
  <si>
    <t>1180039</t>
  </si>
  <si>
    <t xml:space="preserve">BOSTON COLLEGE CHESTNUT HILL </t>
  </si>
  <si>
    <t>1190292</t>
  </si>
  <si>
    <t xml:space="preserve">MASSPORT LOGAN AIRPORT </t>
  </si>
  <si>
    <t>1191249</t>
  </si>
  <si>
    <t xml:space="preserve">BAYSTATE MEDICAL CENTER </t>
  </si>
  <si>
    <t>0420093</t>
  </si>
  <si>
    <t xml:space="preserve">BONDIS ISLAND LANDFILL </t>
  </si>
  <si>
    <t>0420361</t>
  </si>
  <si>
    <t xml:space="preserve">OCEAN SPRAY CRANBERRIES INC </t>
  </si>
  <si>
    <t>1200278</t>
  </si>
  <si>
    <t>SMITH COLLEGE</t>
  </si>
  <si>
    <t>0420058</t>
  </si>
  <si>
    <t>1170004</t>
  </si>
  <si>
    <t xml:space="preserve">LAHEY CLINIC HOSPITAL INC </t>
  </si>
  <si>
    <t>1190593</t>
  </si>
  <si>
    <t xml:space="preserve">COCA-COLA NORTH AMERICA </t>
  </si>
  <si>
    <t>0420033</t>
  </si>
  <si>
    <t xml:space="preserve">MWRA FORE RIVER STAGING AREA </t>
  </si>
  <si>
    <t>1190304</t>
  </si>
  <si>
    <t xml:space="preserve">BRISTOL-MYERS SQUIBB CO </t>
  </si>
  <si>
    <t>1210627</t>
  </si>
  <si>
    <t>CRANE &amp; COMPANY INC</t>
  </si>
  <si>
    <t>1170039</t>
  </si>
  <si>
    <t xml:space="preserve">UMASS MEMORIAL MEDICAL CENTER </t>
  </si>
  <si>
    <t>1180519</t>
  </si>
  <si>
    <t xml:space="preserve">SONOCO PRODUCTS CO INC </t>
  </si>
  <si>
    <t>0420925</t>
  </si>
  <si>
    <t>ENCORE BOSTON HARBOR</t>
  </si>
  <si>
    <t>1193978</t>
  </si>
  <si>
    <t xml:space="preserve">GENZYME CORPORATION </t>
  </si>
  <si>
    <t>1191771</t>
  </si>
  <si>
    <t xml:space="preserve">BRANDEIS UNIVERSITY </t>
  </si>
  <si>
    <t>1190335</t>
  </si>
  <si>
    <t xml:space="preserve">AMERESCO CHICOPEE ENERGY INC </t>
  </si>
  <si>
    <t>0420110</t>
  </si>
  <si>
    <t xml:space="preserve">GREATER LAWRENCE SANITARY DISTRICT </t>
  </si>
  <si>
    <t>1210242</t>
  </si>
  <si>
    <t xml:space="preserve">RAYTHEON INTEGRATED AIR DEFENSE CENTER </t>
  </si>
  <si>
    <t xml:space="preserve">BFINA EAST BRIDGEWATER LANDFILL </t>
  </si>
  <si>
    <t>1192250</t>
  </si>
  <si>
    <t xml:space="preserve">WASTE MANAGEMENT OF MASS INC </t>
  </si>
  <si>
    <t>1201047</t>
  </si>
  <si>
    <t xml:space="preserve">CERTAINTEED </t>
  </si>
  <si>
    <t>1191170</t>
  </si>
  <si>
    <t>1191245</t>
  </si>
  <si>
    <t xml:space="preserve">WILLIAMS COLLEGE </t>
  </si>
  <si>
    <t>1170036</t>
  </si>
  <si>
    <t xml:space="preserve">ACUSHNET COMPANY PLANT #2 </t>
  </si>
  <si>
    <t>1200254</t>
  </si>
  <si>
    <t xml:space="preserve">UMASS LOWELL NORTH CAMPUS </t>
  </si>
  <si>
    <t>1210041</t>
  </si>
  <si>
    <t>1190261</t>
  </si>
  <si>
    <t xml:space="preserve">TANNER STREET GENERATION LLC </t>
  </si>
  <si>
    <t>1210362</t>
  </si>
  <si>
    <t xml:space="preserve">NOVARTIS INSTITUTES FOR BIOMEDICAL RESEA </t>
  </si>
  <si>
    <t>1191940</t>
  </si>
  <si>
    <t xml:space="preserve">BENEVENTO ASPHALT CORPORATION </t>
  </si>
  <si>
    <t>1190062</t>
  </si>
  <si>
    <t>1192151</t>
  </si>
  <si>
    <t xml:space="preserve">FLEXCON COMPANY INC </t>
  </si>
  <si>
    <t>1180998</t>
  </si>
  <si>
    <t xml:space="preserve">BMR BLACKFAN CIRCLE LLC </t>
  </si>
  <si>
    <t>1191993</t>
  </si>
  <si>
    <t xml:space="preserve">AGGREGATE INDUSTRIES </t>
  </si>
  <si>
    <t>1200404</t>
  </si>
  <si>
    <t>GILLETTE STADIUM</t>
  </si>
  <si>
    <t>1200515</t>
  </si>
  <si>
    <t>ONYX SPECIALTY PAPERS INC WILLOW MILL</t>
  </si>
  <si>
    <t>1170015</t>
  </si>
  <si>
    <t xml:space="preserve">MUELLER ROAD GAS CONTROL </t>
  </si>
  <si>
    <t>0421125</t>
  </si>
  <si>
    <t xml:space="preserve">ACUSHNET COMPANY - BALL PLANT III </t>
  </si>
  <si>
    <t>1200619</t>
  </si>
  <si>
    <t xml:space="preserve">BAKER COMMODITIES </t>
  </si>
  <si>
    <t>1210247</t>
  </si>
  <si>
    <t>SHIRE</t>
  </si>
  <si>
    <t>1190813</t>
  </si>
  <si>
    <t>AGT WEYMOUTH COMPRESSOR STATION</t>
  </si>
  <si>
    <t>1193820</t>
  </si>
  <si>
    <t xml:space="preserve">BROX INDUSTRIES INC </t>
  </si>
  <si>
    <t>1210259</t>
  </si>
  <si>
    <t xml:space="preserve">CLARK UNIVERSITY </t>
  </si>
  <si>
    <t>1180105</t>
  </si>
  <si>
    <t xml:space="preserve">ISP FREETOWN FINE CHEMICALS </t>
  </si>
  <si>
    <t>1200075</t>
  </si>
  <si>
    <t xml:space="preserve">BRIGHAM AND WOMENS FAULKNER HOSPITAL </t>
  </si>
  <si>
    <t>1190549</t>
  </si>
  <si>
    <t xml:space="preserve">NEWTON WELLESLEY HOSPITAL </t>
  </si>
  <si>
    <t>1190168</t>
  </si>
  <si>
    <t xml:space="preserve">NORTH SHORE MEDICAL CENTER INC </t>
  </si>
  <si>
    <t>1190563</t>
  </si>
  <si>
    <t xml:space="preserve">ASTRAZENECA PHARMACEUTICALS LP </t>
  </si>
  <si>
    <t>1191745</t>
  </si>
  <si>
    <t xml:space="preserve">WORCESTER POLYTECHNICAL INSTITUTE </t>
  </si>
  <si>
    <t>1180127</t>
  </si>
  <si>
    <t xml:space="preserve">MCI SHIRLEY </t>
  </si>
  <si>
    <t>1180299</t>
  </si>
  <si>
    <t xml:space="preserve">TEWKSBURY HOSPITAL </t>
  </si>
  <si>
    <t>1210255</t>
  </si>
  <si>
    <t xml:space="preserve">ABBVIE BIORESEARCH CENTER INC </t>
  </si>
  <si>
    <t>1180186</t>
  </si>
  <si>
    <t>MCI CONCORD</t>
  </si>
  <si>
    <t>1190579</t>
  </si>
  <si>
    <t xml:space="preserve">KANZAKI SPECIALTY PAPERS INC </t>
  </si>
  <si>
    <t>0420189</t>
  </si>
  <si>
    <t>WHIRLPOOL</t>
  </si>
  <si>
    <t>1200813</t>
  </si>
  <si>
    <t xml:space="preserve">PHILLIPS ACADEMY </t>
  </si>
  <si>
    <t>1210003</t>
  </si>
  <si>
    <t xml:space="preserve">MASSACHUSETTS GENERAL HOSPITAL </t>
  </si>
  <si>
    <t>1190513</t>
  </si>
  <si>
    <t>MODERNA THERAPEUTICS INC.</t>
  </si>
  <si>
    <t>1193919</t>
  </si>
  <si>
    <t>GARELICK FARMS INC</t>
  </si>
  <si>
    <t>1200868</t>
  </si>
  <si>
    <t xml:space="preserve">BRIDGEWATER STATE UNIVERSITY </t>
  </si>
  <si>
    <t>1192145</t>
  </si>
  <si>
    <t xml:space="preserve">VA HEALTHCARE SYSTEM BROCKTON </t>
  </si>
  <si>
    <t>1192229</t>
  </si>
  <si>
    <t xml:space="preserve">US EDITH NOURSE VA HOSPITAL </t>
  </si>
  <si>
    <t>1190248</t>
  </si>
  <si>
    <t>UMASS BOSTON CAMPUS EH&amp;S</t>
  </si>
  <si>
    <t>1190763</t>
  </si>
  <si>
    <t xml:space="preserve">SIEMENS HEALTHCARE DIAGNOSTICS INC </t>
  </si>
  <si>
    <t>1191071</t>
  </si>
  <si>
    <t>BROAD INSTITUTE</t>
  </si>
  <si>
    <t>1191975</t>
  </si>
  <si>
    <t xml:space="preserve">CAPE COD HOSPITAL </t>
  </si>
  <si>
    <t>1200130</t>
  </si>
  <si>
    <t xml:space="preserve">LYNN REGIONAL WWTP </t>
  </si>
  <si>
    <t>1190520</t>
  </si>
  <si>
    <t xml:space="preserve">LANTHEUS MEDICAL IMAGING INC </t>
  </si>
  <si>
    <t>1210153</t>
  </si>
  <si>
    <t xml:space="preserve">ST VINCENT HOSPITAL @ WORC MED CTR </t>
  </si>
  <si>
    <t>1180295</t>
  </si>
  <si>
    <t xml:space="preserve">MERCY MEDICAL CENTER </t>
  </si>
  <si>
    <t>0420508</t>
  </si>
  <si>
    <t xml:space="preserve">MM TAUNTON ENERGY LLC </t>
  </si>
  <si>
    <t>1200217</t>
  </si>
  <si>
    <t xml:space="preserve">FITCHBURG STATE UNIVERSITY </t>
  </si>
  <si>
    <t>1180028</t>
  </si>
  <si>
    <t xml:space="preserve">BRITTANY GLOBAL TECHNOLOGIES CORP </t>
  </si>
  <si>
    <t>1200290</t>
  </si>
  <si>
    <t>1190009</t>
  </si>
  <si>
    <t xml:space="preserve">RESOURCE CONTROL INC </t>
  </si>
  <si>
    <t>1180395</t>
  </si>
  <si>
    <t xml:space="preserve">BHA MARY ELLEN MCCORMICK </t>
  </si>
  <si>
    <t>1190100</t>
  </si>
  <si>
    <t xml:space="preserve">MT AUBURN HOSPITAL </t>
  </si>
  <si>
    <t>1190543</t>
  </si>
  <si>
    <t xml:space="preserve">CRANE &amp; COMPANY INC </t>
  </si>
  <si>
    <t>1170038</t>
  </si>
  <si>
    <t xml:space="preserve">BERKSHIRE MEDICAL CENTER </t>
  </si>
  <si>
    <t>1170026</t>
  </si>
  <si>
    <t xml:space="preserve">SOUTH SHORE HOSPITAL </t>
  </si>
  <si>
    <t>1190228</t>
  </si>
  <si>
    <t xml:space="preserve">WHEATON COLLEGE </t>
  </si>
  <si>
    <t>1200045</t>
  </si>
  <si>
    <t xml:space="preserve">BOURNE LANDFILL </t>
  </si>
  <si>
    <t>1200614</t>
  </si>
  <si>
    <t>BAGEL BOY INC</t>
  </si>
  <si>
    <t>1210704</t>
  </si>
  <si>
    <t xml:space="preserve">WESTOVER AIR RESERVE BASE </t>
  </si>
  <si>
    <t>0420017</t>
  </si>
  <si>
    <t xml:space="preserve">US VA MEDICAL CENTER </t>
  </si>
  <si>
    <t>1191709</t>
  </si>
  <si>
    <t>1210087</t>
  </si>
  <si>
    <t xml:space="preserve">BEVERLY HOSPITAL </t>
  </si>
  <si>
    <t>1190715</t>
  </si>
  <si>
    <t xml:space="preserve">CHICOPEE SANITARY LANDFILL </t>
  </si>
  <si>
    <t>0420233</t>
  </si>
  <si>
    <t xml:space="preserve">VERTEX PHARMACEUTICALS INC </t>
  </si>
  <si>
    <t>1193776</t>
  </si>
  <si>
    <t xml:space="preserve">TL EDWARDS INC </t>
  </si>
  <si>
    <t>1192129</t>
  </si>
  <si>
    <t xml:space="preserve">HOLT AND BUGBEE COMPANY </t>
  </si>
  <si>
    <t>1210270</t>
  </si>
  <si>
    <t xml:space="preserve">ROHM AND HAAS ELECTRONIC MATERIALS LLC </t>
  </si>
  <si>
    <t>1190910</t>
  </si>
  <si>
    <t>1193671</t>
  </si>
  <si>
    <t xml:space="preserve">SBC ENERGY LLC </t>
  </si>
  <si>
    <t>1180264</t>
  </si>
  <si>
    <t xml:space="preserve">BOSTIK INCORPORATED </t>
  </si>
  <si>
    <t>1190159</t>
  </si>
  <si>
    <t>BMR ROGERS STREET LLC</t>
  </si>
  <si>
    <t>1193267</t>
  </si>
  <si>
    <t xml:space="preserve">BARNHARDT MANUFACTURING CO </t>
  </si>
  <si>
    <t>0420061</t>
  </si>
  <si>
    <t xml:space="preserve">NEWLY WEDS FOODS </t>
  </si>
  <si>
    <t>1191181</t>
  </si>
  <si>
    <t xml:space="preserve">FRAMINGHAM STATE UNIVERSITY </t>
  </si>
  <si>
    <t>1190584</t>
  </si>
  <si>
    <t>1210907</t>
  </si>
  <si>
    <t xml:space="preserve">LOWELL GENERAL HOSPITAL </t>
  </si>
  <si>
    <t>1210316</t>
  </si>
  <si>
    <t>THE ARTISAN CHEF MANUFACTURING LLC</t>
  </si>
  <si>
    <t>1210699</t>
  </si>
  <si>
    <t xml:space="preserve">NEW CORR PACKAGING </t>
  </si>
  <si>
    <t>1180227</t>
  </si>
  <si>
    <t xml:space="preserve">BABSON COLLEGE </t>
  </si>
  <si>
    <t>1191892</t>
  </si>
  <si>
    <t xml:space="preserve">HOLLINGSWORTH &amp; VOSE COMPANY </t>
  </si>
  <si>
    <t>1190260</t>
  </si>
  <si>
    <t xml:space="preserve">NEW ENGLAND SHEETS LLC </t>
  </si>
  <si>
    <t>1210701</t>
  </si>
  <si>
    <t>SOUTH ESSEX SEWERAGE</t>
  </si>
  <si>
    <t>1190501</t>
  </si>
  <si>
    <t xml:space="preserve">YANKEE CANDLE CO </t>
  </si>
  <si>
    <t>0420102</t>
  </si>
  <si>
    <t xml:space="preserve">CHARLTON MEMORIAL HOSPITAL </t>
  </si>
  <si>
    <t>1200123</t>
  </si>
  <si>
    <t xml:space="preserve">EMS CUP LLC </t>
  </si>
  <si>
    <t>1200002</t>
  </si>
  <si>
    <t xml:space="preserve">POLYFOAM CORPORATION </t>
  </si>
  <si>
    <t>1180303</t>
  </si>
  <si>
    <t xml:space="preserve">STURDY MEMORIAL HOSP </t>
  </si>
  <si>
    <t>1200086</t>
  </si>
  <si>
    <t xml:space="preserve">SOUTH HADLEY LANDFILL </t>
  </si>
  <si>
    <t>0420177</t>
  </si>
  <si>
    <t xml:space="preserve">NASOYA FOODS USA LLC </t>
  </si>
  <si>
    <t>1210937</t>
  </si>
  <si>
    <t xml:space="preserve">MILLENNIUM PLACE </t>
  </si>
  <si>
    <t>1191833</t>
  </si>
  <si>
    <t>1190344</t>
  </si>
  <si>
    <t xml:space="preserve">LAWRENCE GENERAL HOSPITAL </t>
  </si>
  <si>
    <t>1210025</t>
  </si>
  <si>
    <t xml:space="preserve">BFI RANDOLPH LANDFILL </t>
  </si>
  <si>
    <t>1190913</t>
  </si>
  <si>
    <t xml:space="preserve">MCI FRAMINGHAM </t>
  </si>
  <si>
    <t>1190580</t>
  </si>
  <si>
    <t xml:space="preserve">TWISS STREET LANDFILL GAS ENERGY PROJECT </t>
  </si>
  <si>
    <t>0420140</t>
  </si>
  <si>
    <t xml:space="preserve">THE FIRST CHURCH OF CHRIST SCIENTIST </t>
  </si>
  <si>
    <t>1190359</t>
  </si>
  <si>
    <t xml:space="preserve">UMASS HAHNEMANN </t>
  </si>
  <si>
    <t>1180122</t>
  </si>
  <si>
    <t xml:space="preserve">SMITH &amp; WESSON INC </t>
  </si>
  <si>
    <t>0420089</t>
  </si>
  <si>
    <t xml:space="preserve">JOSEPHS MIDDLE EAST BAKERY </t>
  </si>
  <si>
    <t>1210700</t>
  </si>
  <si>
    <t xml:space="preserve">WOODS HOLE OCEAN INSTITUTE </t>
  </si>
  <si>
    <t>1200555</t>
  </si>
  <si>
    <t>1210063</t>
  </si>
  <si>
    <t xml:space="preserve">SWAN DYEING &amp; PRINTING CORP </t>
  </si>
  <si>
    <t>1200820</t>
  </si>
  <si>
    <t xml:space="preserve">ST LUKES HOSPITAL </t>
  </si>
  <si>
    <t>1200154</t>
  </si>
  <si>
    <t xml:space="preserve">BOSTON PARK PLAZA HOTEL &amp; TOWERS </t>
  </si>
  <si>
    <t>1190933</t>
  </si>
  <si>
    <t xml:space="preserve">NORTH CENTRAL CORRECTIONAL INSTITUTE </t>
  </si>
  <si>
    <t>1180032</t>
  </si>
  <si>
    <t>1210018</t>
  </si>
  <si>
    <t xml:space="preserve">T MARZETTI/CHATHAM VILLAGE </t>
  </si>
  <si>
    <t>1200745</t>
  </si>
  <si>
    <t xml:space="preserve">3M </t>
  </si>
  <si>
    <t>1192436</t>
  </si>
  <si>
    <t xml:space="preserve">AXCELIS TECHNOLOGIES INC </t>
  </si>
  <si>
    <t>1191846</t>
  </si>
  <si>
    <t xml:space="preserve">MIT LINCOLN LABORATORY </t>
  </si>
  <si>
    <t>1190723</t>
  </si>
  <si>
    <t>1200182</t>
  </si>
  <si>
    <t>1200370</t>
  </si>
  <si>
    <t xml:space="preserve">TEXTRON SYSTEMS CORPORATION </t>
  </si>
  <si>
    <t>1191269</t>
  </si>
  <si>
    <t xml:space="preserve">PIANTEDOSI BAKING CO </t>
  </si>
  <si>
    <t>1190782</t>
  </si>
  <si>
    <t xml:space="preserve">HAZEN PAPER CO </t>
  </si>
  <si>
    <t>0420128</t>
  </si>
  <si>
    <t>1210258</t>
  </si>
  <si>
    <t xml:space="preserve">FRIENDLYS MANUFACTURING AND RETAIL LLC </t>
  </si>
  <si>
    <t>0420390</t>
  </si>
  <si>
    <t xml:space="preserve">VINEYARD RELIABILITY LLC OAK BLUFFS </t>
  </si>
  <si>
    <t>1200352</t>
  </si>
  <si>
    <t>1190017</t>
  </si>
  <si>
    <t>1190059</t>
  </si>
  <si>
    <t xml:space="preserve">TENNESSEE GAS PIPELINE LLC STATION 267 </t>
  </si>
  <si>
    <t>1190945</t>
  </si>
  <si>
    <t xml:space="preserve">CALLAWAY GOLF BALL OPERATIONS INC </t>
  </si>
  <si>
    <t>0420014</t>
  </si>
  <si>
    <t xml:space="preserve">APPLIED MATERIALS INC </t>
  </si>
  <si>
    <t>1190804</t>
  </si>
  <si>
    <t xml:space="preserve">GAS DIVISION OFFICE </t>
  </si>
  <si>
    <t>1201071</t>
  </si>
  <si>
    <t xml:space="preserve">ITW POLYMERS ADHESIVES NORTH AMERICA </t>
  </si>
  <si>
    <t>1190683</t>
  </si>
  <si>
    <t xml:space="preserve">NORTHAMPTON LANDFILL </t>
  </si>
  <si>
    <t>0420068</t>
  </si>
  <si>
    <t xml:space="preserve">IDEAL TAPE COMPANY </t>
  </si>
  <si>
    <t>1210036</t>
  </si>
  <si>
    <t xml:space="preserve">NEW ENGLAND PRIMATE RESEARCH CENTER </t>
  </si>
  <si>
    <t>1190916</t>
  </si>
  <si>
    <t xml:space="preserve">MBTA SOUTH BOSTON POWER </t>
  </si>
  <si>
    <t>1191667</t>
  </si>
  <si>
    <t>Petroleum Bulk Stations and Terminals</t>
  </si>
  <si>
    <t xml:space="preserve">BOSTON SHIP REPAIR LLC </t>
  </si>
  <si>
    <t>1191435</t>
  </si>
  <si>
    <t xml:space="preserve">GLOBAL COMPANIES LLC </t>
  </si>
  <si>
    <t>1190487</t>
  </si>
  <si>
    <t>1170208</t>
  </si>
  <si>
    <t>POWERSECURE INC</t>
  </si>
  <si>
    <t>0421331</t>
  </si>
  <si>
    <t xml:space="preserve">GULF OIL LP CHELSEA </t>
  </si>
  <si>
    <t>1190483</t>
  </si>
  <si>
    <t xml:space="preserve">IRVING OIL TERMINALS </t>
  </si>
  <si>
    <t>1190490</t>
  </si>
  <si>
    <t xml:space="preserve">INTERPRINT INC </t>
  </si>
  <si>
    <t>1170013</t>
  </si>
  <si>
    <t xml:space="preserve">VICINITY ENERGY CAMBRIDGE LLC </t>
  </si>
  <si>
    <t>1192016</t>
  </si>
  <si>
    <t xml:space="preserve">PERRY LYNNWAY LLC </t>
  </si>
  <si>
    <t>1190838</t>
  </si>
  <si>
    <t xml:space="preserve">BHA BROMLEY HEATH TMC </t>
  </si>
  <si>
    <t>1190805</t>
  </si>
  <si>
    <t xml:space="preserve">BHA CHARLESTOWN </t>
  </si>
  <si>
    <t>1191379</t>
  </si>
  <si>
    <t xml:space="preserve">BHA OLD COLONY DEVELOPMENT </t>
  </si>
  <si>
    <t>1191378</t>
  </si>
  <si>
    <t xml:space="preserve">COLONIAL GAS LOWELL </t>
  </si>
  <si>
    <t>1210285</t>
  </si>
  <si>
    <t xml:space="preserve">ARDAGH GLASS INC </t>
  </si>
  <si>
    <t>1200856</t>
  </si>
  <si>
    <t xml:space="preserve">CLPF REVERE LLC </t>
  </si>
  <si>
    <t>1192952</t>
  </si>
  <si>
    <t xml:space="preserve">WEETABIX COMPANY LLC </t>
  </si>
  <si>
    <t>1180386</t>
  </si>
  <si>
    <t xml:space="preserve">SIMONDS INTERNATIONAL </t>
  </si>
  <si>
    <t>1180030</t>
  </si>
  <si>
    <t xml:space="preserve">PPF OFF 200 CAMBRIDGE PARK DRIVE LLC </t>
  </si>
  <si>
    <t>1191680</t>
  </si>
  <si>
    <t xml:space="preserve">INDUSPAD LLC </t>
  </si>
  <si>
    <t>1210212</t>
  </si>
  <si>
    <t xml:space="preserve">HOOD COATINGS </t>
  </si>
  <si>
    <t>1210102</t>
  </si>
  <si>
    <t xml:space="preserve">ALLIANCE LEATHER INC </t>
  </si>
  <si>
    <t>1190185</t>
  </si>
  <si>
    <t>Stacked Emissions</t>
  </si>
  <si>
    <r>
      <t>Fossil CO</t>
    </r>
    <r>
      <rPr>
        <sz val="11"/>
        <color theme="1"/>
        <rFont val="Calibri"/>
        <family val="2"/>
      </rPr>
      <t>₂</t>
    </r>
  </si>
  <si>
    <r>
      <t>Biogenic CO</t>
    </r>
    <r>
      <rPr>
        <sz val="11"/>
        <color theme="1"/>
        <rFont val="Calibri"/>
        <family val="2"/>
      </rPr>
      <t>₂</t>
    </r>
  </si>
  <si>
    <r>
      <t>CH</t>
    </r>
    <r>
      <rPr>
        <sz val="11"/>
        <color theme="1"/>
        <rFont val="Calibri"/>
        <family val="2"/>
      </rPr>
      <t>₄</t>
    </r>
  </si>
  <si>
    <r>
      <t>N</t>
    </r>
    <r>
      <rPr>
        <sz val="11"/>
        <color theme="1"/>
        <rFont val="Calibri"/>
        <family val="2"/>
      </rPr>
      <t>₂O</t>
    </r>
  </si>
  <si>
    <r>
      <t>SF</t>
    </r>
    <r>
      <rPr>
        <sz val="11"/>
        <color theme="1"/>
        <rFont val="Calibri"/>
        <family val="2"/>
      </rPr>
      <t>₆</t>
    </r>
  </si>
  <si>
    <t>HFCs and PFCs</t>
  </si>
  <si>
    <t>Note: Emissions from institutions result primarily from combustion of fossil fuels in boilers and furnaces. Therefore, trends in this emissions category will be useful in tracking emission reductions from conversions to clean heating technologies.</t>
  </si>
  <si>
    <t>Column Labels</t>
  </si>
  <si>
    <t>Values</t>
  </si>
  <si>
    <t>Grand Total</t>
  </si>
  <si>
    <t>Sum of 2018</t>
  </si>
  <si>
    <t>Sum of 2019</t>
  </si>
  <si>
    <t>Sum of 2020</t>
  </si>
  <si>
    <t>Sum of 2021</t>
  </si>
  <si>
    <t>Exemption or Closure Date</t>
  </si>
  <si>
    <t>FORMER SOMERSET POWER LLC</t>
  </si>
  <si>
    <t>1200060</t>
  </si>
  <si>
    <t>COVERIS</t>
  </si>
  <si>
    <t>0420193</t>
  </si>
  <si>
    <t>LOWELL GENERAL HOSPITAL SAINTS CAMPUS</t>
  </si>
  <si>
    <t>1210181</t>
  </si>
  <si>
    <t>ONYX SPECIALTY PAPERS INC LAUREL MILL</t>
  </si>
  <si>
    <t>1170014</t>
  </si>
  <si>
    <t>GENERAL DYNAMICS MISSION SYSTEMS INC</t>
  </si>
  <si>
    <t>1170001</t>
  </si>
  <si>
    <t>PALMER PAVING CORP</t>
  </si>
  <si>
    <t>0420078</t>
  </si>
  <si>
    <t>MUNKSJO PAPER INC</t>
  </si>
  <si>
    <t>1180027</t>
  </si>
  <si>
    <t>QUINCY MEDICAL CENTER A STEWARD FAMILY</t>
  </si>
  <si>
    <t>1190591</t>
  </si>
  <si>
    <t>HARDWICK LANDFILL</t>
  </si>
  <si>
    <t>1180499</t>
  </si>
  <si>
    <t>SOUTHFIELD PROPERTIES II LLC</t>
  </si>
  <si>
    <t>1193216</t>
  </si>
  <si>
    <t>FOOTPRINT POWER SALEM HARBOR REAL ESTATE</t>
  </si>
  <si>
    <t>1190194</t>
  </si>
  <si>
    <t>HOLYOKE GAS &amp; ELECTRIC DEPT</t>
  </si>
  <si>
    <t>0420038</t>
  </si>
  <si>
    <t>SHAWMUT CORPORATION</t>
  </si>
  <si>
    <t>1192527</t>
  </si>
  <si>
    <t>FITCHBURG EAST WWF</t>
  </si>
  <si>
    <t>1180938</t>
  </si>
  <si>
    <t>MILTON HILTON LLC</t>
  </si>
  <si>
    <t>0420100</t>
  </si>
  <si>
    <t>MILFORD NATIONAL LLC</t>
  </si>
  <si>
    <t>PERRY LYNNWAY LLC</t>
  </si>
  <si>
    <t>NSTAR ELECTRIC STATION 514</t>
  </si>
  <si>
    <t>1193625</t>
  </si>
  <si>
    <t>PELICAN PRODUCTS INC</t>
  </si>
  <si>
    <t>0420853</t>
  </si>
  <si>
    <t>INTEL MASSACHUSETTS INC</t>
  </si>
  <si>
    <t>1194015</t>
  </si>
  <si>
    <t>WEETABIX COMPANY LLC</t>
  </si>
  <si>
    <t>BFI HALIFAX LANDFILL</t>
  </si>
  <si>
    <t>1200220</t>
  </si>
  <si>
    <t>BROWNING FERRIS INDUSTRIES INC</t>
  </si>
  <si>
    <t>0420247</t>
  </si>
  <si>
    <t>PLAINVILLE LANDFILL</t>
  </si>
  <si>
    <t>1200354</t>
  </si>
  <si>
    <t>MARBLEHEAD MUNICIPAL LIGHT DEPT</t>
  </si>
  <si>
    <t>1190915</t>
  </si>
  <si>
    <t>PPF OFF 200 CAMBRIDGE PARK DRIVE LLC</t>
  </si>
  <si>
    <t>NEW ENGLAND POWER COMPANY</t>
  </si>
  <si>
    <t>1210715</t>
  </si>
  <si>
    <t>HOOD COATINGS</t>
  </si>
  <si>
    <t>ALLIANCE LEATHER INC</t>
  </si>
  <si>
    <t>SIMONDS SAW</t>
  </si>
  <si>
    <t>CLPF REVERE LLC</t>
  </si>
  <si>
    <t>1200068</t>
  </si>
  <si>
    <t>LOWELL MGP SITE</t>
  </si>
  <si>
    <t>VICINITY ENERGY CAMBRIDGE LLC</t>
  </si>
  <si>
    <t>INDUSPAD INTERNATIONAL</t>
  </si>
  <si>
    <t>F&amp;G AGAWAM RECYCLING LLC</t>
  </si>
  <si>
    <t>Casella Waste Management of MA Inc</t>
  </si>
  <si>
    <t>BOSTON HOUSING AUTHORITY BROMLEY HEATH</t>
  </si>
  <si>
    <t>BOSTON HOUSING AUTHORITY CHARLESTOWN</t>
  </si>
  <si>
    <t>BOSTON HOUSING AUTHORITY OLD COLONY DEV</t>
  </si>
  <si>
    <t>GLADDING HEARN SHIPBUILDING</t>
  </si>
  <si>
    <t>1200947</t>
  </si>
  <si>
    <t>2018 Totals</t>
  </si>
  <si>
    <t>Facility AD ID</t>
  </si>
  <si>
    <t xml:space="preserve">ONYX SPECIALTY PAPERS INC WILLOW MILL </t>
  </si>
  <si>
    <t xml:space="preserve">RESILIENCE BOSTON INC </t>
  </si>
  <si>
    <t xml:space="preserve">BRIDGEWATER CORRECTIONAL COMPLEX </t>
  </si>
  <si>
    <t xml:space="preserve">SHIRE </t>
  </si>
  <si>
    <t>Count of Facility</t>
  </si>
  <si>
    <t>Sum of Total</t>
  </si>
  <si>
    <t>Sum of Fossil CO₂</t>
  </si>
  <si>
    <t>Sum of Biogenic CO₂</t>
  </si>
  <si>
    <t>Sum of CH₄</t>
  </si>
  <si>
    <t>Sum of N₂O</t>
  </si>
  <si>
    <t>Sum of SF₆</t>
  </si>
  <si>
    <t>Sum of HFCs and PFCs</t>
  </si>
  <si>
    <t>2019 Totals</t>
  </si>
  <si>
    <t>FORE RIVER ENERGY CENTER</t>
  </si>
  <si>
    <t>MYSTIC STATION</t>
  </si>
  <si>
    <t>KENDALL GREEN ENERGY LLC</t>
  </si>
  <si>
    <t>ANP BELLINGHAM ENERGY COMPANY LLC</t>
  </si>
  <si>
    <t>BLACKSTONE POWER GENERATING LLC</t>
  </si>
  <si>
    <t>COVANTA HAVERHILL INCORPORATED</t>
  </si>
  <si>
    <t>WHEELABRATOR MILLBURY INC</t>
  </si>
  <si>
    <t>WHEELABRATOR NORTH ANDOVER INCORPORATED</t>
  </si>
  <si>
    <t>NATIONAL GRID USA SERVICE COMPANY INC</t>
  </si>
  <si>
    <t>MILLENNIUM POWER COMPANY LLC</t>
  </si>
  <si>
    <t>WHEELABRATOR SAUGUS INC</t>
  </si>
  <si>
    <t>MEDICAL AREA TOTAL ENERGY PLANT</t>
  </si>
  <si>
    <t>FOOTPRINT POWER SALEM HARBOR DEVELOPMENT</t>
  </si>
  <si>
    <t>DISTRIGAS OF MASSACHUSETTS LLC</t>
  </si>
  <si>
    <t>RESOURCE CONTROL INC-WESTMINSTER</t>
  </si>
  <si>
    <t>BERKSHIRE POWER COMPANY LLC</t>
  </si>
  <si>
    <t>COLUMBIA GAS LAWRENCE OPERATING CENTER</t>
  </si>
  <si>
    <t>SOUTHBRIDGE LANDFILL GAS MANAGEMENT</t>
  </si>
  <si>
    <t>MASSACHUSETTS INSTITUTE OF TECHNOLOGY</t>
  </si>
  <si>
    <t>MASSPOWER LLC</t>
  </si>
  <si>
    <t>DIGHTON POWER</t>
  </si>
  <si>
    <t>NSTAR GAS</t>
  </si>
  <si>
    <t>UMASS AMHERST CAMPUS</t>
  </si>
  <si>
    <t>COMMUNITY ECO SPRINGFIELD LLC</t>
  </si>
  <si>
    <t>GENERAL ELECTRIC AIRCRAFT ENGINES</t>
  </si>
  <si>
    <t>MILFORD POWER LLC</t>
  </si>
  <si>
    <t>STORED SOLAR FITCHBURG LLC</t>
  </si>
  <si>
    <t>SOLUTIA INC</t>
  </si>
  <si>
    <t>HARVARD UNIVERSITY BLACKSTONE STEAM PLAN</t>
  </si>
  <si>
    <t>HOME MARKET FOODS</t>
  </si>
  <si>
    <t>UMASS MEDICAL SCHOOL</t>
  </si>
  <si>
    <t>VICINITY ENERGY LLC</t>
  </si>
  <si>
    <t>EXELON WEST MEDWAY LLC</t>
  </si>
  <si>
    <t>ST GOBAIN ABRASIVES INC</t>
  </si>
  <si>
    <t>MWRA DEER ISLAND</t>
  </si>
  <si>
    <t>COMMUNITY ECO PITTSFIELD LLC</t>
  </si>
  <si>
    <t>TENNESSEE GAS PIPELINE CO</t>
  </si>
  <si>
    <t>TWIN RIVERS TECHNOLOGIES MANUFACTURING C</t>
  </si>
  <si>
    <t>CANAL GENERATING LLC</t>
  </si>
  <si>
    <t>CARVER MARION WAREHAM REGIONAL REFUSE</t>
  </si>
  <si>
    <t>GILLETTE COMPANY LLC THE</t>
  </si>
  <si>
    <t>SPECIALTY MINERALS</t>
  </si>
  <si>
    <t>ROUSSELOT PEABODY INC</t>
  </si>
  <si>
    <t>BOSTON UNIVERSITY PHYSICAL PLANT</t>
  </si>
  <si>
    <t>WYETH LLC</t>
  </si>
  <si>
    <t>PITTSFIELD GENERATING COMPANY LP</t>
  </si>
  <si>
    <t>COLONIAL GAS LOWELL</t>
  </si>
  <si>
    <t>ANALOG DEVICES INC</t>
  </si>
  <si>
    <t>UPPER BLACKSTONE SSI</t>
  </si>
  <si>
    <t>WYMAN GORDON COMPANY</t>
  </si>
  <si>
    <t>USAF HANSCOM AFB 66 ABG/CEIE</t>
  </si>
  <si>
    <t>ERVING PAPER MILLS</t>
  </si>
  <si>
    <t>LIBERTY UTILITIES</t>
  </si>
  <si>
    <t>SKYWORKS SOLUTIONS INC</t>
  </si>
  <si>
    <t>SEAMAN PAPER COMPANY</t>
  </si>
  <si>
    <t>NEWARK AMERICA</t>
  </si>
  <si>
    <t>MASSPORT LOGAN AIRPORT</t>
  </si>
  <si>
    <t>BIOGEN INC</t>
  </si>
  <si>
    <t>NORTHEASTERN UNIVERSITY</t>
  </si>
  <si>
    <t>BOSTON COLLEGE CHESTNUT HILL</t>
  </si>
  <si>
    <t>NEA BELLINGHAM</t>
  </si>
  <si>
    <t>TENNESSEE GAS PIPELINE COMPANY LLC</t>
  </si>
  <si>
    <t>DARTMOUTH POWER ASSOCATES</t>
  </si>
  <si>
    <t>WASTE MANAGEMENT OF MASS INC</t>
  </si>
  <si>
    <t>AMERESCO CHICOPEE ENERGY INC</t>
  </si>
  <si>
    <t>STONY BROOK ENERGY CENTER</t>
  </si>
  <si>
    <t>TENNESSEE GAS PIPELINE LLC STATION 264</t>
  </si>
  <si>
    <t>TAUNTON MUNICIPAL LIGHT PLANT</t>
  </si>
  <si>
    <t>HOLLINGSWORTH &amp; VOSE</t>
  </si>
  <si>
    <t>BONDIS ISLAND LANDFILL</t>
  </si>
  <si>
    <t>BAYSTATE MEDICAL CENTER</t>
  </si>
  <si>
    <t>TUFTS UNIVERSITY</t>
  </si>
  <si>
    <t>BFI RANDOLPH LANDFILL</t>
  </si>
  <si>
    <t>WELLESLEY COLLEGE</t>
  </si>
  <si>
    <t>OCEAN SPRAY CRANBERRIES INC</t>
  </si>
  <si>
    <t>RAYTHEON INTEGRATED AIR DEFENSE CENTER</t>
  </si>
  <si>
    <t>KPR US LLC</t>
  </si>
  <si>
    <t>BFINA EAST BRIDGEWATER LANDFILL</t>
  </si>
  <si>
    <t>UMASS DARTMOUTH</t>
  </si>
  <si>
    <t>AGGREGATE INDUSTRIES</t>
  </si>
  <si>
    <t>LAHEY CLINIC HOSPITAL INC</t>
  </si>
  <si>
    <t>COCA-COLA NORTH AMERICA</t>
  </si>
  <si>
    <t>GREATER LAWRENCE SANITARY DISTRICT</t>
  </si>
  <si>
    <t>OLDCASTLE LAWN &amp; GARDEN INC LEE PLANT</t>
  </si>
  <si>
    <t>MWRA FORE RIVER STAGING AREA</t>
  </si>
  <si>
    <t>COOLEY DICKINSON HOSPITAL</t>
  </si>
  <si>
    <t>HOPKINTON LNG CORP</t>
  </si>
  <si>
    <t>BRADFORD INDUSTRIES</t>
  </si>
  <si>
    <t>SONOCO PRODUCTS CO INC</t>
  </si>
  <si>
    <t>BRISTOL-MYERS SQUIBB CO</t>
  </si>
  <si>
    <t>UMASS LOWELL NORTH CAMPUS</t>
  </si>
  <si>
    <t>GENZYME CORPORATION</t>
  </si>
  <si>
    <t>CHICOPEE SANITARY LANDFILL</t>
  </si>
  <si>
    <t>UMASS MEMORIAL MEDICAL CENTER</t>
  </si>
  <si>
    <t>BRANDEIS UNIVERSITY</t>
  </si>
  <si>
    <t>WILLIAMS COLLEGE</t>
  </si>
  <si>
    <t>CERTAINTEED</t>
  </si>
  <si>
    <t>WORCESTER POLYTECHNICAL INSTITUTE</t>
  </si>
  <si>
    <t>ACUSHNET COMPANY PLANT #2</t>
  </si>
  <si>
    <t>FLEXCON COMPANY INC</t>
  </si>
  <si>
    <t>TENNESSEE GAS PIPELINE LLC STATION 266A</t>
  </si>
  <si>
    <t>BAKER COMMODITIES</t>
  </si>
  <si>
    <t>NOVARTIS INSTITUTES FOR BIOMEDICAL RESEA</t>
  </si>
  <si>
    <t>BMR BLACKFAN CIRCLE LLC</t>
  </si>
  <si>
    <t>LANTHEUS MEDICAL IMAGING INC</t>
  </si>
  <si>
    <t>IXYS INTEGRATED CIRUITS, LLC</t>
  </si>
  <si>
    <t>ROHM AND HAAS ELECTRONIC MATERIALS LLC</t>
  </si>
  <si>
    <t>AMHERST COLLEGE</t>
  </si>
  <si>
    <t>COMMONWEALTH NEW BEDFORD ENERGY LLC</t>
  </si>
  <si>
    <t>ACUSHNET COMPANY - BALL PLANT III</t>
  </si>
  <si>
    <t>MUELLER ROAD GAS CONTROL</t>
  </si>
  <si>
    <t>MCI SHIRLEY</t>
  </si>
  <si>
    <t>MOUNT HOLYOKE COLLEGE</t>
  </si>
  <si>
    <t>TAUNTON LANDFILL</t>
  </si>
  <si>
    <t>CLARK UNIVERSITY</t>
  </si>
  <si>
    <t>MA COM TECHNOLOGY SOLUTIONS INC</t>
  </si>
  <si>
    <t>ISP FREETOWN FINE CHEMICALS</t>
  </si>
  <si>
    <t>MM TAUNTON ENERGY LLC</t>
  </si>
  <si>
    <t>BRIGHAM AND WOMENS FAULKNER HOSPITAL</t>
  </si>
  <si>
    <t>ASTRAZENECA PHARMACEUTICALS LP</t>
  </si>
  <si>
    <t>BENEVENTO ASPHALT CORPORATION</t>
  </si>
  <si>
    <t>ABBVIE BIORESEARCH CENTER INC</t>
  </si>
  <si>
    <t>KENS FOODS INCORPORATED</t>
  </si>
  <si>
    <t>BRAINTREE ELECTRIC</t>
  </si>
  <si>
    <t>RESOURCE CONTROL INC</t>
  </si>
  <si>
    <t>LYNN REGIONAL WWTP</t>
  </si>
  <si>
    <t>TEWKSBURY HOSPITAL</t>
  </si>
  <si>
    <t>ROYAL HOSPITALITY SERVICES INC</t>
  </si>
  <si>
    <t>COLLEGE OF THE HOLY CROSS</t>
  </si>
  <si>
    <t>WHEATON COLLEGE</t>
  </si>
  <si>
    <t>PJ KEATING COMPANY</t>
  </si>
  <si>
    <t>TL EDWARDS INC</t>
  </si>
  <si>
    <t>PHILLIPS ACADEMY</t>
  </si>
  <si>
    <t>BOURNE LANDFILL</t>
  </si>
  <si>
    <t>AGT WESTWOOD</t>
  </si>
  <si>
    <t>BROX INDUSTRIES INC</t>
  </si>
  <si>
    <t>3M CHELMSFORD</t>
  </si>
  <si>
    <t>KANZAKI SPECIALTY PAPERS INC</t>
  </si>
  <si>
    <t>PJ KEATING CO</t>
  </si>
  <si>
    <t>NORTH SHORE MEDICAL CENTER INC</t>
  </si>
  <si>
    <t>BRITTANY GLOBAL TECHNOLOGIES CORP</t>
  </si>
  <si>
    <t>MASSACHUSETTS GENERAL HOSPITAL</t>
  </si>
  <si>
    <t>US EDITH NOURSE VA HOSPITAL</t>
  </si>
  <si>
    <t>BRIDGEWATER STATE UNIVERSITY</t>
  </si>
  <si>
    <t>ST ELIZABETHS MEDICAL CENTER</t>
  </si>
  <si>
    <t>VA HEALTHCARE SYSTEM BROCKTON</t>
  </si>
  <si>
    <t>FITCHBURG STATE UNIVERSITY</t>
  </si>
  <si>
    <t>BERKSHIRE MEDICAL CENTER</t>
  </si>
  <si>
    <t>SIEMENS HEALTHCARE DIAGNOSTICS INC</t>
  </si>
  <si>
    <t>SOUTH SHORE HOSPITAL</t>
  </si>
  <si>
    <t>BETH ISRAEL DEACONESS HOSPITAL PLYMOUTH</t>
  </si>
  <si>
    <t>TANNER STREET GENERATION LLC</t>
  </si>
  <si>
    <t>ST VINCENT HOSPITAL @ WORC MED CTR</t>
  </si>
  <si>
    <t>MT AUBURN HOSPITAL</t>
  </si>
  <si>
    <t>WESTOVER AIR RESERVE BASE</t>
  </si>
  <si>
    <t>BOSTIK INCORPORATED</t>
  </si>
  <si>
    <t>NEWTON WELLESLEY HOSPITAL</t>
  </si>
  <si>
    <t>SOUTH HADLEY LANDFILL</t>
  </si>
  <si>
    <t>BHA MARY ELLEN MCCORMICK</t>
  </si>
  <si>
    <t>CAPE COD HOSPITAL</t>
  </si>
  <si>
    <t>BABSON COLLEGE</t>
  </si>
  <si>
    <t>US VA MEDICAL CENTER</t>
  </si>
  <si>
    <t>BEVERLY HOSPITAL</t>
  </si>
  <si>
    <t>EMS CUP LLC</t>
  </si>
  <si>
    <t>MCI FRAMINGHAM</t>
  </si>
  <si>
    <t>LOWELL GENERAL HOSPITAL</t>
  </si>
  <si>
    <t>HOLT AND BUGBEE COMPANY</t>
  </si>
  <si>
    <t>NORTHFIELD MOUNT HERMON SCHOOL</t>
  </si>
  <si>
    <t>LAWRENCE GENERAL HOSPITAL</t>
  </si>
  <si>
    <t>SBC ENERGY LLC</t>
  </si>
  <si>
    <t>SPRAGUE-EVERETT TERMINAL</t>
  </si>
  <si>
    <t>MERCY MEDICAL CENTER</t>
  </si>
  <si>
    <t>FOREST CITY UNIVERSITY PARK AT MIT</t>
  </si>
  <si>
    <t>ARCLIN SURFACES LLC</t>
  </si>
  <si>
    <t>MILLENNIUM PLACE</t>
  </si>
  <si>
    <t>TWISS STREET LANDFILL GAS ENERGY PROJECT</t>
  </si>
  <si>
    <t>FRAMINGHAM STATE UNIVERSITY</t>
  </si>
  <si>
    <t>SIMONDS INTERNATIONAL</t>
  </si>
  <si>
    <t>CHARLTON MEMORIAL HOSPITAL</t>
  </si>
  <si>
    <t>NEWLY WEDS FOODS</t>
  </si>
  <si>
    <t>MERRIMACK COLLEGE</t>
  </si>
  <si>
    <t>NEW CORR PACKAGING</t>
  </si>
  <si>
    <t>NEW ENGLAND SHEETS LLC</t>
  </si>
  <si>
    <t>BOSTON PARK PLAZA HOTEL &amp; TOWERS</t>
  </si>
  <si>
    <t>THE FIRST CHURCH OF CHRIST SCIENTIST</t>
  </si>
  <si>
    <t>BHA CHARLESTOWN</t>
  </si>
  <si>
    <t>VERTEX PHARMACEUTICALS INC</t>
  </si>
  <si>
    <t>HOLLINGSWORTH &amp; VOSE COMPANY</t>
  </si>
  <si>
    <t>WOODS HOLE OCEAN INSTITUTE</t>
  </si>
  <si>
    <t>STURDY MEMORIAL HOSP</t>
  </si>
  <si>
    <t>POLYFOAM CORPORATION</t>
  </si>
  <si>
    <t>MBTA COMMUTER RAIL MAINTENANCE FACILITY</t>
  </si>
  <si>
    <t>SMITH &amp; WESSON INC</t>
  </si>
  <si>
    <t>NORTH CENTRAL CORRECTIONAL INSTITUTE</t>
  </si>
  <si>
    <t>BHA BROMLEY HEATH TMC</t>
  </si>
  <si>
    <t>YANKEE CANDLE CO</t>
  </si>
  <si>
    <t>ST LUKES HOSPITAL</t>
  </si>
  <si>
    <t>JOSEPHS MIDDLE EAST BAKERY</t>
  </si>
  <si>
    <t>UMASS HAHNEMANN</t>
  </si>
  <si>
    <t>PLAINVILLE GENERATING</t>
  </si>
  <si>
    <t>SWAN DYEING &amp; PRINTING CORP</t>
  </si>
  <si>
    <t>MIT LINCOLN LABORATORY</t>
  </si>
  <si>
    <t>AXCELIS TECHNOLOGIES INC</t>
  </si>
  <si>
    <t>HAARTZ CORP</t>
  </si>
  <si>
    <t>T MARZETTI/CHATHAM VILLAGE</t>
  </si>
  <si>
    <t>AR METALLIZING LTD</t>
  </si>
  <si>
    <t>ESSENTIAL POWER MASSACHUSETTS LLC</t>
  </si>
  <si>
    <t>FOUNTAIN PLATING CO INC</t>
  </si>
  <si>
    <t>PIANTEDOSI BAKING CO</t>
  </si>
  <si>
    <t>HAZEN PAPER CO</t>
  </si>
  <si>
    <t>BARRDAY CORPORATION</t>
  </si>
  <si>
    <t>TEXTRON SYSTEMS CORPORATION</t>
  </si>
  <si>
    <t>INDUSTRIAL POWER SERVICES CORP</t>
  </si>
  <si>
    <t>BHA OLD COLONY DEVELOPMENT</t>
  </si>
  <si>
    <t>FRIENDLYS MANUFACTURING AND RETAIL LLC</t>
  </si>
  <si>
    <t>PEABODY MUNICIPAL LIGHT PLANT</t>
  </si>
  <si>
    <t>GAS DIVISION OFFICE</t>
  </si>
  <si>
    <t>NORTHAMPTON LANDFILL</t>
  </si>
  <si>
    <t>GRANBY SANITARY LANDFILL</t>
  </si>
  <si>
    <t>CALLAWAY GOLF BALL OPERATIONS INC</t>
  </si>
  <si>
    <t>APPLIED MATERIALS INC</t>
  </si>
  <si>
    <t>HOGAN REGIONAL CENTER</t>
  </si>
  <si>
    <t>ITW POLYMERS ADHESIVES NORTH AMERICA</t>
  </si>
  <si>
    <t>INDUSPAD LLC</t>
  </si>
  <si>
    <t>MCI NORFOLK</t>
  </si>
  <si>
    <t>IDEAL TAPE COMPANY</t>
  </si>
  <si>
    <t>NANTUCKET ELECTRIC COMPANY</t>
  </si>
  <si>
    <t>SCHNEIDER ELECTRIC</t>
  </si>
  <si>
    <t>US VA BOSTON HEALTHCARE SYSTEM</t>
  </si>
  <si>
    <t>VINEYARD RELIABILITY LLC OAK BLUFFS</t>
  </si>
  <si>
    <t>TENNESSEE GAS PIPELINE LLC STATION 267</t>
  </si>
  <si>
    <t>VINEYARD RELIABILITY W TISBURY</t>
  </si>
  <si>
    <t>NEW ENGLAND PRIMATE RESEARCH CENTER</t>
  </si>
  <si>
    <t>MBTA SOUTH BOSTON POWER</t>
  </si>
  <si>
    <t>EXELON FRAMINGHAM LLC</t>
  </si>
  <si>
    <t>PATRIOT BEVERAGES LLC</t>
  </si>
  <si>
    <t>3M</t>
  </si>
  <si>
    <t>BOSTON SHIP REPAIR LLC</t>
  </si>
  <si>
    <t>HUDSON LIGHT &amp; POWER DEPARTMENT</t>
  </si>
  <si>
    <t>ST JOSEPHS ABBEY</t>
  </si>
  <si>
    <t>BROCKTON AWRF</t>
  </si>
  <si>
    <t>GLOBAL COMPANIES LLC</t>
  </si>
  <si>
    <t>CHICOPEE ELECTRIC LIGHT</t>
  </si>
  <si>
    <t>BERKSHIRE GAS CO</t>
  </si>
  <si>
    <t>EXXONMOBIL EVERETT TERMINAL</t>
  </si>
  <si>
    <t>SHREWSBURY ELECTRIC AND CABLE OPERATIONS</t>
  </si>
  <si>
    <t>GULF OIL LP CHELSEA</t>
  </si>
  <si>
    <t>SUNOCO PARTNERS MARKETING &amp; TERMINALS LP</t>
  </si>
  <si>
    <t>BUCKEYE SPRINGFIELD TERMINAL</t>
  </si>
  <si>
    <t>GAS RECOVERY SERVICES</t>
  </si>
  <si>
    <t>IRVING OIL TERMINALS</t>
  </si>
  <si>
    <t>INTERPRINT INC</t>
  </si>
  <si>
    <t>COMM OF MA MDPH BIDLS</t>
  </si>
  <si>
    <t>IPSWICH MUNICIPAL LIGHT</t>
  </si>
  <si>
    <t>MARBLEHEAD MUNICIPAL WILKINS</t>
  </si>
  <si>
    <t>MUSTANG MOTORCYCLE PRODUCTS LLC</t>
  </si>
  <si>
    <t>2020 Totals</t>
  </si>
  <si>
    <t>AGRI MARK INC</t>
  </si>
  <si>
    <t>BARNHARDT MANUFACTURING CO</t>
  </si>
  <si>
    <t>2021 Totals</t>
  </si>
  <si>
    <t>CONSTELLATION WEST MEDWAY LLC</t>
  </si>
  <si>
    <t>UNIVERSITY PARK AT MIT</t>
  </si>
  <si>
    <t>NASOYA FOODS USA LLC</t>
  </si>
  <si>
    <t>2022 Totals</t>
  </si>
  <si>
    <t>AQID</t>
  </si>
  <si>
    <t>NE RENEWABLE POWER FITCHBURG LLC</t>
  </si>
  <si>
    <t>ARE MA REGION NO 110 LLC</t>
  </si>
  <si>
    <t>NISSHA METALLIZING SOLUTIONS LTD</t>
  </si>
  <si>
    <t>ITW PERFORMANCE POLYMERS</t>
  </si>
  <si>
    <t>a</t>
  </si>
  <si>
    <t>Sum of 2022</t>
  </si>
  <si>
    <t xml:space="preserve">Note: This workbook and chart include only large stationary facilities that are required to report GHG emissions greenhouse gas emissions pursuant to 310 CMR 7.71. </t>
  </si>
  <si>
    <t>A statewide inventory of all Massachusetts GHG emissions is published separately by MassDEP each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</si>
</sst>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409]d\-mmm\-yy;@"/>
    <numFmt numFmtId="165" formatCode="[$-409]mmmm\ d\,\ yyyy;@"/>
    <numFmt numFmtId="166" formatCode="mm/dd/yyyy"/>
    <numFmt numFmtId="167" formatCode="[$-409]dd\-mmm\-yy;@"/>
  </numFmts>
  <fonts count="28" x14ac:knownFonts="1">
    <font>
      <sz val="11"/>
      <color theme="1"/>
      <name val="Calibri"/>
      <family val="2"/>
      <scheme val="minor"/>
    </font>
    <font>
      <sz val="11"/>
      <color theme="1"/>
      <name val="Calibri"/>
      <family val="2"/>
      <scheme val="minor"/>
    </font>
    <font>
      <sz val="11"/>
      <color theme="1"/>
      <name val="Calibri"/>
      <family val="2"/>
    </font>
    <font>
      <b/>
      <sz val="11"/>
      <color theme="1"/>
      <name val="Calibri"/>
      <family val="2"/>
      <scheme val="minor"/>
    </font>
    <font>
      <b/>
      <sz val="1"/>
      <color theme="0"/>
      <name val="Calibri"/>
      <family val="2"/>
      <scheme val="minor"/>
    </font>
    <font>
      <b/>
      <sz val="11"/>
      <color rgb="FF000000"/>
      <name val="Calibri"/>
      <family val="2"/>
      <scheme val="minor"/>
    </font>
    <font>
      <sz val="10"/>
      <name val="Calibri"/>
      <family val="1"/>
      <scheme val="minor"/>
    </font>
    <font>
      <sz val="10"/>
      <name val="Arial"/>
      <family val="2"/>
    </font>
    <font>
      <sz val="11"/>
      <color theme="1"/>
      <name val="Agency FB"/>
      <family val="2"/>
    </font>
    <font>
      <sz val="11"/>
      <color rgb="FF3F3F76"/>
      <name val="Agency FB"/>
      <family val="2"/>
    </font>
    <font>
      <b/>
      <sz val="11"/>
      <color rgb="FFFA7D00"/>
      <name val="Agency FB"/>
      <family val="2"/>
    </font>
    <font>
      <u/>
      <sz val="11"/>
      <color theme="10"/>
      <name val="Calibri"/>
      <family val="2"/>
      <scheme val="minor"/>
    </font>
    <font>
      <u/>
      <sz val="11"/>
      <name val="Calibri"/>
      <family val="2"/>
      <scheme val="minor"/>
    </font>
    <font>
      <b/>
      <u/>
      <sz val="11"/>
      <color theme="1"/>
      <name val="Calibri"/>
      <family val="2"/>
      <scheme val="minor"/>
    </font>
    <font>
      <u/>
      <sz val="11"/>
      <color theme="1"/>
      <name val="Calibri"/>
      <family val="2"/>
      <scheme val="minor"/>
    </font>
    <font>
      <b/>
      <u/>
      <sz val="11"/>
      <color theme="4" tint="-0.249977111117893"/>
      <name val="Calibri"/>
      <family val="2"/>
      <scheme val="minor"/>
    </font>
    <font>
      <b/>
      <u/>
      <sz val="11"/>
      <color rgb="FFC00000"/>
      <name val="Calibri"/>
      <family val="2"/>
      <scheme val="minor"/>
    </font>
    <font>
      <b/>
      <u/>
      <sz val="11"/>
      <color theme="6" tint="-0.249977111117893"/>
      <name val="Calibri"/>
      <family val="2"/>
      <scheme val="minor"/>
    </font>
    <font>
      <b/>
      <u/>
      <sz val="11"/>
      <color theme="7"/>
      <name val="Calibri"/>
      <family val="2"/>
      <scheme val="minor"/>
    </font>
    <font>
      <sz val="14"/>
      <color theme="1"/>
      <name val="Calibri"/>
      <family val="2"/>
      <scheme val="minor"/>
    </font>
    <font>
      <sz val="11"/>
      <color rgb="FF000000"/>
      <name val="Calibri"/>
      <family val="2"/>
      <scheme val="minor"/>
    </font>
    <font>
      <vertAlign val="subscript"/>
      <sz val="11"/>
      <color rgb="FF000000"/>
      <name val="Calibri"/>
      <family val="2"/>
      <scheme val="minor"/>
    </font>
    <font>
      <sz val="11"/>
      <color theme="4" tint="-0.249977111117893"/>
      <name val="Calibri"/>
      <family val="2"/>
      <scheme val="minor"/>
    </font>
    <font>
      <b/>
      <u/>
      <sz val="11"/>
      <name val="Calibri"/>
      <family val="2"/>
      <scheme val="minor"/>
    </font>
    <font>
      <sz val="11"/>
      <color rgb="FF000000"/>
      <name val="Calibri"/>
      <family val="2"/>
    </font>
    <font>
      <sz val="11"/>
      <name val="Calibri"/>
      <family val="2"/>
      <scheme val="minor"/>
    </font>
    <font>
      <b/>
      <u/>
      <sz val="11"/>
      <color theme="9" tint="-0.249977111117893"/>
      <name val="Calibri"/>
      <family val="2"/>
      <scheme val="minor"/>
    </font>
    <font>
      <b/>
      <u/>
      <sz val="11"/>
      <color theme="10"/>
      <name val="Calibri"/>
      <family val="2"/>
      <scheme val="minor"/>
    </font>
  </fonts>
  <fills count="5">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theme="6" tint="0.79998168889431442"/>
      </patternFill>
    </fill>
  </fills>
  <borders count="2">
    <border>
      <left/>
      <right/>
      <top/>
      <bottom/>
      <diagonal/>
    </border>
    <border>
      <left style="thin">
        <color rgb="FF7F7F7F"/>
      </left>
      <right style="thin">
        <color rgb="FF7F7F7F"/>
      </right>
      <top style="thin">
        <color rgb="FF7F7F7F"/>
      </top>
      <bottom style="thin">
        <color rgb="FF7F7F7F"/>
      </bottom>
      <diagonal/>
    </border>
  </borders>
  <cellStyleXfs count="10">
    <xf numFmtId="0" fontId="0"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6" fillId="0" borderId="0"/>
    <xf numFmtId="44" fontId="7" fillId="0" borderId="0" applyFont="0" applyFill="0" applyBorder="0" applyAlignment="0" applyProtection="0"/>
    <xf numFmtId="0" fontId="8" fillId="4" borderId="0" applyNumberFormat="0" applyBorder="0" applyAlignment="0" applyProtection="0"/>
    <xf numFmtId="0" fontId="9" fillId="2" borderId="1" applyNumberFormat="0" applyAlignment="0" applyProtection="0"/>
    <xf numFmtId="0" fontId="10" fillId="3" borderId="1" applyNumberFormat="0" applyAlignment="0" applyProtection="0"/>
    <xf numFmtId="0" fontId="11" fillId="0" borderId="0" applyNumberFormat="0" applyFill="0" applyBorder="0" applyAlignment="0" applyProtection="0"/>
  </cellStyleXfs>
  <cellXfs count="54">
    <xf numFmtId="0" fontId="0" fillId="0" borderId="0" xfId="0"/>
    <xf numFmtId="43" fontId="0" fillId="0" borderId="0" xfId="1" applyFont="1"/>
    <xf numFmtId="43" fontId="0" fillId="0" borderId="0" xfId="0" applyNumberFormat="1"/>
    <xf numFmtId="49" fontId="0" fillId="0" borderId="0" xfId="0" applyNumberFormat="1"/>
    <xf numFmtId="43" fontId="0" fillId="0" borderId="0" xfId="1" applyFont="1" applyBorder="1" applyAlignment="1"/>
    <xf numFmtId="10" fontId="0" fillId="0" borderId="0" xfId="3" applyNumberFormat="1" applyFont="1" applyBorder="1" applyAlignment="1"/>
    <xf numFmtId="43" fontId="0" fillId="0" borderId="0" xfId="1" applyFont="1" applyFill="1" applyBorder="1"/>
    <xf numFmtId="0" fontId="3" fillId="0" borderId="0" xfId="0" applyFont="1"/>
    <xf numFmtId="43" fontId="3" fillId="0" borderId="0" xfId="0" applyNumberFormat="1" applyFont="1"/>
    <xf numFmtId="10" fontId="3" fillId="0" borderId="0" xfId="3" applyNumberFormat="1" applyFont="1" applyBorder="1" applyAlignment="1"/>
    <xf numFmtId="0" fontId="0" fillId="0" borderId="0" xfId="0" applyAlignment="1">
      <alignment vertical="center"/>
    </xf>
    <xf numFmtId="0" fontId="5" fillId="0" borderId="0" xfId="0" applyFont="1" applyAlignment="1">
      <alignment vertical="center"/>
    </xf>
    <xf numFmtId="165" fontId="0" fillId="0" borderId="0" xfId="0" applyNumberFormat="1" applyAlignment="1">
      <alignment horizontal="left" vertical="center"/>
    </xf>
    <xf numFmtId="43" fontId="0" fillId="0" borderId="0" xfId="1" applyFont="1" applyFill="1" applyAlignment="1"/>
    <xf numFmtId="43" fontId="0" fillId="0" borderId="0" xfId="1" applyFont="1" applyFill="1"/>
    <xf numFmtId="43" fontId="3" fillId="0" borderId="0" xfId="1" applyFont="1" applyFill="1" applyAlignment="1"/>
    <xf numFmtId="10" fontId="0" fillId="0" borderId="0" xfId="3" applyNumberFormat="1" applyFont="1" applyFill="1" applyAlignment="1"/>
    <xf numFmtId="10" fontId="0" fillId="0" borderId="0" xfId="3" applyNumberFormat="1" applyFont="1" applyFill="1" applyBorder="1" applyAlignment="1"/>
    <xf numFmtId="0" fontId="11" fillId="0" borderId="0" xfId="9" applyAlignment="1">
      <alignment vertical="center"/>
    </xf>
    <xf numFmtId="0" fontId="14" fillId="0" borderId="0" xfId="9" applyFont="1" applyAlignment="1">
      <alignment vertical="center"/>
    </xf>
    <xf numFmtId="0" fontId="3" fillId="0" borderId="0" xfId="0" applyFont="1" applyAlignment="1">
      <alignment wrapText="1"/>
    </xf>
    <xf numFmtId="0" fontId="14" fillId="0" borderId="0" xfId="9" quotePrefix="1" applyFont="1" applyAlignment="1">
      <alignment vertical="center"/>
    </xf>
    <xf numFmtId="0" fontId="19" fillId="0" borderId="0" xfId="0" applyFont="1"/>
    <xf numFmtId="0" fontId="19" fillId="0" borderId="0" xfId="0" applyFont="1" applyAlignment="1">
      <alignment vertical="center"/>
    </xf>
    <xf numFmtId="0" fontId="20" fillId="0" borderId="0" xfId="0" applyFont="1" applyAlignment="1">
      <alignment vertical="center" wrapText="1"/>
    </xf>
    <xf numFmtId="0" fontId="12" fillId="0" borderId="0" xfId="9" applyFont="1" applyAlignment="1">
      <alignment vertical="center"/>
    </xf>
    <xf numFmtId="0" fontId="0" fillId="0" borderId="0" xfId="0" pivotButton="1"/>
    <xf numFmtId="0" fontId="0" fillId="0" borderId="0" xfId="0" applyAlignment="1">
      <alignment horizontal="left"/>
    </xf>
    <xf numFmtId="0" fontId="0" fillId="0" borderId="0" xfId="0" applyAlignment="1">
      <alignment horizontal="justify" vertical="center" wrapText="1"/>
    </xf>
    <xf numFmtId="0" fontId="24" fillId="0" borderId="0" xfId="0" applyFont="1"/>
    <xf numFmtId="0" fontId="20" fillId="0" borderId="0" xfId="0" applyFont="1"/>
    <xf numFmtId="0" fontId="0" fillId="0" borderId="0" xfId="0" quotePrefix="1"/>
    <xf numFmtId="0" fontId="25" fillId="0" borderId="0" xfId="0" applyFont="1"/>
    <xf numFmtId="49" fontId="25" fillId="0" borderId="0" xfId="0" applyNumberFormat="1" applyFont="1"/>
    <xf numFmtId="49" fontId="0" fillId="0" borderId="0" xfId="0" applyNumberFormat="1" applyAlignment="1">
      <alignment horizontal="left"/>
    </xf>
    <xf numFmtId="49" fontId="24" fillId="0" borderId="0" xfId="0" quotePrefix="1" applyNumberFormat="1" applyFont="1" applyAlignment="1">
      <alignment horizontal="left"/>
    </xf>
    <xf numFmtId="49" fontId="0" fillId="0" borderId="0" xfId="0" quotePrefix="1" applyNumberFormat="1"/>
    <xf numFmtId="49" fontId="24" fillId="0" borderId="0" xfId="0" applyNumberFormat="1" applyFont="1" applyAlignment="1">
      <alignment horizontal="left"/>
    </xf>
    <xf numFmtId="166" fontId="0" fillId="0" borderId="0" xfId="0" applyNumberFormat="1"/>
    <xf numFmtId="167" fontId="0" fillId="0" borderId="0" xfId="0" applyNumberFormat="1"/>
    <xf numFmtId="0" fontId="3" fillId="0" borderId="0" xfId="0" applyFont="1" applyAlignment="1">
      <alignment horizontal="center"/>
    </xf>
    <xf numFmtId="164" fontId="3" fillId="0" borderId="0" xfId="0" applyNumberFormat="1" applyFont="1" applyAlignment="1">
      <alignment horizontal="center"/>
    </xf>
    <xf numFmtId="1" fontId="4" fillId="0" borderId="0" xfId="0" applyNumberFormat="1" applyFont="1" applyAlignment="1">
      <alignment horizontal="right" vertical="top"/>
    </xf>
    <xf numFmtId="43" fontId="5" fillId="0" borderId="0" xfId="1" applyFont="1" applyFill="1" applyAlignment="1">
      <alignment horizontal="center" vertical="center"/>
    </xf>
    <xf numFmtId="49" fontId="3" fillId="0" borderId="0" xfId="0" applyNumberFormat="1" applyFont="1" applyAlignment="1">
      <alignment horizontal="center"/>
    </xf>
    <xf numFmtId="43" fontId="3" fillId="0" borderId="0" xfId="1" applyFont="1" applyFill="1" applyBorder="1" applyAlignment="1">
      <alignment horizontal="center"/>
    </xf>
    <xf numFmtId="164" fontId="3" fillId="0" borderId="0" xfId="1" applyNumberFormat="1" applyFont="1" applyFill="1" applyBorder="1" applyAlignment="1">
      <alignment horizontal="center"/>
    </xf>
    <xf numFmtId="1" fontId="3" fillId="0" borderId="0" xfId="0" applyNumberFormat="1" applyFont="1" applyAlignment="1">
      <alignment horizontal="center"/>
    </xf>
    <xf numFmtId="164" fontId="0" fillId="0" borderId="0" xfId="0" applyNumberFormat="1"/>
    <xf numFmtId="43" fontId="20" fillId="0" borderId="0" xfId="1" applyFont="1" applyFill="1"/>
    <xf numFmtId="0" fontId="5" fillId="0" borderId="0" xfId="1" applyNumberFormat="1" applyFont="1" applyFill="1" applyAlignment="1">
      <alignment horizontal="center" vertical="center"/>
    </xf>
    <xf numFmtId="43" fontId="3" fillId="0" borderId="0" xfId="1" applyFont="1" applyFill="1" applyAlignment="1">
      <alignment horizontal="center" vertical="center"/>
    </xf>
    <xf numFmtId="0" fontId="3" fillId="0" borderId="0" xfId="1" applyNumberFormat="1" applyFont="1" applyFill="1" applyAlignment="1">
      <alignment horizontal="center" vertical="center"/>
    </xf>
    <xf numFmtId="43" fontId="3" fillId="0" borderId="0" xfId="1" applyFont="1"/>
  </cellXfs>
  <cellStyles count="10">
    <cellStyle name="20% - Accent3 2" xfId="6" xr:uid="{E453A506-BA77-47E7-84CB-017868E6A5BE}"/>
    <cellStyle name="Calculation 2" xfId="8" xr:uid="{48098C90-8BCC-4327-873F-2FA993B65EF8}"/>
    <cellStyle name="Comma" xfId="1" builtinId="3"/>
    <cellStyle name="Currency 2" xfId="5" xr:uid="{F3DE1AB6-339A-445E-A6B2-80D17C4AB43B}"/>
    <cellStyle name="Hyperlink" xfId="9" builtinId="8"/>
    <cellStyle name="Input 2" xfId="7" xr:uid="{6ADFC6F9-5D67-4597-B94C-BF96B9CE6152}"/>
    <cellStyle name="Normal" xfId="0" builtinId="0"/>
    <cellStyle name="Normal 2" xfId="4" xr:uid="{BC60053B-0C36-413A-8C0E-C7E22F06C208}"/>
    <cellStyle name="Normal 3" xfId="2" xr:uid="{2E839199-68AB-4E55-AD9C-86DF6A810BD2}"/>
    <cellStyle name="Percent" xfId="3" builtinId="5"/>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D9B6F2"/>
      <color rgb="FFDD73FA"/>
      <color rgb="FFD44C4C"/>
      <color rgb="FFF1B8FC"/>
      <color rgb="FFF3C8F7"/>
      <color rgb="FFFFC7CE"/>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1.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pivotCacheDefinition" Target="pivotCache/pivotCacheDefinition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3.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6.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5.xml"/><Relationship Id="rId27" Type="http://schemas.openxmlformats.org/officeDocument/2006/relationships/calcChain" Target="calcChain.xml"/><Relationship Id="rId30"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3.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4.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5.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6.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7.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8.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Reported Greenhouse Gas Emissions by Year by Gas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277112496354625"/>
          <c:y val="8.5856481481481492E-2"/>
          <c:w val="0.88681220836978714"/>
          <c:h val="0.8073583835377075"/>
        </c:manualLayout>
      </c:layout>
      <c:barChart>
        <c:barDir val="col"/>
        <c:grouping val="stacked"/>
        <c:varyColors val="0"/>
        <c:ser>
          <c:idx val="1"/>
          <c:order val="1"/>
          <c:tx>
            <c:strRef>
              <c:f>'Reported Emissions by Year'!$D$5</c:f>
              <c:strCache>
                <c:ptCount val="1"/>
                <c:pt idx="0">
                  <c:v> Fossil CO₂ </c:v>
                </c:pt>
              </c:strCache>
            </c:strRef>
          </c:tx>
          <c:spPr>
            <a:solidFill>
              <a:schemeClr val="accent4"/>
            </a:solidFill>
            <a:ln>
              <a:noFill/>
            </a:ln>
            <a:effectLst/>
          </c:spPr>
          <c:invertIfNegative val="0"/>
          <c:cat>
            <c:numRef>
              <c:f>'Reported Emissions by Year'!$C$6:$C$38</c:f>
              <c:numCache>
                <c:formatCode>General</c:formatCode>
                <c:ptCount val="3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pt idx="23">
                  <c:v>2041</c:v>
                </c:pt>
                <c:pt idx="24">
                  <c:v>2042</c:v>
                </c:pt>
                <c:pt idx="25">
                  <c:v>2043</c:v>
                </c:pt>
                <c:pt idx="26">
                  <c:v>2044</c:v>
                </c:pt>
                <c:pt idx="27">
                  <c:v>2045</c:v>
                </c:pt>
                <c:pt idx="28">
                  <c:v>2046</c:v>
                </c:pt>
                <c:pt idx="29">
                  <c:v>2047</c:v>
                </c:pt>
                <c:pt idx="30">
                  <c:v>2048</c:v>
                </c:pt>
                <c:pt idx="31">
                  <c:v>2049</c:v>
                </c:pt>
                <c:pt idx="32">
                  <c:v>2050</c:v>
                </c:pt>
              </c:numCache>
            </c:numRef>
          </c:cat>
          <c:val>
            <c:numRef>
              <c:f>'Reported Emissions by Year'!$D$6:$D$38</c:f>
              <c:numCache>
                <c:formatCode>_(* #,##0.00_);_(* \(#,##0.00\);_(* "-"??_);_(@_)</c:formatCode>
                <c:ptCount val="33"/>
                <c:pt idx="0">
                  <c:v>11594296.705591314</c:v>
                </c:pt>
                <c:pt idx="1">
                  <c:v>10062667.928673118</c:v>
                </c:pt>
                <c:pt idx="2">
                  <c:v>9298539.2561654281</c:v>
                </c:pt>
                <c:pt idx="3">
                  <c:v>9758293.2493296489</c:v>
                </c:pt>
                <c:pt idx="4">
                  <c:v>10458799.545327367</c:v>
                </c:pt>
              </c:numCache>
            </c:numRef>
          </c:val>
          <c:extLst>
            <c:ext xmlns:c16="http://schemas.microsoft.com/office/drawing/2014/chart" uri="{C3380CC4-5D6E-409C-BE32-E72D297353CC}">
              <c16:uniqueId val="{00000001-8E5B-4740-A5DC-8BF552EB0701}"/>
            </c:ext>
          </c:extLst>
        </c:ser>
        <c:ser>
          <c:idx val="2"/>
          <c:order val="2"/>
          <c:tx>
            <c:strRef>
              <c:f>'Reported Emissions by Year'!$E$5</c:f>
              <c:strCache>
                <c:ptCount val="1"/>
                <c:pt idx="0">
                  <c:v> Biogenic CO₂ </c:v>
                </c:pt>
              </c:strCache>
            </c:strRef>
          </c:tx>
          <c:spPr>
            <a:solidFill>
              <a:schemeClr val="accent6"/>
            </a:solidFill>
            <a:ln>
              <a:noFill/>
            </a:ln>
            <a:effectLst/>
          </c:spPr>
          <c:invertIfNegative val="0"/>
          <c:cat>
            <c:numRef>
              <c:f>'Reported Emissions by Year'!$C$6:$C$38</c:f>
              <c:numCache>
                <c:formatCode>General</c:formatCode>
                <c:ptCount val="3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pt idx="23">
                  <c:v>2041</c:v>
                </c:pt>
                <c:pt idx="24">
                  <c:v>2042</c:v>
                </c:pt>
                <c:pt idx="25">
                  <c:v>2043</c:v>
                </c:pt>
                <c:pt idx="26">
                  <c:v>2044</c:v>
                </c:pt>
                <c:pt idx="27">
                  <c:v>2045</c:v>
                </c:pt>
                <c:pt idx="28">
                  <c:v>2046</c:v>
                </c:pt>
                <c:pt idx="29">
                  <c:v>2047</c:v>
                </c:pt>
                <c:pt idx="30">
                  <c:v>2048</c:v>
                </c:pt>
                <c:pt idx="31">
                  <c:v>2049</c:v>
                </c:pt>
                <c:pt idx="32">
                  <c:v>2050</c:v>
                </c:pt>
              </c:numCache>
            </c:numRef>
          </c:cat>
          <c:val>
            <c:numRef>
              <c:f>'Reported Emissions by Year'!$E$6:$E$38</c:f>
              <c:numCache>
                <c:formatCode>_(* #,##0.00_);_(* \(#,##0.00\);_(* "-"??_);_(@_)</c:formatCode>
                <c:ptCount val="33"/>
                <c:pt idx="0">
                  <c:v>2271584.3698696462</c:v>
                </c:pt>
                <c:pt idx="1">
                  <c:v>2173046.0621172735</c:v>
                </c:pt>
                <c:pt idx="2">
                  <c:v>2088785.5253866781</c:v>
                </c:pt>
                <c:pt idx="3">
                  <c:v>2043594.7466917527</c:v>
                </c:pt>
                <c:pt idx="4">
                  <c:v>2058252.2868593601</c:v>
                </c:pt>
              </c:numCache>
            </c:numRef>
          </c:val>
          <c:extLst>
            <c:ext xmlns:c16="http://schemas.microsoft.com/office/drawing/2014/chart" uri="{C3380CC4-5D6E-409C-BE32-E72D297353CC}">
              <c16:uniqueId val="{00000002-8E5B-4740-A5DC-8BF552EB0701}"/>
            </c:ext>
          </c:extLst>
        </c:ser>
        <c:ser>
          <c:idx val="3"/>
          <c:order val="3"/>
          <c:tx>
            <c:strRef>
              <c:f>'Reported Emissions by Year'!$F$5</c:f>
              <c:strCache>
                <c:ptCount val="1"/>
                <c:pt idx="0">
                  <c:v> CH₄ </c:v>
                </c:pt>
              </c:strCache>
            </c:strRef>
          </c:tx>
          <c:spPr>
            <a:solidFill>
              <a:schemeClr val="accent2">
                <a:lumMod val="60000"/>
              </a:schemeClr>
            </a:solidFill>
            <a:ln>
              <a:noFill/>
            </a:ln>
            <a:effectLst/>
          </c:spPr>
          <c:invertIfNegative val="0"/>
          <c:cat>
            <c:numRef>
              <c:f>'Reported Emissions by Year'!$C$6:$C$38</c:f>
              <c:numCache>
                <c:formatCode>General</c:formatCode>
                <c:ptCount val="3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pt idx="23">
                  <c:v>2041</c:v>
                </c:pt>
                <c:pt idx="24">
                  <c:v>2042</c:v>
                </c:pt>
                <c:pt idx="25">
                  <c:v>2043</c:v>
                </c:pt>
                <c:pt idx="26">
                  <c:v>2044</c:v>
                </c:pt>
                <c:pt idx="27">
                  <c:v>2045</c:v>
                </c:pt>
                <c:pt idx="28">
                  <c:v>2046</c:v>
                </c:pt>
                <c:pt idx="29">
                  <c:v>2047</c:v>
                </c:pt>
                <c:pt idx="30">
                  <c:v>2048</c:v>
                </c:pt>
                <c:pt idx="31">
                  <c:v>2049</c:v>
                </c:pt>
                <c:pt idx="32">
                  <c:v>2050</c:v>
                </c:pt>
              </c:numCache>
            </c:numRef>
          </c:cat>
          <c:val>
            <c:numRef>
              <c:f>'Reported Emissions by Year'!$F$6:$F$38</c:f>
              <c:numCache>
                <c:formatCode>_(* #,##0.00_);_(* \(#,##0.00\);_(* "-"??_);_(@_)</c:formatCode>
                <c:ptCount val="33"/>
                <c:pt idx="0">
                  <c:v>1079273.1670627212</c:v>
                </c:pt>
                <c:pt idx="1">
                  <c:v>1278726.658210719</c:v>
                </c:pt>
                <c:pt idx="2">
                  <c:v>1166086.1176488793</c:v>
                </c:pt>
                <c:pt idx="3">
                  <c:v>1041676.0523153598</c:v>
                </c:pt>
                <c:pt idx="4">
                  <c:v>1225335.1367038912</c:v>
                </c:pt>
              </c:numCache>
            </c:numRef>
          </c:val>
          <c:extLst>
            <c:ext xmlns:c16="http://schemas.microsoft.com/office/drawing/2014/chart" uri="{C3380CC4-5D6E-409C-BE32-E72D297353CC}">
              <c16:uniqueId val="{00000003-8E5B-4740-A5DC-8BF552EB0701}"/>
            </c:ext>
          </c:extLst>
        </c:ser>
        <c:ser>
          <c:idx val="4"/>
          <c:order val="4"/>
          <c:tx>
            <c:strRef>
              <c:f>'Reported Emissions by Year'!$G$5</c:f>
              <c:strCache>
                <c:ptCount val="1"/>
                <c:pt idx="0">
                  <c:v> N₂O </c:v>
                </c:pt>
              </c:strCache>
            </c:strRef>
          </c:tx>
          <c:spPr>
            <a:solidFill>
              <a:schemeClr val="accent4">
                <a:lumMod val="60000"/>
              </a:schemeClr>
            </a:solidFill>
            <a:ln>
              <a:noFill/>
            </a:ln>
            <a:effectLst/>
          </c:spPr>
          <c:invertIfNegative val="0"/>
          <c:cat>
            <c:numRef>
              <c:f>'Reported Emissions by Year'!$C$6:$C$38</c:f>
              <c:numCache>
                <c:formatCode>General</c:formatCode>
                <c:ptCount val="3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pt idx="23">
                  <c:v>2041</c:v>
                </c:pt>
                <c:pt idx="24">
                  <c:v>2042</c:v>
                </c:pt>
                <c:pt idx="25">
                  <c:v>2043</c:v>
                </c:pt>
                <c:pt idx="26">
                  <c:v>2044</c:v>
                </c:pt>
                <c:pt idx="27">
                  <c:v>2045</c:v>
                </c:pt>
                <c:pt idx="28">
                  <c:v>2046</c:v>
                </c:pt>
                <c:pt idx="29">
                  <c:v>2047</c:v>
                </c:pt>
                <c:pt idx="30">
                  <c:v>2048</c:v>
                </c:pt>
                <c:pt idx="31">
                  <c:v>2049</c:v>
                </c:pt>
                <c:pt idx="32">
                  <c:v>2050</c:v>
                </c:pt>
              </c:numCache>
            </c:numRef>
          </c:cat>
          <c:val>
            <c:numRef>
              <c:f>'Reported Emissions by Year'!$G$6:$G$38</c:f>
              <c:numCache>
                <c:formatCode>_(* #,##0.00_);_(* \(#,##0.00\);_(* "-"??_);_(@_)</c:formatCode>
                <c:ptCount val="33"/>
                <c:pt idx="0">
                  <c:v>68849.459805119957</c:v>
                </c:pt>
                <c:pt idx="1">
                  <c:v>57515.225512319987</c:v>
                </c:pt>
                <c:pt idx="2">
                  <c:v>55701.049034576019</c:v>
                </c:pt>
                <c:pt idx="3">
                  <c:v>72768.906957423358</c:v>
                </c:pt>
                <c:pt idx="4">
                  <c:v>55649.972679567611</c:v>
                </c:pt>
              </c:numCache>
            </c:numRef>
          </c:val>
          <c:extLst>
            <c:ext xmlns:c16="http://schemas.microsoft.com/office/drawing/2014/chart" uri="{C3380CC4-5D6E-409C-BE32-E72D297353CC}">
              <c16:uniqueId val="{00000004-8E5B-4740-A5DC-8BF552EB0701}"/>
            </c:ext>
          </c:extLst>
        </c:ser>
        <c:ser>
          <c:idx val="5"/>
          <c:order val="5"/>
          <c:tx>
            <c:strRef>
              <c:f>'Reported Emissions by Year'!$H$5</c:f>
              <c:strCache>
                <c:ptCount val="1"/>
                <c:pt idx="0">
                  <c:v> SF₆ </c:v>
                </c:pt>
              </c:strCache>
            </c:strRef>
          </c:tx>
          <c:spPr>
            <a:solidFill>
              <a:schemeClr val="accent6">
                <a:lumMod val="60000"/>
              </a:schemeClr>
            </a:solidFill>
            <a:ln>
              <a:noFill/>
            </a:ln>
            <a:effectLst/>
          </c:spPr>
          <c:invertIfNegative val="0"/>
          <c:cat>
            <c:numRef>
              <c:f>'Reported Emissions by Year'!$C$6:$C$38</c:f>
              <c:numCache>
                <c:formatCode>General</c:formatCode>
                <c:ptCount val="3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pt idx="23">
                  <c:v>2041</c:v>
                </c:pt>
                <c:pt idx="24">
                  <c:v>2042</c:v>
                </c:pt>
                <c:pt idx="25">
                  <c:v>2043</c:v>
                </c:pt>
                <c:pt idx="26">
                  <c:v>2044</c:v>
                </c:pt>
                <c:pt idx="27">
                  <c:v>2045</c:v>
                </c:pt>
                <c:pt idx="28">
                  <c:v>2046</c:v>
                </c:pt>
                <c:pt idx="29">
                  <c:v>2047</c:v>
                </c:pt>
                <c:pt idx="30">
                  <c:v>2048</c:v>
                </c:pt>
                <c:pt idx="31">
                  <c:v>2049</c:v>
                </c:pt>
                <c:pt idx="32">
                  <c:v>2050</c:v>
                </c:pt>
              </c:numCache>
            </c:numRef>
          </c:cat>
          <c:val>
            <c:numRef>
              <c:f>'Reported Emissions by Year'!$H$6:$H$38</c:f>
              <c:numCache>
                <c:formatCode>_(* #,##0.00_);_(* \(#,##0.00\);_(* "-"??_);_(@_)</c:formatCode>
                <c:ptCount val="33"/>
                <c:pt idx="0">
                  <c:v>14580.264384</c:v>
                </c:pt>
                <c:pt idx="1">
                  <c:v>25477.488912960005</c:v>
                </c:pt>
                <c:pt idx="2">
                  <c:v>11328.714432000001</c:v>
                </c:pt>
                <c:pt idx="3">
                  <c:v>39108.553019439998</c:v>
                </c:pt>
                <c:pt idx="4">
                  <c:v>15434.265540960001</c:v>
                </c:pt>
              </c:numCache>
            </c:numRef>
          </c:val>
          <c:extLst>
            <c:ext xmlns:c16="http://schemas.microsoft.com/office/drawing/2014/chart" uri="{C3380CC4-5D6E-409C-BE32-E72D297353CC}">
              <c16:uniqueId val="{00000005-8E5B-4740-A5DC-8BF552EB0701}"/>
            </c:ext>
          </c:extLst>
        </c:ser>
        <c:ser>
          <c:idx val="6"/>
          <c:order val="6"/>
          <c:tx>
            <c:strRef>
              <c:f>'Reported Emissions by Year'!$I$5</c:f>
              <c:strCache>
                <c:ptCount val="1"/>
                <c:pt idx="0">
                  <c:v> HFCs and PFCs </c:v>
                </c:pt>
              </c:strCache>
            </c:strRef>
          </c:tx>
          <c:spPr>
            <a:solidFill>
              <a:schemeClr val="accent2">
                <a:lumMod val="80000"/>
                <a:lumOff val="20000"/>
              </a:schemeClr>
            </a:solidFill>
            <a:ln>
              <a:noFill/>
            </a:ln>
            <a:effectLst/>
          </c:spPr>
          <c:invertIfNegative val="0"/>
          <c:cat>
            <c:numRef>
              <c:f>'Reported Emissions by Year'!$C$6:$C$38</c:f>
              <c:numCache>
                <c:formatCode>General</c:formatCode>
                <c:ptCount val="3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pt idx="23">
                  <c:v>2041</c:v>
                </c:pt>
                <c:pt idx="24">
                  <c:v>2042</c:v>
                </c:pt>
                <c:pt idx="25">
                  <c:v>2043</c:v>
                </c:pt>
                <c:pt idx="26">
                  <c:v>2044</c:v>
                </c:pt>
                <c:pt idx="27">
                  <c:v>2045</c:v>
                </c:pt>
                <c:pt idx="28">
                  <c:v>2046</c:v>
                </c:pt>
                <c:pt idx="29">
                  <c:v>2047</c:v>
                </c:pt>
                <c:pt idx="30">
                  <c:v>2048</c:v>
                </c:pt>
                <c:pt idx="31">
                  <c:v>2049</c:v>
                </c:pt>
                <c:pt idx="32">
                  <c:v>2050</c:v>
                </c:pt>
              </c:numCache>
            </c:numRef>
          </c:cat>
          <c:val>
            <c:numRef>
              <c:f>'Reported Emissions by Year'!$I$6:$I$38</c:f>
              <c:numCache>
                <c:formatCode>_(* #,##0.00_);_(* \(#,##0.00\);_(* "-"??_);_(@_)</c:formatCode>
                <c:ptCount val="33"/>
                <c:pt idx="0">
                  <c:v>72447.959697119994</c:v>
                </c:pt>
                <c:pt idx="1">
                  <c:v>64759.874182415995</c:v>
                </c:pt>
                <c:pt idx="2">
                  <c:v>55969.36216704001</c:v>
                </c:pt>
                <c:pt idx="3">
                  <c:v>79188.039742400011</c:v>
                </c:pt>
                <c:pt idx="4">
                  <c:v>77312.538192959997</c:v>
                </c:pt>
              </c:numCache>
            </c:numRef>
          </c:val>
          <c:extLst>
            <c:ext xmlns:c16="http://schemas.microsoft.com/office/drawing/2014/chart" uri="{C3380CC4-5D6E-409C-BE32-E72D297353CC}">
              <c16:uniqueId val="{00000006-8E5B-4740-A5DC-8BF552EB0701}"/>
            </c:ext>
          </c:extLst>
        </c:ser>
        <c:dLbls>
          <c:showLegendKey val="0"/>
          <c:showVal val="0"/>
          <c:showCatName val="0"/>
          <c:showSerName val="0"/>
          <c:showPercent val="0"/>
          <c:showBubbleSize val="0"/>
        </c:dLbls>
        <c:gapWidth val="100"/>
        <c:overlap val="100"/>
        <c:axId val="934391064"/>
        <c:axId val="934387456"/>
        <c:extLst>
          <c:ext xmlns:c15="http://schemas.microsoft.com/office/drawing/2012/chart" uri="{02D57815-91ED-43cb-92C2-25804820EDAC}">
            <c15:filteredBarSeries>
              <c15:ser>
                <c:idx val="0"/>
                <c:order val="0"/>
                <c:tx>
                  <c:strRef>
                    <c:extLst>
                      <c:ext uri="{02D57815-91ED-43cb-92C2-25804820EDAC}">
                        <c15:formulaRef>
                          <c15:sqref>'Reported Emissions by Year'!$C$5</c15:sqref>
                        </c15:formulaRef>
                      </c:ext>
                    </c:extLst>
                    <c:strCache>
                      <c:ptCount val="1"/>
                      <c:pt idx="0">
                        <c:v>Stacked Emissions</c:v>
                      </c:pt>
                    </c:strCache>
                  </c:strRef>
                </c:tx>
                <c:spPr>
                  <a:solidFill>
                    <a:schemeClr val="accent2"/>
                  </a:solidFill>
                  <a:ln>
                    <a:noFill/>
                  </a:ln>
                  <a:effectLst/>
                </c:spPr>
                <c:invertIfNegative val="0"/>
                <c:cat>
                  <c:numRef>
                    <c:extLst>
                      <c:ext uri="{02D57815-91ED-43cb-92C2-25804820EDAC}">
                        <c15:formulaRef>
                          <c15:sqref>'Reported Emissions by Year'!$C$6:$C$38</c15:sqref>
                        </c15:formulaRef>
                      </c:ext>
                    </c:extLst>
                    <c:numCache>
                      <c:formatCode>General</c:formatCode>
                      <c:ptCount val="3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pt idx="23">
                        <c:v>2041</c:v>
                      </c:pt>
                      <c:pt idx="24">
                        <c:v>2042</c:v>
                      </c:pt>
                      <c:pt idx="25">
                        <c:v>2043</c:v>
                      </c:pt>
                      <c:pt idx="26">
                        <c:v>2044</c:v>
                      </c:pt>
                      <c:pt idx="27">
                        <c:v>2045</c:v>
                      </c:pt>
                      <c:pt idx="28">
                        <c:v>2046</c:v>
                      </c:pt>
                      <c:pt idx="29">
                        <c:v>2047</c:v>
                      </c:pt>
                      <c:pt idx="30">
                        <c:v>2048</c:v>
                      </c:pt>
                      <c:pt idx="31">
                        <c:v>2049</c:v>
                      </c:pt>
                      <c:pt idx="32">
                        <c:v>2050</c:v>
                      </c:pt>
                    </c:numCache>
                  </c:numRef>
                </c:cat>
                <c:val>
                  <c:numRef>
                    <c:extLst>
                      <c:ext uri="{02D57815-91ED-43cb-92C2-25804820EDAC}">
                        <c15:formulaRef>
                          <c15:sqref>'Reported Emissions by Year'!$C$6:$C$38</c15:sqref>
                        </c15:formulaRef>
                      </c:ext>
                    </c:extLst>
                    <c:numCache>
                      <c:formatCode>General</c:formatCode>
                      <c:ptCount val="3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pt idx="23">
                        <c:v>2041</c:v>
                      </c:pt>
                      <c:pt idx="24">
                        <c:v>2042</c:v>
                      </c:pt>
                      <c:pt idx="25">
                        <c:v>2043</c:v>
                      </c:pt>
                      <c:pt idx="26">
                        <c:v>2044</c:v>
                      </c:pt>
                      <c:pt idx="27">
                        <c:v>2045</c:v>
                      </c:pt>
                      <c:pt idx="28">
                        <c:v>2046</c:v>
                      </c:pt>
                      <c:pt idx="29">
                        <c:v>2047</c:v>
                      </c:pt>
                      <c:pt idx="30">
                        <c:v>2048</c:v>
                      </c:pt>
                      <c:pt idx="31">
                        <c:v>2049</c:v>
                      </c:pt>
                      <c:pt idx="32">
                        <c:v>2050</c:v>
                      </c:pt>
                    </c:numCache>
                  </c:numRef>
                </c:val>
                <c:extLst>
                  <c:ext xmlns:c16="http://schemas.microsoft.com/office/drawing/2014/chart" uri="{C3380CC4-5D6E-409C-BE32-E72D297353CC}">
                    <c16:uniqueId val="{00000000-8E5B-4740-A5DC-8BF552EB0701}"/>
                  </c:ext>
                </c:extLst>
              </c15:ser>
            </c15:filteredBarSeries>
          </c:ext>
        </c:extLst>
      </c:barChart>
      <c:catAx>
        <c:axId val="934391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34387456"/>
        <c:crosses val="autoZero"/>
        <c:auto val="1"/>
        <c:lblAlgn val="ctr"/>
        <c:lblOffset val="100"/>
        <c:noMultiLvlLbl val="0"/>
      </c:catAx>
      <c:valAx>
        <c:axId val="9343874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800" b="0" i="0" baseline="0">
                    <a:effectLst/>
                  </a:rPr>
                  <a:t>Metric Tons of CO₂e  </a:t>
                </a:r>
                <a:endParaRPr lang="en-US">
                  <a:effectLst/>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34391064"/>
        <c:crosses val="autoZero"/>
        <c:crossBetween val="between"/>
      </c:valAx>
      <c:dTable>
        <c:showHorzBorder val="0"/>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700" b="0" i="0" u="none" strike="noStrike" kern="1200" baseline="0">
                <a:ln>
                  <a:noFill/>
                </a:ln>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rot="5400000" vert="horz"/>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[2022facghg.xlsx]2020 Charts!2020EmissionsType</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2020 Reported </a:t>
            </a:r>
            <a:r>
              <a:rPr lang="en-US" sz="1400" b="0" i="0" u="none" strike="noStrike" baseline="0">
                <a:effectLst/>
              </a:rPr>
              <a:t>Greenhouse Gas </a:t>
            </a:r>
            <a:r>
              <a:rPr lang="en-US"/>
              <a:t>Emissions by Gas Type</a:t>
            </a:r>
          </a:p>
        </c:rich>
      </c:tx>
      <c:overlay val="0"/>
      <c:spPr>
        <a:noFill/>
        <a:ln>
          <a:noFill/>
        </a:ln>
        <a:effectLst/>
      </c:spPr>
    </c:title>
    <c:autoTitleDeleted val="0"/>
    <c:pivotFmts>
      <c:pivotFmt>
        <c:idx val="0"/>
        <c:spPr>
          <a:solidFill>
            <a:schemeClr val="accent2"/>
          </a:solidFill>
          <a:ln>
            <a:noFill/>
          </a:ln>
          <a:effectLst/>
        </c:spPr>
        <c:marker>
          <c:symbol val="circle"/>
          <c:size val="5"/>
          <c:spPr>
            <a:solidFill>
              <a:schemeClr val="accent2"/>
            </a:solidFill>
            <a:ln w="9525">
              <a:solidFill>
                <a:schemeClr val="accent2"/>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
        <c:spPr>
          <a:solidFill>
            <a:schemeClr val="accent2"/>
          </a:solidFill>
          <a:ln>
            <a:noFill/>
          </a:ln>
          <a:effectLst/>
        </c:spPr>
        <c:marker>
          <c:symbol val="circle"/>
          <c:size val="5"/>
          <c:spPr>
            <a:solidFill>
              <a:schemeClr val="accent4"/>
            </a:solidFill>
            <a:ln w="9525">
              <a:solidFill>
                <a:schemeClr val="accent4"/>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
        <c:spPr>
          <a:solidFill>
            <a:schemeClr val="accent2"/>
          </a:solidFill>
          <a:ln>
            <a:noFill/>
          </a:ln>
          <a:effectLst/>
        </c:spPr>
        <c:marker>
          <c:symbol val="circle"/>
          <c:size val="5"/>
          <c:spPr>
            <a:solidFill>
              <a:schemeClr val="accent6"/>
            </a:solidFill>
            <a:ln w="9525">
              <a:solidFill>
                <a:schemeClr val="accent6"/>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3"/>
        <c:spPr>
          <a:solidFill>
            <a:schemeClr val="accent2"/>
          </a:solidFill>
          <a:ln>
            <a:noFill/>
          </a:ln>
          <a:effectLst/>
        </c:spPr>
        <c:marker>
          <c:symbol val="circle"/>
          <c:size val="5"/>
          <c:spPr>
            <a:solidFill>
              <a:schemeClr val="accent2">
                <a:lumMod val="60000"/>
              </a:schemeClr>
            </a:solidFill>
            <a:ln w="9525">
              <a:solidFill>
                <a:schemeClr val="accent2">
                  <a:lumMod val="60000"/>
                </a:schemeClr>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4"/>
        <c:spPr>
          <a:solidFill>
            <a:schemeClr val="accent2"/>
          </a:solidFill>
          <a:ln>
            <a:noFill/>
          </a:ln>
          <a:effectLst/>
        </c:spPr>
        <c:marker>
          <c:symbol val="circle"/>
          <c:size val="5"/>
          <c:spPr>
            <a:solidFill>
              <a:schemeClr val="accent4">
                <a:lumMod val="60000"/>
              </a:schemeClr>
            </a:solidFill>
            <a:ln w="9525">
              <a:solidFill>
                <a:schemeClr val="accent4">
                  <a:lumMod val="60000"/>
                </a:schemeClr>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5"/>
        <c:spPr>
          <a:solidFill>
            <a:schemeClr val="accent2"/>
          </a:solidFill>
          <a:ln>
            <a:noFill/>
          </a:ln>
          <a:effectLst/>
        </c:spPr>
        <c:marker>
          <c:symbol val="circle"/>
          <c:size val="5"/>
          <c:spPr>
            <a:solidFill>
              <a:schemeClr val="accent6">
                <a:lumMod val="60000"/>
              </a:schemeClr>
            </a:solidFill>
            <a:ln w="9525">
              <a:solidFill>
                <a:schemeClr val="accent6">
                  <a:lumMod val="60000"/>
                </a:schemeClr>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6"/>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7"/>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8"/>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9"/>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0"/>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1"/>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2"/>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3"/>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4"/>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5"/>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6"/>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7"/>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8"/>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9"/>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0"/>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1"/>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2"/>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3"/>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4"/>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5"/>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6"/>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7"/>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8"/>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9"/>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30"/>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31"/>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32"/>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33"/>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34"/>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35"/>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36"/>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37"/>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38"/>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39"/>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40"/>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41"/>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42"/>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43"/>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44"/>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45"/>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46"/>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47"/>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s>
    <c:plotArea>
      <c:layout/>
      <c:barChart>
        <c:barDir val="col"/>
        <c:grouping val="clustered"/>
        <c:varyColors val="0"/>
        <c:ser>
          <c:idx val="0"/>
          <c:order val="0"/>
          <c:tx>
            <c:strRef>
              <c:f>'2020 Charts'!$C$67</c:f>
              <c:strCache>
                <c:ptCount val="1"/>
                <c:pt idx="0">
                  <c:v>Sum of Fossil CO₂</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'2020 Charts'!$C$68</c:f>
              <c:strCache>
                <c:ptCount val="1"/>
                <c:pt idx="0">
                  <c:v>Total</c:v>
                </c:pt>
              </c:strCache>
            </c:strRef>
          </c:cat>
          <c:val>
            <c:numRef>
              <c:f>'2020 Charts'!$C$68</c:f>
              <c:numCache>
                <c:formatCode>General</c:formatCode>
                <c:ptCount val="1"/>
                <c:pt idx="0">
                  <c:v>9298539.2561654281</c:v>
                </c:pt>
              </c:numCache>
            </c:numRef>
          </c:val>
          <c:extLst>
            <c:ext xmlns:c16="http://schemas.microsoft.com/office/drawing/2014/chart" uri="{C3380CC4-5D6E-409C-BE32-E72D297353CC}">
              <c16:uniqueId val="{00000000-93CE-4CA3-9F85-C01B3C125C4D}"/>
            </c:ext>
          </c:extLst>
        </c:ser>
        <c:ser>
          <c:idx val="1"/>
          <c:order val="1"/>
          <c:tx>
            <c:strRef>
              <c:f>'2020 Charts'!$D$67</c:f>
              <c:strCache>
                <c:ptCount val="1"/>
                <c:pt idx="0">
                  <c:v>Sum of Biogenic CO₂</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'2020 Charts'!$C$68</c:f>
              <c:strCache>
                <c:ptCount val="1"/>
                <c:pt idx="0">
                  <c:v>Total</c:v>
                </c:pt>
              </c:strCache>
            </c:strRef>
          </c:cat>
          <c:val>
            <c:numRef>
              <c:f>'2020 Charts'!$D$68</c:f>
              <c:numCache>
                <c:formatCode>General</c:formatCode>
                <c:ptCount val="1"/>
                <c:pt idx="0">
                  <c:v>2088785.5253866781</c:v>
                </c:pt>
              </c:numCache>
            </c:numRef>
          </c:val>
          <c:extLst>
            <c:ext xmlns:c16="http://schemas.microsoft.com/office/drawing/2014/chart" uri="{C3380CC4-5D6E-409C-BE32-E72D297353CC}">
              <c16:uniqueId val="{00000001-93CE-4CA3-9F85-C01B3C125C4D}"/>
            </c:ext>
          </c:extLst>
        </c:ser>
        <c:ser>
          <c:idx val="2"/>
          <c:order val="2"/>
          <c:tx>
            <c:strRef>
              <c:f>'2020 Charts'!$E$67</c:f>
              <c:strCache>
                <c:ptCount val="1"/>
                <c:pt idx="0">
                  <c:v>Sum of CH₄</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'2020 Charts'!$C$68</c:f>
              <c:strCache>
                <c:ptCount val="1"/>
                <c:pt idx="0">
                  <c:v>Total</c:v>
                </c:pt>
              </c:strCache>
            </c:strRef>
          </c:cat>
          <c:val>
            <c:numRef>
              <c:f>'2020 Charts'!$E$68</c:f>
              <c:numCache>
                <c:formatCode>General</c:formatCode>
                <c:ptCount val="1"/>
                <c:pt idx="0">
                  <c:v>1166086.1176488793</c:v>
                </c:pt>
              </c:numCache>
            </c:numRef>
          </c:val>
          <c:extLst>
            <c:ext xmlns:c16="http://schemas.microsoft.com/office/drawing/2014/chart" uri="{C3380CC4-5D6E-409C-BE32-E72D297353CC}">
              <c16:uniqueId val="{00000002-93CE-4CA3-9F85-C01B3C125C4D}"/>
            </c:ext>
          </c:extLst>
        </c:ser>
        <c:ser>
          <c:idx val="3"/>
          <c:order val="3"/>
          <c:tx>
            <c:strRef>
              <c:f>'2020 Charts'!$F$67</c:f>
              <c:strCache>
                <c:ptCount val="1"/>
                <c:pt idx="0">
                  <c:v>Sum of N₂O</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ext>
            </c:extLst>
          </c:dLbls>
          <c:cat>
            <c:strRef>
              <c:f>'2020 Charts'!$C$68</c:f>
              <c:strCache>
                <c:ptCount val="1"/>
                <c:pt idx="0">
                  <c:v>Total</c:v>
                </c:pt>
              </c:strCache>
            </c:strRef>
          </c:cat>
          <c:val>
            <c:numRef>
              <c:f>'2020 Charts'!$F$68</c:f>
              <c:numCache>
                <c:formatCode>General</c:formatCode>
                <c:ptCount val="1"/>
                <c:pt idx="0">
                  <c:v>55701.049034576019</c:v>
                </c:pt>
              </c:numCache>
            </c:numRef>
          </c:val>
          <c:extLst>
            <c:ext xmlns:c16="http://schemas.microsoft.com/office/drawing/2014/chart" uri="{C3380CC4-5D6E-409C-BE32-E72D297353CC}">
              <c16:uniqueId val="{00000003-93CE-4CA3-9F85-C01B3C125C4D}"/>
            </c:ext>
          </c:extLst>
        </c:ser>
        <c:ser>
          <c:idx val="4"/>
          <c:order val="4"/>
          <c:tx>
            <c:strRef>
              <c:f>'2020 Charts'!$G$67</c:f>
              <c:strCache>
                <c:ptCount val="1"/>
                <c:pt idx="0">
                  <c:v>Sum of SF₆</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'2020 Charts'!$C$68</c:f>
              <c:strCache>
                <c:ptCount val="1"/>
                <c:pt idx="0">
                  <c:v>Total</c:v>
                </c:pt>
              </c:strCache>
            </c:strRef>
          </c:cat>
          <c:val>
            <c:numRef>
              <c:f>'2020 Charts'!$G$68</c:f>
              <c:numCache>
                <c:formatCode>General</c:formatCode>
                <c:ptCount val="1"/>
                <c:pt idx="0">
                  <c:v>11328.714432000001</c:v>
                </c:pt>
              </c:numCache>
            </c:numRef>
          </c:val>
          <c:extLst>
            <c:ext xmlns:c16="http://schemas.microsoft.com/office/drawing/2014/chart" uri="{C3380CC4-5D6E-409C-BE32-E72D297353CC}">
              <c16:uniqueId val="{00000004-93CE-4CA3-9F85-C01B3C125C4D}"/>
            </c:ext>
          </c:extLst>
        </c:ser>
        <c:ser>
          <c:idx val="5"/>
          <c:order val="5"/>
          <c:tx>
            <c:strRef>
              <c:f>'2020 Charts'!$H$67</c:f>
              <c:strCache>
                <c:ptCount val="1"/>
                <c:pt idx="0">
                  <c:v>Sum of HFCs and PFCs</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'2020 Charts'!$C$68</c:f>
              <c:strCache>
                <c:ptCount val="1"/>
                <c:pt idx="0">
                  <c:v>Total</c:v>
                </c:pt>
              </c:strCache>
            </c:strRef>
          </c:cat>
          <c:val>
            <c:numRef>
              <c:f>'2020 Charts'!$H$68</c:f>
              <c:numCache>
                <c:formatCode>General</c:formatCode>
                <c:ptCount val="1"/>
                <c:pt idx="0">
                  <c:v>55969.36216704001</c:v>
                </c:pt>
              </c:numCache>
            </c:numRef>
          </c:val>
          <c:extLst>
            <c:ext xmlns:c16="http://schemas.microsoft.com/office/drawing/2014/chart" uri="{C3380CC4-5D6E-409C-BE32-E72D297353CC}">
              <c16:uniqueId val="{00000005-93CE-4CA3-9F85-C01B3C125C4D}"/>
            </c:ext>
          </c:extLst>
        </c:ser>
        <c:dLbls>
          <c:dLblPos val="outEnd"/>
          <c:showLegendKey val="0"/>
          <c:showVal val="1"/>
          <c:showCatName val="0"/>
          <c:showSerName val="0"/>
          <c:showPercent val="0"/>
          <c:showBubbleSize val="0"/>
        </c:dLbls>
        <c:gapWidth val="30"/>
        <c:overlap val="-30"/>
        <c:axId val="1350665392"/>
        <c:axId val="1350668344"/>
      </c:barChart>
      <c:catAx>
        <c:axId val="1350665392"/>
        <c:scaling>
          <c:orientation val="minMax"/>
        </c:scaling>
        <c:delete val="1"/>
        <c:axPos val="b"/>
        <c:numFmt formatCode="General" sourceLinked="1"/>
        <c:majorTickMark val="none"/>
        <c:minorTickMark val="none"/>
        <c:tickLblPos val="nextTo"/>
        <c:crossAx val="1350668344"/>
        <c:crosses val="autoZero"/>
        <c:auto val="1"/>
        <c:lblAlgn val="ctr"/>
        <c:lblOffset val="100"/>
        <c:noMultiLvlLbl val="0"/>
      </c:catAx>
      <c:valAx>
        <c:axId val="13506683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800" b="0" i="0" baseline="0">
                    <a:effectLst/>
                  </a:rPr>
                  <a:t>Metric Tons of CO₂e  </a:t>
                </a:r>
                <a:endParaRPr lang="en-US">
                  <a:effectLst/>
                </a:endParaRPr>
              </a:p>
            </c:rich>
          </c:tx>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50665392"/>
        <c:crosses val="autoZero"/>
        <c:crossBetween val="between"/>
      </c:valAx>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[2022facghg.xlsx]2020 Charts!2020EmissionsSector</c:name>
    <c:fmtId val="2"/>
  </c:pivotSource>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a:t>2020 Reported </a:t>
            </a:r>
            <a:r>
              <a:rPr lang="en-US" sz="1800" b="0" i="0" u="none" strike="noStrike" baseline="0">
                <a:effectLst/>
              </a:rPr>
              <a:t>Greenhouse Gas </a:t>
            </a:r>
            <a:r>
              <a:rPr lang="en-US" sz="1800"/>
              <a:t>Emissions by Sector</a:t>
            </a:r>
          </a:p>
        </c:rich>
      </c:tx>
      <c:overlay val="0"/>
      <c:spPr>
        <a:noFill/>
        <a:ln>
          <a:noFill/>
        </a:ln>
        <a:effectLst/>
      </c:spPr>
    </c:title>
    <c:autoTitleDeleted val="0"/>
    <c:pivotFmts>
      <c:pivotFmt>
        <c:idx val="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6"/>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7"/>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8"/>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9"/>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0"/>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1"/>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2"/>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3"/>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4"/>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5"/>
        <c:dLbl>
          <c:idx val="0"/>
          <c:numFmt formatCode="#,##0" sourceLinked="0"/>
          <c:spPr>
            <a:noFill/>
            <a:ln>
              <a:noFill/>
            </a:ln>
            <a:effectLst/>
          </c:spPr>
          <c:txPr>
            <a:bodyPr wrap="square" lIns="38100" tIns="19050" rIns="38100" bIns="19050" anchor="ctr">
              <a:spAutoFit/>
            </a:bodyPr>
            <a:lstStyle/>
            <a:p>
              <a:pPr>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56"/>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7"/>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8"/>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9"/>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0"/>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1"/>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2"/>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3"/>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4"/>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5"/>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6"/>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7"/>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8"/>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9"/>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0"/>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1"/>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2"/>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3"/>
        <c:marker>
          <c:symbol val="none"/>
        </c:marker>
        <c:dLbl>
          <c:idx val="0"/>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'2020 Charts'!$D$35:$D$36</c:f>
              <c:strCache>
                <c:ptCount val="1"/>
                <c:pt idx="0">
                  <c:v>Power Generation</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Charts'!$C$37</c:f>
              <c:strCache>
                <c:ptCount val="1"/>
                <c:pt idx="0">
                  <c:v>Total</c:v>
                </c:pt>
              </c:strCache>
            </c:strRef>
          </c:cat>
          <c:val>
            <c:numRef>
              <c:f>'2020 Charts'!$D$37</c:f>
              <c:numCache>
                <c:formatCode>General</c:formatCode>
                <c:ptCount val="1"/>
                <c:pt idx="0">
                  <c:v>6366582.7908177637</c:v>
                </c:pt>
              </c:numCache>
            </c:numRef>
          </c:val>
          <c:extLst>
            <c:ext xmlns:c16="http://schemas.microsoft.com/office/drawing/2014/chart" uri="{C3380CC4-5D6E-409C-BE32-E72D297353CC}">
              <c16:uniqueId val="{00000000-5DD2-428C-9767-7175F405DE46}"/>
            </c:ext>
          </c:extLst>
        </c:ser>
        <c:ser>
          <c:idx val="1"/>
          <c:order val="1"/>
          <c:tx>
            <c:strRef>
              <c:f>'2020 Charts'!$E$35:$E$36</c:f>
              <c:strCache>
                <c:ptCount val="1"/>
                <c:pt idx="0">
                  <c:v>Solid Waste Combustors</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Charts'!$C$37</c:f>
              <c:strCache>
                <c:ptCount val="1"/>
                <c:pt idx="0">
                  <c:v>Total</c:v>
                </c:pt>
              </c:strCache>
            </c:strRef>
          </c:cat>
          <c:val>
            <c:numRef>
              <c:f>'2020 Charts'!$E$37</c:f>
              <c:numCache>
                <c:formatCode>General</c:formatCode>
                <c:ptCount val="1"/>
                <c:pt idx="0">
                  <c:v>2878720.0475745597</c:v>
                </c:pt>
              </c:numCache>
            </c:numRef>
          </c:val>
          <c:extLst>
            <c:ext xmlns:c16="http://schemas.microsoft.com/office/drawing/2014/chart" uri="{C3380CC4-5D6E-409C-BE32-E72D297353CC}">
              <c16:uniqueId val="{00000001-5DD2-428C-9767-7175F405DE46}"/>
            </c:ext>
          </c:extLst>
        </c:ser>
        <c:ser>
          <c:idx val="2"/>
          <c:order val="2"/>
          <c:tx>
            <c:strRef>
              <c:f>'2020 Charts'!$F$35:$F$36</c:f>
              <c:strCache>
                <c:ptCount val="1"/>
                <c:pt idx="0">
                  <c:v>Manufacturing</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Charts'!$C$37</c:f>
              <c:strCache>
                <c:ptCount val="1"/>
                <c:pt idx="0">
                  <c:v>Total</c:v>
                </c:pt>
              </c:strCache>
            </c:strRef>
          </c:cat>
          <c:val>
            <c:numRef>
              <c:f>'2020 Charts'!$F$37</c:f>
              <c:numCache>
                <c:formatCode>General</c:formatCode>
                <c:ptCount val="1"/>
                <c:pt idx="0">
                  <c:v>1103933.0640269101</c:v>
                </c:pt>
              </c:numCache>
            </c:numRef>
          </c:val>
          <c:extLst>
            <c:ext xmlns:c16="http://schemas.microsoft.com/office/drawing/2014/chart" uri="{C3380CC4-5D6E-409C-BE32-E72D297353CC}">
              <c16:uniqueId val="{00000002-5DD2-428C-9767-7175F405DE46}"/>
            </c:ext>
          </c:extLst>
        </c:ser>
        <c:ser>
          <c:idx val="3"/>
          <c:order val="3"/>
          <c:tx>
            <c:strRef>
              <c:f>'2020 Charts'!$G$35:$G$36</c:f>
              <c:strCache>
                <c:ptCount val="1"/>
                <c:pt idx="0">
                  <c:v>Institutions</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Charts'!$C$37</c:f>
              <c:strCache>
                <c:ptCount val="1"/>
                <c:pt idx="0">
                  <c:v>Total</c:v>
                </c:pt>
              </c:strCache>
            </c:strRef>
          </c:cat>
          <c:val>
            <c:numRef>
              <c:f>'2020 Charts'!$G$37</c:f>
              <c:numCache>
                <c:formatCode>General</c:formatCode>
                <c:ptCount val="1"/>
                <c:pt idx="0">
                  <c:v>987073.79431248002</c:v>
                </c:pt>
              </c:numCache>
            </c:numRef>
          </c:val>
          <c:extLst>
            <c:ext xmlns:c16="http://schemas.microsoft.com/office/drawing/2014/chart" uri="{C3380CC4-5D6E-409C-BE32-E72D297353CC}">
              <c16:uniqueId val="{00000003-5DD2-428C-9767-7175F405DE46}"/>
            </c:ext>
          </c:extLst>
        </c:ser>
        <c:ser>
          <c:idx val="4"/>
          <c:order val="4"/>
          <c:tx>
            <c:strRef>
              <c:f>'2020 Charts'!$H$35:$H$36</c:f>
              <c:strCache>
                <c:ptCount val="1"/>
                <c:pt idx="0">
                  <c:v>Natural Gas Systems</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Charts'!$C$37</c:f>
              <c:strCache>
                <c:ptCount val="1"/>
                <c:pt idx="0">
                  <c:v>Total</c:v>
                </c:pt>
              </c:strCache>
            </c:strRef>
          </c:cat>
          <c:val>
            <c:numRef>
              <c:f>'2020 Charts'!$H$37</c:f>
              <c:numCache>
                <c:formatCode>General</c:formatCode>
                <c:ptCount val="1"/>
                <c:pt idx="0">
                  <c:v>588565.28829218401</c:v>
                </c:pt>
              </c:numCache>
            </c:numRef>
          </c:val>
          <c:extLst>
            <c:ext xmlns:c16="http://schemas.microsoft.com/office/drawing/2014/chart" uri="{C3380CC4-5D6E-409C-BE32-E72D297353CC}">
              <c16:uniqueId val="{00000004-5DD2-428C-9767-7175F405DE46}"/>
            </c:ext>
          </c:extLst>
        </c:ser>
        <c:ser>
          <c:idx val="5"/>
          <c:order val="5"/>
          <c:tx>
            <c:strRef>
              <c:f>'2020 Charts'!$I$35:$I$36</c:f>
              <c:strCache>
                <c:ptCount val="1"/>
                <c:pt idx="0">
                  <c:v>Solid Waste Landfill</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Charts'!$C$37</c:f>
              <c:strCache>
                <c:ptCount val="1"/>
                <c:pt idx="0">
                  <c:v>Total</c:v>
                </c:pt>
              </c:strCache>
            </c:strRef>
          </c:cat>
          <c:val>
            <c:numRef>
              <c:f>'2020 Charts'!$I$37</c:f>
              <c:numCache>
                <c:formatCode>General</c:formatCode>
                <c:ptCount val="1"/>
                <c:pt idx="0">
                  <c:v>453839.85333791998</c:v>
                </c:pt>
              </c:numCache>
            </c:numRef>
          </c:val>
          <c:extLst>
            <c:ext xmlns:c16="http://schemas.microsoft.com/office/drawing/2014/chart" uri="{C3380CC4-5D6E-409C-BE32-E72D297353CC}">
              <c16:uniqueId val="{00000005-5DD2-428C-9767-7175F405DE46}"/>
            </c:ext>
          </c:extLst>
        </c:ser>
        <c:ser>
          <c:idx val="6"/>
          <c:order val="6"/>
          <c:tx>
            <c:strRef>
              <c:f>'2020 Charts'!$J$35:$J$36</c:f>
              <c:strCache>
                <c:ptCount val="1"/>
                <c:pt idx="0">
                  <c:v>Other</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Charts'!$C$37</c:f>
              <c:strCache>
                <c:ptCount val="1"/>
                <c:pt idx="0">
                  <c:v>Total</c:v>
                </c:pt>
              </c:strCache>
            </c:strRef>
          </c:cat>
          <c:val>
            <c:numRef>
              <c:f>'2020 Charts'!$J$37</c:f>
              <c:numCache>
                <c:formatCode>General</c:formatCode>
                <c:ptCount val="1"/>
                <c:pt idx="0">
                  <c:v>152261.22825647995</c:v>
                </c:pt>
              </c:numCache>
            </c:numRef>
          </c:val>
          <c:extLst>
            <c:ext xmlns:c16="http://schemas.microsoft.com/office/drawing/2014/chart" uri="{C3380CC4-5D6E-409C-BE32-E72D297353CC}">
              <c16:uniqueId val="{00000006-5DD2-428C-9767-7175F405DE46}"/>
            </c:ext>
          </c:extLst>
        </c:ser>
        <c:ser>
          <c:idx val="7"/>
          <c:order val="7"/>
          <c:tx>
            <c:strRef>
              <c:f>'2020 Charts'!$K$35:$K$36</c:f>
              <c:strCache>
                <c:ptCount val="1"/>
                <c:pt idx="0">
                  <c:v>Sewage Treatment Facilities</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Charts'!$C$37</c:f>
              <c:strCache>
                <c:ptCount val="1"/>
                <c:pt idx="0">
                  <c:v>Total</c:v>
                </c:pt>
              </c:strCache>
            </c:strRef>
          </c:cat>
          <c:val>
            <c:numRef>
              <c:f>'2020 Charts'!$K$37</c:f>
              <c:numCache>
                <c:formatCode>General</c:formatCode>
                <c:ptCount val="1"/>
                <c:pt idx="0">
                  <c:v>127624.76917343999</c:v>
                </c:pt>
              </c:numCache>
            </c:numRef>
          </c:val>
          <c:extLst>
            <c:ext xmlns:c16="http://schemas.microsoft.com/office/drawing/2014/chart" uri="{C3380CC4-5D6E-409C-BE32-E72D297353CC}">
              <c16:uniqueId val="{00000007-5DD2-428C-9767-7175F405DE46}"/>
            </c:ext>
          </c:extLst>
        </c:ser>
        <c:ser>
          <c:idx val="8"/>
          <c:order val="8"/>
          <c:tx>
            <c:strRef>
              <c:f>'2020 Charts'!$L$35:$L$36</c:f>
              <c:strCache>
                <c:ptCount val="1"/>
                <c:pt idx="0">
                  <c:v>Petroleum Bulk Stations and Terminals</c:v>
                </c:pt>
              </c:strCache>
            </c:strRef>
          </c:tx>
          <c:invertIfNegative val="0"/>
          <c:dLbls>
            <c:numFmt formatCode="#,##0" sourceLinked="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Charts'!$C$37</c:f>
              <c:strCache>
                <c:ptCount val="1"/>
                <c:pt idx="0">
                  <c:v>Total</c:v>
                </c:pt>
              </c:strCache>
            </c:strRef>
          </c:cat>
          <c:val>
            <c:numRef>
              <c:f>'2020 Charts'!$L$37</c:f>
              <c:numCache>
                <c:formatCode>General</c:formatCode>
                <c:ptCount val="1"/>
                <c:pt idx="0">
                  <c:v>6063.4349496000004</c:v>
                </c:pt>
              </c:numCache>
            </c:numRef>
          </c:val>
          <c:extLst>
            <c:ext xmlns:c16="http://schemas.microsoft.com/office/drawing/2014/chart" uri="{C3380CC4-5D6E-409C-BE32-E72D297353CC}">
              <c16:uniqueId val="{00000008-5DD2-428C-9767-7175F405DE46}"/>
            </c:ext>
          </c:extLst>
        </c:ser>
        <c:dLbls>
          <c:dLblPos val="outEnd"/>
          <c:showLegendKey val="0"/>
          <c:showVal val="1"/>
          <c:showCatName val="0"/>
          <c:showSerName val="0"/>
          <c:showPercent val="0"/>
          <c:showBubbleSize val="0"/>
        </c:dLbls>
        <c:gapWidth val="219"/>
        <c:overlap val="-27"/>
        <c:axId val="1295955184"/>
        <c:axId val="1295949936"/>
      </c:barChart>
      <c:catAx>
        <c:axId val="1295955184"/>
        <c:scaling>
          <c:orientation val="minMax"/>
        </c:scaling>
        <c:delete val="1"/>
        <c:axPos val="b"/>
        <c:numFmt formatCode="General" sourceLinked="1"/>
        <c:majorTickMark val="none"/>
        <c:minorTickMark val="none"/>
        <c:tickLblPos val="nextTo"/>
        <c:crossAx val="1295949936"/>
        <c:crosses val="autoZero"/>
        <c:auto val="1"/>
        <c:lblAlgn val="ctr"/>
        <c:lblOffset val="100"/>
        <c:noMultiLvlLbl val="0"/>
      </c:catAx>
      <c:valAx>
        <c:axId val="1295949936"/>
        <c:scaling>
          <c:orientation val="minMax"/>
          <c:max val="90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800" b="0" i="0" baseline="0">
                    <a:effectLst/>
                  </a:rPr>
                  <a:t>Metric Tons of CO₂e  </a:t>
                </a:r>
                <a:endParaRPr lang="en-US">
                  <a:effectLst/>
                </a:endParaRPr>
              </a:p>
            </c:rich>
          </c:tx>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5955184"/>
        <c:crosses val="autoZero"/>
        <c:crossBetween val="between"/>
      </c:valAx>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[2022facghg.xlsx]2020 Charts!2020FacCount</c:name>
    <c:fmtId val="2"/>
  </c:pivotSource>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a:t>2020 Count of Facilities by Sector</a:t>
            </a:r>
          </a:p>
        </c:rich>
      </c:tx>
      <c:overlay val="0"/>
      <c:spPr>
        <a:noFill/>
        <a:ln>
          <a:noFill/>
        </a:ln>
        <a:effectLst/>
      </c:sp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5"/>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6"/>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7"/>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8"/>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9"/>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0"/>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1"/>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2"/>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3"/>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4"/>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5"/>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6"/>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7"/>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8"/>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9"/>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0"/>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1"/>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2"/>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3"/>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4"/>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5"/>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6"/>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7"/>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8"/>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9"/>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0"/>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1"/>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'2020 Charts'!$D$3:$D$4</c:f>
              <c:strCache>
                <c:ptCount val="1"/>
                <c:pt idx="0">
                  <c:v>Manufacturing</c:v>
                </c:pt>
              </c:strCache>
            </c:strRef>
          </c:tx>
          <c:invertIfNegative val="0"/>
          <c:dLbls>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Charts'!$C$5</c:f>
              <c:strCache>
                <c:ptCount val="1"/>
                <c:pt idx="0">
                  <c:v>Total</c:v>
                </c:pt>
              </c:strCache>
            </c:strRef>
          </c:cat>
          <c:val>
            <c:numRef>
              <c:f>'2020 Charts'!$D$5</c:f>
              <c:numCache>
                <c:formatCode>General</c:formatCode>
                <c:ptCount val="1"/>
                <c:pt idx="0">
                  <c:v>92</c:v>
                </c:pt>
              </c:numCache>
            </c:numRef>
          </c:val>
          <c:extLst>
            <c:ext xmlns:c16="http://schemas.microsoft.com/office/drawing/2014/chart" uri="{C3380CC4-5D6E-409C-BE32-E72D297353CC}">
              <c16:uniqueId val="{00000000-8C7A-4BAE-99E3-88099FE90BB4}"/>
            </c:ext>
          </c:extLst>
        </c:ser>
        <c:ser>
          <c:idx val="1"/>
          <c:order val="1"/>
          <c:tx>
            <c:strRef>
              <c:f>'2020 Charts'!$E$3:$E$4</c:f>
              <c:strCache>
                <c:ptCount val="1"/>
                <c:pt idx="0">
                  <c:v>Institutions</c:v>
                </c:pt>
              </c:strCache>
            </c:strRef>
          </c:tx>
          <c:invertIfNegative val="0"/>
          <c:dLbls>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Charts'!$C$5</c:f>
              <c:strCache>
                <c:ptCount val="1"/>
                <c:pt idx="0">
                  <c:v>Total</c:v>
                </c:pt>
              </c:strCache>
            </c:strRef>
          </c:cat>
          <c:val>
            <c:numRef>
              <c:f>'2020 Charts'!$E$5</c:f>
              <c:numCache>
                <c:formatCode>General</c:formatCode>
                <c:ptCount val="1"/>
                <c:pt idx="0">
                  <c:v>81</c:v>
                </c:pt>
              </c:numCache>
            </c:numRef>
          </c:val>
          <c:extLst>
            <c:ext xmlns:c16="http://schemas.microsoft.com/office/drawing/2014/chart" uri="{C3380CC4-5D6E-409C-BE32-E72D297353CC}">
              <c16:uniqueId val="{00000001-8C7A-4BAE-99E3-88099FE90BB4}"/>
            </c:ext>
          </c:extLst>
        </c:ser>
        <c:ser>
          <c:idx val="2"/>
          <c:order val="2"/>
          <c:tx>
            <c:strRef>
              <c:f>'2020 Charts'!$F$3:$F$4</c:f>
              <c:strCache>
                <c:ptCount val="1"/>
                <c:pt idx="0">
                  <c:v>Power Generation</c:v>
                </c:pt>
              </c:strCache>
            </c:strRef>
          </c:tx>
          <c:invertIfNegative val="0"/>
          <c:dLbls>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Charts'!$C$5</c:f>
              <c:strCache>
                <c:ptCount val="1"/>
                <c:pt idx="0">
                  <c:v>Total</c:v>
                </c:pt>
              </c:strCache>
            </c:strRef>
          </c:cat>
          <c:val>
            <c:numRef>
              <c:f>'2020 Charts'!$F$5</c:f>
              <c:numCache>
                <c:formatCode>General</c:formatCode>
                <c:ptCount val="1"/>
                <c:pt idx="0">
                  <c:v>41</c:v>
                </c:pt>
              </c:numCache>
            </c:numRef>
          </c:val>
          <c:extLst>
            <c:ext xmlns:c16="http://schemas.microsoft.com/office/drawing/2014/chart" uri="{C3380CC4-5D6E-409C-BE32-E72D297353CC}">
              <c16:uniqueId val="{00000002-8C7A-4BAE-99E3-88099FE90BB4}"/>
            </c:ext>
          </c:extLst>
        </c:ser>
        <c:ser>
          <c:idx val="3"/>
          <c:order val="3"/>
          <c:tx>
            <c:strRef>
              <c:f>'2020 Charts'!$G$3:$G$4</c:f>
              <c:strCache>
                <c:ptCount val="1"/>
                <c:pt idx="0">
                  <c:v>Solid Waste Landfill</c:v>
                </c:pt>
              </c:strCache>
            </c:strRef>
          </c:tx>
          <c:invertIfNegative val="0"/>
          <c:dLbls>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Charts'!$C$5</c:f>
              <c:strCache>
                <c:ptCount val="1"/>
                <c:pt idx="0">
                  <c:v>Total</c:v>
                </c:pt>
              </c:strCache>
            </c:strRef>
          </c:cat>
          <c:val>
            <c:numRef>
              <c:f>'2020 Charts'!$G$5</c:f>
              <c:numCache>
                <c:formatCode>General</c:formatCode>
                <c:ptCount val="1"/>
                <c:pt idx="0">
                  <c:v>17</c:v>
                </c:pt>
              </c:numCache>
            </c:numRef>
          </c:val>
          <c:extLst>
            <c:ext xmlns:c16="http://schemas.microsoft.com/office/drawing/2014/chart" uri="{C3380CC4-5D6E-409C-BE32-E72D297353CC}">
              <c16:uniqueId val="{00000003-8C7A-4BAE-99E3-88099FE90BB4}"/>
            </c:ext>
          </c:extLst>
        </c:ser>
        <c:ser>
          <c:idx val="4"/>
          <c:order val="4"/>
          <c:tx>
            <c:strRef>
              <c:f>'2020 Charts'!$H$3:$H$4</c:f>
              <c:strCache>
                <c:ptCount val="1"/>
                <c:pt idx="0">
                  <c:v>Natural Gas Systems</c:v>
                </c:pt>
              </c:strCache>
            </c:strRef>
          </c:tx>
          <c:invertIfNegative val="0"/>
          <c:dLbls>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Charts'!$C$5</c:f>
              <c:strCache>
                <c:ptCount val="1"/>
                <c:pt idx="0">
                  <c:v>Total</c:v>
                </c:pt>
              </c:strCache>
            </c:strRef>
          </c:cat>
          <c:val>
            <c:numRef>
              <c:f>'2020 Charts'!$H$5</c:f>
              <c:numCache>
                <c:formatCode>General</c:formatCode>
                <c:ptCount val="1"/>
                <c:pt idx="0">
                  <c:v>15</c:v>
                </c:pt>
              </c:numCache>
            </c:numRef>
          </c:val>
          <c:extLst>
            <c:ext xmlns:c16="http://schemas.microsoft.com/office/drawing/2014/chart" uri="{C3380CC4-5D6E-409C-BE32-E72D297353CC}">
              <c16:uniqueId val="{00000004-8C7A-4BAE-99E3-88099FE90BB4}"/>
            </c:ext>
          </c:extLst>
        </c:ser>
        <c:ser>
          <c:idx val="5"/>
          <c:order val="5"/>
          <c:tx>
            <c:strRef>
              <c:f>'2020 Charts'!$I$3:$I$4</c:f>
              <c:strCache>
                <c:ptCount val="1"/>
                <c:pt idx="0">
                  <c:v>Other</c:v>
                </c:pt>
              </c:strCache>
            </c:strRef>
          </c:tx>
          <c:invertIfNegative val="0"/>
          <c:dLbls>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Charts'!$C$5</c:f>
              <c:strCache>
                <c:ptCount val="1"/>
                <c:pt idx="0">
                  <c:v>Total</c:v>
                </c:pt>
              </c:strCache>
            </c:strRef>
          </c:cat>
          <c:val>
            <c:numRef>
              <c:f>'2020 Charts'!$I$5</c:f>
              <c:numCache>
                <c:formatCode>General</c:formatCode>
                <c:ptCount val="1"/>
                <c:pt idx="0">
                  <c:v>11</c:v>
                </c:pt>
              </c:numCache>
            </c:numRef>
          </c:val>
          <c:extLst>
            <c:ext xmlns:c16="http://schemas.microsoft.com/office/drawing/2014/chart" uri="{C3380CC4-5D6E-409C-BE32-E72D297353CC}">
              <c16:uniqueId val="{00000005-8C7A-4BAE-99E3-88099FE90BB4}"/>
            </c:ext>
          </c:extLst>
        </c:ser>
        <c:ser>
          <c:idx val="6"/>
          <c:order val="6"/>
          <c:tx>
            <c:strRef>
              <c:f>'2020 Charts'!$J$3:$J$4</c:f>
              <c:strCache>
                <c:ptCount val="1"/>
                <c:pt idx="0">
                  <c:v>Solid Waste Combustors</c:v>
                </c:pt>
              </c:strCache>
            </c:strRef>
          </c:tx>
          <c:invertIfNegative val="0"/>
          <c:dLbls>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Charts'!$C$5</c:f>
              <c:strCache>
                <c:ptCount val="1"/>
                <c:pt idx="0">
                  <c:v>Total</c:v>
                </c:pt>
              </c:strCache>
            </c:strRef>
          </c:cat>
          <c:val>
            <c:numRef>
              <c:f>'2020 Charts'!$J$5</c:f>
              <c:numCache>
                <c:formatCode>General</c:formatCode>
                <c:ptCount val="1"/>
                <c:pt idx="0">
                  <c:v>7</c:v>
                </c:pt>
              </c:numCache>
            </c:numRef>
          </c:val>
          <c:extLst>
            <c:ext xmlns:c16="http://schemas.microsoft.com/office/drawing/2014/chart" uri="{C3380CC4-5D6E-409C-BE32-E72D297353CC}">
              <c16:uniqueId val="{00000006-8C7A-4BAE-99E3-88099FE90BB4}"/>
            </c:ext>
          </c:extLst>
        </c:ser>
        <c:ser>
          <c:idx val="7"/>
          <c:order val="7"/>
          <c:tx>
            <c:strRef>
              <c:f>'2020 Charts'!$K$3:$K$4</c:f>
              <c:strCache>
                <c:ptCount val="1"/>
                <c:pt idx="0">
                  <c:v>Petroleum Bulk Stations and Terminals</c:v>
                </c:pt>
              </c:strCache>
            </c:strRef>
          </c:tx>
          <c:invertIfNegative val="0"/>
          <c:dLbls>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Charts'!$C$5</c:f>
              <c:strCache>
                <c:ptCount val="1"/>
                <c:pt idx="0">
                  <c:v>Total</c:v>
                </c:pt>
              </c:strCache>
            </c:strRef>
          </c:cat>
          <c:val>
            <c:numRef>
              <c:f>'2020 Charts'!$K$5</c:f>
              <c:numCache>
                <c:formatCode>General</c:formatCode>
                <c:ptCount val="1"/>
                <c:pt idx="0">
                  <c:v>7</c:v>
                </c:pt>
              </c:numCache>
            </c:numRef>
          </c:val>
          <c:extLst>
            <c:ext xmlns:c16="http://schemas.microsoft.com/office/drawing/2014/chart" uri="{C3380CC4-5D6E-409C-BE32-E72D297353CC}">
              <c16:uniqueId val="{00000007-8C7A-4BAE-99E3-88099FE90BB4}"/>
            </c:ext>
          </c:extLst>
        </c:ser>
        <c:ser>
          <c:idx val="8"/>
          <c:order val="8"/>
          <c:tx>
            <c:strRef>
              <c:f>'2020 Charts'!$L$3:$L$4</c:f>
              <c:strCache>
                <c:ptCount val="1"/>
                <c:pt idx="0">
                  <c:v>Sewage Treatment Facilities</c:v>
                </c:pt>
              </c:strCache>
            </c:strRef>
          </c:tx>
          <c:invertIfNegative val="0"/>
          <c:dLbls>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'2020 Charts'!$C$5</c:f>
              <c:strCache>
                <c:ptCount val="1"/>
                <c:pt idx="0">
                  <c:v>Total</c:v>
                </c:pt>
              </c:strCache>
            </c:strRef>
          </c:cat>
          <c:val>
            <c:numRef>
              <c:f>'2020 Charts'!$L$5</c:f>
              <c:numCache>
                <c:formatCode>General</c:formatCode>
                <c:ptCount val="1"/>
                <c:pt idx="0">
                  <c:v>6</c:v>
                </c:pt>
              </c:numCache>
            </c:numRef>
          </c:val>
          <c:extLst>
            <c:ext xmlns:c16="http://schemas.microsoft.com/office/drawing/2014/chart" uri="{C3380CC4-5D6E-409C-BE32-E72D297353CC}">
              <c16:uniqueId val="{00000008-8C7A-4BAE-99E3-88099FE90BB4}"/>
            </c:ext>
          </c:extLst>
        </c:ser>
        <c:dLbls>
          <c:dLblPos val="outEnd"/>
          <c:showLegendKey val="0"/>
          <c:showVal val="1"/>
          <c:showCatName val="0"/>
          <c:showSerName val="0"/>
          <c:showPercent val="0"/>
          <c:showBubbleSize val="0"/>
        </c:dLbls>
        <c:gapWidth val="219"/>
        <c:overlap val="-27"/>
        <c:axId val="1791716024"/>
        <c:axId val="1791707824"/>
      </c:barChart>
      <c:catAx>
        <c:axId val="17917160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91707824"/>
        <c:crosses val="autoZero"/>
        <c:auto val="1"/>
        <c:lblAlgn val="ctr"/>
        <c:lblOffset val="100"/>
        <c:noMultiLvlLbl val="0"/>
      </c:catAx>
      <c:valAx>
        <c:axId val="17917078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r>
                  <a:rPr lang="en-US" sz="1800"/>
                  <a:t>Count</a:t>
                </a:r>
                <a:r>
                  <a:rPr lang="en-US" sz="1800" baseline="0"/>
                  <a:t> of Facilities</a:t>
                </a:r>
                <a:endParaRPr lang="en-US" sz="1800"/>
              </a:p>
            </c:rich>
          </c:tx>
          <c:overlay val="0"/>
          <c:spPr>
            <a:noFill/>
            <a:ln>
              <a:noFill/>
            </a:ln>
            <a:effectLst/>
          </c:sp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91716024"/>
        <c:crosses val="autoZero"/>
        <c:crossBetween val="between"/>
      </c:valAx>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[2022facghg.xlsx]2021 Charts!2021FacSec</c:name>
    <c:fmtId val="4"/>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2021 Count of Facilities by Sector</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'2021 Charts'!$D$5:$D$6</c:f>
              <c:strCache>
                <c:ptCount val="1"/>
                <c:pt idx="0">
                  <c:v>Manufacturing</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Charts'!$C$7</c:f>
              <c:strCache>
                <c:ptCount val="1"/>
                <c:pt idx="0">
                  <c:v>Total</c:v>
                </c:pt>
              </c:strCache>
            </c:strRef>
          </c:cat>
          <c:val>
            <c:numRef>
              <c:f>'2021 Charts'!$D$7</c:f>
              <c:numCache>
                <c:formatCode>General</c:formatCode>
                <c:ptCount val="1"/>
                <c:pt idx="0">
                  <c:v>91</c:v>
                </c:pt>
              </c:numCache>
            </c:numRef>
          </c:val>
          <c:extLst>
            <c:ext xmlns:c16="http://schemas.microsoft.com/office/drawing/2014/chart" uri="{C3380CC4-5D6E-409C-BE32-E72D297353CC}">
              <c16:uniqueId val="{00000000-19E7-47A1-A29F-41DE5BE86681}"/>
            </c:ext>
          </c:extLst>
        </c:ser>
        <c:ser>
          <c:idx val="1"/>
          <c:order val="1"/>
          <c:tx>
            <c:strRef>
              <c:f>'2021 Charts'!$E$5:$E$6</c:f>
              <c:strCache>
                <c:ptCount val="1"/>
                <c:pt idx="0">
                  <c:v>Institutions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Charts'!$C$7</c:f>
              <c:strCache>
                <c:ptCount val="1"/>
                <c:pt idx="0">
                  <c:v>Total</c:v>
                </c:pt>
              </c:strCache>
            </c:strRef>
          </c:cat>
          <c:val>
            <c:numRef>
              <c:f>'2021 Charts'!$E$7</c:f>
              <c:numCache>
                <c:formatCode>General</c:formatCode>
                <c:ptCount val="1"/>
                <c:pt idx="0">
                  <c:v>81</c:v>
                </c:pt>
              </c:numCache>
            </c:numRef>
          </c:val>
          <c:extLst>
            <c:ext xmlns:c16="http://schemas.microsoft.com/office/drawing/2014/chart" uri="{C3380CC4-5D6E-409C-BE32-E72D297353CC}">
              <c16:uniqueId val="{00000001-19E7-47A1-A29F-41DE5BE86681}"/>
            </c:ext>
          </c:extLst>
        </c:ser>
        <c:ser>
          <c:idx val="2"/>
          <c:order val="2"/>
          <c:tx>
            <c:strRef>
              <c:f>'2021 Charts'!$F$5:$F$6</c:f>
              <c:strCache>
                <c:ptCount val="1"/>
                <c:pt idx="0">
                  <c:v>Power Generation</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Charts'!$C$7</c:f>
              <c:strCache>
                <c:ptCount val="1"/>
                <c:pt idx="0">
                  <c:v>Total</c:v>
                </c:pt>
              </c:strCache>
            </c:strRef>
          </c:cat>
          <c:val>
            <c:numRef>
              <c:f>'2021 Charts'!$F$7</c:f>
              <c:numCache>
                <c:formatCode>General</c:formatCode>
                <c:ptCount val="1"/>
                <c:pt idx="0">
                  <c:v>41</c:v>
                </c:pt>
              </c:numCache>
            </c:numRef>
          </c:val>
          <c:extLst>
            <c:ext xmlns:c16="http://schemas.microsoft.com/office/drawing/2014/chart" uri="{C3380CC4-5D6E-409C-BE32-E72D297353CC}">
              <c16:uniqueId val="{00000002-19E7-47A1-A29F-41DE5BE86681}"/>
            </c:ext>
          </c:extLst>
        </c:ser>
        <c:ser>
          <c:idx val="3"/>
          <c:order val="3"/>
          <c:tx>
            <c:strRef>
              <c:f>'2021 Charts'!$G$5:$G$6</c:f>
              <c:strCache>
                <c:ptCount val="1"/>
                <c:pt idx="0">
                  <c:v>Solid Waste Landfill</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Charts'!$C$7</c:f>
              <c:strCache>
                <c:ptCount val="1"/>
                <c:pt idx="0">
                  <c:v>Total</c:v>
                </c:pt>
              </c:strCache>
            </c:strRef>
          </c:cat>
          <c:val>
            <c:numRef>
              <c:f>'2021 Charts'!$G$7</c:f>
              <c:numCache>
                <c:formatCode>General</c:formatCode>
                <c:ptCount val="1"/>
                <c:pt idx="0">
                  <c:v>17</c:v>
                </c:pt>
              </c:numCache>
            </c:numRef>
          </c:val>
          <c:extLst>
            <c:ext xmlns:c16="http://schemas.microsoft.com/office/drawing/2014/chart" uri="{C3380CC4-5D6E-409C-BE32-E72D297353CC}">
              <c16:uniqueId val="{00000003-19E7-47A1-A29F-41DE5BE86681}"/>
            </c:ext>
          </c:extLst>
        </c:ser>
        <c:ser>
          <c:idx val="4"/>
          <c:order val="4"/>
          <c:tx>
            <c:strRef>
              <c:f>'2021 Charts'!$H$5:$H$6</c:f>
              <c:strCache>
                <c:ptCount val="1"/>
                <c:pt idx="0">
                  <c:v>Natural Gas Systems</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Charts'!$C$7</c:f>
              <c:strCache>
                <c:ptCount val="1"/>
                <c:pt idx="0">
                  <c:v>Total</c:v>
                </c:pt>
              </c:strCache>
            </c:strRef>
          </c:cat>
          <c:val>
            <c:numRef>
              <c:f>'2021 Charts'!$H$7</c:f>
              <c:numCache>
                <c:formatCode>General</c:formatCode>
                <c:ptCount val="1"/>
                <c:pt idx="0">
                  <c:v>14</c:v>
                </c:pt>
              </c:numCache>
            </c:numRef>
          </c:val>
          <c:extLst>
            <c:ext xmlns:c16="http://schemas.microsoft.com/office/drawing/2014/chart" uri="{C3380CC4-5D6E-409C-BE32-E72D297353CC}">
              <c16:uniqueId val="{00000004-19E7-47A1-A29F-41DE5BE86681}"/>
            </c:ext>
          </c:extLst>
        </c:ser>
        <c:ser>
          <c:idx val="5"/>
          <c:order val="5"/>
          <c:tx>
            <c:strRef>
              <c:f>'2021 Charts'!$I$5:$I$6</c:f>
              <c:strCache>
                <c:ptCount val="1"/>
                <c:pt idx="0">
                  <c:v>Other</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Charts'!$C$7</c:f>
              <c:strCache>
                <c:ptCount val="1"/>
                <c:pt idx="0">
                  <c:v>Total</c:v>
                </c:pt>
              </c:strCache>
            </c:strRef>
          </c:cat>
          <c:val>
            <c:numRef>
              <c:f>'2021 Charts'!$I$7</c:f>
              <c:numCache>
                <c:formatCode>General</c:formatCode>
                <c:ptCount val="1"/>
                <c:pt idx="0">
                  <c:v>10</c:v>
                </c:pt>
              </c:numCache>
            </c:numRef>
          </c:val>
          <c:extLst>
            <c:ext xmlns:c16="http://schemas.microsoft.com/office/drawing/2014/chart" uri="{C3380CC4-5D6E-409C-BE32-E72D297353CC}">
              <c16:uniqueId val="{00000005-19E7-47A1-A29F-41DE5BE86681}"/>
            </c:ext>
          </c:extLst>
        </c:ser>
        <c:ser>
          <c:idx val="6"/>
          <c:order val="6"/>
          <c:tx>
            <c:strRef>
              <c:f>'2021 Charts'!$J$5:$J$6</c:f>
              <c:strCache>
                <c:ptCount val="1"/>
                <c:pt idx="0">
                  <c:v>Solid Waste Combustors</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Charts'!$C$7</c:f>
              <c:strCache>
                <c:ptCount val="1"/>
                <c:pt idx="0">
                  <c:v>Total</c:v>
                </c:pt>
              </c:strCache>
            </c:strRef>
          </c:cat>
          <c:val>
            <c:numRef>
              <c:f>'2021 Charts'!$J$7</c:f>
              <c:numCache>
                <c:formatCode>General</c:formatCode>
                <c:ptCount val="1"/>
                <c:pt idx="0">
                  <c:v>7</c:v>
                </c:pt>
              </c:numCache>
            </c:numRef>
          </c:val>
          <c:extLst>
            <c:ext xmlns:c16="http://schemas.microsoft.com/office/drawing/2014/chart" uri="{C3380CC4-5D6E-409C-BE32-E72D297353CC}">
              <c16:uniqueId val="{00000006-19E7-47A1-A29F-41DE5BE86681}"/>
            </c:ext>
          </c:extLst>
        </c:ser>
        <c:ser>
          <c:idx val="7"/>
          <c:order val="7"/>
          <c:tx>
            <c:strRef>
              <c:f>'2021 Charts'!$K$5:$K$6</c:f>
              <c:strCache>
                <c:ptCount val="1"/>
                <c:pt idx="0">
                  <c:v>Petroleum Bulk Stations and Terminals</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Charts'!$C$7</c:f>
              <c:strCache>
                <c:ptCount val="1"/>
                <c:pt idx="0">
                  <c:v>Total</c:v>
                </c:pt>
              </c:strCache>
            </c:strRef>
          </c:cat>
          <c:val>
            <c:numRef>
              <c:f>'2021 Charts'!$K$7</c:f>
              <c:numCache>
                <c:formatCode>General</c:formatCode>
                <c:ptCount val="1"/>
                <c:pt idx="0">
                  <c:v>7</c:v>
                </c:pt>
              </c:numCache>
            </c:numRef>
          </c:val>
          <c:extLst>
            <c:ext xmlns:c16="http://schemas.microsoft.com/office/drawing/2014/chart" uri="{C3380CC4-5D6E-409C-BE32-E72D297353CC}">
              <c16:uniqueId val="{00000007-19E7-47A1-A29F-41DE5BE86681}"/>
            </c:ext>
          </c:extLst>
        </c:ser>
        <c:ser>
          <c:idx val="8"/>
          <c:order val="8"/>
          <c:tx>
            <c:strRef>
              <c:f>'2021 Charts'!$L$5:$L$6</c:f>
              <c:strCache>
                <c:ptCount val="1"/>
                <c:pt idx="0">
                  <c:v>Sewage Treatment Facilities</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Charts'!$C$7</c:f>
              <c:strCache>
                <c:ptCount val="1"/>
                <c:pt idx="0">
                  <c:v>Total</c:v>
                </c:pt>
              </c:strCache>
            </c:strRef>
          </c:cat>
          <c:val>
            <c:numRef>
              <c:f>'2021 Charts'!$L$7</c:f>
              <c:numCache>
                <c:formatCode>General</c:formatCode>
                <c:ptCount val="1"/>
                <c:pt idx="0">
                  <c:v>6</c:v>
                </c:pt>
              </c:numCache>
            </c:numRef>
          </c:val>
          <c:extLst>
            <c:ext xmlns:c16="http://schemas.microsoft.com/office/drawing/2014/chart" uri="{C3380CC4-5D6E-409C-BE32-E72D297353CC}">
              <c16:uniqueId val="{00000008-19E7-47A1-A29F-41DE5BE86681}"/>
            </c:ext>
          </c:extLst>
        </c:ser>
        <c:dLbls>
          <c:dLblPos val="outEnd"/>
          <c:showLegendKey val="0"/>
          <c:showVal val="1"/>
          <c:showCatName val="0"/>
          <c:showSerName val="0"/>
          <c:showPercent val="0"/>
          <c:showBubbleSize val="0"/>
        </c:dLbls>
        <c:gapWidth val="219"/>
        <c:overlap val="-27"/>
        <c:axId val="691475400"/>
        <c:axId val="691474744"/>
      </c:barChart>
      <c:catAx>
        <c:axId val="691475400"/>
        <c:scaling>
          <c:orientation val="minMax"/>
        </c:scaling>
        <c:delete val="1"/>
        <c:axPos val="b"/>
        <c:numFmt formatCode="General" sourceLinked="1"/>
        <c:majorTickMark val="none"/>
        <c:minorTickMark val="none"/>
        <c:tickLblPos val="nextTo"/>
        <c:crossAx val="691474744"/>
        <c:crosses val="autoZero"/>
        <c:auto val="1"/>
        <c:lblAlgn val="ctr"/>
        <c:lblOffset val="100"/>
        <c:noMultiLvlLbl val="0"/>
      </c:catAx>
      <c:valAx>
        <c:axId val="6914747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800" b="0" i="0" baseline="0">
                    <a:effectLst/>
                  </a:rPr>
                  <a:t>Count of Facilities</a:t>
                </a:r>
                <a:endParaRPr lang="en-US">
                  <a:effectLst/>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147540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[2022facghg.xlsx]2021 Charts!PivotTable12</c:name>
    <c:fmtId val="2"/>
  </c:pivotSource>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a:t>2021 Reported</a:t>
            </a:r>
            <a:r>
              <a:rPr lang="en-US" sz="1800" baseline="0"/>
              <a:t> </a:t>
            </a:r>
            <a:r>
              <a:rPr lang="en-US" sz="1800" b="0" i="0" u="none" strike="noStrike" baseline="0">
                <a:effectLst/>
              </a:rPr>
              <a:t>Greenhouse Gas </a:t>
            </a:r>
            <a:r>
              <a:rPr lang="en-US" sz="1800" baseline="0"/>
              <a:t>Emissions by Sector</a:t>
            </a:r>
            <a:endParaRPr lang="en-US" sz="1800"/>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8"/>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9"/>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'2021 Charts'!$D$36:$D$37</c:f>
              <c:strCache>
                <c:ptCount val="1"/>
                <c:pt idx="0">
                  <c:v>Power Generation</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Charts'!$C$38</c:f>
              <c:strCache>
                <c:ptCount val="1"/>
                <c:pt idx="0">
                  <c:v>Total</c:v>
                </c:pt>
              </c:strCache>
            </c:strRef>
          </c:cat>
          <c:val>
            <c:numRef>
              <c:f>'2021 Charts'!$D$38</c:f>
              <c:numCache>
                <c:formatCode>General</c:formatCode>
                <c:ptCount val="1"/>
                <c:pt idx="0">
                  <c:v>6645875.6230219333</c:v>
                </c:pt>
              </c:numCache>
            </c:numRef>
          </c:val>
          <c:extLst>
            <c:ext xmlns:c16="http://schemas.microsoft.com/office/drawing/2014/chart" uri="{C3380CC4-5D6E-409C-BE32-E72D297353CC}">
              <c16:uniqueId val="{000000B0-DBF8-4E37-BC65-F4A89DAB6001}"/>
            </c:ext>
          </c:extLst>
        </c:ser>
        <c:ser>
          <c:idx val="1"/>
          <c:order val="1"/>
          <c:tx>
            <c:strRef>
              <c:f>'2021 Charts'!$E$36:$E$37</c:f>
              <c:strCache>
                <c:ptCount val="1"/>
                <c:pt idx="0">
                  <c:v>Solid Waste Combustors</c:v>
                </c:pt>
              </c:strCache>
            </c:strRef>
          </c:tx>
          <c:spPr>
            <a:solidFill>
              <a:schemeClr val="accent2"/>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Charts'!$C$38</c:f>
              <c:strCache>
                <c:ptCount val="1"/>
                <c:pt idx="0">
                  <c:v>Total</c:v>
                </c:pt>
              </c:strCache>
            </c:strRef>
          </c:cat>
          <c:val>
            <c:numRef>
              <c:f>'2021 Charts'!$E$38</c:f>
              <c:numCache>
                <c:formatCode>General</c:formatCode>
                <c:ptCount val="1"/>
                <c:pt idx="0">
                  <c:v>2992274.424908597</c:v>
                </c:pt>
              </c:numCache>
            </c:numRef>
          </c:val>
          <c:extLst>
            <c:ext xmlns:c16="http://schemas.microsoft.com/office/drawing/2014/chart" uri="{C3380CC4-5D6E-409C-BE32-E72D297353CC}">
              <c16:uniqueId val="{000000B1-DBF8-4E37-BC65-F4A89DAB6001}"/>
            </c:ext>
          </c:extLst>
        </c:ser>
        <c:ser>
          <c:idx val="2"/>
          <c:order val="2"/>
          <c:tx>
            <c:strRef>
              <c:f>'2021 Charts'!$F$36:$F$37</c:f>
              <c:strCache>
                <c:ptCount val="1"/>
                <c:pt idx="0">
                  <c:v>Manufacturing</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Charts'!$C$38</c:f>
              <c:strCache>
                <c:ptCount val="1"/>
                <c:pt idx="0">
                  <c:v>Total</c:v>
                </c:pt>
              </c:strCache>
            </c:strRef>
          </c:cat>
          <c:val>
            <c:numRef>
              <c:f>'2021 Charts'!$F$38</c:f>
              <c:numCache>
                <c:formatCode>General</c:formatCode>
                <c:ptCount val="1"/>
                <c:pt idx="0">
                  <c:v>1154537.5052545033</c:v>
                </c:pt>
              </c:numCache>
            </c:numRef>
          </c:val>
          <c:extLst>
            <c:ext xmlns:c16="http://schemas.microsoft.com/office/drawing/2014/chart" uri="{C3380CC4-5D6E-409C-BE32-E72D297353CC}">
              <c16:uniqueId val="{000000B2-DBF8-4E37-BC65-F4A89DAB6001}"/>
            </c:ext>
          </c:extLst>
        </c:ser>
        <c:ser>
          <c:idx val="3"/>
          <c:order val="3"/>
          <c:tx>
            <c:strRef>
              <c:f>'2021 Charts'!$G$36:$G$37</c:f>
              <c:strCache>
                <c:ptCount val="1"/>
                <c:pt idx="0">
                  <c:v>Institutions</c:v>
                </c:pt>
              </c:strCache>
            </c:strRef>
          </c:tx>
          <c:spPr>
            <a:solidFill>
              <a:schemeClr val="accent4"/>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Charts'!$C$38</c:f>
              <c:strCache>
                <c:ptCount val="1"/>
                <c:pt idx="0">
                  <c:v>Total</c:v>
                </c:pt>
              </c:strCache>
            </c:strRef>
          </c:cat>
          <c:val>
            <c:numRef>
              <c:f>'2021 Charts'!$G$38</c:f>
              <c:numCache>
                <c:formatCode>General</c:formatCode>
                <c:ptCount val="1"/>
                <c:pt idx="0">
                  <c:v>1054756.2111990703</c:v>
                </c:pt>
              </c:numCache>
            </c:numRef>
          </c:val>
          <c:extLst>
            <c:ext xmlns:c16="http://schemas.microsoft.com/office/drawing/2014/chart" uri="{C3380CC4-5D6E-409C-BE32-E72D297353CC}">
              <c16:uniqueId val="{000000B3-DBF8-4E37-BC65-F4A89DAB6001}"/>
            </c:ext>
          </c:extLst>
        </c:ser>
        <c:ser>
          <c:idx val="4"/>
          <c:order val="4"/>
          <c:tx>
            <c:strRef>
              <c:f>'2021 Charts'!$H$36:$H$37</c:f>
              <c:strCache>
                <c:ptCount val="1"/>
                <c:pt idx="0">
                  <c:v>Natural Gas Systems</c:v>
                </c:pt>
              </c:strCache>
            </c:strRef>
          </c:tx>
          <c:spPr>
            <a:solidFill>
              <a:schemeClr val="accent5"/>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Charts'!$C$38</c:f>
              <c:strCache>
                <c:ptCount val="1"/>
                <c:pt idx="0">
                  <c:v>Total</c:v>
                </c:pt>
              </c:strCache>
            </c:strRef>
          </c:cat>
          <c:val>
            <c:numRef>
              <c:f>'2021 Charts'!$H$38</c:f>
              <c:numCache>
                <c:formatCode>General</c:formatCode>
                <c:ptCount val="1"/>
                <c:pt idx="0">
                  <c:v>550119.51091490407</c:v>
                </c:pt>
              </c:numCache>
            </c:numRef>
          </c:val>
          <c:extLst>
            <c:ext xmlns:c16="http://schemas.microsoft.com/office/drawing/2014/chart" uri="{C3380CC4-5D6E-409C-BE32-E72D297353CC}">
              <c16:uniqueId val="{000000B4-DBF8-4E37-BC65-F4A89DAB6001}"/>
            </c:ext>
          </c:extLst>
        </c:ser>
        <c:ser>
          <c:idx val="5"/>
          <c:order val="5"/>
          <c:tx>
            <c:strRef>
              <c:f>'2021 Charts'!$I$36:$I$37</c:f>
              <c:strCache>
                <c:ptCount val="1"/>
                <c:pt idx="0">
                  <c:v>Solid Waste Landfill</c:v>
                </c:pt>
              </c:strCache>
            </c:strRef>
          </c:tx>
          <c:spPr>
            <a:solidFill>
              <a:schemeClr val="accent6"/>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Charts'!$C$38</c:f>
              <c:strCache>
                <c:ptCount val="1"/>
                <c:pt idx="0">
                  <c:v>Total</c:v>
                </c:pt>
              </c:strCache>
            </c:strRef>
          </c:cat>
          <c:val>
            <c:numRef>
              <c:f>'2021 Charts'!$I$38</c:f>
              <c:numCache>
                <c:formatCode>General</c:formatCode>
                <c:ptCount val="1"/>
                <c:pt idx="0">
                  <c:v>353099.76075359993</c:v>
                </c:pt>
              </c:numCache>
            </c:numRef>
          </c:val>
          <c:extLst>
            <c:ext xmlns:c16="http://schemas.microsoft.com/office/drawing/2014/chart" uri="{C3380CC4-5D6E-409C-BE32-E72D297353CC}">
              <c16:uniqueId val="{000000B5-DBF8-4E37-BC65-F4A89DAB6001}"/>
            </c:ext>
          </c:extLst>
        </c:ser>
        <c:ser>
          <c:idx val="6"/>
          <c:order val="6"/>
          <c:tx>
            <c:strRef>
              <c:f>'2021 Charts'!$J$36:$J$37</c:f>
              <c:strCache>
                <c:ptCount val="1"/>
                <c:pt idx="0">
                  <c:v>Other</c:v>
                </c:pt>
              </c:strCache>
            </c:strRef>
          </c:tx>
          <c:spPr>
            <a:solidFill>
              <a:schemeClr val="accent1">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Charts'!$C$38</c:f>
              <c:strCache>
                <c:ptCount val="1"/>
                <c:pt idx="0">
                  <c:v>Total</c:v>
                </c:pt>
              </c:strCache>
            </c:strRef>
          </c:cat>
          <c:val>
            <c:numRef>
              <c:f>'2021 Charts'!$J$38</c:f>
              <c:numCache>
                <c:formatCode>General</c:formatCode>
                <c:ptCount val="1"/>
                <c:pt idx="0">
                  <c:v>150385.82952375358</c:v>
                </c:pt>
              </c:numCache>
            </c:numRef>
          </c:val>
          <c:extLst>
            <c:ext xmlns:c16="http://schemas.microsoft.com/office/drawing/2014/chart" uri="{C3380CC4-5D6E-409C-BE32-E72D297353CC}">
              <c16:uniqueId val="{000000B6-DBF8-4E37-BC65-F4A89DAB6001}"/>
            </c:ext>
          </c:extLst>
        </c:ser>
        <c:ser>
          <c:idx val="7"/>
          <c:order val="7"/>
          <c:tx>
            <c:strRef>
              <c:f>'2021 Charts'!$K$36:$K$37</c:f>
              <c:strCache>
                <c:ptCount val="1"/>
                <c:pt idx="0">
                  <c:v>Sewage Treatment Facilities</c:v>
                </c:pt>
              </c:strCache>
            </c:strRef>
          </c:tx>
          <c:spPr>
            <a:solidFill>
              <a:schemeClr val="accent2">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Charts'!$C$38</c:f>
              <c:strCache>
                <c:ptCount val="1"/>
                <c:pt idx="0">
                  <c:v>Total</c:v>
                </c:pt>
              </c:strCache>
            </c:strRef>
          </c:cat>
          <c:val>
            <c:numRef>
              <c:f>'2021 Charts'!$K$38</c:f>
              <c:numCache>
                <c:formatCode>General</c:formatCode>
                <c:ptCount val="1"/>
                <c:pt idx="0">
                  <c:v>128333.35367294402</c:v>
                </c:pt>
              </c:numCache>
            </c:numRef>
          </c:val>
          <c:extLst>
            <c:ext xmlns:c16="http://schemas.microsoft.com/office/drawing/2014/chart" uri="{C3380CC4-5D6E-409C-BE32-E72D297353CC}">
              <c16:uniqueId val="{000000B7-DBF8-4E37-BC65-F4A89DAB6001}"/>
            </c:ext>
          </c:extLst>
        </c:ser>
        <c:ser>
          <c:idx val="8"/>
          <c:order val="8"/>
          <c:tx>
            <c:strRef>
              <c:f>'2021 Charts'!$L$36:$L$37</c:f>
              <c:strCache>
                <c:ptCount val="1"/>
                <c:pt idx="0">
                  <c:v>Petroleum Bulk Stations and Terminals</c:v>
                </c:pt>
              </c:strCache>
            </c:strRef>
          </c:tx>
          <c:spPr>
            <a:solidFill>
              <a:schemeClr val="accent3">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Charts'!$C$38</c:f>
              <c:strCache>
                <c:ptCount val="1"/>
                <c:pt idx="0">
                  <c:v>Total</c:v>
                </c:pt>
              </c:strCache>
            </c:strRef>
          </c:cat>
          <c:val>
            <c:numRef>
              <c:f>'2021 Charts'!$L$38</c:f>
              <c:numCache>
                <c:formatCode>General</c:formatCode>
                <c:ptCount val="1"/>
                <c:pt idx="0">
                  <c:v>5247.328806720001</c:v>
                </c:pt>
              </c:numCache>
            </c:numRef>
          </c:val>
          <c:extLst>
            <c:ext xmlns:c16="http://schemas.microsoft.com/office/drawing/2014/chart" uri="{C3380CC4-5D6E-409C-BE32-E72D297353CC}">
              <c16:uniqueId val="{000000B8-DBF8-4E37-BC65-F4A89DAB6001}"/>
            </c:ext>
          </c:extLst>
        </c:ser>
        <c:dLbls>
          <c:dLblPos val="outEnd"/>
          <c:showLegendKey val="0"/>
          <c:showVal val="1"/>
          <c:showCatName val="0"/>
          <c:showSerName val="0"/>
          <c:showPercent val="0"/>
          <c:showBubbleSize val="0"/>
        </c:dLbls>
        <c:gapWidth val="219"/>
        <c:overlap val="-27"/>
        <c:axId val="691464904"/>
        <c:axId val="691465560"/>
      </c:barChart>
      <c:catAx>
        <c:axId val="691464904"/>
        <c:scaling>
          <c:orientation val="minMax"/>
        </c:scaling>
        <c:delete val="1"/>
        <c:axPos val="b"/>
        <c:numFmt formatCode="General" sourceLinked="1"/>
        <c:majorTickMark val="none"/>
        <c:minorTickMark val="none"/>
        <c:tickLblPos val="nextTo"/>
        <c:crossAx val="691465560"/>
        <c:crosses val="autoZero"/>
        <c:auto val="1"/>
        <c:lblAlgn val="ctr"/>
        <c:lblOffset val="100"/>
        <c:noMultiLvlLbl val="0"/>
      </c:catAx>
      <c:valAx>
        <c:axId val="691465560"/>
        <c:scaling>
          <c:orientation val="minMax"/>
          <c:max val="90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800" b="0" i="0" baseline="0">
                    <a:effectLst/>
                  </a:rPr>
                  <a:t>Metric Tons of CO₂e  </a:t>
                </a:r>
                <a:endParaRPr lang="en-US">
                  <a:effectLst/>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14649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[2022facghg.xlsx]2021 Charts!PivotTable13</c:name>
    <c:fmtId val="2"/>
  </c:pivotSource>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a:t>2021 Reported </a:t>
            </a:r>
            <a:r>
              <a:rPr lang="en-US" sz="1800" b="0" i="0" u="none" strike="noStrike" baseline="0">
                <a:effectLst/>
              </a:rPr>
              <a:t>Greenhouse Gas </a:t>
            </a:r>
            <a:r>
              <a:rPr lang="en-US" sz="1800"/>
              <a:t>Emissions by Gas Type</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s>
    <c:plotArea>
      <c:layout/>
      <c:barChart>
        <c:barDir val="col"/>
        <c:grouping val="clustered"/>
        <c:varyColors val="0"/>
        <c:ser>
          <c:idx val="0"/>
          <c:order val="0"/>
          <c:tx>
            <c:strRef>
              <c:f>'2021 Charts'!$C$67</c:f>
              <c:strCache>
                <c:ptCount val="1"/>
                <c:pt idx="0">
                  <c:v>Sum of Fossil CO₂</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Charts'!$C$68</c:f>
              <c:strCache>
                <c:ptCount val="1"/>
                <c:pt idx="0">
                  <c:v>Total</c:v>
                </c:pt>
              </c:strCache>
            </c:strRef>
          </c:cat>
          <c:val>
            <c:numRef>
              <c:f>'2021 Charts'!$C$68</c:f>
              <c:numCache>
                <c:formatCode>General</c:formatCode>
                <c:ptCount val="1"/>
                <c:pt idx="0">
                  <c:v>9758293.2493296489</c:v>
                </c:pt>
              </c:numCache>
            </c:numRef>
          </c:val>
          <c:extLst>
            <c:ext xmlns:c16="http://schemas.microsoft.com/office/drawing/2014/chart" uri="{C3380CC4-5D6E-409C-BE32-E72D297353CC}">
              <c16:uniqueId val="{00000000-288A-4D30-9D9A-D1CF8BAB01B5}"/>
            </c:ext>
          </c:extLst>
        </c:ser>
        <c:ser>
          <c:idx val="1"/>
          <c:order val="1"/>
          <c:tx>
            <c:strRef>
              <c:f>'2021 Charts'!$D$67</c:f>
              <c:strCache>
                <c:ptCount val="1"/>
                <c:pt idx="0">
                  <c:v>Sum of Biogenic CO₂</c:v>
                </c:pt>
              </c:strCache>
            </c:strRef>
          </c:tx>
          <c:spPr>
            <a:solidFill>
              <a:schemeClr val="accent2"/>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Charts'!$C$68</c:f>
              <c:strCache>
                <c:ptCount val="1"/>
                <c:pt idx="0">
                  <c:v>Total</c:v>
                </c:pt>
              </c:strCache>
            </c:strRef>
          </c:cat>
          <c:val>
            <c:numRef>
              <c:f>'2021 Charts'!$D$68</c:f>
              <c:numCache>
                <c:formatCode>General</c:formatCode>
                <c:ptCount val="1"/>
                <c:pt idx="0">
                  <c:v>2043594.7466917527</c:v>
                </c:pt>
              </c:numCache>
            </c:numRef>
          </c:val>
          <c:extLst>
            <c:ext xmlns:c16="http://schemas.microsoft.com/office/drawing/2014/chart" uri="{C3380CC4-5D6E-409C-BE32-E72D297353CC}">
              <c16:uniqueId val="{00000001-288A-4D30-9D9A-D1CF8BAB01B5}"/>
            </c:ext>
          </c:extLst>
        </c:ser>
        <c:ser>
          <c:idx val="2"/>
          <c:order val="2"/>
          <c:tx>
            <c:strRef>
              <c:f>'2021 Charts'!$E$67</c:f>
              <c:strCache>
                <c:ptCount val="1"/>
                <c:pt idx="0">
                  <c:v>Sum of CH₄</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Charts'!$C$68</c:f>
              <c:strCache>
                <c:ptCount val="1"/>
                <c:pt idx="0">
                  <c:v>Total</c:v>
                </c:pt>
              </c:strCache>
            </c:strRef>
          </c:cat>
          <c:val>
            <c:numRef>
              <c:f>'2021 Charts'!$E$68</c:f>
              <c:numCache>
                <c:formatCode>General</c:formatCode>
                <c:ptCount val="1"/>
                <c:pt idx="0">
                  <c:v>1041676.0523153598</c:v>
                </c:pt>
              </c:numCache>
            </c:numRef>
          </c:val>
          <c:extLst>
            <c:ext xmlns:c16="http://schemas.microsoft.com/office/drawing/2014/chart" uri="{C3380CC4-5D6E-409C-BE32-E72D297353CC}">
              <c16:uniqueId val="{00000002-288A-4D30-9D9A-D1CF8BAB01B5}"/>
            </c:ext>
          </c:extLst>
        </c:ser>
        <c:ser>
          <c:idx val="3"/>
          <c:order val="3"/>
          <c:tx>
            <c:strRef>
              <c:f>'2021 Charts'!$F$67</c:f>
              <c:strCache>
                <c:ptCount val="1"/>
                <c:pt idx="0">
                  <c:v>Sum of N₂O</c:v>
                </c:pt>
              </c:strCache>
            </c:strRef>
          </c:tx>
          <c:spPr>
            <a:solidFill>
              <a:schemeClr val="accent4"/>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Charts'!$C$68</c:f>
              <c:strCache>
                <c:ptCount val="1"/>
                <c:pt idx="0">
                  <c:v>Total</c:v>
                </c:pt>
              </c:strCache>
            </c:strRef>
          </c:cat>
          <c:val>
            <c:numRef>
              <c:f>'2021 Charts'!$F$68</c:f>
              <c:numCache>
                <c:formatCode>General</c:formatCode>
                <c:ptCount val="1"/>
                <c:pt idx="0">
                  <c:v>72768.906957423358</c:v>
                </c:pt>
              </c:numCache>
            </c:numRef>
          </c:val>
          <c:extLst>
            <c:ext xmlns:c16="http://schemas.microsoft.com/office/drawing/2014/chart" uri="{C3380CC4-5D6E-409C-BE32-E72D297353CC}">
              <c16:uniqueId val="{00000003-288A-4D30-9D9A-D1CF8BAB01B5}"/>
            </c:ext>
          </c:extLst>
        </c:ser>
        <c:ser>
          <c:idx val="4"/>
          <c:order val="4"/>
          <c:tx>
            <c:strRef>
              <c:f>'2021 Charts'!$G$67</c:f>
              <c:strCache>
                <c:ptCount val="1"/>
                <c:pt idx="0">
                  <c:v>Sum of SF₆</c:v>
                </c:pt>
              </c:strCache>
            </c:strRef>
          </c:tx>
          <c:spPr>
            <a:solidFill>
              <a:schemeClr val="accent5"/>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Charts'!$C$68</c:f>
              <c:strCache>
                <c:ptCount val="1"/>
                <c:pt idx="0">
                  <c:v>Total</c:v>
                </c:pt>
              </c:strCache>
            </c:strRef>
          </c:cat>
          <c:val>
            <c:numRef>
              <c:f>'2021 Charts'!$G$68</c:f>
              <c:numCache>
                <c:formatCode>General</c:formatCode>
                <c:ptCount val="1"/>
                <c:pt idx="0">
                  <c:v>39108.553019439998</c:v>
                </c:pt>
              </c:numCache>
            </c:numRef>
          </c:val>
          <c:extLst>
            <c:ext xmlns:c16="http://schemas.microsoft.com/office/drawing/2014/chart" uri="{C3380CC4-5D6E-409C-BE32-E72D297353CC}">
              <c16:uniqueId val="{00000004-288A-4D30-9D9A-D1CF8BAB01B5}"/>
            </c:ext>
          </c:extLst>
        </c:ser>
        <c:ser>
          <c:idx val="5"/>
          <c:order val="5"/>
          <c:tx>
            <c:strRef>
              <c:f>'2021 Charts'!$H$67</c:f>
              <c:strCache>
                <c:ptCount val="1"/>
                <c:pt idx="0">
                  <c:v>Sum of HFCs and PFCs</c:v>
                </c:pt>
              </c:strCache>
            </c:strRef>
          </c:tx>
          <c:spPr>
            <a:solidFill>
              <a:schemeClr val="accent6"/>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Charts'!$C$68</c:f>
              <c:strCache>
                <c:ptCount val="1"/>
                <c:pt idx="0">
                  <c:v>Total</c:v>
                </c:pt>
              </c:strCache>
            </c:strRef>
          </c:cat>
          <c:val>
            <c:numRef>
              <c:f>'2021 Charts'!$H$68</c:f>
              <c:numCache>
                <c:formatCode>General</c:formatCode>
                <c:ptCount val="1"/>
                <c:pt idx="0">
                  <c:v>79188.039742400011</c:v>
                </c:pt>
              </c:numCache>
            </c:numRef>
          </c:val>
          <c:extLst>
            <c:ext xmlns:c16="http://schemas.microsoft.com/office/drawing/2014/chart" uri="{C3380CC4-5D6E-409C-BE32-E72D297353CC}">
              <c16:uniqueId val="{00000005-288A-4D30-9D9A-D1CF8BAB01B5}"/>
            </c:ext>
          </c:extLst>
        </c:ser>
        <c:dLbls>
          <c:dLblPos val="outEnd"/>
          <c:showLegendKey val="0"/>
          <c:showVal val="1"/>
          <c:showCatName val="0"/>
          <c:showSerName val="0"/>
          <c:showPercent val="0"/>
          <c:showBubbleSize val="0"/>
        </c:dLbls>
        <c:gapWidth val="30"/>
        <c:overlap val="-30"/>
        <c:axId val="760732168"/>
        <c:axId val="760733152"/>
      </c:barChart>
      <c:catAx>
        <c:axId val="760732168"/>
        <c:scaling>
          <c:orientation val="minMax"/>
        </c:scaling>
        <c:delete val="1"/>
        <c:axPos val="b"/>
        <c:numFmt formatCode="General" sourceLinked="1"/>
        <c:majorTickMark val="none"/>
        <c:minorTickMark val="none"/>
        <c:tickLblPos val="nextTo"/>
        <c:crossAx val="760733152"/>
        <c:crosses val="autoZero"/>
        <c:auto val="1"/>
        <c:lblAlgn val="ctr"/>
        <c:lblOffset val="100"/>
        <c:noMultiLvlLbl val="0"/>
      </c:catAx>
      <c:valAx>
        <c:axId val="7607331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800" b="0" i="0" baseline="0">
                    <a:effectLst/>
                  </a:rPr>
                  <a:t>Metric Tons of CO₂e  </a:t>
                </a:r>
                <a:endParaRPr lang="en-US">
                  <a:effectLst/>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073216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[2022facghg.xlsx]2022 Charts!2021FacSec</c:name>
    <c:fmtId val="5"/>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2022 Count of Facilities by Sector</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'2022 Charts'!$D$5:$D$6</c:f>
              <c:strCache>
                <c:ptCount val="1"/>
                <c:pt idx="0">
                  <c:v>Manufacturing</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Charts'!$C$7</c:f>
              <c:strCache>
                <c:ptCount val="1"/>
                <c:pt idx="0">
                  <c:v>Total</c:v>
                </c:pt>
              </c:strCache>
            </c:strRef>
          </c:cat>
          <c:val>
            <c:numRef>
              <c:f>'2022 Charts'!$D$7</c:f>
              <c:numCache>
                <c:formatCode>General</c:formatCode>
                <c:ptCount val="1"/>
                <c:pt idx="0">
                  <c:v>96</c:v>
                </c:pt>
              </c:numCache>
            </c:numRef>
          </c:val>
          <c:extLst>
            <c:ext xmlns:c16="http://schemas.microsoft.com/office/drawing/2014/chart" uri="{C3380CC4-5D6E-409C-BE32-E72D297353CC}">
              <c16:uniqueId val="{00000000-06C9-4053-BA85-EB9F40432203}"/>
            </c:ext>
          </c:extLst>
        </c:ser>
        <c:ser>
          <c:idx val="1"/>
          <c:order val="1"/>
          <c:tx>
            <c:strRef>
              <c:f>'2022 Charts'!$E$5:$E$6</c:f>
              <c:strCache>
                <c:ptCount val="1"/>
                <c:pt idx="0">
                  <c:v>Institutions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Charts'!$C$7</c:f>
              <c:strCache>
                <c:ptCount val="1"/>
                <c:pt idx="0">
                  <c:v>Total</c:v>
                </c:pt>
              </c:strCache>
            </c:strRef>
          </c:cat>
          <c:val>
            <c:numRef>
              <c:f>'2022 Charts'!$E$7</c:f>
              <c:numCache>
                <c:formatCode>General</c:formatCode>
                <c:ptCount val="1"/>
                <c:pt idx="0">
                  <c:v>78</c:v>
                </c:pt>
              </c:numCache>
            </c:numRef>
          </c:val>
          <c:extLst>
            <c:ext xmlns:c16="http://schemas.microsoft.com/office/drawing/2014/chart" uri="{C3380CC4-5D6E-409C-BE32-E72D297353CC}">
              <c16:uniqueId val="{00000001-06C9-4053-BA85-EB9F40432203}"/>
            </c:ext>
          </c:extLst>
        </c:ser>
        <c:ser>
          <c:idx val="2"/>
          <c:order val="2"/>
          <c:tx>
            <c:strRef>
              <c:f>'2022 Charts'!$F$5:$F$6</c:f>
              <c:strCache>
                <c:ptCount val="1"/>
                <c:pt idx="0">
                  <c:v>Power Generation</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Charts'!$C$7</c:f>
              <c:strCache>
                <c:ptCount val="1"/>
                <c:pt idx="0">
                  <c:v>Total</c:v>
                </c:pt>
              </c:strCache>
            </c:strRef>
          </c:cat>
          <c:val>
            <c:numRef>
              <c:f>'2022 Charts'!$F$7</c:f>
              <c:numCache>
                <c:formatCode>General</c:formatCode>
                <c:ptCount val="1"/>
                <c:pt idx="0">
                  <c:v>40</c:v>
                </c:pt>
              </c:numCache>
            </c:numRef>
          </c:val>
          <c:extLst>
            <c:ext xmlns:c16="http://schemas.microsoft.com/office/drawing/2014/chart" uri="{C3380CC4-5D6E-409C-BE32-E72D297353CC}">
              <c16:uniqueId val="{00000002-06C9-4053-BA85-EB9F40432203}"/>
            </c:ext>
          </c:extLst>
        </c:ser>
        <c:ser>
          <c:idx val="3"/>
          <c:order val="3"/>
          <c:tx>
            <c:strRef>
              <c:f>'2022 Charts'!$G$5:$G$6</c:f>
              <c:strCache>
                <c:ptCount val="1"/>
                <c:pt idx="0">
                  <c:v>Solid Waste Landfill</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Charts'!$C$7</c:f>
              <c:strCache>
                <c:ptCount val="1"/>
                <c:pt idx="0">
                  <c:v>Total</c:v>
                </c:pt>
              </c:strCache>
            </c:strRef>
          </c:cat>
          <c:val>
            <c:numRef>
              <c:f>'2022 Charts'!$G$7</c:f>
              <c:numCache>
                <c:formatCode>General</c:formatCode>
                <c:ptCount val="1"/>
                <c:pt idx="0">
                  <c:v>17</c:v>
                </c:pt>
              </c:numCache>
            </c:numRef>
          </c:val>
          <c:extLst>
            <c:ext xmlns:c16="http://schemas.microsoft.com/office/drawing/2014/chart" uri="{C3380CC4-5D6E-409C-BE32-E72D297353CC}">
              <c16:uniqueId val="{00000003-06C9-4053-BA85-EB9F40432203}"/>
            </c:ext>
          </c:extLst>
        </c:ser>
        <c:ser>
          <c:idx val="4"/>
          <c:order val="4"/>
          <c:tx>
            <c:strRef>
              <c:f>'2022 Charts'!$H$5:$H$6</c:f>
              <c:strCache>
                <c:ptCount val="1"/>
                <c:pt idx="0">
                  <c:v>Natural Gas Systems</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Charts'!$C$7</c:f>
              <c:strCache>
                <c:ptCount val="1"/>
                <c:pt idx="0">
                  <c:v>Total</c:v>
                </c:pt>
              </c:strCache>
            </c:strRef>
          </c:cat>
          <c:val>
            <c:numRef>
              <c:f>'2022 Charts'!$H$7</c:f>
              <c:numCache>
                <c:formatCode>General</c:formatCode>
                <c:ptCount val="1"/>
                <c:pt idx="0">
                  <c:v>15</c:v>
                </c:pt>
              </c:numCache>
            </c:numRef>
          </c:val>
          <c:extLst>
            <c:ext xmlns:c16="http://schemas.microsoft.com/office/drawing/2014/chart" uri="{C3380CC4-5D6E-409C-BE32-E72D297353CC}">
              <c16:uniqueId val="{00000004-06C9-4053-BA85-EB9F40432203}"/>
            </c:ext>
          </c:extLst>
        </c:ser>
        <c:ser>
          <c:idx val="5"/>
          <c:order val="5"/>
          <c:tx>
            <c:strRef>
              <c:f>'2022 Charts'!$I$5:$I$6</c:f>
              <c:strCache>
                <c:ptCount val="1"/>
                <c:pt idx="0">
                  <c:v>Other</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Charts'!$C$7</c:f>
              <c:strCache>
                <c:ptCount val="1"/>
                <c:pt idx="0">
                  <c:v>Total</c:v>
                </c:pt>
              </c:strCache>
            </c:strRef>
          </c:cat>
          <c:val>
            <c:numRef>
              <c:f>'2022 Charts'!$I$7</c:f>
              <c:numCache>
                <c:formatCode>General</c:formatCode>
                <c:ptCount val="1"/>
                <c:pt idx="0">
                  <c:v>10</c:v>
                </c:pt>
              </c:numCache>
            </c:numRef>
          </c:val>
          <c:extLst>
            <c:ext xmlns:c16="http://schemas.microsoft.com/office/drawing/2014/chart" uri="{C3380CC4-5D6E-409C-BE32-E72D297353CC}">
              <c16:uniqueId val="{00000005-06C9-4053-BA85-EB9F40432203}"/>
            </c:ext>
          </c:extLst>
        </c:ser>
        <c:ser>
          <c:idx val="6"/>
          <c:order val="6"/>
          <c:tx>
            <c:strRef>
              <c:f>'2022 Charts'!$J$5:$J$6</c:f>
              <c:strCache>
                <c:ptCount val="1"/>
                <c:pt idx="0">
                  <c:v>Solid Waste Combustors</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Charts'!$C$7</c:f>
              <c:strCache>
                <c:ptCount val="1"/>
                <c:pt idx="0">
                  <c:v>Total</c:v>
                </c:pt>
              </c:strCache>
            </c:strRef>
          </c:cat>
          <c:val>
            <c:numRef>
              <c:f>'2022 Charts'!$J$7</c:f>
              <c:numCache>
                <c:formatCode>General</c:formatCode>
                <c:ptCount val="1"/>
                <c:pt idx="0">
                  <c:v>7</c:v>
                </c:pt>
              </c:numCache>
            </c:numRef>
          </c:val>
          <c:extLst>
            <c:ext xmlns:c16="http://schemas.microsoft.com/office/drawing/2014/chart" uri="{C3380CC4-5D6E-409C-BE32-E72D297353CC}">
              <c16:uniqueId val="{00000006-06C9-4053-BA85-EB9F40432203}"/>
            </c:ext>
          </c:extLst>
        </c:ser>
        <c:ser>
          <c:idx val="7"/>
          <c:order val="7"/>
          <c:tx>
            <c:strRef>
              <c:f>'2022 Charts'!$K$5:$K$6</c:f>
              <c:strCache>
                <c:ptCount val="1"/>
                <c:pt idx="0">
                  <c:v>Sewage Treatment Facilities</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Charts'!$C$7</c:f>
              <c:strCache>
                <c:ptCount val="1"/>
                <c:pt idx="0">
                  <c:v>Total</c:v>
                </c:pt>
              </c:strCache>
            </c:strRef>
          </c:cat>
          <c:val>
            <c:numRef>
              <c:f>'2022 Charts'!$K$7</c:f>
              <c:numCache>
                <c:formatCode>General</c:formatCode>
                <c:ptCount val="1"/>
                <c:pt idx="0">
                  <c:v>7</c:v>
                </c:pt>
              </c:numCache>
            </c:numRef>
          </c:val>
          <c:extLst>
            <c:ext xmlns:c16="http://schemas.microsoft.com/office/drawing/2014/chart" uri="{C3380CC4-5D6E-409C-BE32-E72D297353CC}">
              <c16:uniqueId val="{00000007-06C9-4053-BA85-EB9F40432203}"/>
            </c:ext>
          </c:extLst>
        </c:ser>
        <c:ser>
          <c:idx val="8"/>
          <c:order val="8"/>
          <c:tx>
            <c:strRef>
              <c:f>'2022 Charts'!$L$5:$L$6</c:f>
              <c:strCache>
                <c:ptCount val="1"/>
                <c:pt idx="0">
                  <c:v>Petroleum Bulk Stations and Terminals</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Charts'!$C$7</c:f>
              <c:strCache>
                <c:ptCount val="1"/>
                <c:pt idx="0">
                  <c:v>Total</c:v>
                </c:pt>
              </c:strCache>
            </c:strRef>
          </c:cat>
          <c:val>
            <c:numRef>
              <c:f>'2022 Charts'!$L$7</c:f>
              <c:numCache>
                <c:formatCode>General</c:formatCode>
                <c:ptCount val="1"/>
                <c:pt idx="0">
                  <c:v>4</c:v>
                </c:pt>
              </c:numCache>
            </c:numRef>
          </c:val>
          <c:extLst>
            <c:ext xmlns:c16="http://schemas.microsoft.com/office/drawing/2014/chart" uri="{C3380CC4-5D6E-409C-BE32-E72D297353CC}">
              <c16:uniqueId val="{00000008-06C9-4053-BA85-EB9F40432203}"/>
            </c:ext>
          </c:extLst>
        </c:ser>
        <c:dLbls>
          <c:dLblPos val="outEnd"/>
          <c:showLegendKey val="0"/>
          <c:showVal val="1"/>
          <c:showCatName val="0"/>
          <c:showSerName val="0"/>
          <c:showPercent val="0"/>
          <c:showBubbleSize val="0"/>
        </c:dLbls>
        <c:gapWidth val="219"/>
        <c:overlap val="-27"/>
        <c:axId val="691475400"/>
        <c:axId val="691474744"/>
      </c:barChart>
      <c:catAx>
        <c:axId val="691475400"/>
        <c:scaling>
          <c:orientation val="minMax"/>
        </c:scaling>
        <c:delete val="1"/>
        <c:axPos val="b"/>
        <c:numFmt formatCode="General" sourceLinked="1"/>
        <c:majorTickMark val="none"/>
        <c:minorTickMark val="none"/>
        <c:tickLblPos val="nextTo"/>
        <c:crossAx val="691474744"/>
        <c:crosses val="autoZero"/>
        <c:auto val="1"/>
        <c:lblAlgn val="ctr"/>
        <c:lblOffset val="100"/>
        <c:noMultiLvlLbl val="0"/>
      </c:catAx>
      <c:valAx>
        <c:axId val="6914747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800" b="0" i="0" baseline="0">
                    <a:effectLst/>
                  </a:rPr>
                  <a:t>Count of Facilities</a:t>
                </a:r>
                <a:endParaRPr lang="en-US">
                  <a:effectLst/>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147540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[2022facghg.xlsx]2022 Charts!PivotTable12</c:name>
    <c:fmtId val="3"/>
  </c:pivotSource>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a:t>2022 Reported</a:t>
            </a:r>
            <a:r>
              <a:rPr lang="en-US" sz="1800" baseline="0"/>
              <a:t> </a:t>
            </a:r>
            <a:r>
              <a:rPr lang="en-US" sz="1800" b="0" i="0" u="none" strike="noStrike" baseline="0">
                <a:effectLst/>
              </a:rPr>
              <a:t>Greenhouse Gas </a:t>
            </a:r>
            <a:r>
              <a:rPr lang="en-US" sz="1800" baseline="0"/>
              <a:t>Emissions by Sector</a:t>
            </a:r>
            <a:endParaRPr lang="en-US" sz="1800"/>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8"/>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9"/>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1"/>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8"/>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9"/>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'2022 Charts'!$D$36:$D$37</c:f>
              <c:strCache>
                <c:ptCount val="1"/>
                <c:pt idx="0">
                  <c:v>Power Generation</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Charts'!$C$38</c:f>
              <c:strCache>
                <c:ptCount val="1"/>
                <c:pt idx="0">
                  <c:v>Total</c:v>
                </c:pt>
              </c:strCache>
            </c:strRef>
          </c:cat>
          <c:val>
            <c:numRef>
              <c:f>'2022 Charts'!$D$38</c:f>
              <c:numCache>
                <c:formatCode>General</c:formatCode>
                <c:ptCount val="1"/>
                <c:pt idx="0">
                  <c:v>7215646.106985122</c:v>
                </c:pt>
              </c:numCache>
            </c:numRef>
          </c:val>
          <c:extLst>
            <c:ext xmlns:c16="http://schemas.microsoft.com/office/drawing/2014/chart" uri="{C3380CC4-5D6E-409C-BE32-E72D297353CC}">
              <c16:uniqueId val="{00000000-12D6-4BED-AA7A-CF284278AE5B}"/>
            </c:ext>
          </c:extLst>
        </c:ser>
        <c:ser>
          <c:idx val="1"/>
          <c:order val="1"/>
          <c:tx>
            <c:strRef>
              <c:f>'2022 Charts'!$E$36:$E$37</c:f>
              <c:strCache>
                <c:ptCount val="1"/>
                <c:pt idx="0">
                  <c:v>Solid Waste Combustors</c:v>
                </c:pt>
              </c:strCache>
            </c:strRef>
          </c:tx>
          <c:spPr>
            <a:solidFill>
              <a:schemeClr val="accent2"/>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Charts'!$C$38</c:f>
              <c:strCache>
                <c:ptCount val="1"/>
                <c:pt idx="0">
                  <c:v>Total</c:v>
                </c:pt>
              </c:strCache>
            </c:strRef>
          </c:cat>
          <c:val>
            <c:numRef>
              <c:f>'2022 Charts'!$E$38</c:f>
              <c:numCache>
                <c:formatCode>General</c:formatCode>
                <c:ptCount val="1"/>
                <c:pt idx="0">
                  <c:v>3020863.231710576</c:v>
                </c:pt>
              </c:numCache>
            </c:numRef>
          </c:val>
          <c:extLst>
            <c:ext xmlns:c16="http://schemas.microsoft.com/office/drawing/2014/chart" uri="{C3380CC4-5D6E-409C-BE32-E72D297353CC}">
              <c16:uniqueId val="{00000001-12D6-4BED-AA7A-CF284278AE5B}"/>
            </c:ext>
          </c:extLst>
        </c:ser>
        <c:ser>
          <c:idx val="2"/>
          <c:order val="2"/>
          <c:tx>
            <c:strRef>
              <c:f>'2022 Charts'!$F$36:$F$37</c:f>
              <c:strCache>
                <c:ptCount val="1"/>
                <c:pt idx="0">
                  <c:v>Manufacturing</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Charts'!$C$38</c:f>
              <c:strCache>
                <c:ptCount val="1"/>
                <c:pt idx="0">
                  <c:v>Total</c:v>
                </c:pt>
              </c:strCache>
            </c:strRef>
          </c:cat>
          <c:val>
            <c:numRef>
              <c:f>'2022 Charts'!$F$38</c:f>
              <c:numCache>
                <c:formatCode>General</c:formatCode>
                <c:ptCount val="1"/>
                <c:pt idx="0">
                  <c:v>1154776.8986440781</c:v>
                </c:pt>
              </c:numCache>
            </c:numRef>
          </c:val>
          <c:extLst>
            <c:ext xmlns:c16="http://schemas.microsoft.com/office/drawing/2014/chart" uri="{C3380CC4-5D6E-409C-BE32-E72D297353CC}">
              <c16:uniqueId val="{00000002-12D6-4BED-AA7A-CF284278AE5B}"/>
            </c:ext>
          </c:extLst>
        </c:ser>
        <c:ser>
          <c:idx val="3"/>
          <c:order val="3"/>
          <c:tx>
            <c:strRef>
              <c:f>'2022 Charts'!$G$36:$G$37</c:f>
              <c:strCache>
                <c:ptCount val="1"/>
                <c:pt idx="0">
                  <c:v>Institutions</c:v>
                </c:pt>
              </c:strCache>
            </c:strRef>
          </c:tx>
          <c:spPr>
            <a:solidFill>
              <a:schemeClr val="accent4"/>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Charts'!$C$38</c:f>
              <c:strCache>
                <c:ptCount val="1"/>
                <c:pt idx="0">
                  <c:v>Total</c:v>
                </c:pt>
              </c:strCache>
            </c:strRef>
          </c:cat>
          <c:val>
            <c:numRef>
              <c:f>'2022 Charts'!$G$38</c:f>
              <c:numCache>
                <c:formatCode>General</c:formatCode>
                <c:ptCount val="1"/>
                <c:pt idx="0">
                  <c:v>1082497.6606111873</c:v>
                </c:pt>
              </c:numCache>
            </c:numRef>
          </c:val>
          <c:extLst>
            <c:ext xmlns:c16="http://schemas.microsoft.com/office/drawing/2014/chart" uri="{C3380CC4-5D6E-409C-BE32-E72D297353CC}">
              <c16:uniqueId val="{00000003-12D6-4BED-AA7A-CF284278AE5B}"/>
            </c:ext>
          </c:extLst>
        </c:ser>
        <c:ser>
          <c:idx val="4"/>
          <c:order val="4"/>
          <c:tx>
            <c:strRef>
              <c:f>'2022 Charts'!$H$36:$H$37</c:f>
              <c:strCache>
                <c:ptCount val="1"/>
                <c:pt idx="0">
                  <c:v>Natural Gas Systems</c:v>
                </c:pt>
              </c:strCache>
            </c:strRef>
          </c:tx>
          <c:spPr>
            <a:solidFill>
              <a:schemeClr val="accent5"/>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Charts'!$C$38</c:f>
              <c:strCache>
                <c:ptCount val="1"/>
                <c:pt idx="0">
                  <c:v>Total</c:v>
                </c:pt>
              </c:strCache>
            </c:strRef>
          </c:cat>
          <c:val>
            <c:numRef>
              <c:f>'2022 Charts'!$H$38</c:f>
              <c:numCache>
                <c:formatCode>General</c:formatCode>
                <c:ptCount val="1"/>
                <c:pt idx="0">
                  <c:v>761311.91434031993</c:v>
                </c:pt>
              </c:numCache>
            </c:numRef>
          </c:val>
          <c:extLst>
            <c:ext xmlns:c16="http://schemas.microsoft.com/office/drawing/2014/chart" uri="{C3380CC4-5D6E-409C-BE32-E72D297353CC}">
              <c16:uniqueId val="{00000004-12D6-4BED-AA7A-CF284278AE5B}"/>
            </c:ext>
          </c:extLst>
        </c:ser>
        <c:ser>
          <c:idx val="5"/>
          <c:order val="5"/>
          <c:tx>
            <c:strRef>
              <c:f>'2022 Charts'!$I$36:$I$37</c:f>
              <c:strCache>
                <c:ptCount val="1"/>
                <c:pt idx="0">
                  <c:v>Solid Waste Landfill</c:v>
                </c:pt>
              </c:strCache>
            </c:strRef>
          </c:tx>
          <c:spPr>
            <a:solidFill>
              <a:schemeClr val="accent6"/>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Charts'!$C$38</c:f>
              <c:strCache>
                <c:ptCount val="1"/>
                <c:pt idx="0">
                  <c:v>Total</c:v>
                </c:pt>
              </c:strCache>
            </c:strRef>
          </c:cat>
          <c:val>
            <c:numRef>
              <c:f>'2022 Charts'!$I$38</c:f>
              <c:numCache>
                <c:formatCode>General</c:formatCode>
                <c:ptCount val="1"/>
                <c:pt idx="0">
                  <c:v>324021.25903371838</c:v>
                </c:pt>
              </c:numCache>
            </c:numRef>
          </c:val>
          <c:extLst>
            <c:ext xmlns:c16="http://schemas.microsoft.com/office/drawing/2014/chart" uri="{C3380CC4-5D6E-409C-BE32-E72D297353CC}">
              <c16:uniqueId val="{00000005-12D6-4BED-AA7A-CF284278AE5B}"/>
            </c:ext>
          </c:extLst>
        </c:ser>
        <c:ser>
          <c:idx val="6"/>
          <c:order val="6"/>
          <c:tx>
            <c:strRef>
              <c:f>'2022 Charts'!$J$36:$J$37</c:f>
              <c:strCache>
                <c:ptCount val="1"/>
                <c:pt idx="0">
                  <c:v>Other</c:v>
                </c:pt>
              </c:strCache>
            </c:strRef>
          </c:tx>
          <c:spPr>
            <a:solidFill>
              <a:schemeClr val="accent1">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Charts'!$C$38</c:f>
              <c:strCache>
                <c:ptCount val="1"/>
                <c:pt idx="0">
                  <c:v>Total</c:v>
                </c:pt>
              </c:strCache>
            </c:strRef>
          </c:cat>
          <c:val>
            <c:numRef>
              <c:f>'2022 Charts'!$J$38</c:f>
              <c:numCache>
                <c:formatCode>General</c:formatCode>
                <c:ptCount val="1"/>
                <c:pt idx="0">
                  <c:v>200946.276468</c:v>
                </c:pt>
              </c:numCache>
            </c:numRef>
          </c:val>
          <c:extLst>
            <c:ext xmlns:c16="http://schemas.microsoft.com/office/drawing/2014/chart" uri="{C3380CC4-5D6E-409C-BE32-E72D297353CC}">
              <c16:uniqueId val="{00000006-12D6-4BED-AA7A-CF284278AE5B}"/>
            </c:ext>
          </c:extLst>
        </c:ser>
        <c:ser>
          <c:idx val="7"/>
          <c:order val="7"/>
          <c:tx>
            <c:strRef>
              <c:f>'2022 Charts'!$K$36:$K$37</c:f>
              <c:strCache>
                <c:ptCount val="1"/>
                <c:pt idx="0">
                  <c:v>Sewage Treatment Facilities</c:v>
                </c:pt>
              </c:strCache>
            </c:strRef>
          </c:tx>
          <c:spPr>
            <a:solidFill>
              <a:schemeClr val="accent2">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Charts'!$C$38</c:f>
              <c:strCache>
                <c:ptCount val="1"/>
                <c:pt idx="0">
                  <c:v>Total</c:v>
                </c:pt>
              </c:strCache>
            </c:strRef>
          </c:cat>
          <c:val>
            <c:numRef>
              <c:f>'2022 Charts'!$K$38</c:f>
              <c:numCache>
                <c:formatCode>General</c:formatCode>
                <c:ptCount val="1"/>
                <c:pt idx="0">
                  <c:v>129518.81226144001</c:v>
                </c:pt>
              </c:numCache>
            </c:numRef>
          </c:val>
          <c:extLst>
            <c:ext xmlns:c16="http://schemas.microsoft.com/office/drawing/2014/chart" uri="{C3380CC4-5D6E-409C-BE32-E72D297353CC}">
              <c16:uniqueId val="{00000007-12D6-4BED-AA7A-CF284278AE5B}"/>
            </c:ext>
          </c:extLst>
        </c:ser>
        <c:ser>
          <c:idx val="8"/>
          <c:order val="8"/>
          <c:tx>
            <c:strRef>
              <c:f>'2022 Charts'!$L$36:$L$37</c:f>
              <c:strCache>
                <c:ptCount val="1"/>
                <c:pt idx="0">
                  <c:v>Petroleum Bulk Stations and Terminals</c:v>
                </c:pt>
              </c:strCache>
            </c:strRef>
          </c:tx>
          <c:spPr>
            <a:solidFill>
              <a:schemeClr val="accent3">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Charts'!$C$38</c:f>
              <c:strCache>
                <c:ptCount val="1"/>
                <c:pt idx="0">
                  <c:v>Total</c:v>
                </c:pt>
              </c:strCache>
            </c:strRef>
          </c:cat>
          <c:val>
            <c:numRef>
              <c:f>'2022 Charts'!$L$38</c:f>
              <c:numCache>
                <c:formatCode>General</c:formatCode>
                <c:ptCount val="1"/>
                <c:pt idx="0">
                  <c:v>923.94385655040014</c:v>
                </c:pt>
              </c:numCache>
            </c:numRef>
          </c:val>
          <c:extLst>
            <c:ext xmlns:c16="http://schemas.microsoft.com/office/drawing/2014/chart" uri="{C3380CC4-5D6E-409C-BE32-E72D297353CC}">
              <c16:uniqueId val="{00000008-12D6-4BED-AA7A-CF284278AE5B}"/>
            </c:ext>
          </c:extLst>
        </c:ser>
        <c:dLbls>
          <c:dLblPos val="outEnd"/>
          <c:showLegendKey val="0"/>
          <c:showVal val="1"/>
          <c:showCatName val="0"/>
          <c:showSerName val="0"/>
          <c:showPercent val="0"/>
          <c:showBubbleSize val="0"/>
        </c:dLbls>
        <c:gapWidth val="219"/>
        <c:overlap val="-27"/>
        <c:axId val="691464904"/>
        <c:axId val="691465560"/>
      </c:barChart>
      <c:catAx>
        <c:axId val="691464904"/>
        <c:scaling>
          <c:orientation val="minMax"/>
        </c:scaling>
        <c:delete val="1"/>
        <c:axPos val="b"/>
        <c:numFmt formatCode="General" sourceLinked="1"/>
        <c:majorTickMark val="none"/>
        <c:minorTickMark val="none"/>
        <c:tickLblPos val="nextTo"/>
        <c:crossAx val="691465560"/>
        <c:crosses val="autoZero"/>
        <c:auto val="1"/>
        <c:lblAlgn val="ctr"/>
        <c:lblOffset val="100"/>
        <c:noMultiLvlLbl val="0"/>
      </c:catAx>
      <c:valAx>
        <c:axId val="691465560"/>
        <c:scaling>
          <c:orientation val="minMax"/>
          <c:max val="90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800" b="0" i="0" baseline="0">
                    <a:effectLst/>
                  </a:rPr>
                  <a:t>Metric Tons of CO₂e  </a:t>
                </a:r>
                <a:endParaRPr lang="en-US">
                  <a:effectLst/>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14649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[2022facghg.xlsx]2022 Charts!PivotTable13</c:name>
    <c:fmtId val="5"/>
  </c:pivotSource>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a:t>2022 Reported </a:t>
            </a:r>
            <a:r>
              <a:rPr lang="en-US" sz="1800" b="0" i="0" u="none" strike="noStrike" baseline="0">
                <a:effectLst/>
              </a:rPr>
              <a:t>Greenhouse Gas </a:t>
            </a:r>
            <a:r>
              <a:rPr lang="en-US" sz="1800"/>
              <a:t>Emissions by Gas Type</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s>
    <c:plotArea>
      <c:layout/>
      <c:barChart>
        <c:barDir val="col"/>
        <c:grouping val="clustered"/>
        <c:varyColors val="0"/>
        <c:ser>
          <c:idx val="0"/>
          <c:order val="0"/>
          <c:tx>
            <c:strRef>
              <c:f>'2022 Charts'!$C$67</c:f>
              <c:strCache>
                <c:ptCount val="1"/>
                <c:pt idx="0">
                  <c:v>Sum of Fossil CO₂</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Charts'!$C$68</c:f>
              <c:strCache>
                <c:ptCount val="1"/>
                <c:pt idx="0">
                  <c:v>Total</c:v>
                </c:pt>
              </c:strCache>
            </c:strRef>
          </c:cat>
          <c:val>
            <c:numRef>
              <c:f>'2022 Charts'!$C$68</c:f>
              <c:numCache>
                <c:formatCode>General</c:formatCode>
                <c:ptCount val="1"/>
                <c:pt idx="0">
                  <c:v>10458522.834358569</c:v>
                </c:pt>
              </c:numCache>
            </c:numRef>
          </c:val>
          <c:extLst>
            <c:ext xmlns:c16="http://schemas.microsoft.com/office/drawing/2014/chart" uri="{C3380CC4-5D6E-409C-BE32-E72D297353CC}">
              <c16:uniqueId val="{00000000-570A-47AE-AFCB-C97FDCC770A7}"/>
            </c:ext>
          </c:extLst>
        </c:ser>
        <c:ser>
          <c:idx val="1"/>
          <c:order val="1"/>
          <c:tx>
            <c:strRef>
              <c:f>'2022 Charts'!$D$67</c:f>
              <c:strCache>
                <c:ptCount val="1"/>
                <c:pt idx="0">
                  <c:v>Sum of Biogenic CO₂</c:v>
                </c:pt>
              </c:strCache>
            </c:strRef>
          </c:tx>
          <c:spPr>
            <a:solidFill>
              <a:schemeClr val="accent2"/>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Charts'!$C$68</c:f>
              <c:strCache>
                <c:ptCount val="1"/>
                <c:pt idx="0">
                  <c:v>Total</c:v>
                </c:pt>
              </c:strCache>
            </c:strRef>
          </c:cat>
          <c:val>
            <c:numRef>
              <c:f>'2022 Charts'!$D$68</c:f>
              <c:numCache>
                <c:formatCode>General</c:formatCode>
                <c:ptCount val="1"/>
                <c:pt idx="0">
                  <c:v>2058252.2868593601</c:v>
                </c:pt>
              </c:numCache>
            </c:numRef>
          </c:val>
          <c:extLst>
            <c:ext xmlns:c16="http://schemas.microsoft.com/office/drawing/2014/chart" uri="{C3380CC4-5D6E-409C-BE32-E72D297353CC}">
              <c16:uniqueId val="{00000001-570A-47AE-AFCB-C97FDCC770A7}"/>
            </c:ext>
          </c:extLst>
        </c:ser>
        <c:ser>
          <c:idx val="2"/>
          <c:order val="2"/>
          <c:tx>
            <c:strRef>
              <c:f>'2022 Charts'!$E$67</c:f>
              <c:strCache>
                <c:ptCount val="1"/>
                <c:pt idx="0">
                  <c:v>Sum of CH₄</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Charts'!$C$68</c:f>
              <c:strCache>
                <c:ptCount val="1"/>
                <c:pt idx="0">
                  <c:v>Total</c:v>
                </c:pt>
              </c:strCache>
            </c:strRef>
          </c:cat>
          <c:val>
            <c:numRef>
              <c:f>'2022 Charts'!$E$68</c:f>
              <c:numCache>
                <c:formatCode>General</c:formatCode>
                <c:ptCount val="1"/>
                <c:pt idx="0">
                  <c:v>1225334.864997491</c:v>
                </c:pt>
              </c:numCache>
            </c:numRef>
          </c:val>
          <c:extLst>
            <c:ext xmlns:c16="http://schemas.microsoft.com/office/drawing/2014/chart" uri="{C3380CC4-5D6E-409C-BE32-E72D297353CC}">
              <c16:uniqueId val="{00000002-570A-47AE-AFCB-C97FDCC770A7}"/>
            </c:ext>
          </c:extLst>
        </c:ser>
        <c:ser>
          <c:idx val="3"/>
          <c:order val="3"/>
          <c:tx>
            <c:strRef>
              <c:f>'2022 Charts'!$F$67</c:f>
              <c:strCache>
                <c:ptCount val="1"/>
                <c:pt idx="0">
                  <c:v>Sum of N₂O</c:v>
                </c:pt>
              </c:strCache>
            </c:strRef>
          </c:tx>
          <c:spPr>
            <a:solidFill>
              <a:schemeClr val="accent4"/>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Charts'!$C$68</c:f>
              <c:strCache>
                <c:ptCount val="1"/>
                <c:pt idx="0">
                  <c:v>Total</c:v>
                </c:pt>
              </c:strCache>
            </c:strRef>
          </c:cat>
          <c:val>
            <c:numRef>
              <c:f>'2022 Charts'!$F$68</c:f>
              <c:numCache>
                <c:formatCode>General</c:formatCode>
                <c:ptCount val="1"/>
                <c:pt idx="0">
                  <c:v>55649.313961647611</c:v>
                </c:pt>
              </c:numCache>
            </c:numRef>
          </c:val>
          <c:extLst>
            <c:ext xmlns:c16="http://schemas.microsoft.com/office/drawing/2014/chart" uri="{C3380CC4-5D6E-409C-BE32-E72D297353CC}">
              <c16:uniqueId val="{00000003-570A-47AE-AFCB-C97FDCC770A7}"/>
            </c:ext>
          </c:extLst>
        </c:ser>
        <c:ser>
          <c:idx val="4"/>
          <c:order val="4"/>
          <c:tx>
            <c:strRef>
              <c:f>'2022 Charts'!$G$67</c:f>
              <c:strCache>
                <c:ptCount val="1"/>
                <c:pt idx="0">
                  <c:v>Sum of SF₆</c:v>
                </c:pt>
              </c:strCache>
            </c:strRef>
          </c:tx>
          <c:spPr>
            <a:solidFill>
              <a:schemeClr val="accent5"/>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Charts'!$C$68</c:f>
              <c:strCache>
                <c:ptCount val="1"/>
                <c:pt idx="0">
                  <c:v>Total</c:v>
                </c:pt>
              </c:strCache>
            </c:strRef>
          </c:cat>
          <c:val>
            <c:numRef>
              <c:f>'2022 Charts'!$G$68</c:f>
              <c:numCache>
                <c:formatCode>General</c:formatCode>
                <c:ptCount val="1"/>
                <c:pt idx="0">
                  <c:v>15434.265540960001</c:v>
                </c:pt>
              </c:numCache>
            </c:numRef>
          </c:val>
          <c:extLst>
            <c:ext xmlns:c16="http://schemas.microsoft.com/office/drawing/2014/chart" uri="{C3380CC4-5D6E-409C-BE32-E72D297353CC}">
              <c16:uniqueId val="{00000004-570A-47AE-AFCB-C97FDCC770A7}"/>
            </c:ext>
          </c:extLst>
        </c:ser>
        <c:ser>
          <c:idx val="5"/>
          <c:order val="5"/>
          <c:tx>
            <c:strRef>
              <c:f>'2022 Charts'!$H$67</c:f>
              <c:strCache>
                <c:ptCount val="1"/>
                <c:pt idx="0">
                  <c:v>Sum of HFCs and PFCs</c:v>
                </c:pt>
              </c:strCache>
            </c:strRef>
          </c:tx>
          <c:spPr>
            <a:solidFill>
              <a:schemeClr val="accent6"/>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Charts'!$C$68</c:f>
              <c:strCache>
                <c:ptCount val="1"/>
                <c:pt idx="0">
                  <c:v>Total</c:v>
                </c:pt>
              </c:strCache>
            </c:strRef>
          </c:cat>
          <c:val>
            <c:numRef>
              <c:f>'2022 Charts'!$H$68</c:f>
              <c:numCache>
                <c:formatCode>General</c:formatCode>
                <c:ptCount val="1"/>
                <c:pt idx="0">
                  <c:v>77312.538192959997</c:v>
                </c:pt>
              </c:numCache>
            </c:numRef>
          </c:val>
          <c:extLst>
            <c:ext xmlns:c16="http://schemas.microsoft.com/office/drawing/2014/chart" uri="{C3380CC4-5D6E-409C-BE32-E72D297353CC}">
              <c16:uniqueId val="{00000005-570A-47AE-AFCB-C97FDCC770A7}"/>
            </c:ext>
          </c:extLst>
        </c:ser>
        <c:dLbls>
          <c:dLblPos val="outEnd"/>
          <c:showLegendKey val="0"/>
          <c:showVal val="1"/>
          <c:showCatName val="0"/>
          <c:showSerName val="0"/>
          <c:showPercent val="0"/>
          <c:showBubbleSize val="0"/>
        </c:dLbls>
        <c:gapWidth val="30"/>
        <c:overlap val="-30"/>
        <c:axId val="760732168"/>
        <c:axId val="760733152"/>
      </c:barChart>
      <c:catAx>
        <c:axId val="760732168"/>
        <c:scaling>
          <c:orientation val="minMax"/>
        </c:scaling>
        <c:delete val="1"/>
        <c:axPos val="b"/>
        <c:numFmt formatCode="General" sourceLinked="1"/>
        <c:majorTickMark val="none"/>
        <c:minorTickMark val="none"/>
        <c:tickLblPos val="nextTo"/>
        <c:crossAx val="760733152"/>
        <c:crosses val="autoZero"/>
        <c:auto val="1"/>
        <c:lblAlgn val="ctr"/>
        <c:lblOffset val="100"/>
        <c:noMultiLvlLbl val="0"/>
      </c:catAx>
      <c:valAx>
        <c:axId val="7607331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800" b="0" i="0" baseline="0">
                    <a:effectLst/>
                  </a:rPr>
                  <a:t>Metric Tons of CO₂e  </a:t>
                </a:r>
                <a:endParaRPr lang="en-US">
                  <a:effectLst/>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073216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[2022facghg.xlsx]Top 10 Power Gen. Emitters!PivotTable3</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Top 10 Greenhouse Gas Emitters in the "Power Generation" Category</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7"/>
        <c:spPr>
          <a:solidFill>
            <a:schemeClr val="accent3">
              <a:lumMod val="60000"/>
            </a:schemeClr>
          </a:solidFill>
          <a:ln>
            <a:noFill/>
          </a:ln>
          <a:effectLst/>
        </c:spPr>
      </c:pivotFmt>
      <c:pivotFmt>
        <c:idx val="88"/>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8"/>
        <c:spPr>
          <a:solidFill>
            <a:schemeClr val="accent1"/>
          </a:solidFill>
          <a:ln>
            <a:noFill/>
          </a:ln>
          <a:effectLst/>
        </c:spPr>
      </c:pivotFmt>
      <c:pivotFmt>
        <c:idx val="509"/>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1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11"/>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1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1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1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1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1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1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18"/>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'Top 10 Power Gen. Emitters'!$D$8:$D$9</c:f>
              <c:strCache>
                <c:ptCount val="1"/>
                <c:pt idx="0">
                  <c:v>FORE RIVER ENERGY CENTER </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Power Gen. Emitters'!$C$10:$C$14</c:f>
              <c:strCache>
                <c:ptCount val="5"/>
                <c:pt idx="0">
                  <c:v>Sum of 2018</c:v>
                </c:pt>
                <c:pt idx="1">
                  <c:v>Sum of 2019</c:v>
                </c:pt>
                <c:pt idx="2">
                  <c:v>Sum of 2020</c:v>
                </c:pt>
                <c:pt idx="3">
                  <c:v>Sum of 2021</c:v>
                </c:pt>
                <c:pt idx="4">
                  <c:v>Sum of 2022</c:v>
                </c:pt>
              </c:strCache>
            </c:strRef>
          </c:cat>
          <c:val>
            <c:numRef>
              <c:f>'Top 10 Power Gen. Emitters'!$D$10:$D$14</c:f>
              <c:numCache>
                <c:formatCode>General</c:formatCode>
                <c:ptCount val="5"/>
                <c:pt idx="0">
                  <c:v>1315063.80030816</c:v>
                </c:pt>
                <c:pt idx="1">
                  <c:v>1768953.7541289604</c:v>
                </c:pt>
                <c:pt idx="2">
                  <c:v>1341079.40315664</c:v>
                </c:pt>
                <c:pt idx="3">
                  <c:v>1420016.0420879999</c:v>
                </c:pt>
                <c:pt idx="4">
                  <c:v>1412256.9877416005</c:v>
                </c:pt>
              </c:numCache>
            </c:numRef>
          </c:val>
          <c:extLst>
            <c:ext xmlns:c16="http://schemas.microsoft.com/office/drawing/2014/chart" uri="{C3380CC4-5D6E-409C-BE32-E72D297353CC}">
              <c16:uniqueId val="{00000000-0F26-4322-BB89-1F9752798AA1}"/>
            </c:ext>
          </c:extLst>
        </c:ser>
        <c:ser>
          <c:idx val="1"/>
          <c:order val="1"/>
          <c:tx>
            <c:strRef>
              <c:f>'Top 10 Power Gen. Emitters'!$E$8:$E$9</c:f>
              <c:strCache>
                <c:ptCount val="1"/>
                <c:pt idx="0">
                  <c:v>BLACKSTONE POWER GENERATING LLC </c:v>
                </c:pt>
              </c:strCache>
            </c:strRef>
          </c:tx>
          <c:spPr>
            <a:solidFill>
              <a:schemeClr val="accent2"/>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Power Gen. Emitters'!$C$10:$C$14</c:f>
              <c:strCache>
                <c:ptCount val="5"/>
                <c:pt idx="0">
                  <c:v>Sum of 2018</c:v>
                </c:pt>
                <c:pt idx="1">
                  <c:v>Sum of 2019</c:v>
                </c:pt>
                <c:pt idx="2">
                  <c:v>Sum of 2020</c:v>
                </c:pt>
                <c:pt idx="3">
                  <c:v>Sum of 2021</c:v>
                </c:pt>
                <c:pt idx="4">
                  <c:v>Sum of 2022</c:v>
                </c:pt>
              </c:strCache>
            </c:strRef>
          </c:cat>
          <c:val>
            <c:numRef>
              <c:f>'Top 10 Power Gen. Emitters'!$E$10:$E$14</c:f>
              <c:numCache>
                <c:formatCode>General</c:formatCode>
                <c:ptCount val="5"/>
                <c:pt idx="0">
                  <c:v>758869.24468319979</c:v>
                </c:pt>
                <c:pt idx="1">
                  <c:v>610176.61082448007</c:v>
                </c:pt>
                <c:pt idx="2">
                  <c:v>515067.18613056</c:v>
                </c:pt>
                <c:pt idx="3">
                  <c:v>841119.64730304887</c:v>
                </c:pt>
                <c:pt idx="4">
                  <c:v>949710.83135040011</c:v>
                </c:pt>
              </c:numCache>
            </c:numRef>
          </c:val>
          <c:extLst>
            <c:ext xmlns:c16="http://schemas.microsoft.com/office/drawing/2014/chart" uri="{C3380CC4-5D6E-409C-BE32-E72D297353CC}">
              <c16:uniqueId val="{00000001-0F26-4322-BB89-1F9752798AA1}"/>
            </c:ext>
          </c:extLst>
        </c:ser>
        <c:ser>
          <c:idx val="2"/>
          <c:order val="2"/>
          <c:tx>
            <c:strRef>
              <c:f>'Top 10 Power Gen. Emitters'!$F$8:$F$9</c:f>
              <c:strCache>
                <c:ptCount val="1"/>
                <c:pt idx="0">
                  <c:v>ANP BELLINGHAM ENERGY COMPANY LLC </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Power Gen. Emitters'!$C$10:$C$14</c:f>
              <c:strCache>
                <c:ptCount val="5"/>
                <c:pt idx="0">
                  <c:v>Sum of 2018</c:v>
                </c:pt>
                <c:pt idx="1">
                  <c:v>Sum of 2019</c:v>
                </c:pt>
                <c:pt idx="2">
                  <c:v>Sum of 2020</c:v>
                </c:pt>
                <c:pt idx="3">
                  <c:v>Sum of 2021</c:v>
                </c:pt>
                <c:pt idx="4">
                  <c:v>Sum of 2022</c:v>
                </c:pt>
              </c:strCache>
            </c:strRef>
          </c:cat>
          <c:val>
            <c:numRef>
              <c:f>'Top 10 Power Gen. Emitters'!$F$10:$F$14</c:f>
              <c:numCache>
                <c:formatCode>General</c:formatCode>
                <c:ptCount val="5"/>
                <c:pt idx="0">
                  <c:v>822737.59099056001</c:v>
                </c:pt>
                <c:pt idx="1">
                  <c:v>626033.15437824011</c:v>
                </c:pt>
                <c:pt idx="2">
                  <c:v>523742.63132015982</c:v>
                </c:pt>
                <c:pt idx="3">
                  <c:v>861518.9297635199</c:v>
                </c:pt>
                <c:pt idx="4">
                  <c:v>857830.23750816006</c:v>
                </c:pt>
              </c:numCache>
            </c:numRef>
          </c:val>
          <c:extLst>
            <c:ext xmlns:c16="http://schemas.microsoft.com/office/drawing/2014/chart" uri="{C3380CC4-5D6E-409C-BE32-E72D297353CC}">
              <c16:uniqueId val="{00000002-0F26-4322-BB89-1F9752798AA1}"/>
            </c:ext>
          </c:extLst>
        </c:ser>
        <c:ser>
          <c:idx val="3"/>
          <c:order val="3"/>
          <c:tx>
            <c:strRef>
              <c:f>'Top 10 Power Gen. Emitters'!$G$8:$G$9</c:f>
              <c:strCache>
                <c:ptCount val="1"/>
                <c:pt idx="0">
                  <c:v>KENDALL GREEN ENERGY LLC </c:v>
                </c:pt>
              </c:strCache>
            </c:strRef>
          </c:tx>
          <c:spPr>
            <a:solidFill>
              <a:schemeClr val="accent4"/>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Power Gen. Emitters'!$C$10:$C$14</c:f>
              <c:strCache>
                <c:ptCount val="5"/>
                <c:pt idx="0">
                  <c:v>Sum of 2018</c:v>
                </c:pt>
                <c:pt idx="1">
                  <c:v>Sum of 2019</c:v>
                </c:pt>
                <c:pt idx="2">
                  <c:v>Sum of 2020</c:v>
                </c:pt>
                <c:pt idx="3">
                  <c:v>Sum of 2021</c:v>
                </c:pt>
                <c:pt idx="4">
                  <c:v>Sum of 2022</c:v>
                </c:pt>
              </c:strCache>
            </c:strRef>
          </c:cat>
          <c:val>
            <c:numRef>
              <c:f>'Top 10 Power Gen. Emitters'!$G$10:$G$14</c:f>
              <c:numCache>
                <c:formatCode>General</c:formatCode>
                <c:ptCount val="5"/>
                <c:pt idx="0">
                  <c:v>618208.66414944001</c:v>
                </c:pt>
                <c:pt idx="1">
                  <c:v>748331.60284512024</c:v>
                </c:pt>
                <c:pt idx="2">
                  <c:v>717407.10541584017</c:v>
                </c:pt>
                <c:pt idx="3">
                  <c:v>659915.06384159997</c:v>
                </c:pt>
                <c:pt idx="4">
                  <c:v>677759.24884752033</c:v>
                </c:pt>
              </c:numCache>
            </c:numRef>
          </c:val>
          <c:extLst>
            <c:ext xmlns:c16="http://schemas.microsoft.com/office/drawing/2014/chart" uri="{C3380CC4-5D6E-409C-BE32-E72D297353CC}">
              <c16:uniqueId val="{00000003-0F26-4322-BB89-1F9752798AA1}"/>
            </c:ext>
          </c:extLst>
        </c:ser>
        <c:ser>
          <c:idx val="4"/>
          <c:order val="4"/>
          <c:tx>
            <c:strRef>
              <c:f>'Top 10 Power Gen. Emitters'!$H$8:$H$9</c:f>
              <c:strCache>
                <c:ptCount val="1"/>
                <c:pt idx="0">
                  <c:v>MYSTIC STATION </c:v>
                </c:pt>
              </c:strCache>
            </c:strRef>
          </c:tx>
          <c:spPr>
            <a:solidFill>
              <a:schemeClr val="accent5"/>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Power Gen. Emitters'!$C$10:$C$14</c:f>
              <c:strCache>
                <c:ptCount val="5"/>
                <c:pt idx="0">
                  <c:v>Sum of 2018</c:v>
                </c:pt>
                <c:pt idx="1">
                  <c:v>Sum of 2019</c:v>
                </c:pt>
                <c:pt idx="2">
                  <c:v>Sum of 2020</c:v>
                </c:pt>
                <c:pt idx="3">
                  <c:v>Sum of 2021</c:v>
                </c:pt>
                <c:pt idx="4">
                  <c:v>Sum of 2022</c:v>
                </c:pt>
              </c:strCache>
            </c:strRef>
          </c:cat>
          <c:val>
            <c:numRef>
              <c:f>'Top 10 Power Gen. Emitters'!$H$10:$H$14</c:f>
              <c:numCache>
                <c:formatCode>General</c:formatCode>
                <c:ptCount val="5"/>
                <c:pt idx="0">
                  <c:v>1941364.0020700803</c:v>
                </c:pt>
                <c:pt idx="1">
                  <c:v>907583.66322624008</c:v>
                </c:pt>
                <c:pt idx="2">
                  <c:v>769700.79455472005</c:v>
                </c:pt>
                <c:pt idx="3">
                  <c:v>495102.32323775993</c:v>
                </c:pt>
                <c:pt idx="4">
                  <c:v>649237.62946895999</c:v>
                </c:pt>
              </c:numCache>
            </c:numRef>
          </c:val>
          <c:extLst>
            <c:ext xmlns:c16="http://schemas.microsoft.com/office/drawing/2014/chart" uri="{C3380CC4-5D6E-409C-BE32-E72D297353CC}">
              <c16:uniqueId val="{00000004-0F26-4322-BB89-1F9752798AA1}"/>
            </c:ext>
          </c:extLst>
        </c:ser>
        <c:ser>
          <c:idx val="5"/>
          <c:order val="5"/>
          <c:tx>
            <c:strRef>
              <c:f>'Top 10 Power Gen. Emitters'!$I$8:$I$9</c:f>
              <c:strCache>
                <c:ptCount val="1"/>
                <c:pt idx="0">
                  <c:v>MILLENNIUM POWER COMPANY LLC </c:v>
                </c:pt>
              </c:strCache>
            </c:strRef>
          </c:tx>
          <c:spPr>
            <a:solidFill>
              <a:schemeClr val="accent6"/>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Power Gen. Emitters'!$C$10:$C$14</c:f>
              <c:strCache>
                <c:ptCount val="5"/>
                <c:pt idx="0">
                  <c:v>Sum of 2018</c:v>
                </c:pt>
                <c:pt idx="1">
                  <c:v>Sum of 2019</c:v>
                </c:pt>
                <c:pt idx="2">
                  <c:v>Sum of 2020</c:v>
                </c:pt>
                <c:pt idx="3">
                  <c:v>Sum of 2021</c:v>
                </c:pt>
                <c:pt idx="4">
                  <c:v>Sum of 2022</c:v>
                </c:pt>
              </c:strCache>
            </c:strRef>
          </c:cat>
          <c:val>
            <c:numRef>
              <c:f>'Top 10 Power Gen. Emitters'!$I$10:$I$14</c:f>
              <c:numCache>
                <c:formatCode>General</c:formatCode>
                <c:ptCount val="5"/>
                <c:pt idx="0">
                  <c:v>430556.94409392006</c:v>
                </c:pt>
                <c:pt idx="1">
                  <c:v>353066.12640431995</c:v>
                </c:pt>
                <c:pt idx="2">
                  <c:v>408331.55108592001</c:v>
                </c:pt>
                <c:pt idx="3">
                  <c:v>269156.55663791997</c:v>
                </c:pt>
                <c:pt idx="4">
                  <c:v>444273.16080671997</c:v>
                </c:pt>
              </c:numCache>
            </c:numRef>
          </c:val>
          <c:extLst>
            <c:ext xmlns:c16="http://schemas.microsoft.com/office/drawing/2014/chart" uri="{C3380CC4-5D6E-409C-BE32-E72D297353CC}">
              <c16:uniqueId val="{00000005-0F26-4322-BB89-1F9752798AA1}"/>
            </c:ext>
          </c:extLst>
        </c:ser>
        <c:ser>
          <c:idx val="6"/>
          <c:order val="6"/>
          <c:tx>
            <c:strRef>
              <c:f>'Top 10 Power Gen. Emitters'!$J$8:$J$9</c:f>
              <c:strCache>
                <c:ptCount val="1"/>
                <c:pt idx="0">
                  <c:v>NATIONAL GRID USA SERVICE COMPANY INC </c:v>
                </c:pt>
              </c:strCache>
            </c:strRef>
          </c:tx>
          <c:spPr>
            <a:solidFill>
              <a:schemeClr val="accent1">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Power Gen. Emitters'!$C$10:$C$14</c:f>
              <c:strCache>
                <c:ptCount val="5"/>
                <c:pt idx="0">
                  <c:v>Sum of 2018</c:v>
                </c:pt>
                <c:pt idx="1">
                  <c:v>Sum of 2019</c:v>
                </c:pt>
                <c:pt idx="2">
                  <c:v>Sum of 2020</c:v>
                </c:pt>
                <c:pt idx="3">
                  <c:v>Sum of 2021</c:v>
                </c:pt>
                <c:pt idx="4">
                  <c:v>Sum of 2022</c:v>
                </c:pt>
              </c:strCache>
            </c:strRef>
          </c:cat>
          <c:val>
            <c:numRef>
              <c:f>'Top 10 Power Gen. Emitters'!$J$10:$J$14</c:f>
              <c:numCache>
                <c:formatCode>General</c:formatCode>
                <c:ptCount val="5"/>
                <c:pt idx="0">
                  <c:v>371735.59388111997</c:v>
                </c:pt>
                <c:pt idx="1">
                  <c:v>362364.45411599998</c:v>
                </c:pt>
                <c:pt idx="2">
                  <c:v>353134.41406992002</c:v>
                </c:pt>
                <c:pt idx="3">
                  <c:v>375121.83726864</c:v>
                </c:pt>
                <c:pt idx="4">
                  <c:v>362939.30611344002</c:v>
                </c:pt>
              </c:numCache>
            </c:numRef>
          </c:val>
          <c:extLst>
            <c:ext xmlns:c16="http://schemas.microsoft.com/office/drawing/2014/chart" uri="{C3380CC4-5D6E-409C-BE32-E72D297353CC}">
              <c16:uniqueId val="{00000006-0F26-4322-BB89-1F9752798AA1}"/>
            </c:ext>
          </c:extLst>
        </c:ser>
        <c:ser>
          <c:idx val="7"/>
          <c:order val="7"/>
          <c:tx>
            <c:strRef>
              <c:f>'Top 10 Power Gen. Emitters'!$K$8:$K$9</c:f>
              <c:strCache>
                <c:ptCount val="1"/>
                <c:pt idx="0">
                  <c:v>MEDICAL AREA TOTAL ENERGY PLANT </c:v>
                </c:pt>
              </c:strCache>
            </c:strRef>
          </c:tx>
          <c:spPr>
            <a:solidFill>
              <a:schemeClr val="accent2">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Power Gen. Emitters'!$C$10:$C$14</c:f>
              <c:strCache>
                <c:ptCount val="5"/>
                <c:pt idx="0">
                  <c:v>Sum of 2018</c:v>
                </c:pt>
                <c:pt idx="1">
                  <c:v>Sum of 2019</c:v>
                </c:pt>
                <c:pt idx="2">
                  <c:v>Sum of 2020</c:v>
                </c:pt>
                <c:pt idx="3">
                  <c:v>Sum of 2021</c:v>
                </c:pt>
                <c:pt idx="4">
                  <c:v>Sum of 2022</c:v>
                </c:pt>
              </c:strCache>
            </c:strRef>
          </c:cat>
          <c:val>
            <c:numRef>
              <c:f>'Top 10 Power Gen. Emitters'!$K$10:$K$14</c:f>
              <c:numCache>
                <c:formatCode>General</c:formatCode>
                <c:ptCount val="5"/>
                <c:pt idx="0">
                  <c:v>262902.85018703999</c:v>
                </c:pt>
                <c:pt idx="1">
                  <c:v>256609.29343392001</c:v>
                </c:pt>
                <c:pt idx="2">
                  <c:v>252710.99552159998</c:v>
                </c:pt>
                <c:pt idx="3">
                  <c:v>261219.48461280001</c:v>
                </c:pt>
                <c:pt idx="4">
                  <c:v>271876.07524896006</c:v>
                </c:pt>
              </c:numCache>
            </c:numRef>
          </c:val>
          <c:extLst>
            <c:ext xmlns:c16="http://schemas.microsoft.com/office/drawing/2014/chart" uri="{C3380CC4-5D6E-409C-BE32-E72D297353CC}">
              <c16:uniqueId val="{00000007-0F26-4322-BB89-1F9752798AA1}"/>
            </c:ext>
          </c:extLst>
        </c:ser>
        <c:ser>
          <c:idx val="8"/>
          <c:order val="8"/>
          <c:tx>
            <c:strRef>
              <c:f>'Top 10 Power Gen. Emitters'!$L$8:$L$9</c:f>
              <c:strCache>
                <c:ptCount val="1"/>
                <c:pt idx="0">
                  <c:v>CANAL GENERATING LLC </c:v>
                </c:pt>
              </c:strCache>
            </c:strRef>
          </c:tx>
          <c:spPr>
            <a:solidFill>
              <a:schemeClr val="accent3">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Power Gen. Emitters'!$C$10:$C$14</c:f>
              <c:strCache>
                <c:ptCount val="5"/>
                <c:pt idx="0">
                  <c:v>Sum of 2018</c:v>
                </c:pt>
                <c:pt idx="1">
                  <c:v>Sum of 2019</c:v>
                </c:pt>
                <c:pt idx="2">
                  <c:v>Sum of 2020</c:v>
                </c:pt>
                <c:pt idx="3">
                  <c:v>Sum of 2021</c:v>
                </c:pt>
                <c:pt idx="4">
                  <c:v>Sum of 2022</c:v>
                </c:pt>
              </c:strCache>
            </c:strRef>
          </c:cat>
          <c:val>
            <c:numRef>
              <c:f>'Top 10 Power Gen. Emitters'!$L$10:$L$14</c:f>
              <c:numCache>
                <c:formatCode>General</c:formatCode>
                <c:ptCount val="5"/>
                <c:pt idx="0">
                  <c:v>117848.94018912001</c:v>
                </c:pt>
                <c:pt idx="1">
                  <c:v>53480.778301440005</c:v>
                </c:pt>
                <c:pt idx="2">
                  <c:v>14894.868733920002</c:v>
                </c:pt>
                <c:pt idx="3">
                  <c:v>41414.135323679999</c:v>
                </c:pt>
                <c:pt idx="4">
                  <c:v>226746.91501056007</c:v>
                </c:pt>
              </c:numCache>
            </c:numRef>
          </c:val>
          <c:extLst>
            <c:ext xmlns:c16="http://schemas.microsoft.com/office/drawing/2014/chart" uri="{C3380CC4-5D6E-409C-BE32-E72D297353CC}">
              <c16:uniqueId val="{00000008-0F26-4322-BB89-1F9752798AA1}"/>
            </c:ext>
          </c:extLst>
        </c:ser>
        <c:ser>
          <c:idx val="9"/>
          <c:order val="9"/>
          <c:tx>
            <c:strRef>
              <c:f>'Top 10 Power Gen. Emitters'!$M$8:$M$9</c:f>
              <c:strCache>
                <c:ptCount val="1"/>
                <c:pt idx="0">
                  <c:v>FOOTPRINT POWER SALEM HARBOR DEVELOPMENT </c:v>
                </c:pt>
              </c:strCache>
            </c:strRef>
          </c:tx>
          <c:spPr>
            <a:solidFill>
              <a:schemeClr val="accent4">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Power Gen. Emitters'!$C$10:$C$14</c:f>
              <c:strCache>
                <c:ptCount val="5"/>
                <c:pt idx="0">
                  <c:v>Sum of 2018</c:v>
                </c:pt>
                <c:pt idx="1">
                  <c:v>Sum of 2019</c:v>
                </c:pt>
                <c:pt idx="2">
                  <c:v>Sum of 2020</c:v>
                </c:pt>
                <c:pt idx="3">
                  <c:v>Sum of 2021</c:v>
                </c:pt>
                <c:pt idx="4">
                  <c:v>Sum of 2022</c:v>
                </c:pt>
              </c:strCache>
            </c:strRef>
          </c:cat>
          <c:val>
            <c:numRef>
              <c:f>'Top 10 Power Gen. Emitters'!$M$10:$M$14</c:f>
              <c:numCache>
                <c:formatCode>General</c:formatCode>
                <c:ptCount val="5"/>
                <c:pt idx="0">
                  <c:v>455999.33670480002</c:v>
                </c:pt>
                <c:pt idx="1">
                  <c:v>215251.16963616002</c:v>
                </c:pt>
                <c:pt idx="2">
                  <c:v>334190.6856993601</c:v>
                </c:pt>
                <c:pt idx="3">
                  <c:v>293230.47914496</c:v>
                </c:pt>
                <c:pt idx="4">
                  <c:v>223198.38724175998</c:v>
                </c:pt>
              </c:numCache>
            </c:numRef>
          </c:val>
          <c:extLst>
            <c:ext xmlns:c16="http://schemas.microsoft.com/office/drawing/2014/chart" uri="{C3380CC4-5D6E-409C-BE32-E72D297353CC}">
              <c16:uniqueId val="{00000009-0F26-4322-BB89-1F9752798AA1}"/>
            </c:ext>
          </c:extLst>
        </c:ser>
        <c:dLbls>
          <c:showLegendKey val="0"/>
          <c:showVal val="0"/>
          <c:showCatName val="0"/>
          <c:showSerName val="0"/>
          <c:showPercent val="0"/>
          <c:showBubbleSize val="0"/>
        </c:dLbls>
        <c:gapWidth val="219"/>
        <c:overlap val="100"/>
        <c:axId val="1073223112"/>
        <c:axId val="1073214912"/>
      </c:barChart>
      <c:catAx>
        <c:axId val="1073223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3214912"/>
        <c:crosses val="autoZero"/>
        <c:auto val="1"/>
        <c:lblAlgn val="ctr"/>
        <c:lblOffset val="100"/>
        <c:noMultiLvlLbl val="0"/>
      </c:catAx>
      <c:valAx>
        <c:axId val="10732149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800" b="0" i="0" baseline="0">
                    <a:effectLst/>
                  </a:rPr>
                  <a:t>Metric Tons of CO₂e  </a:t>
                </a:r>
                <a:endParaRPr lang="en-US">
                  <a:effectLst/>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322311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[2022facghg.xlsx]Top 10 Institution Emitters!PivotTable3</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Top 10 Greenhouse Gas Emitters in the "Institutions" Category</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7"/>
      </c:pivotFmt>
      <c:pivotFmt>
        <c:idx val="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8"/>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99"/>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0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01"/>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0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0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0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0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0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0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'Top 10 Institution Emitters'!$D$8:$D$9</c:f>
              <c:strCache>
                <c:ptCount val="1"/>
                <c:pt idx="0">
                  <c:v>MASSACHUSETTS INSTITUTE OF TECHNOLOGY </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Institution Emitters'!$C$10:$C$14</c:f>
              <c:strCache>
                <c:ptCount val="5"/>
                <c:pt idx="0">
                  <c:v>Sum of 2018</c:v>
                </c:pt>
                <c:pt idx="1">
                  <c:v>Sum of 2019</c:v>
                </c:pt>
                <c:pt idx="2">
                  <c:v>Sum of 2020</c:v>
                </c:pt>
                <c:pt idx="3">
                  <c:v>Sum of 2021</c:v>
                </c:pt>
                <c:pt idx="4">
                  <c:v>Sum of 2022</c:v>
                </c:pt>
              </c:strCache>
            </c:strRef>
          </c:cat>
          <c:val>
            <c:numRef>
              <c:f>'Top 10 Institution Emitters'!$D$10:$D$14</c:f>
              <c:numCache>
                <c:formatCode>General</c:formatCode>
                <c:ptCount val="5"/>
                <c:pt idx="0">
                  <c:v>132760.07901072007</c:v>
                </c:pt>
                <c:pt idx="1">
                  <c:v>125012.29898304</c:v>
                </c:pt>
                <c:pt idx="2">
                  <c:v>112823.81233199999</c:v>
                </c:pt>
                <c:pt idx="3">
                  <c:v>128706.93494063997</c:v>
                </c:pt>
                <c:pt idx="4">
                  <c:v>170098.22633328001</c:v>
                </c:pt>
              </c:numCache>
            </c:numRef>
          </c:val>
          <c:extLst>
            <c:ext xmlns:c16="http://schemas.microsoft.com/office/drawing/2014/chart" uri="{C3380CC4-5D6E-409C-BE32-E72D297353CC}">
              <c16:uniqueId val="{00000000-5BA6-425C-8564-AE4F77C83741}"/>
            </c:ext>
          </c:extLst>
        </c:ser>
        <c:ser>
          <c:idx val="1"/>
          <c:order val="1"/>
          <c:tx>
            <c:strRef>
              <c:f>'Top 10 Institution Emitters'!$E$8:$E$9</c:f>
              <c:strCache>
                <c:ptCount val="1"/>
                <c:pt idx="0">
                  <c:v>UMASS AMHERST CAMPUS </c:v>
                </c:pt>
              </c:strCache>
            </c:strRef>
          </c:tx>
          <c:spPr>
            <a:solidFill>
              <a:schemeClr val="accent2"/>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Institution Emitters'!$C$10:$C$14</c:f>
              <c:strCache>
                <c:ptCount val="5"/>
                <c:pt idx="0">
                  <c:v>Sum of 2018</c:v>
                </c:pt>
                <c:pt idx="1">
                  <c:v>Sum of 2019</c:v>
                </c:pt>
                <c:pt idx="2">
                  <c:v>Sum of 2020</c:v>
                </c:pt>
                <c:pt idx="3">
                  <c:v>Sum of 2021</c:v>
                </c:pt>
                <c:pt idx="4">
                  <c:v>Sum of 2022</c:v>
                </c:pt>
              </c:strCache>
            </c:strRef>
          </c:cat>
          <c:val>
            <c:numRef>
              <c:f>'Top 10 Institution Emitters'!$E$10:$E$14</c:f>
              <c:numCache>
                <c:formatCode>General</c:formatCode>
                <c:ptCount val="5"/>
                <c:pt idx="0">
                  <c:v>106728.28881120002</c:v>
                </c:pt>
                <c:pt idx="1">
                  <c:v>107042.0266944</c:v>
                </c:pt>
                <c:pt idx="2">
                  <c:v>91243.681018560004</c:v>
                </c:pt>
                <c:pt idx="3">
                  <c:v>97472.767512959996</c:v>
                </c:pt>
                <c:pt idx="4">
                  <c:v>104208.56512416001</c:v>
                </c:pt>
              </c:numCache>
            </c:numRef>
          </c:val>
          <c:extLst>
            <c:ext xmlns:c16="http://schemas.microsoft.com/office/drawing/2014/chart" uri="{C3380CC4-5D6E-409C-BE32-E72D297353CC}">
              <c16:uniqueId val="{00000058-5BA6-425C-8564-AE4F77C83741}"/>
            </c:ext>
          </c:extLst>
        </c:ser>
        <c:ser>
          <c:idx val="2"/>
          <c:order val="2"/>
          <c:tx>
            <c:strRef>
              <c:f>'Top 10 Institution Emitters'!$F$8:$F$9</c:f>
              <c:strCache>
                <c:ptCount val="1"/>
                <c:pt idx="0">
                  <c:v>UMASS MEDICAL SCHOOL </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Institution Emitters'!$C$10:$C$14</c:f>
              <c:strCache>
                <c:ptCount val="5"/>
                <c:pt idx="0">
                  <c:v>Sum of 2018</c:v>
                </c:pt>
                <c:pt idx="1">
                  <c:v>Sum of 2019</c:v>
                </c:pt>
                <c:pt idx="2">
                  <c:v>Sum of 2020</c:v>
                </c:pt>
                <c:pt idx="3">
                  <c:v>Sum of 2021</c:v>
                </c:pt>
                <c:pt idx="4">
                  <c:v>Sum of 2022</c:v>
                </c:pt>
              </c:strCache>
            </c:strRef>
          </c:cat>
          <c:val>
            <c:numRef>
              <c:f>'Top 10 Institution Emitters'!$F$10:$F$14</c:f>
              <c:numCache>
                <c:formatCode>General</c:formatCode>
                <c:ptCount val="5"/>
                <c:pt idx="0">
                  <c:v>87649.39498895999</c:v>
                </c:pt>
                <c:pt idx="1">
                  <c:v>81906.107109119999</c:v>
                </c:pt>
                <c:pt idx="2">
                  <c:v>84787.947568800009</c:v>
                </c:pt>
                <c:pt idx="3">
                  <c:v>86039.301781439994</c:v>
                </c:pt>
                <c:pt idx="4">
                  <c:v>82127.444948639997</c:v>
                </c:pt>
              </c:numCache>
            </c:numRef>
          </c:val>
          <c:extLst>
            <c:ext xmlns:c16="http://schemas.microsoft.com/office/drawing/2014/chart" uri="{C3380CC4-5D6E-409C-BE32-E72D297353CC}">
              <c16:uniqueId val="{00000059-5BA6-425C-8564-AE4F77C83741}"/>
            </c:ext>
          </c:extLst>
        </c:ser>
        <c:ser>
          <c:idx val="3"/>
          <c:order val="3"/>
          <c:tx>
            <c:strRef>
              <c:f>'Top 10 Institution Emitters'!$G$8:$G$9</c:f>
              <c:strCache>
                <c:ptCount val="1"/>
                <c:pt idx="0">
                  <c:v>HARVARD UNIVERSITY BLACKSTONE STEAM PLAN </c:v>
                </c:pt>
              </c:strCache>
            </c:strRef>
          </c:tx>
          <c:spPr>
            <a:solidFill>
              <a:schemeClr val="accent4"/>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Institution Emitters'!$C$10:$C$14</c:f>
              <c:strCache>
                <c:ptCount val="5"/>
                <c:pt idx="0">
                  <c:v>Sum of 2018</c:v>
                </c:pt>
                <c:pt idx="1">
                  <c:v>Sum of 2019</c:v>
                </c:pt>
                <c:pt idx="2">
                  <c:v>Sum of 2020</c:v>
                </c:pt>
                <c:pt idx="3">
                  <c:v>Sum of 2021</c:v>
                </c:pt>
                <c:pt idx="4">
                  <c:v>Sum of 2022</c:v>
                </c:pt>
              </c:strCache>
            </c:strRef>
          </c:cat>
          <c:val>
            <c:numRef>
              <c:f>'Top 10 Institution Emitters'!$G$10:$G$14</c:f>
              <c:numCache>
                <c:formatCode>General</c:formatCode>
                <c:ptCount val="5"/>
                <c:pt idx="0">
                  <c:v>82090.191687839993</c:v>
                </c:pt>
                <c:pt idx="1">
                  <c:v>83070.885411359995</c:v>
                </c:pt>
                <c:pt idx="2">
                  <c:v>73996.70368608</c:v>
                </c:pt>
                <c:pt idx="3">
                  <c:v>77180.527892159982</c:v>
                </c:pt>
                <c:pt idx="4">
                  <c:v>77258.651238719991</c:v>
                </c:pt>
              </c:numCache>
            </c:numRef>
          </c:val>
          <c:extLst>
            <c:ext xmlns:c16="http://schemas.microsoft.com/office/drawing/2014/chart" uri="{C3380CC4-5D6E-409C-BE32-E72D297353CC}">
              <c16:uniqueId val="{0000005A-5BA6-425C-8564-AE4F77C83741}"/>
            </c:ext>
          </c:extLst>
        </c:ser>
        <c:ser>
          <c:idx val="4"/>
          <c:order val="4"/>
          <c:tx>
            <c:strRef>
              <c:f>'Top 10 Institution Emitters'!$H$8:$H$9</c:f>
              <c:strCache>
                <c:ptCount val="1"/>
                <c:pt idx="0">
                  <c:v>BOSTON UNIVERSITY PHYSICAL PLANT </c:v>
                </c:pt>
              </c:strCache>
            </c:strRef>
          </c:tx>
          <c:spPr>
            <a:solidFill>
              <a:schemeClr val="accent5"/>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Institution Emitters'!$C$10:$C$14</c:f>
              <c:strCache>
                <c:ptCount val="5"/>
                <c:pt idx="0">
                  <c:v>Sum of 2018</c:v>
                </c:pt>
                <c:pt idx="1">
                  <c:v>Sum of 2019</c:v>
                </c:pt>
                <c:pt idx="2">
                  <c:v>Sum of 2020</c:v>
                </c:pt>
                <c:pt idx="3">
                  <c:v>Sum of 2021</c:v>
                </c:pt>
                <c:pt idx="4">
                  <c:v>Sum of 2022</c:v>
                </c:pt>
              </c:strCache>
            </c:strRef>
          </c:cat>
          <c:val>
            <c:numRef>
              <c:f>'Top 10 Institution Emitters'!$H$10:$H$14</c:f>
              <c:numCache>
                <c:formatCode>General</c:formatCode>
                <c:ptCount val="5"/>
                <c:pt idx="0">
                  <c:v>48420.98633231999</c:v>
                </c:pt>
                <c:pt idx="1">
                  <c:v>42673.040615519982</c:v>
                </c:pt>
                <c:pt idx="2">
                  <c:v>48300.273302399975</c:v>
                </c:pt>
                <c:pt idx="3">
                  <c:v>60319.326110399998</c:v>
                </c:pt>
                <c:pt idx="4">
                  <c:v>59618.20539024</c:v>
                </c:pt>
              </c:numCache>
            </c:numRef>
          </c:val>
          <c:extLst>
            <c:ext xmlns:c16="http://schemas.microsoft.com/office/drawing/2014/chart" uri="{C3380CC4-5D6E-409C-BE32-E72D297353CC}">
              <c16:uniqueId val="{0000005B-5BA6-425C-8564-AE4F77C83741}"/>
            </c:ext>
          </c:extLst>
        </c:ser>
        <c:ser>
          <c:idx val="5"/>
          <c:order val="5"/>
          <c:tx>
            <c:strRef>
              <c:f>'Top 10 Institution Emitters'!$I$8:$I$9</c:f>
              <c:strCache>
                <c:ptCount val="1"/>
                <c:pt idx="0">
                  <c:v>NORTHEASTERN UNIVERSITY </c:v>
                </c:pt>
              </c:strCache>
            </c:strRef>
          </c:tx>
          <c:spPr>
            <a:solidFill>
              <a:schemeClr val="accent6"/>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Institution Emitters'!$C$10:$C$14</c:f>
              <c:strCache>
                <c:ptCount val="5"/>
                <c:pt idx="0">
                  <c:v>Sum of 2018</c:v>
                </c:pt>
                <c:pt idx="1">
                  <c:v>Sum of 2019</c:v>
                </c:pt>
                <c:pt idx="2">
                  <c:v>Sum of 2020</c:v>
                </c:pt>
                <c:pt idx="3">
                  <c:v>Sum of 2021</c:v>
                </c:pt>
                <c:pt idx="4">
                  <c:v>Sum of 2022</c:v>
                </c:pt>
              </c:strCache>
            </c:strRef>
          </c:cat>
          <c:val>
            <c:numRef>
              <c:f>'Top 10 Institution Emitters'!$I$10:$I$14</c:f>
              <c:numCache>
                <c:formatCode>General</c:formatCode>
                <c:ptCount val="5"/>
                <c:pt idx="0">
                  <c:v>30124.740391199997</c:v>
                </c:pt>
                <c:pt idx="1">
                  <c:v>28760.077715040003</c:v>
                </c:pt>
                <c:pt idx="2">
                  <c:v>27056.16387936001</c:v>
                </c:pt>
                <c:pt idx="3">
                  <c:v>27038.413332</c:v>
                </c:pt>
                <c:pt idx="4">
                  <c:v>29359.018049759998</c:v>
                </c:pt>
              </c:numCache>
            </c:numRef>
          </c:val>
          <c:extLst>
            <c:ext xmlns:c16="http://schemas.microsoft.com/office/drawing/2014/chart" uri="{C3380CC4-5D6E-409C-BE32-E72D297353CC}">
              <c16:uniqueId val="{0000005C-5BA6-425C-8564-AE4F77C83741}"/>
            </c:ext>
          </c:extLst>
        </c:ser>
        <c:ser>
          <c:idx val="6"/>
          <c:order val="6"/>
          <c:tx>
            <c:strRef>
              <c:f>'Top 10 Institution Emitters'!$J$8:$J$9</c:f>
              <c:strCache>
                <c:ptCount val="1"/>
                <c:pt idx="0">
                  <c:v>TUFTS UNIVERSITY </c:v>
                </c:pt>
              </c:strCache>
            </c:strRef>
          </c:tx>
          <c:spPr>
            <a:solidFill>
              <a:schemeClr val="accent1">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Institution Emitters'!$C$10:$C$14</c:f>
              <c:strCache>
                <c:ptCount val="5"/>
                <c:pt idx="0">
                  <c:v>Sum of 2018</c:v>
                </c:pt>
                <c:pt idx="1">
                  <c:v>Sum of 2019</c:v>
                </c:pt>
                <c:pt idx="2">
                  <c:v>Sum of 2020</c:v>
                </c:pt>
                <c:pt idx="3">
                  <c:v>Sum of 2021</c:v>
                </c:pt>
                <c:pt idx="4">
                  <c:v>Sum of 2022</c:v>
                </c:pt>
              </c:strCache>
            </c:strRef>
          </c:cat>
          <c:val>
            <c:numRef>
              <c:f>'Top 10 Institution Emitters'!$J$10:$J$14</c:f>
              <c:numCache>
                <c:formatCode>General</c:formatCode>
                <c:ptCount val="5"/>
                <c:pt idx="0">
                  <c:v>15431.129532000003</c:v>
                </c:pt>
                <c:pt idx="1">
                  <c:v>21610.212613920008</c:v>
                </c:pt>
                <c:pt idx="2">
                  <c:v>19186.634617920005</c:v>
                </c:pt>
                <c:pt idx="3">
                  <c:v>21571.700068800004</c:v>
                </c:pt>
                <c:pt idx="4">
                  <c:v>22615.384044959999</c:v>
                </c:pt>
              </c:numCache>
            </c:numRef>
          </c:val>
          <c:extLst>
            <c:ext xmlns:c16="http://schemas.microsoft.com/office/drawing/2014/chart" uri="{C3380CC4-5D6E-409C-BE32-E72D297353CC}">
              <c16:uniqueId val="{0000005D-5BA6-425C-8564-AE4F77C83741}"/>
            </c:ext>
          </c:extLst>
        </c:ser>
        <c:ser>
          <c:idx val="7"/>
          <c:order val="7"/>
          <c:tx>
            <c:strRef>
              <c:f>'Top 10 Institution Emitters'!$K$8:$K$9</c:f>
              <c:strCache>
                <c:ptCount val="1"/>
                <c:pt idx="0">
                  <c:v>BOSTON COLLEGE CHESTNUT HILL </c:v>
                </c:pt>
              </c:strCache>
            </c:strRef>
          </c:tx>
          <c:spPr>
            <a:solidFill>
              <a:schemeClr val="accent2">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Institution Emitters'!$C$10:$C$14</c:f>
              <c:strCache>
                <c:ptCount val="5"/>
                <c:pt idx="0">
                  <c:v>Sum of 2018</c:v>
                </c:pt>
                <c:pt idx="1">
                  <c:v>Sum of 2019</c:v>
                </c:pt>
                <c:pt idx="2">
                  <c:v>Sum of 2020</c:v>
                </c:pt>
                <c:pt idx="3">
                  <c:v>Sum of 2021</c:v>
                </c:pt>
                <c:pt idx="4">
                  <c:v>Sum of 2022</c:v>
                </c:pt>
              </c:strCache>
            </c:strRef>
          </c:cat>
          <c:val>
            <c:numRef>
              <c:f>'Top 10 Institution Emitters'!$K$10:$K$14</c:f>
              <c:numCache>
                <c:formatCode>General</c:formatCode>
                <c:ptCount val="5"/>
                <c:pt idx="0">
                  <c:v>22225.021781759988</c:v>
                </c:pt>
                <c:pt idx="1">
                  <c:v>28732.804470720002</c:v>
                </c:pt>
                <c:pt idx="2">
                  <c:v>22353.738492959994</c:v>
                </c:pt>
                <c:pt idx="3">
                  <c:v>21766.155485759999</c:v>
                </c:pt>
                <c:pt idx="4">
                  <c:v>21560.578250399987</c:v>
                </c:pt>
              </c:numCache>
            </c:numRef>
          </c:val>
          <c:extLst>
            <c:ext xmlns:c16="http://schemas.microsoft.com/office/drawing/2014/chart" uri="{C3380CC4-5D6E-409C-BE32-E72D297353CC}">
              <c16:uniqueId val="{0000005E-5BA6-425C-8564-AE4F77C83741}"/>
            </c:ext>
          </c:extLst>
        </c:ser>
        <c:ser>
          <c:idx val="8"/>
          <c:order val="8"/>
          <c:tx>
            <c:strRef>
              <c:f>'Top 10 Institution Emitters'!$L$8:$L$9</c:f>
              <c:strCache>
                <c:ptCount val="1"/>
                <c:pt idx="0">
                  <c:v>BAYSTATE MEDICAL CENTER </c:v>
                </c:pt>
              </c:strCache>
            </c:strRef>
          </c:tx>
          <c:spPr>
            <a:solidFill>
              <a:schemeClr val="accent3">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Institution Emitters'!$C$10:$C$14</c:f>
              <c:strCache>
                <c:ptCount val="5"/>
                <c:pt idx="0">
                  <c:v>Sum of 2018</c:v>
                </c:pt>
                <c:pt idx="1">
                  <c:v>Sum of 2019</c:v>
                </c:pt>
                <c:pt idx="2">
                  <c:v>Sum of 2020</c:v>
                </c:pt>
                <c:pt idx="3">
                  <c:v>Sum of 2021</c:v>
                </c:pt>
                <c:pt idx="4">
                  <c:v>Sum of 2022</c:v>
                </c:pt>
              </c:strCache>
            </c:strRef>
          </c:cat>
          <c:val>
            <c:numRef>
              <c:f>'Top 10 Institution Emitters'!$L$10:$L$14</c:f>
              <c:numCache>
                <c:formatCode>General</c:formatCode>
                <c:ptCount val="5"/>
                <c:pt idx="0">
                  <c:v>12987.331408800001</c:v>
                </c:pt>
                <c:pt idx="1">
                  <c:v>21692.360208959995</c:v>
                </c:pt>
                <c:pt idx="2">
                  <c:v>20285.798591520001</c:v>
                </c:pt>
                <c:pt idx="3">
                  <c:v>22076.664009119999</c:v>
                </c:pt>
                <c:pt idx="4">
                  <c:v>21226.394437920004</c:v>
                </c:pt>
              </c:numCache>
            </c:numRef>
          </c:val>
          <c:extLst>
            <c:ext xmlns:c16="http://schemas.microsoft.com/office/drawing/2014/chart" uri="{C3380CC4-5D6E-409C-BE32-E72D297353CC}">
              <c16:uniqueId val="{0000005F-5BA6-425C-8564-AE4F77C83741}"/>
            </c:ext>
          </c:extLst>
        </c:ser>
        <c:ser>
          <c:idx val="9"/>
          <c:order val="9"/>
          <c:tx>
            <c:strRef>
              <c:f>'Top 10 Institution Emitters'!$M$8:$M$9</c:f>
              <c:strCache>
                <c:ptCount val="1"/>
                <c:pt idx="0">
                  <c:v>COOLEY DICKINSON HOSPITAL </c:v>
                </c:pt>
              </c:strCache>
            </c:strRef>
          </c:tx>
          <c:spPr>
            <a:solidFill>
              <a:schemeClr val="accent4">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'Top 10 Institution Emitters'!$C$10:$C$14</c:f>
              <c:strCache>
                <c:ptCount val="5"/>
                <c:pt idx="0">
                  <c:v>Sum of 2018</c:v>
                </c:pt>
                <c:pt idx="1">
                  <c:v>Sum of 2019</c:v>
                </c:pt>
                <c:pt idx="2">
                  <c:v>Sum of 2020</c:v>
                </c:pt>
                <c:pt idx="3">
                  <c:v>Sum of 2021</c:v>
                </c:pt>
                <c:pt idx="4">
                  <c:v>Sum of 2022</c:v>
                </c:pt>
              </c:strCache>
            </c:strRef>
          </c:cat>
          <c:val>
            <c:numRef>
              <c:f>'Top 10 Institution Emitters'!$M$10:$M$14</c:f>
              <c:numCache>
                <c:formatCode>General</c:formatCode>
                <c:ptCount val="5"/>
                <c:pt idx="0">
                  <c:v>15927.92141472</c:v>
                </c:pt>
                <c:pt idx="1">
                  <c:v>25353.829999999998</c:v>
                </c:pt>
                <c:pt idx="2">
                  <c:v>21303.910141920001</c:v>
                </c:pt>
                <c:pt idx="3">
                  <c:v>22495.42</c:v>
                </c:pt>
                <c:pt idx="4">
                  <c:v>20735.607613387201</c:v>
                </c:pt>
              </c:numCache>
            </c:numRef>
          </c:val>
          <c:extLst>
            <c:ext xmlns:c16="http://schemas.microsoft.com/office/drawing/2014/chart" uri="{C3380CC4-5D6E-409C-BE32-E72D297353CC}">
              <c16:uniqueId val="{00000060-5BA6-425C-8564-AE4F77C83741}"/>
            </c:ext>
          </c:extLst>
        </c:ser>
        <c:dLbls>
          <c:showLegendKey val="0"/>
          <c:showVal val="0"/>
          <c:showCatName val="0"/>
          <c:showSerName val="0"/>
          <c:showPercent val="0"/>
          <c:showBubbleSize val="0"/>
        </c:dLbls>
        <c:gapWidth val="219"/>
        <c:overlap val="100"/>
        <c:axId val="1073223112"/>
        <c:axId val="1073214912"/>
      </c:barChart>
      <c:catAx>
        <c:axId val="1073223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3214912"/>
        <c:crosses val="autoZero"/>
        <c:auto val="1"/>
        <c:lblAlgn val="ctr"/>
        <c:lblOffset val="100"/>
        <c:noMultiLvlLbl val="0"/>
      </c:catAx>
      <c:valAx>
        <c:axId val="10732149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800" b="0" i="0" baseline="0">
                    <a:effectLst/>
                  </a:rPr>
                  <a:t>Metric Tons of CO₂e  </a:t>
                </a:r>
                <a:endParaRPr lang="en-US">
                  <a:effectLst/>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322311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[2022facghg.xlsx]2018 Charts!2018EmissionsGas</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2018 Reported </a:t>
            </a:r>
            <a:r>
              <a:rPr lang="en-US" sz="1400" b="0" i="0" u="none" strike="noStrike" baseline="0">
                <a:effectLst/>
              </a:rPr>
              <a:t>Greenhouse Gas </a:t>
            </a:r>
            <a:r>
              <a:rPr lang="en-US"/>
              <a:t>Emissions by Gas Type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extLst>
            <c:ext xmlns:c15="http://schemas.microsoft.com/office/drawing/2012/chart" uri="{CE6537A1-D6FC-4f65-9D91-7224C49458BB}"/>
          </c:extLst>
        </c:dLbl>
      </c:pivotFmt>
      <c:pivotFmt>
        <c:idx val="2"/>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4"/>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5"/>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extLst>
            <c:ext xmlns:c15="http://schemas.microsoft.com/office/drawing/2012/chart" uri="{CE6537A1-D6FC-4f65-9D91-7224C49458BB}"/>
          </c:extLst>
        </c:dLbl>
      </c:pivotFmt>
      <c:pivotFmt>
        <c:idx val="6"/>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extLst>
            <c:ext xmlns:c15="http://schemas.microsoft.com/office/drawing/2012/chart" uri="{CE6537A1-D6FC-4f65-9D91-7224C49458BB}"/>
          </c:extLst>
        </c:dLbl>
      </c:pivotFmt>
      <c:pivotFmt>
        <c:idx val="8"/>
        <c:spPr>
          <a:solidFill>
            <a:schemeClr val="accent2"/>
          </a:solidFill>
          <a:ln>
            <a:noFill/>
          </a:ln>
          <a:effectLst/>
        </c:spP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9"/>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0"/>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1"/>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3"/>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4"/>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5"/>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2"/>
          </a:solidFill>
          <a:ln>
            <a:noFill/>
          </a:ln>
          <a:effectLst/>
        </c:spP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7"/>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8"/>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9"/>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0"/>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21"/>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22"/>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eparator>
</c:separator>
          <c:extLst>
            <c:ext xmlns:c15="http://schemas.microsoft.com/office/drawing/2012/chart" uri="{CE6537A1-D6FC-4f65-9D91-7224C49458BB}"/>
          </c:extLst>
        </c:dLbl>
      </c:pivotFmt>
      <c:pivotFmt>
        <c:idx val="23"/>
        <c:spPr>
          <a:solidFill>
            <a:schemeClr val="accent6"/>
          </a:solidFill>
          <a:ln>
            <a:noFill/>
          </a:ln>
          <a:effectLst/>
        </c:spP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24"/>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25"/>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26"/>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s>
    <c:plotArea>
      <c:layout/>
      <c:barChart>
        <c:barDir val="col"/>
        <c:grouping val="clustered"/>
        <c:varyColors val="0"/>
        <c:ser>
          <c:idx val="0"/>
          <c:order val="0"/>
          <c:tx>
            <c:strRef>
              <c:f>'2018 Charts'!$C$67</c:f>
              <c:strCache>
                <c:ptCount val="1"/>
                <c:pt idx="0">
                  <c:v>Sum of Fossil CO₂</c:v>
                </c:pt>
              </c:strCache>
            </c:strRef>
          </c:tx>
          <c:spPr>
            <a:solidFill>
              <a:schemeClr val="accent2"/>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'2018 Charts'!$C$68</c:f>
              <c:strCache>
                <c:ptCount val="1"/>
                <c:pt idx="0">
                  <c:v>Total</c:v>
                </c:pt>
              </c:strCache>
            </c:strRef>
          </c:cat>
          <c:val>
            <c:numRef>
              <c:f>'2018 Charts'!$C$68</c:f>
              <c:numCache>
                <c:formatCode>General</c:formatCode>
                <c:ptCount val="1"/>
                <c:pt idx="0">
                  <c:v>11594296.705591314</c:v>
                </c:pt>
              </c:numCache>
            </c:numRef>
          </c:val>
          <c:extLst>
            <c:ext xmlns:c16="http://schemas.microsoft.com/office/drawing/2014/chart" uri="{C3380CC4-5D6E-409C-BE32-E72D297353CC}">
              <c16:uniqueId val="{00000000-CB20-4DA5-902B-36008AA6D9FE}"/>
            </c:ext>
          </c:extLst>
        </c:ser>
        <c:ser>
          <c:idx val="1"/>
          <c:order val="1"/>
          <c:tx>
            <c:strRef>
              <c:f>'2018 Charts'!$D$67</c:f>
              <c:strCache>
                <c:ptCount val="1"/>
                <c:pt idx="0">
                  <c:v>Sum of Biogenic CO₂</c:v>
                </c:pt>
              </c:strCache>
            </c:strRef>
          </c:tx>
          <c:spPr>
            <a:solidFill>
              <a:schemeClr val="accent4"/>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'2018 Charts'!$C$68</c:f>
              <c:strCache>
                <c:ptCount val="1"/>
                <c:pt idx="0">
                  <c:v>Total</c:v>
                </c:pt>
              </c:strCache>
            </c:strRef>
          </c:cat>
          <c:val>
            <c:numRef>
              <c:f>'2018 Charts'!$D$68</c:f>
              <c:numCache>
                <c:formatCode>General</c:formatCode>
                <c:ptCount val="1"/>
                <c:pt idx="0">
                  <c:v>2271584.3698696462</c:v>
                </c:pt>
              </c:numCache>
            </c:numRef>
          </c:val>
          <c:extLst>
            <c:ext xmlns:c16="http://schemas.microsoft.com/office/drawing/2014/chart" uri="{C3380CC4-5D6E-409C-BE32-E72D297353CC}">
              <c16:uniqueId val="{00000001-CB20-4DA5-902B-36008AA6D9FE}"/>
            </c:ext>
          </c:extLst>
        </c:ser>
        <c:ser>
          <c:idx val="2"/>
          <c:order val="2"/>
          <c:tx>
            <c:strRef>
              <c:f>'2018 Charts'!$E$67</c:f>
              <c:strCache>
                <c:ptCount val="1"/>
                <c:pt idx="0">
                  <c:v>Sum of CH₄</c:v>
                </c:pt>
              </c:strCache>
            </c:strRef>
          </c:tx>
          <c:spPr>
            <a:solidFill>
              <a:schemeClr val="accent6"/>
            </a:solidFill>
            <a:ln>
              <a:noFill/>
            </a:ln>
            <a:effectLst/>
          </c:spPr>
          <c:invertIfNegative val="0"/>
          <c:dPt>
            <c:idx val="0"/>
            <c:invertIfNegative val="0"/>
            <c:bubble3D val="0"/>
            <c:spPr>
              <a:solidFill>
                <a:schemeClr val="accent6"/>
              </a:solidFill>
              <a:ln>
                <a:noFill/>
              </a:ln>
              <a:effectLst/>
            </c:spPr>
            <c:extLst>
              <c:ext xmlns:c16="http://schemas.microsoft.com/office/drawing/2014/chart" uri="{C3380CC4-5D6E-409C-BE32-E72D297353CC}">
                <c16:uniqueId val="{00000002-CB20-4DA5-902B-36008AA6D9FE}"/>
              </c:ext>
            </c:extLst>
          </c:dPt>
          <c:dLbls>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2-CB20-4DA5-902B-36008AA6D9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'2018 Charts'!$C$68</c:f>
              <c:strCache>
                <c:ptCount val="1"/>
                <c:pt idx="0">
                  <c:v>Total</c:v>
                </c:pt>
              </c:strCache>
            </c:strRef>
          </c:cat>
          <c:val>
            <c:numRef>
              <c:f>'2018 Charts'!$E$68</c:f>
              <c:numCache>
                <c:formatCode>General</c:formatCode>
                <c:ptCount val="1"/>
                <c:pt idx="0">
                  <c:v>1079273.1670627212</c:v>
                </c:pt>
              </c:numCache>
            </c:numRef>
          </c:val>
          <c:extLst>
            <c:ext xmlns:c16="http://schemas.microsoft.com/office/drawing/2014/chart" uri="{C3380CC4-5D6E-409C-BE32-E72D297353CC}">
              <c16:uniqueId val="{00000003-CB20-4DA5-902B-36008AA6D9FE}"/>
            </c:ext>
          </c:extLst>
        </c:ser>
        <c:ser>
          <c:idx val="3"/>
          <c:order val="3"/>
          <c:tx>
            <c:strRef>
              <c:f>'2018 Charts'!$F$67</c:f>
              <c:strCache>
                <c:ptCount val="1"/>
                <c:pt idx="0">
                  <c:v>Sum of N₂O</c:v>
                </c:pt>
              </c:strCache>
            </c:strRef>
          </c:tx>
          <c:spPr>
            <a:solidFill>
              <a:schemeClr val="accent2">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'2018 Charts'!$C$68</c:f>
              <c:strCache>
                <c:ptCount val="1"/>
                <c:pt idx="0">
                  <c:v>Total</c:v>
                </c:pt>
              </c:strCache>
            </c:strRef>
          </c:cat>
          <c:val>
            <c:numRef>
              <c:f>'2018 Charts'!$F$68</c:f>
              <c:numCache>
                <c:formatCode>General</c:formatCode>
                <c:ptCount val="1"/>
                <c:pt idx="0">
                  <c:v>68849.459805119957</c:v>
                </c:pt>
              </c:numCache>
            </c:numRef>
          </c:val>
          <c:extLst>
            <c:ext xmlns:c16="http://schemas.microsoft.com/office/drawing/2014/chart" uri="{C3380CC4-5D6E-409C-BE32-E72D297353CC}">
              <c16:uniqueId val="{00000004-CB20-4DA5-902B-36008AA6D9FE}"/>
            </c:ext>
          </c:extLst>
        </c:ser>
        <c:ser>
          <c:idx val="4"/>
          <c:order val="4"/>
          <c:tx>
            <c:strRef>
              <c:f>'2018 Charts'!$G$67</c:f>
              <c:strCache>
                <c:ptCount val="1"/>
                <c:pt idx="0">
                  <c:v>Sum of SF₆</c:v>
                </c:pt>
              </c:strCache>
            </c:strRef>
          </c:tx>
          <c:spPr>
            <a:solidFill>
              <a:schemeClr val="accent4">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'2018 Charts'!$C$68</c:f>
              <c:strCache>
                <c:ptCount val="1"/>
                <c:pt idx="0">
                  <c:v>Total</c:v>
                </c:pt>
              </c:strCache>
            </c:strRef>
          </c:cat>
          <c:val>
            <c:numRef>
              <c:f>'2018 Charts'!$G$68</c:f>
              <c:numCache>
                <c:formatCode>General</c:formatCode>
                <c:ptCount val="1"/>
                <c:pt idx="0">
                  <c:v>14580.264384</c:v>
                </c:pt>
              </c:numCache>
            </c:numRef>
          </c:val>
          <c:extLst>
            <c:ext xmlns:c16="http://schemas.microsoft.com/office/drawing/2014/chart" uri="{C3380CC4-5D6E-409C-BE32-E72D297353CC}">
              <c16:uniqueId val="{00000005-CB20-4DA5-902B-36008AA6D9FE}"/>
            </c:ext>
          </c:extLst>
        </c:ser>
        <c:ser>
          <c:idx val="5"/>
          <c:order val="5"/>
          <c:tx>
            <c:strRef>
              <c:f>'2018 Charts'!$H$67</c:f>
              <c:strCache>
                <c:ptCount val="1"/>
                <c:pt idx="0">
                  <c:v>Sum of HFCs and PFCs</c:v>
                </c:pt>
              </c:strCache>
            </c:strRef>
          </c:tx>
          <c:spPr>
            <a:solidFill>
              <a:schemeClr val="accent6">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'2018 Charts'!$C$68</c:f>
              <c:strCache>
                <c:ptCount val="1"/>
                <c:pt idx="0">
                  <c:v>Total</c:v>
                </c:pt>
              </c:strCache>
            </c:strRef>
          </c:cat>
          <c:val>
            <c:numRef>
              <c:f>'2018 Charts'!$H$68</c:f>
              <c:numCache>
                <c:formatCode>General</c:formatCode>
                <c:ptCount val="1"/>
                <c:pt idx="0">
                  <c:v>72447.959697119994</c:v>
                </c:pt>
              </c:numCache>
            </c:numRef>
          </c:val>
          <c:extLst>
            <c:ext xmlns:c16="http://schemas.microsoft.com/office/drawing/2014/chart" uri="{C3380CC4-5D6E-409C-BE32-E72D297353CC}">
              <c16:uniqueId val="{00000006-CB20-4DA5-902B-36008AA6D9FE}"/>
            </c:ext>
          </c:extLst>
        </c:ser>
        <c:dLbls>
          <c:dLblPos val="outEnd"/>
          <c:showLegendKey val="0"/>
          <c:showVal val="1"/>
          <c:showCatName val="0"/>
          <c:showSerName val="0"/>
          <c:showPercent val="0"/>
          <c:showBubbleSize val="0"/>
        </c:dLbls>
        <c:gapWidth val="30"/>
        <c:overlap val="-30"/>
        <c:axId val="1212506584"/>
        <c:axId val="1212506256"/>
      </c:barChart>
      <c:catAx>
        <c:axId val="1212506584"/>
        <c:scaling>
          <c:orientation val="minMax"/>
        </c:scaling>
        <c:delete val="1"/>
        <c:axPos val="b"/>
        <c:numFmt formatCode="General" sourceLinked="1"/>
        <c:majorTickMark val="out"/>
        <c:minorTickMark val="none"/>
        <c:tickLblPos val="nextTo"/>
        <c:crossAx val="1212506256"/>
        <c:crosses val="autoZero"/>
        <c:auto val="1"/>
        <c:lblAlgn val="ctr"/>
        <c:lblOffset val="100"/>
        <c:noMultiLvlLbl val="0"/>
      </c:catAx>
      <c:valAx>
        <c:axId val="1212506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en-US" sz="1600" b="0" i="0" baseline="0">
                    <a:effectLst/>
                  </a:rPr>
                  <a:t>Metric Tons of CO₂e  </a:t>
                </a:r>
                <a:endParaRPr lang="en-US" sz="1600">
                  <a:effectLst/>
                </a:endParaRPr>
              </a:p>
            </c:rich>
          </c:tx>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1250658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[2022facghg.xlsx]2018 Charts!2018EmissionsSector</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2018 Reported Greenhouse Gas Emissions by Sector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pivotFmt>
      <c:pivotFmt>
        <c:idx val="39"/>
        <c:spPr>
          <a:solidFill>
            <a:schemeClr val="accent1"/>
          </a:solidFill>
          <a:ln>
            <a:noFill/>
          </a:ln>
          <a:effectLst/>
        </c:spPr>
        <c:marker>
          <c:symbol val="none"/>
        </c:marker>
      </c:pivotFmt>
      <c:pivotFmt>
        <c:idx val="40"/>
        <c:spPr>
          <a:solidFill>
            <a:schemeClr val="accent1"/>
          </a:solidFill>
          <a:ln>
            <a:noFill/>
          </a:ln>
          <a:effectLst/>
        </c:spPr>
        <c:marker>
          <c:symbol val="none"/>
        </c:marker>
      </c:pivotFmt>
      <c:pivotFmt>
        <c:idx val="41"/>
        <c:spPr>
          <a:solidFill>
            <a:schemeClr val="accent1"/>
          </a:solidFill>
          <a:ln>
            <a:noFill/>
          </a:ln>
          <a:effectLst/>
        </c:spPr>
        <c:marker>
          <c:symbol val="none"/>
        </c:marker>
      </c:pivotFmt>
      <c:pivotFmt>
        <c:idx val="42"/>
        <c:spPr>
          <a:solidFill>
            <a:schemeClr val="accent1"/>
          </a:solidFill>
          <a:ln>
            <a:noFill/>
          </a:ln>
          <a:effectLst/>
        </c:spPr>
        <c:marker>
          <c:symbol val="none"/>
        </c:marker>
      </c:pivotFmt>
      <c:pivotFmt>
        <c:idx val="43"/>
        <c:spPr>
          <a:solidFill>
            <a:schemeClr val="accent1"/>
          </a:solidFill>
          <a:ln>
            <a:noFill/>
          </a:ln>
          <a:effectLst/>
        </c:spPr>
        <c:marker>
          <c:symbol val="none"/>
        </c:marker>
      </c:pivotFmt>
      <c:pivotFmt>
        <c:idx val="44"/>
        <c:spPr>
          <a:solidFill>
            <a:schemeClr val="accent1"/>
          </a:solidFill>
          <a:ln>
            <a:noFill/>
          </a:ln>
          <a:effectLst/>
        </c:spPr>
        <c:marker>
          <c:symbol val="none"/>
        </c:marker>
      </c:pivotFmt>
      <c:pivotFmt>
        <c:idx val="45"/>
        <c:spPr>
          <a:solidFill>
            <a:schemeClr val="accent1"/>
          </a:solidFill>
          <a:ln>
            <a:noFill/>
          </a:ln>
          <a:effectLst/>
        </c:spPr>
        <c:marker>
          <c:symbol val="none"/>
        </c:marker>
      </c:pivotFmt>
      <c:pivotFmt>
        <c:idx val="46"/>
        <c:spPr>
          <a:solidFill>
            <a:schemeClr val="accent1"/>
          </a:solidFill>
          <a:ln>
            <a:noFill/>
          </a:ln>
          <a:effectLst/>
        </c:spPr>
        <c:marker>
          <c:symbol val="none"/>
        </c:marker>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numFmt formatCode="#,##0" sourceLinked="0"/>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numFmt formatCode="#,##0" sourceLinked="0"/>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numFmt formatCode="#,##0" sourceLinked="0"/>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numFmt formatCode="#,##0" sourceLinked="0"/>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numFmt formatCode="#,##0" sourceLinked="0"/>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'2018 Charts'!$D$36:$D$37</c:f>
              <c:strCache>
                <c:ptCount val="1"/>
                <c:pt idx="0">
                  <c:v>Power Generation</c:v>
                </c:pt>
              </c:strCache>
            </c:strRef>
          </c:tx>
          <c:spPr>
            <a:solidFill>
              <a:schemeClr val="accent1"/>
            </a:solidFill>
            <a:ln>
              <a:noFill/>
            </a:ln>
            <a:effectLst/>
          </c:spPr>
          <c:invertIfNegative val="0"/>
          <c:dLbls>
            <c:numFmt formatCode="#,##0" sourceLinked="0"/>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'2018 Charts'!$C$38</c:f>
              <c:strCache>
                <c:ptCount val="1"/>
                <c:pt idx="0">
                  <c:v>Total</c:v>
                </c:pt>
              </c:strCache>
            </c:strRef>
          </c:cat>
          <c:val>
            <c:numRef>
              <c:f>'2018 Charts'!$D$38</c:f>
              <c:numCache>
                <c:formatCode>General</c:formatCode>
                <c:ptCount val="1"/>
                <c:pt idx="0">
                  <c:v>8295078.9125030413</c:v>
                </c:pt>
              </c:numCache>
            </c:numRef>
          </c:val>
          <c:extLst>
            <c:ext xmlns:c16="http://schemas.microsoft.com/office/drawing/2014/chart" uri="{C3380CC4-5D6E-409C-BE32-E72D297353CC}">
              <c16:uniqueId val="{00000000-5649-47BA-A012-6101A469C6A8}"/>
            </c:ext>
          </c:extLst>
        </c:ser>
        <c:ser>
          <c:idx val="1"/>
          <c:order val="1"/>
          <c:tx>
            <c:strRef>
              <c:f>'2018 Charts'!$E$36:$E$37</c:f>
              <c:strCache>
                <c:ptCount val="1"/>
                <c:pt idx="0">
                  <c:v>Solid Waste Combustors</c:v>
                </c:pt>
              </c:strCache>
            </c:strRef>
          </c:tx>
          <c:spPr>
            <a:solidFill>
              <a:schemeClr val="accent2"/>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'2018 Charts'!$C$38</c:f>
              <c:strCache>
                <c:ptCount val="1"/>
                <c:pt idx="0">
                  <c:v>Total</c:v>
                </c:pt>
              </c:strCache>
            </c:strRef>
          </c:cat>
          <c:val>
            <c:numRef>
              <c:f>'2018 Charts'!$E$38</c:f>
              <c:numCache>
                <c:formatCode>General</c:formatCode>
                <c:ptCount val="1"/>
                <c:pt idx="0">
                  <c:v>2982994.2674884796</c:v>
                </c:pt>
              </c:numCache>
            </c:numRef>
          </c:val>
          <c:extLst>
            <c:ext xmlns:c16="http://schemas.microsoft.com/office/drawing/2014/chart" uri="{C3380CC4-5D6E-409C-BE32-E72D297353CC}">
              <c16:uniqueId val="{00000001-5649-47BA-A012-6101A469C6A8}"/>
            </c:ext>
          </c:extLst>
        </c:ser>
        <c:ser>
          <c:idx val="2"/>
          <c:order val="2"/>
          <c:tx>
            <c:strRef>
              <c:f>'2018 Charts'!$F$36:$F$37</c:f>
              <c:strCache>
                <c:ptCount val="1"/>
                <c:pt idx="0">
                  <c:v>Manufacturing</c:v>
                </c:pt>
              </c:strCache>
            </c:strRef>
          </c:tx>
          <c:spPr>
            <a:solidFill>
              <a:schemeClr val="accent3"/>
            </a:solidFill>
            <a:ln>
              <a:noFill/>
            </a:ln>
            <a:effectLst/>
          </c:spPr>
          <c:invertIfNegative val="0"/>
          <c:dLbls>
            <c:numFmt formatCode="#,##0" sourceLinked="0"/>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Charts'!$C$38</c:f>
              <c:strCache>
                <c:ptCount val="1"/>
                <c:pt idx="0">
                  <c:v>Total</c:v>
                </c:pt>
              </c:strCache>
            </c:strRef>
          </c:cat>
          <c:val>
            <c:numRef>
              <c:f>'2018 Charts'!$F$38</c:f>
              <c:numCache>
                <c:formatCode>General</c:formatCode>
                <c:ptCount val="1"/>
                <c:pt idx="0">
                  <c:v>1381245.1972675195</c:v>
                </c:pt>
              </c:numCache>
            </c:numRef>
          </c:val>
          <c:extLst>
            <c:ext xmlns:c16="http://schemas.microsoft.com/office/drawing/2014/chart" uri="{C3380CC4-5D6E-409C-BE32-E72D297353CC}">
              <c16:uniqueId val="{00000002-5649-47BA-A012-6101A469C6A8}"/>
            </c:ext>
          </c:extLst>
        </c:ser>
        <c:ser>
          <c:idx val="3"/>
          <c:order val="3"/>
          <c:tx>
            <c:strRef>
              <c:f>'2018 Charts'!$G$36:$G$37</c:f>
              <c:strCache>
                <c:ptCount val="1"/>
                <c:pt idx="0">
                  <c:v>Institutions</c:v>
                </c:pt>
              </c:strCache>
            </c:strRef>
          </c:tx>
          <c:spPr>
            <a:solidFill>
              <a:schemeClr val="accent4"/>
            </a:solidFill>
            <a:ln>
              <a:noFill/>
            </a:ln>
            <a:effectLst/>
          </c:spPr>
          <c:invertIfNegative val="0"/>
          <c:dLbls>
            <c:numFmt formatCode="#,##0" sourceLinked="0"/>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'2018 Charts'!$C$38</c:f>
              <c:strCache>
                <c:ptCount val="1"/>
                <c:pt idx="0">
                  <c:v>Total</c:v>
                </c:pt>
              </c:strCache>
            </c:strRef>
          </c:cat>
          <c:val>
            <c:numRef>
              <c:f>'2018 Charts'!$G$38</c:f>
              <c:numCache>
                <c:formatCode>General</c:formatCode>
                <c:ptCount val="1"/>
                <c:pt idx="0">
                  <c:v>1057258.0302782394</c:v>
                </c:pt>
              </c:numCache>
            </c:numRef>
          </c:val>
          <c:extLst>
            <c:ext xmlns:c16="http://schemas.microsoft.com/office/drawing/2014/chart" uri="{C3380CC4-5D6E-409C-BE32-E72D297353CC}">
              <c16:uniqueId val="{00000003-5649-47BA-A012-6101A469C6A8}"/>
            </c:ext>
          </c:extLst>
        </c:ser>
        <c:ser>
          <c:idx val="4"/>
          <c:order val="4"/>
          <c:tx>
            <c:strRef>
              <c:f>'2018 Charts'!$H$36:$H$37</c:f>
              <c:strCache>
                <c:ptCount val="1"/>
                <c:pt idx="0">
                  <c:v>Natural Gas Systems</c:v>
                </c:pt>
              </c:strCache>
            </c:strRef>
          </c:tx>
          <c:spPr>
            <a:solidFill>
              <a:schemeClr val="accent5"/>
            </a:solidFill>
            <a:ln>
              <a:noFill/>
            </a:ln>
            <a:effectLst/>
          </c:spPr>
          <c:invertIfNegative val="0"/>
          <c:dLbls>
            <c:numFmt formatCode="#,##0" sourceLinked="0"/>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Charts'!$C$38</c:f>
              <c:strCache>
                <c:ptCount val="1"/>
                <c:pt idx="0">
                  <c:v>Total</c:v>
                </c:pt>
              </c:strCache>
            </c:strRef>
          </c:cat>
          <c:val>
            <c:numRef>
              <c:f>'2018 Charts'!$H$38</c:f>
              <c:numCache>
                <c:formatCode>General</c:formatCode>
                <c:ptCount val="1"/>
                <c:pt idx="0">
                  <c:v>565409.89767024003</c:v>
                </c:pt>
              </c:numCache>
            </c:numRef>
          </c:val>
          <c:extLst>
            <c:ext xmlns:c16="http://schemas.microsoft.com/office/drawing/2014/chart" uri="{C3380CC4-5D6E-409C-BE32-E72D297353CC}">
              <c16:uniqueId val="{00000004-5649-47BA-A012-6101A469C6A8}"/>
            </c:ext>
          </c:extLst>
        </c:ser>
        <c:ser>
          <c:idx val="5"/>
          <c:order val="5"/>
          <c:tx>
            <c:strRef>
              <c:f>'2018 Charts'!$I$36:$I$37</c:f>
              <c:strCache>
                <c:ptCount val="1"/>
                <c:pt idx="0">
                  <c:v>Solid Waste Landfill</c:v>
                </c:pt>
              </c:strCache>
            </c:strRef>
          </c:tx>
          <c:spPr>
            <a:solidFill>
              <a:schemeClr val="accent6"/>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Charts'!$C$38</c:f>
              <c:strCache>
                <c:ptCount val="1"/>
                <c:pt idx="0">
                  <c:v>Total</c:v>
                </c:pt>
              </c:strCache>
            </c:strRef>
          </c:cat>
          <c:val>
            <c:numRef>
              <c:f>'2018 Charts'!$I$38</c:f>
              <c:numCache>
                <c:formatCode>General</c:formatCode>
                <c:ptCount val="1"/>
                <c:pt idx="0">
                  <c:v>467757.44440992008</c:v>
                </c:pt>
              </c:numCache>
            </c:numRef>
          </c:val>
          <c:extLst>
            <c:ext xmlns:c16="http://schemas.microsoft.com/office/drawing/2014/chart" uri="{C3380CC4-5D6E-409C-BE32-E72D297353CC}">
              <c16:uniqueId val="{00000005-5649-47BA-A012-6101A469C6A8}"/>
            </c:ext>
          </c:extLst>
        </c:ser>
        <c:ser>
          <c:idx val="6"/>
          <c:order val="6"/>
          <c:tx>
            <c:strRef>
              <c:f>'2018 Charts'!$J$36:$J$37</c:f>
              <c:strCache>
                <c:ptCount val="1"/>
                <c:pt idx="0">
                  <c:v>Other</c:v>
                </c:pt>
              </c:strCache>
            </c:strRef>
          </c:tx>
          <c:spPr>
            <a:solidFill>
              <a:schemeClr val="accent1">
                <a:lumMod val="60000"/>
              </a:schemeClr>
            </a:solidFill>
            <a:ln>
              <a:noFill/>
            </a:ln>
            <a:effectLst/>
          </c:spPr>
          <c:invertIfNegative val="0"/>
          <c:dLbls>
            <c:numFmt formatCode="#,##0" sourceLinked="0"/>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Charts'!$C$38</c:f>
              <c:strCache>
                <c:ptCount val="1"/>
                <c:pt idx="0">
                  <c:v>Total</c:v>
                </c:pt>
              </c:strCache>
            </c:strRef>
          </c:cat>
          <c:val>
            <c:numRef>
              <c:f>'2018 Charts'!$J$38</c:f>
              <c:numCache>
                <c:formatCode>General</c:formatCode>
                <c:ptCount val="1"/>
                <c:pt idx="0">
                  <c:v>202171.20975072001</c:v>
                </c:pt>
              </c:numCache>
            </c:numRef>
          </c:val>
          <c:extLst>
            <c:ext xmlns:c16="http://schemas.microsoft.com/office/drawing/2014/chart" uri="{C3380CC4-5D6E-409C-BE32-E72D297353CC}">
              <c16:uniqueId val="{00000006-5649-47BA-A012-6101A469C6A8}"/>
            </c:ext>
          </c:extLst>
        </c:ser>
        <c:ser>
          <c:idx val="7"/>
          <c:order val="7"/>
          <c:tx>
            <c:strRef>
              <c:f>'2018 Charts'!$K$36:$K$37</c:f>
              <c:strCache>
                <c:ptCount val="1"/>
                <c:pt idx="0">
                  <c:v>Sewage Treatment Facilities</c:v>
                </c:pt>
              </c:strCache>
            </c:strRef>
          </c:tx>
          <c:spPr>
            <a:solidFill>
              <a:schemeClr val="accent2">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Charts'!$C$38</c:f>
              <c:strCache>
                <c:ptCount val="1"/>
                <c:pt idx="0">
                  <c:v>Total</c:v>
                </c:pt>
              </c:strCache>
            </c:strRef>
          </c:cat>
          <c:val>
            <c:numRef>
              <c:f>'2018 Charts'!$K$38</c:f>
              <c:numCache>
                <c:formatCode>General</c:formatCode>
                <c:ptCount val="1"/>
                <c:pt idx="0">
                  <c:v>140096.24416367998</c:v>
                </c:pt>
              </c:numCache>
            </c:numRef>
          </c:val>
          <c:extLst>
            <c:ext xmlns:c16="http://schemas.microsoft.com/office/drawing/2014/chart" uri="{C3380CC4-5D6E-409C-BE32-E72D297353CC}">
              <c16:uniqueId val="{00000007-5649-47BA-A012-6101A469C6A8}"/>
            </c:ext>
          </c:extLst>
        </c:ser>
        <c:ser>
          <c:idx val="8"/>
          <c:order val="8"/>
          <c:tx>
            <c:strRef>
              <c:f>'2018 Charts'!$L$36:$L$37</c:f>
              <c:strCache>
                <c:ptCount val="1"/>
                <c:pt idx="0">
                  <c:v>Petroleum Bulk Stations and Terminals</c:v>
                </c:pt>
              </c:strCache>
            </c:strRef>
          </c:tx>
          <c:spPr>
            <a:solidFill>
              <a:schemeClr val="accent3">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Charts'!$C$38</c:f>
              <c:strCache>
                <c:ptCount val="1"/>
                <c:pt idx="0">
                  <c:v>Total</c:v>
                </c:pt>
              </c:strCache>
            </c:strRef>
          </c:cat>
          <c:val>
            <c:numRef>
              <c:f>'2018 Charts'!$L$38</c:f>
              <c:numCache>
                <c:formatCode>General</c:formatCode>
                <c:ptCount val="1"/>
                <c:pt idx="0">
                  <c:v>6075.7442928000009</c:v>
                </c:pt>
              </c:numCache>
            </c:numRef>
          </c:val>
          <c:extLst>
            <c:ext xmlns:c16="http://schemas.microsoft.com/office/drawing/2014/chart" uri="{C3380CC4-5D6E-409C-BE32-E72D297353CC}">
              <c16:uniqueId val="{00000008-5649-47BA-A012-6101A469C6A8}"/>
            </c:ext>
          </c:extLst>
        </c:ser>
        <c:dLbls>
          <c:dLblPos val="ctr"/>
          <c:showLegendKey val="0"/>
          <c:showVal val="1"/>
          <c:showCatName val="0"/>
          <c:showSerName val="0"/>
          <c:showPercent val="0"/>
          <c:showBubbleSize val="0"/>
        </c:dLbls>
        <c:gapWidth val="200"/>
        <c:overlap val="-30"/>
        <c:axId val="1361737336"/>
        <c:axId val="1361736352"/>
      </c:barChart>
      <c:catAx>
        <c:axId val="1361737336"/>
        <c:scaling>
          <c:orientation val="minMax"/>
        </c:scaling>
        <c:delete val="1"/>
        <c:axPos val="b"/>
        <c:numFmt formatCode="General" sourceLinked="1"/>
        <c:majorTickMark val="none"/>
        <c:minorTickMark val="none"/>
        <c:tickLblPos val="nextTo"/>
        <c:crossAx val="1361736352"/>
        <c:crosses val="autoZero"/>
        <c:auto val="1"/>
        <c:lblAlgn val="ctr"/>
        <c:lblOffset val="100"/>
        <c:noMultiLvlLbl val="0"/>
      </c:catAx>
      <c:valAx>
        <c:axId val="13617363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en-US" sz="1600" b="0" i="0" baseline="0">
                    <a:effectLst/>
                  </a:rPr>
                  <a:t>Metric Tons of CO₂e  </a:t>
                </a:r>
                <a:endParaRPr lang="en-US" sz="1600">
                  <a:effectLst/>
                </a:endParaRPr>
              </a:p>
            </c:rich>
          </c:tx>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6173733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[2022facghg.xlsx]2018 Charts!2018FacCount</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2018 Count of Facilities by Sector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'2018 Charts'!$D$3:$D$4</c:f>
              <c:strCache>
                <c:ptCount val="1"/>
                <c:pt idx="0">
                  <c:v>Manufacturing</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Charts'!$C$5</c:f>
              <c:strCache>
                <c:ptCount val="1"/>
                <c:pt idx="0">
                  <c:v>Total</c:v>
                </c:pt>
              </c:strCache>
            </c:strRef>
          </c:cat>
          <c:val>
            <c:numRef>
              <c:f>'2018 Charts'!$D$5</c:f>
              <c:numCache>
                <c:formatCode>General</c:formatCode>
                <c:ptCount val="1"/>
                <c:pt idx="0">
                  <c:v>99</c:v>
                </c:pt>
              </c:numCache>
            </c:numRef>
          </c:val>
          <c:extLst>
            <c:ext xmlns:c16="http://schemas.microsoft.com/office/drawing/2014/chart" uri="{C3380CC4-5D6E-409C-BE32-E72D297353CC}">
              <c16:uniqueId val="{00000000-4B6C-4550-99E4-EDBAA1F5B5E8}"/>
            </c:ext>
          </c:extLst>
        </c:ser>
        <c:ser>
          <c:idx val="1"/>
          <c:order val="1"/>
          <c:tx>
            <c:strRef>
              <c:f>'2018 Charts'!$E$3:$E$4</c:f>
              <c:strCache>
                <c:ptCount val="1"/>
                <c:pt idx="0">
                  <c:v>Institutions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Charts'!$C$5</c:f>
              <c:strCache>
                <c:ptCount val="1"/>
                <c:pt idx="0">
                  <c:v>Total</c:v>
                </c:pt>
              </c:strCache>
            </c:strRef>
          </c:cat>
          <c:val>
            <c:numRef>
              <c:f>'2018 Charts'!$E$5</c:f>
              <c:numCache>
                <c:formatCode>General</c:formatCode>
                <c:ptCount val="1"/>
                <c:pt idx="0">
                  <c:v>81</c:v>
                </c:pt>
              </c:numCache>
            </c:numRef>
          </c:val>
          <c:extLst>
            <c:ext xmlns:c16="http://schemas.microsoft.com/office/drawing/2014/chart" uri="{C3380CC4-5D6E-409C-BE32-E72D297353CC}">
              <c16:uniqueId val="{00000001-4B6C-4550-99E4-EDBAA1F5B5E8}"/>
            </c:ext>
          </c:extLst>
        </c:ser>
        <c:ser>
          <c:idx val="2"/>
          <c:order val="2"/>
          <c:tx>
            <c:strRef>
              <c:f>'2018 Charts'!$F$3:$F$4</c:f>
              <c:strCache>
                <c:ptCount val="1"/>
                <c:pt idx="0">
                  <c:v>Power Generation</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Charts'!$C$5</c:f>
              <c:strCache>
                <c:ptCount val="1"/>
                <c:pt idx="0">
                  <c:v>Total</c:v>
                </c:pt>
              </c:strCache>
            </c:strRef>
          </c:cat>
          <c:val>
            <c:numRef>
              <c:f>'2018 Charts'!$F$5</c:f>
              <c:numCache>
                <c:formatCode>General</c:formatCode>
                <c:ptCount val="1"/>
                <c:pt idx="0">
                  <c:v>40</c:v>
                </c:pt>
              </c:numCache>
            </c:numRef>
          </c:val>
          <c:extLst>
            <c:ext xmlns:c16="http://schemas.microsoft.com/office/drawing/2014/chart" uri="{C3380CC4-5D6E-409C-BE32-E72D297353CC}">
              <c16:uniqueId val="{00000002-4B6C-4550-99E4-EDBAA1F5B5E8}"/>
            </c:ext>
          </c:extLst>
        </c:ser>
        <c:ser>
          <c:idx val="3"/>
          <c:order val="3"/>
          <c:tx>
            <c:strRef>
              <c:f>'2018 Charts'!$G$3:$G$4</c:f>
              <c:strCache>
                <c:ptCount val="1"/>
                <c:pt idx="0">
                  <c:v>Solid Waste Landfill</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Charts'!$C$5</c:f>
              <c:strCache>
                <c:ptCount val="1"/>
                <c:pt idx="0">
                  <c:v>Total</c:v>
                </c:pt>
              </c:strCache>
            </c:strRef>
          </c:cat>
          <c:val>
            <c:numRef>
              <c:f>'2018 Charts'!$G$5</c:f>
              <c:numCache>
                <c:formatCode>General</c:formatCode>
                <c:ptCount val="1"/>
                <c:pt idx="0">
                  <c:v>17</c:v>
                </c:pt>
              </c:numCache>
            </c:numRef>
          </c:val>
          <c:extLst>
            <c:ext xmlns:c16="http://schemas.microsoft.com/office/drawing/2014/chart" uri="{C3380CC4-5D6E-409C-BE32-E72D297353CC}">
              <c16:uniqueId val="{00000003-4B6C-4550-99E4-EDBAA1F5B5E8}"/>
            </c:ext>
          </c:extLst>
        </c:ser>
        <c:ser>
          <c:idx val="4"/>
          <c:order val="4"/>
          <c:tx>
            <c:strRef>
              <c:f>'2018 Charts'!$H$3:$H$4</c:f>
              <c:strCache>
                <c:ptCount val="1"/>
                <c:pt idx="0">
                  <c:v>Natural Gas Systems</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Charts'!$C$5</c:f>
              <c:strCache>
                <c:ptCount val="1"/>
                <c:pt idx="0">
                  <c:v>Total</c:v>
                </c:pt>
              </c:strCache>
            </c:strRef>
          </c:cat>
          <c:val>
            <c:numRef>
              <c:f>'2018 Charts'!$H$5</c:f>
              <c:numCache>
                <c:formatCode>General</c:formatCode>
                <c:ptCount val="1"/>
                <c:pt idx="0">
                  <c:v>15</c:v>
                </c:pt>
              </c:numCache>
            </c:numRef>
          </c:val>
          <c:extLst>
            <c:ext xmlns:c16="http://schemas.microsoft.com/office/drawing/2014/chart" uri="{C3380CC4-5D6E-409C-BE32-E72D297353CC}">
              <c16:uniqueId val="{00000004-4B6C-4550-99E4-EDBAA1F5B5E8}"/>
            </c:ext>
          </c:extLst>
        </c:ser>
        <c:ser>
          <c:idx val="5"/>
          <c:order val="5"/>
          <c:tx>
            <c:strRef>
              <c:f>'2018 Charts'!$I$3:$I$4</c:f>
              <c:strCache>
                <c:ptCount val="1"/>
                <c:pt idx="0">
                  <c:v>Other</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Charts'!$C$5</c:f>
              <c:strCache>
                <c:ptCount val="1"/>
                <c:pt idx="0">
                  <c:v>Total</c:v>
                </c:pt>
              </c:strCache>
            </c:strRef>
          </c:cat>
          <c:val>
            <c:numRef>
              <c:f>'2018 Charts'!$I$5</c:f>
              <c:numCache>
                <c:formatCode>General</c:formatCode>
                <c:ptCount val="1"/>
                <c:pt idx="0">
                  <c:v>11</c:v>
                </c:pt>
              </c:numCache>
            </c:numRef>
          </c:val>
          <c:extLst>
            <c:ext xmlns:c16="http://schemas.microsoft.com/office/drawing/2014/chart" uri="{C3380CC4-5D6E-409C-BE32-E72D297353CC}">
              <c16:uniqueId val="{00000005-4B6C-4550-99E4-EDBAA1F5B5E8}"/>
            </c:ext>
          </c:extLst>
        </c:ser>
        <c:ser>
          <c:idx val="6"/>
          <c:order val="6"/>
          <c:tx>
            <c:strRef>
              <c:f>'2018 Charts'!$J$3:$J$4</c:f>
              <c:strCache>
                <c:ptCount val="1"/>
                <c:pt idx="0">
                  <c:v>Solid Waste Combustors</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Charts'!$C$5</c:f>
              <c:strCache>
                <c:ptCount val="1"/>
                <c:pt idx="0">
                  <c:v>Total</c:v>
                </c:pt>
              </c:strCache>
            </c:strRef>
          </c:cat>
          <c:val>
            <c:numRef>
              <c:f>'2018 Charts'!$J$5</c:f>
              <c:numCache>
                <c:formatCode>General</c:formatCode>
                <c:ptCount val="1"/>
                <c:pt idx="0">
                  <c:v>7</c:v>
                </c:pt>
              </c:numCache>
            </c:numRef>
          </c:val>
          <c:extLst>
            <c:ext xmlns:c16="http://schemas.microsoft.com/office/drawing/2014/chart" uri="{C3380CC4-5D6E-409C-BE32-E72D297353CC}">
              <c16:uniqueId val="{00000006-4B6C-4550-99E4-EDBAA1F5B5E8}"/>
            </c:ext>
          </c:extLst>
        </c:ser>
        <c:ser>
          <c:idx val="7"/>
          <c:order val="7"/>
          <c:tx>
            <c:strRef>
              <c:f>'2018 Charts'!$K$3:$K$4</c:f>
              <c:strCache>
                <c:ptCount val="1"/>
                <c:pt idx="0">
                  <c:v>Petroleum Bulk Stations and Terminals</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Charts'!$C$5</c:f>
              <c:strCache>
                <c:ptCount val="1"/>
                <c:pt idx="0">
                  <c:v>Total</c:v>
                </c:pt>
              </c:strCache>
            </c:strRef>
          </c:cat>
          <c:val>
            <c:numRef>
              <c:f>'2018 Charts'!$K$5</c:f>
              <c:numCache>
                <c:formatCode>General</c:formatCode>
                <c:ptCount val="1"/>
                <c:pt idx="0">
                  <c:v>7</c:v>
                </c:pt>
              </c:numCache>
            </c:numRef>
          </c:val>
          <c:extLst>
            <c:ext xmlns:c16="http://schemas.microsoft.com/office/drawing/2014/chart" uri="{C3380CC4-5D6E-409C-BE32-E72D297353CC}">
              <c16:uniqueId val="{00000007-4B6C-4550-99E4-EDBAA1F5B5E8}"/>
            </c:ext>
          </c:extLst>
        </c:ser>
        <c:ser>
          <c:idx val="8"/>
          <c:order val="8"/>
          <c:tx>
            <c:strRef>
              <c:f>'2018 Charts'!$L$3:$L$4</c:f>
              <c:strCache>
                <c:ptCount val="1"/>
                <c:pt idx="0">
                  <c:v>Sewage Treatment Facilities</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'2018 Charts'!$C$5</c:f>
              <c:strCache>
                <c:ptCount val="1"/>
                <c:pt idx="0">
                  <c:v>Total</c:v>
                </c:pt>
              </c:strCache>
            </c:strRef>
          </c:cat>
          <c:val>
            <c:numRef>
              <c:f>'2018 Charts'!$L$5</c:f>
              <c:numCache>
                <c:formatCode>General</c:formatCode>
                <c:ptCount val="1"/>
                <c:pt idx="0">
                  <c:v>6</c:v>
                </c:pt>
              </c:numCache>
            </c:numRef>
          </c:val>
          <c:extLst>
            <c:ext xmlns:c16="http://schemas.microsoft.com/office/drawing/2014/chart" uri="{C3380CC4-5D6E-409C-BE32-E72D297353CC}">
              <c16:uniqueId val="{00000008-4B6C-4550-99E4-EDBAA1F5B5E8}"/>
            </c:ext>
          </c:extLst>
        </c:ser>
        <c:dLbls>
          <c:dLblPos val="outEnd"/>
          <c:showLegendKey val="0"/>
          <c:showVal val="1"/>
          <c:showCatName val="0"/>
          <c:showSerName val="0"/>
          <c:showPercent val="0"/>
          <c:showBubbleSize val="0"/>
        </c:dLbls>
        <c:gapWidth val="200"/>
        <c:overlap val="-30"/>
        <c:axId val="1296967512"/>
        <c:axId val="1296970792"/>
      </c:barChart>
      <c:catAx>
        <c:axId val="1296967512"/>
        <c:scaling>
          <c:orientation val="minMax"/>
        </c:scaling>
        <c:delete val="1"/>
        <c:axPos val="b"/>
        <c:numFmt formatCode="General" sourceLinked="1"/>
        <c:majorTickMark val="none"/>
        <c:minorTickMark val="none"/>
        <c:tickLblPos val="nextTo"/>
        <c:crossAx val="1296970792"/>
        <c:crosses val="autoZero"/>
        <c:auto val="1"/>
        <c:lblAlgn val="ctr"/>
        <c:lblOffset val="100"/>
        <c:noMultiLvlLbl val="0"/>
      </c:catAx>
      <c:valAx>
        <c:axId val="12969707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600"/>
                  <a:t>Count</a:t>
                </a:r>
                <a:r>
                  <a:rPr lang="en-US" sz="1600" baseline="0"/>
                  <a:t> of Facilities</a:t>
                </a:r>
                <a:endParaRPr lang="en-US" sz="1600"/>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696751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[2022facghg.xlsx]2019 Charts!2019EmissionsGas</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2019 Reported </a:t>
            </a:r>
            <a:r>
              <a:rPr lang="en-US" sz="1400" b="0" i="0" u="none" strike="noStrike" baseline="0">
                <a:effectLst/>
              </a:rPr>
              <a:t>Greenhouse Gas </a:t>
            </a:r>
            <a:r>
              <a:rPr lang="en-US"/>
              <a:t>Emissions by Gas Type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2"/>
          </a:solidFill>
          <a:ln>
            <a:noFill/>
          </a:ln>
          <a:effectLst/>
        </c:spPr>
        <c:marker>
          <c:symbol val="circle"/>
          <c:size val="5"/>
          <c:spPr>
            <a:solidFill>
              <a:schemeClr val="accent2"/>
            </a:solidFill>
            <a:ln w="9525">
              <a:solidFill>
                <a:schemeClr val="accent2"/>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
        <c:spPr>
          <a:solidFill>
            <a:schemeClr val="accent2"/>
          </a:solidFill>
          <a:ln>
            <a:noFill/>
          </a:ln>
          <a:effectLst/>
        </c:spPr>
        <c:marker>
          <c:symbol val="circle"/>
          <c:size val="5"/>
          <c:spPr>
            <a:solidFill>
              <a:schemeClr val="accent4"/>
            </a:solidFill>
            <a:ln w="9525">
              <a:solidFill>
                <a:schemeClr val="accent4"/>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2"/>
        <c:spPr>
          <a:solidFill>
            <a:schemeClr val="accent2"/>
          </a:solidFill>
          <a:ln>
            <a:noFill/>
          </a:ln>
          <a:effectLst/>
        </c:spPr>
        <c:marker>
          <c:symbol val="circle"/>
          <c:size val="5"/>
          <c:spPr>
            <a:solidFill>
              <a:schemeClr val="accent6"/>
            </a:solidFill>
            <a:ln w="9525">
              <a:solidFill>
                <a:schemeClr val="accent6"/>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3"/>
        <c:spPr>
          <a:solidFill>
            <a:schemeClr val="accent2"/>
          </a:solidFill>
          <a:ln>
            <a:noFill/>
          </a:ln>
          <a:effectLst/>
        </c:spPr>
        <c:marker>
          <c:symbol val="circle"/>
          <c:size val="5"/>
          <c:spPr>
            <a:solidFill>
              <a:schemeClr val="accent2">
                <a:lumMod val="60000"/>
              </a:schemeClr>
            </a:solidFill>
            <a:ln w="9525">
              <a:solidFill>
                <a:schemeClr val="accent2">
                  <a:lumMod val="60000"/>
                </a:schemeClr>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4"/>
        <c:spPr>
          <a:solidFill>
            <a:schemeClr val="accent2"/>
          </a:solidFill>
          <a:ln>
            <a:noFill/>
          </a:ln>
          <a:effectLst/>
        </c:spPr>
        <c:marker>
          <c:symbol val="circle"/>
          <c:size val="5"/>
          <c:spPr>
            <a:solidFill>
              <a:schemeClr val="accent4">
                <a:lumMod val="60000"/>
              </a:schemeClr>
            </a:solidFill>
            <a:ln w="9525">
              <a:solidFill>
                <a:schemeClr val="accent4">
                  <a:lumMod val="60000"/>
                </a:schemeClr>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5"/>
        <c:spPr>
          <a:solidFill>
            <a:schemeClr val="accent2"/>
          </a:solidFill>
          <a:ln>
            <a:noFill/>
          </a:ln>
          <a:effectLst/>
        </c:spPr>
        <c:marker>
          <c:symbol val="circle"/>
          <c:size val="5"/>
          <c:spPr>
            <a:solidFill>
              <a:schemeClr val="accent6">
                <a:lumMod val="60000"/>
              </a:schemeClr>
            </a:solidFill>
            <a:ln w="9525">
              <a:solidFill>
                <a:schemeClr val="accent6">
                  <a:lumMod val="60000"/>
                </a:schemeClr>
              </a:solidFill>
            </a:ln>
            <a:effectLst/>
          </c:spPr>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6"/>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7"/>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8"/>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9"/>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0"/>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1"/>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extLst>
            <c:ext xmlns:c15="http://schemas.microsoft.com/office/drawing/2012/chart" uri="{CE6537A1-D6FC-4f65-9D91-7224C49458BB}"/>
          </c:extLst>
        </c:dLbl>
      </c:pivotFmt>
      <c:pivotFmt>
        <c:idx val="12"/>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3"/>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4"/>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5"/>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6"/>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
        <c:idx val="17"/>
        <c:spPr>
          <a:solidFill>
            <a:schemeClr val="accent2"/>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extLst>
            <c:ext xmlns:c15="http://schemas.microsoft.com/office/drawing/2012/chart" uri="{CE6537A1-D6FC-4f65-9D91-7224C49458BB}"/>
          </c:extLst>
        </c:dLbl>
      </c:pivotFmt>
    </c:pivotFmts>
    <c:plotArea>
      <c:layout/>
      <c:barChart>
        <c:barDir val="col"/>
        <c:grouping val="clustered"/>
        <c:varyColors val="0"/>
        <c:ser>
          <c:idx val="0"/>
          <c:order val="0"/>
          <c:tx>
            <c:strRef>
              <c:f>'2019 Charts'!$C$67</c:f>
              <c:strCache>
                <c:ptCount val="1"/>
                <c:pt idx="0">
                  <c:v>Sum of Fossil CO₂</c:v>
                </c:pt>
              </c:strCache>
            </c:strRef>
          </c:tx>
          <c:spPr>
            <a:solidFill>
              <a:schemeClr val="accent2"/>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Charts'!$C$68</c:f>
              <c:strCache>
                <c:ptCount val="1"/>
                <c:pt idx="0">
                  <c:v>Total</c:v>
                </c:pt>
              </c:strCache>
            </c:strRef>
          </c:cat>
          <c:val>
            <c:numRef>
              <c:f>'2019 Charts'!$C$68</c:f>
              <c:numCache>
                <c:formatCode>General</c:formatCode>
                <c:ptCount val="1"/>
                <c:pt idx="0">
                  <c:v>10062667.928673118</c:v>
                </c:pt>
              </c:numCache>
            </c:numRef>
          </c:val>
          <c:extLst>
            <c:ext xmlns:c16="http://schemas.microsoft.com/office/drawing/2014/chart" uri="{C3380CC4-5D6E-409C-BE32-E72D297353CC}">
              <c16:uniqueId val="{00000000-5B9F-475E-BF43-BE63DE1D97D8}"/>
            </c:ext>
          </c:extLst>
        </c:ser>
        <c:ser>
          <c:idx val="1"/>
          <c:order val="1"/>
          <c:tx>
            <c:strRef>
              <c:f>'2019 Charts'!$D$67</c:f>
              <c:strCache>
                <c:ptCount val="1"/>
                <c:pt idx="0">
                  <c:v>Sum of Biogenic CO₂</c:v>
                </c:pt>
              </c:strCache>
            </c:strRef>
          </c:tx>
          <c:spPr>
            <a:solidFill>
              <a:schemeClr val="accent4"/>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'2019 Charts'!$C$68</c:f>
              <c:strCache>
                <c:ptCount val="1"/>
                <c:pt idx="0">
                  <c:v>Total</c:v>
                </c:pt>
              </c:strCache>
            </c:strRef>
          </c:cat>
          <c:val>
            <c:numRef>
              <c:f>'2019 Charts'!$D$68</c:f>
              <c:numCache>
                <c:formatCode>General</c:formatCode>
                <c:ptCount val="1"/>
                <c:pt idx="0">
                  <c:v>2173046.0621172735</c:v>
                </c:pt>
              </c:numCache>
            </c:numRef>
          </c:val>
          <c:extLst>
            <c:ext xmlns:c16="http://schemas.microsoft.com/office/drawing/2014/chart" uri="{C3380CC4-5D6E-409C-BE32-E72D297353CC}">
              <c16:uniqueId val="{00000001-5B9F-475E-BF43-BE63DE1D97D8}"/>
            </c:ext>
          </c:extLst>
        </c:ser>
        <c:ser>
          <c:idx val="2"/>
          <c:order val="2"/>
          <c:tx>
            <c:strRef>
              <c:f>'2019 Charts'!$E$67</c:f>
              <c:strCache>
                <c:ptCount val="1"/>
                <c:pt idx="0">
                  <c:v>Sum of CH₄</c:v>
                </c:pt>
              </c:strCache>
            </c:strRef>
          </c:tx>
          <c:spPr>
            <a:solidFill>
              <a:schemeClr val="accent6"/>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'2019 Charts'!$C$68</c:f>
              <c:strCache>
                <c:ptCount val="1"/>
                <c:pt idx="0">
                  <c:v>Total</c:v>
                </c:pt>
              </c:strCache>
            </c:strRef>
          </c:cat>
          <c:val>
            <c:numRef>
              <c:f>'2019 Charts'!$E$68</c:f>
              <c:numCache>
                <c:formatCode>General</c:formatCode>
                <c:ptCount val="1"/>
                <c:pt idx="0">
                  <c:v>1278726.658210719</c:v>
                </c:pt>
              </c:numCache>
            </c:numRef>
          </c:val>
          <c:extLst>
            <c:ext xmlns:c16="http://schemas.microsoft.com/office/drawing/2014/chart" uri="{C3380CC4-5D6E-409C-BE32-E72D297353CC}">
              <c16:uniqueId val="{00000002-5B9F-475E-BF43-BE63DE1D97D8}"/>
            </c:ext>
          </c:extLst>
        </c:ser>
        <c:ser>
          <c:idx val="3"/>
          <c:order val="3"/>
          <c:tx>
            <c:strRef>
              <c:f>'2019 Charts'!$F$67</c:f>
              <c:strCache>
                <c:ptCount val="1"/>
                <c:pt idx="0">
                  <c:v>Sum of N₂O</c:v>
                </c:pt>
              </c:strCache>
            </c:strRef>
          </c:tx>
          <c:spPr>
            <a:solidFill>
              <a:schemeClr val="accent2">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'2019 Charts'!$C$68</c:f>
              <c:strCache>
                <c:ptCount val="1"/>
                <c:pt idx="0">
                  <c:v>Total</c:v>
                </c:pt>
              </c:strCache>
            </c:strRef>
          </c:cat>
          <c:val>
            <c:numRef>
              <c:f>'2019 Charts'!$F$68</c:f>
              <c:numCache>
                <c:formatCode>General</c:formatCode>
                <c:ptCount val="1"/>
                <c:pt idx="0">
                  <c:v>57515.225512319987</c:v>
                </c:pt>
              </c:numCache>
            </c:numRef>
          </c:val>
          <c:extLst>
            <c:ext xmlns:c16="http://schemas.microsoft.com/office/drawing/2014/chart" uri="{C3380CC4-5D6E-409C-BE32-E72D297353CC}">
              <c16:uniqueId val="{00000003-5B9F-475E-BF43-BE63DE1D97D8}"/>
            </c:ext>
          </c:extLst>
        </c:ser>
        <c:ser>
          <c:idx val="4"/>
          <c:order val="4"/>
          <c:tx>
            <c:strRef>
              <c:f>'2019 Charts'!$G$67</c:f>
              <c:strCache>
                <c:ptCount val="1"/>
                <c:pt idx="0">
                  <c:v>Sum of SF₆</c:v>
                </c:pt>
              </c:strCache>
            </c:strRef>
          </c:tx>
          <c:spPr>
            <a:solidFill>
              <a:schemeClr val="accent4">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'2019 Charts'!$C$68</c:f>
              <c:strCache>
                <c:ptCount val="1"/>
                <c:pt idx="0">
                  <c:v>Total</c:v>
                </c:pt>
              </c:strCache>
            </c:strRef>
          </c:cat>
          <c:val>
            <c:numRef>
              <c:f>'2019 Charts'!$G$68</c:f>
              <c:numCache>
                <c:formatCode>General</c:formatCode>
                <c:ptCount val="1"/>
                <c:pt idx="0">
                  <c:v>25477.488912960005</c:v>
                </c:pt>
              </c:numCache>
            </c:numRef>
          </c:val>
          <c:extLst>
            <c:ext xmlns:c16="http://schemas.microsoft.com/office/drawing/2014/chart" uri="{C3380CC4-5D6E-409C-BE32-E72D297353CC}">
              <c16:uniqueId val="{00000004-5B9F-475E-BF43-BE63DE1D97D8}"/>
            </c:ext>
          </c:extLst>
        </c:ser>
        <c:ser>
          <c:idx val="5"/>
          <c:order val="5"/>
          <c:tx>
            <c:strRef>
              <c:f>'2019 Charts'!$H$67</c:f>
              <c:strCache>
                <c:ptCount val="1"/>
                <c:pt idx="0">
                  <c:v>Sum of HFCs and PFCs</c:v>
                </c:pt>
              </c:strCache>
            </c:strRef>
          </c:tx>
          <c:spPr>
            <a:solidFill>
              <a:schemeClr val="accent6">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'2019 Charts'!$C$68</c:f>
              <c:strCache>
                <c:ptCount val="1"/>
                <c:pt idx="0">
                  <c:v>Total</c:v>
                </c:pt>
              </c:strCache>
            </c:strRef>
          </c:cat>
          <c:val>
            <c:numRef>
              <c:f>'2019 Charts'!$H$68</c:f>
              <c:numCache>
                <c:formatCode>General</c:formatCode>
                <c:ptCount val="1"/>
                <c:pt idx="0">
                  <c:v>64759.874182415995</c:v>
                </c:pt>
              </c:numCache>
            </c:numRef>
          </c:val>
          <c:extLst>
            <c:ext xmlns:c16="http://schemas.microsoft.com/office/drawing/2014/chart" uri="{C3380CC4-5D6E-409C-BE32-E72D297353CC}">
              <c16:uniqueId val="{00000005-5B9F-475E-BF43-BE63DE1D97D8}"/>
            </c:ext>
          </c:extLst>
        </c:ser>
        <c:dLbls>
          <c:dLblPos val="outEnd"/>
          <c:showLegendKey val="0"/>
          <c:showVal val="1"/>
          <c:showCatName val="0"/>
          <c:showSerName val="0"/>
          <c:showPercent val="0"/>
          <c:showBubbleSize val="0"/>
        </c:dLbls>
        <c:gapWidth val="30"/>
        <c:overlap val="-30"/>
        <c:axId val="1350665392"/>
        <c:axId val="1350668344"/>
      </c:barChart>
      <c:catAx>
        <c:axId val="1350665392"/>
        <c:scaling>
          <c:orientation val="minMax"/>
        </c:scaling>
        <c:delete val="1"/>
        <c:axPos val="b"/>
        <c:numFmt formatCode="General" sourceLinked="1"/>
        <c:majorTickMark val="none"/>
        <c:minorTickMark val="none"/>
        <c:tickLblPos val="nextTo"/>
        <c:crossAx val="1350668344"/>
        <c:crosses val="autoZero"/>
        <c:auto val="1"/>
        <c:lblAlgn val="ctr"/>
        <c:lblOffset val="100"/>
        <c:noMultiLvlLbl val="0"/>
      </c:catAx>
      <c:valAx>
        <c:axId val="13506683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800" b="0" i="0" baseline="0">
                    <a:effectLst/>
                  </a:rPr>
                  <a:t>Metric Tons of CO₂e  </a:t>
                </a:r>
                <a:endParaRPr lang="en-US">
                  <a:effectLst/>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506653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[2022facghg.xlsx]2019 Charts!2019EmissionsSector</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2019 Reported </a:t>
            </a:r>
            <a:r>
              <a:rPr lang="en-US" sz="1400" b="0" i="0" u="none" strike="noStrike" baseline="0">
                <a:effectLst/>
              </a:rPr>
              <a:t>Greenhouse Gas </a:t>
            </a:r>
            <a:r>
              <a:rPr lang="en-US"/>
              <a:t>Emissions by Sector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'2019 Charts'!$D$35:$D$36</c:f>
              <c:strCache>
                <c:ptCount val="1"/>
                <c:pt idx="0">
                  <c:v>Power Generation</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Charts'!$C$37</c:f>
              <c:strCache>
                <c:ptCount val="1"/>
                <c:pt idx="0">
                  <c:v>Total</c:v>
                </c:pt>
              </c:strCache>
            </c:strRef>
          </c:cat>
          <c:val>
            <c:numRef>
              <c:f>'2019 Charts'!$D$37</c:f>
              <c:numCache>
                <c:formatCode>General</c:formatCode>
                <c:ptCount val="1"/>
                <c:pt idx="0">
                  <c:v>6897352.430495522</c:v>
                </c:pt>
              </c:numCache>
            </c:numRef>
          </c:val>
          <c:extLst>
            <c:ext xmlns:c16="http://schemas.microsoft.com/office/drawing/2014/chart" uri="{C3380CC4-5D6E-409C-BE32-E72D297353CC}">
              <c16:uniqueId val="{00000000-5150-40E9-871D-31B1B44B5F5F}"/>
            </c:ext>
          </c:extLst>
        </c:ser>
        <c:ser>
          <c:idx val="1"/>
          <c:order val="1"/>
          <c:tx>
            <c:strRef>
              <c:f>'2019 Charts'!$E$35:$E$36</c:f>
              <c:strCache>
                <c:ptCount val="1"/>
                <c:pt idx="0">
                  <c:v>Solid Waste Combustors</c:v>
                </c:pt>
              </c:strCache>
            </c:strRef>
          </c:tx>
          <c:spPr>
            <a:solidFill>
              <a:schemeClr val="accent2"/>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Charts'!$C$37</c:f>
              <c:strCache>
                <c:ptCount val="1"/>
                <c:pt idx="0">
                  <c:v>Total</c:v>
                </c:pt>
              </c:strCache>
            </c:strRef>
          </c:cat>
          <c:val>
            <c:numRef>
              <c:f>'2019 Charts'!$E$37</c:f>
              <c:numCache>
                <c:formatCode>General</c:formatCode>
                <c:ptCount val="1"/>
                <c:pt idx="0">
                  <c:v>2848193.7775603198</c:v>
                </c:pt>
              </c:numCache>
            </c:numRef>
          </c:val>
          <c:extLst>
            <c:ext xmlns:c16="http://schemas.microsoft.com/office/drawing/2014/chart" uri="{C3380CC4-5D6E-409C-BE32-E72D297353CC}">
              <c16:uniqueId val="{00000001-5150-40E9-871D-31B1B44B5F5F}"/>
            </c:ext>
          </c:extLst>
        </c:ser>
        <c:ser>
          <c:idx val="2"/>
          <c:order val="2"/>
          <c:tx>
            <c:strRef>
              <c:f>'2019 Charts'!$F$35:$F$36</c:f>
              <c:strCache>
                <c:ptCount val="1"/>
                <c:pt idx="0">
                  <c:v>Manufacturing</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Charts'!$C$37</c:f>
              <c:strCache>
                <c:ptCount val="1"/>
                <c:pt idx="0">
                  <c:v>Total</c:v>
                </c:pt>
              </c:strCache>
            </c:strRef>
          </c:cat>
          <c:val>
            <c:numRef>
              <c:f>'2019 Charts'!$F$37</c:f>
              <c:numCache>
                <c:formatCode>General</c:formatCode>
                <c:ptCount val="1"/>
                <c:pt idx="0">
                  <c:v>1301114.9870121768</c:v>
                </c:pt>
              </c:numCache>
            </c:numRef>
          </c:val>
          <c:extLst>
            <c:ext xmlns:c16="http://schemas.microsoft.com/office/drawing/2014/chart" uri="{C3380CC4-5D6E-409C-BE32-E72D297353CC}">
              <c16:uniqueId val="{00000002-5150-40E9-871D-31B1B44B5F5F}"/>
            </c:ext>
          </c:extLst>
        </c:ser>
        <c:ser>
          <c:idx val="3"/>
          <c:order val="3"/>
          <c:tx>
            <c:strRef>
              <c:f>'2019 Charts'!$G$35:$G$36</c:f>
              <c:strCache>
                <c:ptCount val="1"/>
                <c:pt idx="0">
                  <c:v>Institutions</c:v>
                </c:pt>
              </c:strCache>
            </c:strRef>
          </c:tx>
          <c:spPr>
            <a:solidFill>
              <a:schemeClr val="accent4"/>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Charts'!$C$37</c:f>
              <c:strCache>
                <c:ptCount val="1"/>
                <c:pt idx="0">
                  <c:v>Total</c:v>
                </c:pt>
              </c:strCache>
            </c:strRef>
          </c:cat>
          <c:val>
            <c:numRef>
              <c:f>'2019 Charts'!$G$37</c:f>
              <c:numCache>
                <c:formatCode>General</c:formatCode>
                <c:ptCount val="1"/>
                <c:pt idx="0">
                  <c:v>1088889.8456691199</c:v>
                </c:pt>
              </c:numCache>
            </c:numRef>
          </c:val>
          <c:extLst>
            <c:ext xmlns:c16="http://schemas.microsoft.com/office/drawing/2014/chart" uri="{C3380CC4-5D6E-409C-BE32-E72D297353CC}">
              <c16:uniqueId val="{00000003-5150-40E9-871D-31B1B44B5F5F}"/>
            </c:ext>
          </c:extLst>
        </c:ser>
        <c:ser>
          <c:idx val="4"/>
          <c:order val="4"/>
          <c:tx>
            <c:strRef>
              <c:f>'2019 Charts'!$H$35:$H$36</c:f>
              <c:strCache>
                <c:ptCount val="1"/>
                <c:pt idx="0">
                  <c:v>Natural Gas Systems</c:v>
                </c:pt>
              </c:strCache>
            </c:strRef>
          </c:tx>
          <c:spPr>
            <a:solidFill>
              <a:schemeClr val="accent5"/>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Charts'!$C$37</c:f>
              <c:strCache>
                <c:ptCount val="1"/>
                <c:pt idx="0">
                  <c:v>Total</c:v>
                </c:pt>
              </c:strCache>
            </c:strRef>
          </c:cat>
          <c:val>
            <c:numRef>
              <c:f>'2019 Charts'!$H$37</c:f>
              <c:numCache>
                <c:formatCode>General</c:formatCode>
                <c:ptCount val="1"/>
                <c:pt idx="0">
                  <c:v>702008.40773952019</c:v>
                </c:pt>
              </c:numCache>
            </c:numRef>
          </c:val>
          <c:extLst>
            <c:ext xmlns:c16="http://schemas.microsoft.com/office/drawing/2014/chart" uri="{C3380CC4-5D6E-409C-BE32-E72D297353CC}">
              <c16:uniqueId val="{00000004-5150-40E9-871D-31B1B44B5F5F}"/>
            </c:ext>
          </c:extLst>
        </c:ser>
        <c:ser>
          <c:idx val="5"/>
          <c:order val="5"/>
          <c:tx>
            <c:strRef>
              <c:f>'2019 Charts'!$I$35:$I$36</c:f>
              <c:strCache>
                <c:ptCount val="1"/>
                <c:pt idx="0">
                  <c:v>Solid Waste Landfill</c:v>
                </c:pt>
              </c:strCache>
            </c:strRef>
          </c:tx>
          <c:spPr>
            <a:solidFill>
              <a:schemeClr val="accent6"/>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Charts'!$C$37</c:f>
              <c:strCache>
                <c:ptCount val="1"/>
                <c:pt idx="0">
                  <c:v>Total</c:v>
                </c:pt>
              </c:strCache>
            </c:strRef>
          </c:cat>
          <c:val>
            <c:numRef>
              <c:f>'2019 Charts'!$I$37</c:f>
              <c:numCache>
                <c:formatCode>General</c:formatCode>
                <c:ptCount val="1"/>
                <c:pt idx="0">
                  <c:v>497043.03414528002</c:v>
                </c:pt>
              </c:numCache>
            </c:numRef>
          </c:val>
          <c:extLst>
            <c:ext xmlns:c16="http://schemas.microsoft.com/office/drawing/2014/chart" uri="{C3380CC4-5D6E-409C-BE32-E72D297353CC}">
              <c16:uniqueId val="{00000005-5150-40E9-871D-31B1B44B5F5F}"/>
            </c:ext>
          </c:extLst>
        </c:ser>
        <c:ser>
          <c:idx val="6"/>
          <c:order val="6"/>
          <c:tx>
            <c:strRef>
              <c:f>'2019 Charts'!$J$35:$J$36</c:f>
              <c:strCache>
                <c:ptCount val="1"/>
                <c:pt idx="0">
                  <c:v>Other</c:v>
                </c:pt>
              </c:strCache>
            </c:strRef>
          </c:tx>
          <c:spPr>
            <a:solidFill>
              <a:schemeClr val="accent1">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Charts'!$C$37</c:f>
              <c:strCache>
                <c:ptCount val="1"/>
                <c:pt idx="0">
                  <c:v>Total</c:v>
                </c:pt>
              </c:strCache>
            </c:strRef>
          </c:cat>
          <c:val>
            <c:numRef>
              <c:f>'2019 Charts'!$J$37</c:f>
              <c:numCache>
                <c:formatCode>General</c:formatCode>
                <c:ptCount val="1"/>
                <c:pt idx="0">
                  <c:v>174311.78087232</c:v>
                </c:pt>
              </c:numCache>
            </c:numRef>
          </c:val>
          <c:extLst>
            <c:ext xmlns:c16="http://schemas.microsoft.com/office/drawing/2014/chart" uri="{C3380CC4-5D6E-409C-BE32-E72D297353CC}">
              <c16:uniqueId val="{00000006-5150-40E9-871D-31B1B44B5F5F}"/>
            </c:ext>
          </c:extLst>
        </c:ser>
        <c:ser>
          <c:idx val="7"/>
          <c:order val="7"/>
          <c:tx>
            <c:strRef>
              <c:f>'2019 Charts'!$K$35:$K$36</c:f>
              <c:strCache>
                <c:ptCount val="1"/>
                <c:pt idx="0">
                  <c:v>Sewage Treatment Facilities</c:v>
                </c:pt>
              </c:strCache>
            </c:strRef>
          </c:tx>
          <c:spPr>
            <a:solidFill>
              <a:schemeClr val="accent2">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Charts'!$C$37</c:f>
              <c:strCache>
                <c:ptCount val="1"/>
                <c:pt idx="0">
                  <c:v>Total</c:v>
                </c:pt>
              </c:strCache>
            </c:strRef>
          </c:cat>
          <c:val>
            <c:numRef>
              <c:f>'2019 Charts'!$K$37</c:f>
              <c:numCache>
                <c:formatCode>General</c:formatCode>
                <c:ptCount val="1"/>
                <c:pt idx="0">
                  <c:v>147282.08264784</c:v>
                </c:pt>
              </c:numCache>
            </c:numRef>
          </c:val>
          <c:extLst>
            <c:ext xmlns:c16="http://schemas.microsoft.com/office/drawing/2014/chart" uri="{C3380CC4-5D6E-409C-BE32-E72D297353CC}">
              <c16:uniqueId val="{00000007-5150-40E9-871D-31B1B44B5F5F}"/>
            </c:ext>
          </c:extLst>
        </c:ser>
        <c:ser>
          <c:idx val="8"/>
          <c:order val="8"/>
          <c:tx>
            <c:strRef>
              <c:f>'2019 Charts'!$L$35:$L$36</c:f>
              <c:strCache>
                <c:ptCount val="1"/>
                <c:pt idx="0">
                  <c:v>Petroleum Bulk Stations and Terminals</c:v>
                </c:pt>
              </c:strCache>
            </c:strRef>
          </c:tx>
          <c:spPr>
            <a:solidFill>
              <a:schemeClr val="accent3">
                <a:lumMod val="6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Charts'!$C$37</c:f>
              <c:strCache>
                <c:ptCount val="1"/>
                <c:pt idx="0">
                  <c:v>Total</c:v>
                </c:pt>
              </c:strCache>
            </c:strRef>
          </c:cat>
          <c:val>
            <c:numRef>
              <c:f>'2019 Charts'!$L$37</c:f>
              <c:numCache>
                <c:formatCode>General</c:formatCode>
                <c:ptCount val="1"/>
                <c:pt idx="0">
                  <c:v>5996.8914667199997</c:v>
                </c:pt>
              </c:numCache>
            </c:numRef>
          </c:val>
          <c:extLst>
            <c:ext xmlns:c16="http://schemas.microsoft.com/office/drawing/2014/chart" uri="{C3380CC4-5D6E-409C-BE32-E72D297353CC}">
              <c16:uniqueId val="{00000008-5150-40E9-871D-31B1B44B5F5F}"/>
            </c:ext>
          </c:extLst>
        </c:ser>
        <c:dLbls>
          <c:dLblPos val="outEnd"/>
          <c:showLegendKey val="0"/>
          <c:showVal val="1"/>
          <c:showCatName val="0"/>
          <c:showSerName val="0"/>
          <c:showPercent val="0"/>
          <c:showBubbleSize val="0"/>
        </c:dLbls>
        <c:gapWidth val="219"/>
        <c:overlap val="-27"/>
        <c:axId val="1295955184"/>
        <c:axId val="1295949936"/>
      </c:barChart>
      <c:catAx>
        <c:axId val="1295955184"/>
        <c:scaling>
          <c:orientation val="minMax"/>
        </c:scaling>
        <c:delete val="1"/>
        <c:axPos val="b"/>
        <c:numFmt formatCode="General" sourceLinked="1"/>
        <c:majorTickMark val="none"/>
        <c:minorTickMark val="none"/>
        <c:tickLblPos val="nextTo"/>
        <c:crossAx val="1295949936"/>
        <c:crosses val="autoZero"/>
        <c:auto val="1"/>
        <c:lblAlgn val="ctr"/>
        <c:lblOffset val="100"/>
        <c:noMultiLvlLbl val="0"/>
      </c:catAx>
      <c:valAx>
        <c:axId val="1295949936"/>
        <c:scaling>
          <c:orientation val="minMax"/>
          <c:max val="90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800" b="0" i="0" baseline="0">
                    <a:effectLst/>
                  </a:rPr>
                  <a:t>Metric Tons of CO₂e  </a:t>
                </a:r>
                <a:endParaRPr lang="en-US">
                  <a:effectLst/>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595518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[2022facghg.xlsx]2019 Charts!2019SectorCount</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2019 Count of Facilities by Sector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'2019 Charts'!$D$3:$D$4</c:f>
              <c:strCache>
                <c:ptCount val="1"/>
                <c:pt idx="0">
                  <c:v>Manufacturing</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Charts'!$C$5</c:f>
              <c:strCache>
                <c:ptCount val="1"/>
                <c:pt idx="0">
                  <c:v>Total</c:v>
                </c:pt>
              </c:strCache>
            </c:strRef>
          </c:cat>
          <c:val>
            <c:numRef>
              <c:f>'2019 Charts'!$D$5</c:f>
              <c:numCache>
                <c:formatCode>General</c:formatCode>
                <c:ptCount val="1"/>
                <c:pt idx="0">
                  <c:v>96</c:v>
                </c:pt>
              </c:numCache>
            </c:numRef>
          </c:val>
          <c:extLst>
            <c:ext xmlns:c16="http://schemas.microsoft.com/office/drawing/2014/chart" uri="{C3380CC4-5D6E-409C-BE32-E72D297353CC}">
              <c16:uniqueId val="{00000000-D1E8-4FA7-A951-CE281C71D1D8}"/>
            </c:ext>
          </c:extLst>
        </c:ser>
        <c:ser>
          <c:idx val="1"/>
          <c:order val="1"/>
          <c:tx>
            <c:strRef>
              <c:f>'2019 Charts'!$E$3:$E$4</c:f>
              <c:strCache>
                <c:ptCount val="1"/>
                <c:pt idx="0">
                  <c:v>Institutions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Charts'!$C$5</c:f>
              <c:strCache>
                <c:ptCount val="1"/>
                <c:pt idx="0">
                  <c:v>Total</c:v>
                </c:pt>
              </c:strCache>
            </c:strRef>
          </c:cat>
          <c:val>
            <c:numRef>
              <c:f>'2019 Charts'!$E$5</c:f>
              <c:numCache>
                <c:formatCode>General</c:formatCode>
                <c:ptCount val="1"/>
                <c:pt idx="0">
                  <c:v>82</c:v>
                </c:pt>
              </c:numCache>
            </c:numRef>
          </c:val>
          <c:extLst>
            <c:ext xmlns:c16="http://schemas.microsoft.com/office/drawing/2014/chart" uri="{C3380CC4-5D6E-409C-BE32-E72D297353CC}">
              <c16:uniqueId val="{00000001-D1E8-4FA7-A951-CE281C71D1D8}"/>
            </c:ext>
          </c:extLst>
        </c:ser>
        <c:ser>
          <c:idx val="2"/>
          <c:order val="2"/>
          <c:tx>
            <c:strRef>
              <c:f>'2019 Charts'!$F$3:$F$4</c:f>
              <c:strCache>
                <c:ptCount val="1"/>
                <c:pt idx="0">
                  <c:v>Power Generation</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Charts'!$C$5</c:f>
              <c:strCache>
                <c:ptCount val="1"/>
                <c:pt idx="0">
                  <c:v>Total</c:v>
                </c:pt>
              </c:strCache>
            </c:strRef>
          </c:cat>
          <c:val>
            <c:numRef>
              <c:f>'2019 Charts'!$F$5</c:f>
              <c:numCache>
                <c:formatCode>General</c:formatCode>
                <c:ptCount val="1"/>
                <c:pt idx="0">
                  <c:v>41</c:v>
                </c:pt>
              </c:numCache>
            </c:numRef>
          </c:val>
          <c:extLst>
            <c:ext xmlns:c16="http://schemas.microsoft.com/office/drawing/2014/chart" uri="{C3380CC4-5D6E-409C-BE32-E72D297353CC}">
              <c16:uniqueId val="{00000002-D1E8-4FA7-A951-CE281C71D1D8}"/>
            </c:ext>
          </c:extLst>
        </c:ser>
        <c:ser>
          <c:idx val="3"/>
          <c:order val="3"/>
          <c:tx>
            <c:strRef>
              <c:f>'2019 Charts'!$G$3:$G$4</c:f>
              <c:strCache>
                <c:ptCount val="1"/>
                <c:pt idx="0">
                  <c:v>Solid Waste Landfill</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Charts'!$C$5</c:f>
              <c:strCache>
                <c:ptCount val="1"/>
                <c:pt idx="0">
                  <c:v>Total</c:v>
                </c:pt>
              </c:strCache>
            </c:strRef>
          </c:cat>
          <c:val>
            <c:numRef>
              <c:f>'2019 Charts'!$G$5</c:f>
              <c:numCache>
                <c:formatCode>General</c:formatCode>
                <c:ptCount val="1"/>
                <c:pt idx="0">
                  <c:v>17</c:v>
                </c:pt>
              </c:numCache>
            </c:numRef>
          </c:val>
          <c:extLst>
            <c:ext xmlns:c16="http://schemas.microsoft.com/office/drawing/2014/chart" uri="{C3380CC4-5D6E-409C-BE32-E72D297353CC}">
              <c16:uniqueId val="{00000003-D1E8-4FA7-A951-CE281C71D1D8}"/>
            </c:ext>
          </c:extLst>
        </c:ser>
        <c:ser>
          <c:idx val="4"/>
          <c:order val="4"/>
          <c:tx>
            <c:strRef>
              <c:f>'2019 Charts'!$H$3:$H$4</c:f>
              <c:strCache>
                <c:ptCount val="1"/>
                <c:pt idx="0">
                  <c:v>Natural Gas Systems</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Charts'!$C$5</c:f>
              <c:strCache>
                <c:ptCount val="1"/>
                <c:pt idx="0">
                  <c:v>Total</c:v>
                </c:pt>
              </c:strCache>
            </c:strRef>
          </c:cat>
          <c:val>
            <c:numRef>
              <c:f>'2019 Charts'!$H$5</c:f>
              <c:numCache>
                <c:formatCode>General</c:formatCode>
                <c:ptCount val="1"/>
                <c:pt idx="0">
                  <c:v>15</c:v>
                </c:pt>
              </c:numCache>
            </c:numRef>
          </c:val>
          <c:extLst>
            <c:ext xmlns:c16="http://schemas.microsoft.com/office/drawing/2014/chart" uri="{C3380CC4-5D6E-409C-BE32-E72D297353CC}">
              <c16:uniqueId val="{00000004-D1E8-4FA7-A951-CE281C71D1D8}"/>
            </c:ext>
          </c:extLst>
        </c:ser>
        <c:ser>
          <c:idx val="5"/>
          <c:order val="5"/>
          <c:tx>
            <c:strRef>
              <c:f>'2019 Charts'!$I$3:$I$4</c:f>
              <c:strCache>
                <c:ptCount val="1"/>
                <c:pt idx="0">
                  <c:v>Other</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Charts'!$C$5</c:f>
              <c:strCache>
                <c:ptCount val="1"/>
                <c:pt idx="0">
                  <c:v>Total</c:v>
                </c:pt>
              </c:strCache>
            </c:strRef>
          </c:cat>
          <c:val>
            <c:numRef>
              <c:f>'2019 Charts'!$I$5</c:f>
              <c:numCache>
                <c:formatCode>General</c:formatCode>
                <c:ptCount val="1"/>
                <c:pt idx="0">
                  <c:v>11</c:v>
                </c:pt>
              </c:numCache>
            </c:numRef>
          </c:val>
          <c:extLst>
            <c:ext xmlns:c16="http://schemas.microsoft.com/office/drawing/2014/chart" uri="{C3380CC4-5D6E-409C-BE32-E72D297353CC}">
              <c16:uniqueId val="{00000005-D1E8-4FA7-A951-CE281C71D1D8}"/>
            </c:ext>
          </c:extLst>
        </c:ser>
        <c:ser>
          <c:idx val="6"/>
          <c:order val="6"/>
          <c:tx>
            <c:strRef>
              <c:f>'2019 Charts'!$J$3:$J$4</c:f>
              <c:strCache>
                <c:ptCount val="1"/>
                <c:pt idx="0">
                  <c:v>Solid Waste Combustors</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Charts'!$C$5</c:f>
              <c:strCache>
                <c:ptCount val="1"/>
                <c:pt idx="0">
                  <c:v>Total</c:v>
                </c:pt>
              </c:strCache>
            </c:strRef>
          </c:cat>
          <c:val>
            <c:numRef>
              <c:f>'2019 Charts'!$J$5</c:f>
              <c:numCache>
                <c:formatCode>General</c:formatCode>
                <c:ptCount val="1"/>
                <c:pt idx="0">
                  <c:v>7</c:v>
                </c:pt>
              </c:numCache>
            </c:numRef>
          </c:val>
          <c:extLst>
            <c:ext xmlns:c16="http://schemas.microsoft.com/office/drawing/2014/chart" uri="{C3380CC4-5D6E-409C-BE32-E72D297353CC}">
              <c16:uniqueId val="{00000006-D1E8-4FA7-A951-CE281C71D1D8}"/>
            </c:ext>
          </c:extLst>
        </c:ser>
        <c:ser>
          <c:idx val="7"/>
          <c:order val="7"/>
          <c:tx>
            <c:strRef>
              <c:f>'2019 Charts'!$K$3:$K$4</c:f>
              <c:strCache>
                <c:ptCount val="1"/>
                <c:pt idx="0">
                  <c:v>Petroleum Bulk Stations and Terminals</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Charts'!$C$5</c:f>
              <c:strCache>
                <c:ptCount val="1"/>
                <c:pt idx="0">
                  <c:v>Total</c:v>
                </c:pt>
              </c:strCache>
            </c:strRef>
          </c:cat>
          <c:val>
            <c:numRef>
              <c:f>'2019 Charts'!$K$5</c:f>
              <c:numCache>
                <c:formatCode>General</c:formatCode>
                <c:ptCount val="1"/>
                <c:pt idx="0">
                  <c:v>7</c:v>
                </c:pt>
              </c:numCache>
            </c:numRef>
          </c:val>
          <c:extLst>
            <c:ext xmlns:c16="http://schemas.microsoft.com/office/drawing/2014/chart" uri="{C3380CC4-5D6E-409C-BE32-E72D297353CC}">
              <c16:uniqueId val="{00000007-D1E8-4FA7-A951-CE281C71D1D8}"/>
            </c:ext>
          </c:extLst>
        </c:ser>
        <c:ser>
          <c:idx val="8"/>
          <c:order val="8"/>
          <c:tx>
            <c:strRef>
              <c:f>'2019 Charts'!$L$3:$L$4</c:f>
              <c:strCache>
                <c:ptCount val="1"/>
                <c:pt idx="0">
                  <c:v>Sewage Treatment Facilities</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'2019 Charts'!$C$5</c:f>
              <c:strCache>
                <c:ptCount val="1"/>
                <c:pt idx="0">
                  <c:v>Total</c:v>
                </c:pt>
              </c:strCache>
            </c:strRef>
          </c:cat>
          <c:val>
            <c:numRef>
              <c:f>'2019 Charts'!$L$5</c:f>
              <c:numCache>
                <c:formatCode>General</c:formatCode>
                <c:ptCount val="1"/>
                <c:pt idx="0">
                  <c:v>6</c:v>
                </c:pt>
              </c:numCache>
            </c:numRef>
          </c:val>
          <c:extLst>
            <c:ext xmlns:c16="http://schemas.microsoft.com/office/drawing/2014/chart" uri="{C3380CC4-5D6E-409C-BE32-E72D297353CC}">
              <c16:uniqueId val="{00000008-D1E8-4FA7-A951-CE281C71D1D8}"/>
            </c:ext>
          </c:extLst>
        </c:ser>
        <c:dLbls>
          <c:dLblPos val="outEnd"/>
          <c:showLegendKey val="0"/>
          <c:showVal val="1"/>
          <c:showCatName val="0"/>
          <c:showSerName val="0"/>
          <c:showPercent val="0"/>
          <c:showBubbleSize val="0"/>
        </c:dLbls>
        <c:gapWidth val="219"/>
        <c:overlap val="-27"/>
        <c:axId val="1791716024"/>
        <c:axId val="1791707824"/>
      </c:barChart>
      <c:catAx>
        <c:axId val="17917160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91707824"/>
        <c:crosses val="autoZero"/>
        <c:auto val="1"/>
        <c:lblAlgn val="ctr"/>
        <c:lblOffset val="100"/>
        <c:noMultiLvlLbl val="0"/>
      </c:catAx>
      <c:valAx>
        <c:axId val="17917078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Count</a:t>
                </a:r>
                <a:r>
                  <a:rPr lang="en-US" baseline="0"/>
                  <a:t> of Facilities</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9171602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s>
</file>

<file path=xl/drawings/drawing1.xml><?xml version="1.0" encoding="utf-8"?>
<xdr:wsDr xmlns:xdr="http://schemas.openxmlformats.org/drawingml/2006/spreadsheetDrawing" xmlns:a="http://schemas.openxmlformats.org/drawingml/2006/main">
  <xdr:twoCellAnchor>
    <xdr:from>
      <xdr:col>0</xdr:col>
      <xdr:colOff>588642</xdr:colOff>
      <xdr:row>4</xdr:row>
      <xdr:rowOff>9528</xdr:rowOff>
    </xdr:from>
    <xdr:to>
      <xdr:col>25</xdr:col>
      <xdr:colOff>505239</xdr:colOff>
      <xdr:row>42</xdr:row>
      <xdr:rowOff>107674</xdr:rowOff>
    </xdr:to>
    <xdr:graphicFrame macro="">
      <xdr:nvGraphicFramePr>
        <xdr:cNvPr id="3" name="Chart 2">
          <a:extLst>
            <a:ext uri="{FF2B5EF4-FFF2-40B4-BE49-F238E27FC236}">
              <a16:creationId xmlns:a16="http://schemas.microsoft.com/office/drawing/2014/main" id="{FE7A3B53-7DFE-4CD7-8897-25AD10D045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1037436</xdr:colOff>
      <xdr:row>2</xdr:row>
      <xdr:rowOff>2280</xdr:rowOff>
    </xdr:from>
    <xdr:to>
      <xdr:col>14</xdr:col>
      <xdr:colOff>1028700</xdr:colOff>
      <xdr:row>40</xdr:row>
      <xdr:rowOff>0</xdr:rowOff>
    </xdr:to>
    <xdr:graphicFrame macro="">
      <xdr:nvGraphicFramePr>
        <xdr:cNvPr id="2" name="Chart 1">
          <a:extLst>
            <a:ext uri="{FF2B5EF4-FFF2-40B4-BE49-F238E27FC236}">
              <a16:creationId xmlns:a16="http://schemas.microsoft.com/office/drawing/2014/main" id="{C4D4B376-31B0-4260-A8FF-13F70AAEE7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1018384</xdr:colOff>
      <xdr:row>4</xdr:row>
      <xdr:rowOff>30856</xdr:rowOff>
    </xdr:from>
    <xdr:to>
      <xdr:col>14</xdr:col>
      <xdr:colOff>1047749</xdr:colOff>
      <xdr:row>40</xdr:row>
      <xdr:rowOff>0</xdr:rowOff>
    </xdr:to>
    <xdr:graphicFrame macro="">
      <xdr:nvGraphicFramePr>
        <xdr:cNvPr id="3" name="Chart 2">
          <a:extLst>
            <a:ext uri="{FF2B5EF4-FFF2-40B4-BE49-F238E27FC236}">
              <a16:creationId xmlns:a16="http://schemas.microsoft.com/office/drawing/2014/main" id="{E9FEF3CC-9E8F-E7E7-932A-AFF2F88A69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xdr:colOff>
      <xdr:row>62</xdr:row>
      <xdr:rowOff>186466</xdr:rowOff>
    </xdr:from>
    <xdr:to>
      <xdr:col>17</xdr:col>
      <xdr:colOff>933450</xdr:colOff>
      <xdr:row>91</xdr:row>
      <xdr:rowOff>148366</xdr:rowOff>
    </xdr:to>
    <xdr:graphicFrame macro="">
      <xdr:nvGraphicFramePr>
        <xdr:cNvPr id="4" name="Chart 3">
          <a:extLst>
            <a:ext uri="{FF2B5EF4-FFF2-40B4-BE49-F238E27FC236}">
              <a16:creationId xmlns:a16="http://schemas.microsoft.com/office/drawing/2014/main" id="{1CCA6E02-6B93-4B0F-8E54-3AD986EE2C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600075</xdr:colOff>
      <xdr:row>32</xdr:row>
      <xdr:rowOff>0</xdr:rowOff>
    </xdr:from>
    <xdr:to>
      <xdr:col>17</xdr:col>
      <xdr:colOff>933450</xdr:colOff>
      <xdr:row>60</xdr:row>
      <xdr:rowOff>152400</xdr:rowOff>
    </xdr:to>
    <xdr:graphicFrame macro="">
      <xdr:nvGraphicFramePr>
        <xdr:cNvPr id="6" name="Chart 5">
          <a:extLst>
            <a:ext uri="{FF2B5EF4-FFF2-40B4-BE49-F238E27FC236}">
              <a16:creationId xmlns:a16="http://schemas.microsoft.com/office/drawing/2014/main" id="{743CDBC1-1DF2-4738-9626-095DED9E7C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11207</xdr:colOff>
      <xdr:row>0</xdr:row>
      <xdr:rowOff>185234</xdr:rowOff>
    </xdr:from>
    <xdr:to>
      <xdr:col>17</xdr:col>
      <xdr:colOff>923925</xdr:colOff>
      <xdr:row>29</xdr:row>
      <xdr:rowOff>147134</xdr:rowOff>
    </xdr:to>
    <xdr:graphicFrame macro="">
      <xdr:nvGraphicFramePr>
        <xdr:cNvPr id="7" name="Chart 6">
          <a:extLst>
            <a:ext uri="{FF2B5EF4-FFF2-40B4-BE49-F238E27FC236}">
              <a16:creationId xmlns:a16="http://schemas.microsoft.com/office/drawing/2014/main" id="{88E8ACDA-B056-471B-BBB4-19D024E7C9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712246</xdr:colOff>
      <xdr:row>61</xdr:row>
      <xdr:rowOff>33057</xdr:rowOff>
    </xdr:from>
    <xdr:to>
      <xdr:col>13</xdr:col>
      <xdr:colOff>1</xdr:colOff>
      <xdr:row>89</xdr:row>
      <xdr:rowOff>185457</xdr:rowOff>
    </xdr:to>
    <xdr:graphicFrame macro="">
      <xdr:nvGraphicFramePr>
        <xdr:cNvPr id="4" name="Chart 3">
          <a:extLst>
            <a:ext uri="{FF2B5EF4-FFF2-40B4-BE49-F238E27FC236}">
              <a16:creationId xmlns:a16="http://schemas.microsoft.com/office/drawing/2014/main" id="{74369206-D229-4A68-A391-F67D9E276C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695325</xdr:colOff>
      <xdr:row>31</xdr:row>
      <xdr:rowOff>9525</xdr:rowOff>
    </xdr:from>
    <xdr:to>
      <xdr:col>12</xdr:col>
      <xdr:colOff>771525</xdr:colOff>
      <xdr:row>59</xdr:row>
      <xdr:rowOff>161925</xdr:rowOff>
    </xdr:to>
    <xdr:graphicFrame macro="">
      <xdr:nvGraphicFramePr>
        <xdr:cNvPr id="5" name="Chart 4">
          <a:extLst>
            <a:ext uri="{FF2B5EF4-FFF2-40B4-BE49-F238E27FC236}">
              <a16:creationId xmlns:a16="http://schemas.microsoft.com/office/drawing/2014/main" id="{C1C39EDB-E581-4B49-AD56-9AACB81AFE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11206</xdr:colOff>
      <xdr:row>0</xdr:row>
      <xdr:rowOff>189044</xdr:rowOff>
    </xdr:from>
    <xdr:to>
      <xdr:col>13</xdr:col>
      <xdr:colOff>9525</xdr:colOff>
      <xdr:row>29</xdr:row>
      <xdr:rowOff>150944</xdr:rowOff>
    </xdr:to>
    <xdr:graphicFrame macro="">
      <xdr:nvGraphicFramePr>
        <xdr:cNvPr id="6" name="Chart 5">
          <a:extLst>
            <a:ext uri="{FF2B5EF4-FFF2-40B4-BE49-F238E27FC236}">
              <a16:creationId xmlns:a16="http://schemas.microsoft.com/office/drawing/2014/main" id="{4B7BC0F1-3318-4BEE-8CDD-42EE8093D3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9075</xdr:colOff>
      <xdr:row>61</xdr:row>
      <xdr:rowOff>8067</xdr:rowOff>
    </xdr:from>
    <xdr:to>
      <xdr:col>13</xdr:col>
      <xdr:colOff>9525</xdr:colOff>
      <xdr:row>89</xdr:row>
      <xdr:rowOff>160467</xdr:rowOff>
    </xdr:to>
    <xdr:graphicFrame macro="">
      <xdr:nvGraphicFramePr>
        <xdr:cNvPr id="6" name="Chart 5">
          <a:extLst>
            <a:ext uri="{FF2B5EF4-FFF2-40B4-BE49-F238E27FC236}">
              <a16:creationId xmlns:a16="http://schemas.microsoft.com/office/drawing/2014/main" id="{D08DFA9F-D6E2-4EDC-B686-4D09435216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13111</xdr:colOff>
      <xdr:row>31</xdr:row>
      <xdr:rowOff>671</xdr:rowOff>
    </xdr:from>
    <xdr:to>
      <xdr:col>12</xdr:col>
      <xdr:colOff>790575</xdr:colOff>
      <xdr:row>59</xdr:row>
      <xdr:rowOff>153071</xdr:rowOff>
    </xdr:to>
    <xdr:graphicFrame macro="">
      <xdr:nvGraphicFramePr>
        <xdr:cNvPr id="7" name="Chart 6">
          <a:extLst>
            <a:ext uri="{FF2B5EF4-FFF2-40B4-BE49-F238E27FC236}">
              <a16:creationId xmlns:a16="http://schemas.microsoft.com/office/drawing/2014/main" id="{64A1EB4B-61B7-4965-826B-CC3E92D4A4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12886</xdr:colOff>
      <xdr:row>1</xdr:row>
      <xdr:rowOff>20730</xdr:rowOff>
    </xdr:from>
    <xdr:to>
      <xdr:col>13</xdr:col>
      <xdr:colOff>9525</xdr:colOff>
      <xdr:row>29</xdr:row>
      <xdr:rowOff>173130</xdr:rowOff>
    </xdr:to>
    <xdr:graphicFrame macro="">
      <xdr:nvGraphicFramePr>
        <xdr:cNvPr id="8" name="Chart 7">
          <a:extLst>
            <a:ext uri="{FF2B5EF4-FFF2-40B4-BE49-F238E27FC236}">
              <a16:creationId xmlns:a16="http://schemas.microsoft.com/office/drawing/2014/main" id="{72C96CF1-079D-409A-B51D-DD68844AF2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9523</xdr:colOff>
      <xdr:row>1</xdr:row>
      <xdr:rowOff>9525</xdr:rowOff>
    </xdr:from>
    <xdr:to>
      <xdr:col>13</xdr:col>
      <xdr:colOff>9525</xdr:colOff>
      <xdr:row>29</xdr:row>
      <xdr:rowOff>161925</xdr:rowOff>
    </xdr:to>
    <xdr:graphicFrame macro="">
      <xdr:nvGraphicFramePr>
        <xdr:cNvPr id="2" name="Chart 1">
          <a:extLst>
            <a:ext uri="{FF2B5EF4-FFF2-40B4-BE49-F238E27FC236}">
              <a16:creationId xmlns:a16="http://schemas.microsoft.com/office/drawing/2014/main" id="{868B46D7-9E73-45A9-9548-D93CE1CF7D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704850</xdr:colOff>
      <xdr:row>31</xdr:row>
      <xdr:rowOff>0</xdr:rowOff>
    </xdr:from>
    <xdr:to>
      <xdr:col>13</xdr:col>
      <xdr:colOff>0</xdr:colOff>
      <xdr:row>59</xdr:row>
      <xdr:rowOff>152400</xdr:rowOff>
    </xdr:to>
    <xdr:graphicFrame macro="">
      <xdr:nvGraphicFramePr>
        <xdr:cNvPr id="3" name="Chart 2">
          <a:extLst>
            <a:ext uri="{FF2B5EF4-FFF2-40B4-BE49-F238E27FC236}">
              <a16:creationId xmlns:a16="http://schemas.microsoft.com/office/drawing/2014/main" id="{8E278D42-92B0-47CE-947B-345548657A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704850</xdr:colOff>
      <xdr:row>61</xdr:row>
      <xdr:rowOff>19050</xdr:rowOff>
    </xdr:from>
    <xdr:to>
      <xdr:col>12</xdr:col>
      <xdr:colOff>733425</xdr:colOff>
      <xdr:row>89</xdr:row>
      <xdr:rowOff>171450</xdr:rowOff>
    </xdr:to>
    <xdr:graphicFrame macro="">
      <xdr:nvGraphicFramePr>
        <xdr:cNvPr id="4" name="Chart 3">
          <a:extLst>
            <a:ext uri="{FF2B5EF4-FFF2-40B4-BE49-F238E27FC236}">
              <a16:creationId xmlns:a16="http://schemas.microsoft.com/office/drawing/2014/main" id="{252B7ADF-9B50-4428-8BDF-82C1B545E4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9524</xdr:colOff>
      <xdr:row>1</xdr:row>
      <xdr:rowOff>0</xdr:rowOff>
    </xdr:from>
    <xdr:to>
      <xdr:col>12</xdr:col>
      <xdr:colOff>790576</xdr:colOff>
      <xdr:row>29</xdr:row>
      <xdr:rowOff>152400</xdr:rowOff>
    </xdr:to>
    <xdr:graphicFrame macro="">
      <xdr:nvGraphicFramePr>
        <xdr:cNvPr id="2" name="Chart 1">
          <a:extLst>
            <a:ext uri="{FF2B5EF4-FFF2-40B4-BE49-F238E27FC236}">
              <a16:creationId xmlns:a16="http://schemas.microsoft.com/office/drawing/2014/main" id="{3F39A353-9345-41F5-9183-9F96FDE6EA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31</xdr:row>
      <xdr:rowOff>28575</xdr:rowOff>
    </xdr:from>
    <xdr:to>
      <xdr:col>12</xdr:col>
      <xdr:colOff>790575</xdr:colOff>
      <xdr:row>59</xdr:row>
      <xdr:rowOff>180975</xdr:rowOff>
    </xdr:to>
    <xdr:graphicFrame macro="">
      <xdr:nvGraphicFramePr>
        <xdr:cNvPr id="3" name="Chart 2">
          <a:extLst>
            <a:ext uri="{FF2B5EF4-FFF2-40B4-BE49-F238E27FC236}">
              <a16:creationId xmlns:a16="http://schemas.microsoft.com/office/drawing/2014/main" id="{16A345B5-D90B-4410-80C2-E3D47131BE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xdr:colOff>
      <xdr:row>61</xdr:row>
      <xdr:rowOff>9525</xdr:rowOff>
    </xdr:from>
    <xdr:to>
      <xdr:col>12</xdr:col>
      <xdr:colOff>790575</xdr:colOff>
      <xdr:row>89</xdr:row>
      <xdr:rowOff>161925</xdr:rowOff>
    </xdr:to>
    <xdr:graphicFrame macro="">
      <xdr:nvGraphicFramePr>
        <xdr:cNvPr id="4" name="Chart 3">
          <a:extLst>
            <a:ext uri="{FF2B5EF4-FFF2-40B4-BE49-F238E27FC236}">
              <a16:creationId xmlns:a16="http://schemas.microsoft.com/office/drawing/2014/main" id="{34C64945-65CB-4E87-8561-BEC72B8926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1tbl-FACILITY-POINT%20w%20GHG%20POINT%20LEVEL%20EMISSION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tbl_FACILITY_POINT_SEGMENT_GHG_"/>
      <sheetName val="DataMT"/>
      <sheetName val="Address"/>
    </sheetNames>
    <sheetDataSet>
      <sheetData sheetId="0" refreshError="1"/>
      <sheetData sheetId="1"/>
      <sheetData sheetId="2" refreshError="1"/>
      <sheetData sheetId="3"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ook, Joshua (DEP)" refreshedDate="45226.449933449076" createdVersion="8" refreshedVersion="8" minRefreshableVersion="3" recordCount="301" xr:uid="{C2248609-1C39-410E-AE2F-2397FB1AE349}">
  <cacheSource type="worksheet">
    <worksheetSource ref="A2:J303" sheet="Facility Summary"/>
  </cacheSource>
  <cacheFields count="10">
    <cacheField name="Facility" numFmtId="0">
      <sharedItems count="295">
        <s v="FORE RIVER ENERGY CENTER "/>
        <s v="SEMASS PARTNERSHIP "/>
        <s v="BLACKSTONE POWER GENERATING LLC "/>
        <s v="ANP BELLINGHAM ENERGY COMPANY LLC "/>
        <s v="KENDALL GREEN ENERGY LLC "/>
        <s v="MYSTIC STATION "/>
        <s v="COVANTA HAVERHILL INCORPORATED "/>
        <s v="WHEELABRATOR MILLBURY INC "/>
        <s v="MILLENNIUM POWER COMPANY LLC "/>
        <s v="WHEELABRATOR NORTH ANDOVER INCORPORATED "/>
        <s v="DISTRIGAS OF MASSACHUSETTS LLC "/>
        <s v="NATIONAL GRID USA SERVICE COMPANY INC "/>
        <s v="WHEELABRATOR SAUGUS INC "/>
        <s v="MEDICAL AREA TOTAL ENERGY PLANT "/>
        <s v="CANAL GENERATING LLC "/>
        <s v="FOOTPRINT POWER SALEM HARBOR DEVELOPMENT "/>
        <s v="BERKSHIRE POWER COMPANY LLC "/>
        <s v="MASSACHUSETTS INSTITUTE OF TECHNOLOGY "/>
        <s v="CANAL 3 GENERATING LLC"/>
        <s v="RESOURCE CONTROL INC-WESTMINSTER "/>
        <s v="EXELON WEST MEDWAY LLC "/>
        <s v="VICINITY ENERGY LLC "/>
        <s v="COLUMBIA GAS LAWRENCE OPERATING CENTER "/>
        <s v="DIGHTON POWER "/>
        <s v="UMASS AMHERST CAMPUS "/>
        <s v="NEA BELLINGHAM "/>
        <s v="MASSPOWER LLC "/>
        <s v="UMASS MEDICAL SCHOOL "/>
        <s v="NSTAR GAS "/>
        <s v="HARVARD UNIVERSITY BLACKSTONE STEAM PLAN "/>
        <s v="SOLUTIA INC "/>
        <s v="MILFORD POWER LLC "/>
        <s v="COOLEY DICKINSON HOSPITAL "/>
        <s v="STONY BROOK ENERGY CENTER "/>
        <s v="BOSTON UNIVERSITY PHYSICAL PLANT "/>
        <s v="MWRA DEER ISLAND "/>
        <s v="TWIN RIVERS TECHNOLOGIES MANUFACTURING C "/>
        <s v="GILLETTE COMPANY LLC THE "/>
        <s v="ST GOBAIN ABRASIVES INC "/>
        <s v="LIBERTY UTILITIES "/>
        <s v="STORED SOLAR FITCHBURG LLC "/>
        <s v="ANALOG DEVICES INC "/>
        <s v="CARVER MARION WAREHAM REGIONAL REFUSE "/>
        <s v="ROUSSELOT PEABODY INC "/>
        <s v="WYETH LLC "/>
        <s v="SPECIALTY MINERALS "/>
        <s v="UPPER BLACKSTONE SSI "/>
        <s v="ERVING PAPER MILLS "/>
        <s v="USAF HANSCOM AFB 66 ABG/CEIE "/>
        <s v="SKYWORKS SOLUTIONS INC "/>
        <s v="SEAMAN PAPER COMPANY "/>
        <s v="SOUTHBRIDGE LANDFILL GAS MANAGEMENT "/>
        <s v="DARTMOUTH POWER ASSOCATES "/>
        <s v="TENNESSEE GAS PIPELINE LLC STATION 264 "/>
        <s v="BIOGEN INC "/>
        <s v="PITTSFIELD GENERATING COMPANY LP "/>
        <s v="NEWARK AMERICA "/>
        <s v="NORTHEASTERN UNIVERSITY "/>
        <s v="TENNESSEE GAS PIPELINE COMPANY LLC "/>
        <s v="GENERAL ELECTRIC AIRCRAFT ENGINES "/>
        <s v="HOME MARKET FOODS "/>
        <s v="HOLLINGSWORTH &amp; VOSE "/>
        <s v="COMMUNITY ECO SPRINGFIELD LLC "/>
        <s v="TUFTS UNIVERSITY "/>
        <s v="HOPKINTON LNG CORP "/>
        <s v="BFI FALL RIVER LANDFILL"/>
        <s v="WYMAN GORDON COMPANY "/>
        <s v="BOSTON COLLEGE CHESTNUT HILL "/>
        <s v="MASSPORT LOGAN AIRPORT "/>
        <s v="BAYSTATE MEDICAL CENTER "/>
        <s v="BRAINTREE ELECTRIC "/>
        <s v="AGRI MARK INC "/>
        <s v="BONDIS ISLAND LANDFILL "/>
        <s v="OCEAN SPRAY CRANBERRIES INC "/>
        <s v="SMITH COLLEGE"/>
        <s v="COMMUNITY ECO PITTSFIELD LLC "/>
        <s v="LAHEY CLINIC HOSPITAL INC "/>
        <s v="TAUNTON MUNICIPAL LIGHT PLANT "/>
        <s v="COCA-COLA NORTH AMERICA "/>
        <s v="TENNESSEE GAS PIPELINE LLC STATION 266A "/>
        <s v="COMMONWEALTH NEW BEDFORD ENERGY LLC "/>
        <s v="MWRA FORE RIVER STAGING AREA "/>
        <s v="BRISTOL-MYERS SQUIBB CO "/>
        <s v="CRANE &amp; COMPANY INC"/>
        <s v="UMASS MEMORIAL MEDICAL CENTER "/>
        <s v="SONOCO PRODUCTS CO INC "/>
        <s v="ENCORE BOSTON HARBOR"/>
        <s v="GENZYME CORPORATION "/>
        <s v="MA COM TECHNOLOGY SOLUTIONS INC "/>
        <s v="BRANDEIS UNIVERSITY "/>
        <s v="AMERESCO CHICOPEE ENERGY INC "/>
        <s v="GREATER LAWRENCE SANITARY DISTRICT "/>
        <s v="RAYTHEON INTEGRATED AIR DEFENSE CENTER "/>
        <s v="BFINA EAST BRIDGEWATER LANDFILL "/>
        <s v="WASTE MANAGEMENT OF MASS INC "/>
        <s v="CERTAINTEED "/>
        <s v="WILLIAMS COLLEGE "/>
        <s v="IXYS INTEGRATED CIRUITS, LLC "/>
        <s v="ACUSHNET COMPANY PLANT #2 "/>
        <s v="UMASS LOWELL NORTH CAMPUS "/>
        <s v="WELLESLEY COLLEGE "/>
        <s v="TANNER STREET GENERATION LLC "/>
        <s v="NOVARTIS INSTITUTES FOR BIOMEDICAL RESEA "/>
        <s v="BENEVENTO ASPHALT CORPORATION "/>
        <s v="BRIDGEWATER CORRECTIONAL COMPLEX"/>
        <s v="FLEXCON COMPANY INC "/>
        <s v="BMR BLACKFAN CIRCLE LLC "/>
        <s v="AGGREGATE INDUSTRIES "/>
        <s v="GILLETTE STADIUM"/>
        <s v="KENS FOODS INCORPORATED "/>
        <s v="ONYX SPECIALTY PAPERS INC WILLOW MILL"/>
        <s v="MUELLER ROAD GAS CONTROL "/>
        <s v="ACUSHNET COMPANY - BALL PLANT III "/>
        <s v="BAKER COMMODITIES "/>
        <s v="FOREST CITY UNIVERSITY PARK AT MIT "/>
        <s v="SHIRE"/>
        <s v="AGT WEYMOUTH COMPRESSOR STATION"/>
        <s v="BROX INDUSTRIES INC "/>
        <s v="CLARK UNIVERSITY "/>
        <s v="ISP FREETOWN FINE CHEMICALS "/>
        <s v="BRIGHAM AND WOMENS FAULKNER HOSPITAL "/>
        <s v="NEWTON WELLESLEY HOSPITAL "/>
        <s v="NORTH SHORE MEDICAL CENTER INC "/>
        <s v="COLLEGE OF THE HOLY CROSS "/>
        <s v="ROYAL HOSPITALITY SERVICES INC "/>
        <s v="ASTRAZENECA PHARMACEUTICALS LP "/>
        <s v="WORCESTER POLYTECHNICAL INSTITUTE "/>
        <s v="MCI SHIRLEY "/>
        <s v="TEWKSBURY HOSPITAL "/>
        <s v="ABBVIE BIORESEARCH CENTER INC "/>
        <s v="MCI CONCORD"/>
        <s v="KANZAKI SPECIALTY PAPERS INC "/>
        <s v="WHIRLPOOL"/>
        <s v="PHILLIPS ACADEMY "/>
        <s v="MASSACHUSETTS GENERAL HOSPITAL "/>
        <s v="MODERNA THERAPEUTICS INC."/>
        <s v="GARELICK FARMS INC"/>
        <s v="BRIDGEWATER STATE UNIVERSITY "/>
        <s v="AGT WESTWOOD "/>
        <s v="VA HEALTHCARE SYSTEM BROCKTON "/>
        <s v="US EDITH NOURSE VA HOSPITAL "/>
        <s v="UMASS BOSTON CAMPUS EH&amp;S"/>
        <s v="SIEMENS HEALTHCARE DIAGNOSTICS INC "/>
        <s v="BROAD INSTITUTE"/>
        <s v="CAPE COD HOSPITAL "/>
        <s v="LYNN REGIONAL WWTP "/>
        <s v="FRANKLIN ENERGY CENTER"/>
        <s v="RESILIENCE BOSTON INC"/>
        <s v="LANTHEUS MEDICAL IMAGING INC "/>
        <s v="PJ KEATING COMPANY "/>
        <s v="ST VINCENT HOSPITAL @ WORC MED CTR "/>
        <s v="MERCY MEDICAL CENTER "/>
        <s v="MM TAUNTON ENERGY LLC "/>
        <s v="FITCHBURG STATE UNIVERSITY "/>
        <s v="BRITTANY GLOBAL TECHNOLOGIES CORP "/>
        <s v="RESOURCE CONTROL INC "/>
        <s v="HAARTZ CORP "/>
        <s v="BHA MARY ELLEN MCCORMICK "/>
        <s v="MT AUBURN HOSPITAL "/>
        <s v="CRANE &amp; COMPANY INC "/>
        <s v="BERKSHIRE MEDICAL CENTER "/>
        <s v="SOUTH SHORE HOSPITAL "/>
        <s v="WHEATON COLLEGE "/>
        <s v="BOURNE LANDFILL "/>
        <s v="BAGEL BOY INC"/>
        <s v="WESTOVER AIR RESERVE BASE "/>
        <s v="US VA MEDICAL CENTER "/>
        <s v="BRADFORD INDUSTRIES "/>
        <s v="BEVERLY HOSPITAL "/>
        <s v="CHICOPEE SANITARY LANDFILL "/>
        <s v="VERTEX PHARMACEUTICALS INC "/>
        <s v="TL EDWARDS INC "/>
        <s v="PLAINVILLE GENERATING "/>
        <s v="HOLT AND BUGBEE COMPANY "/>
        <s v="NORTHFIELD MOUNT HERMON SCHOOL "/>
        <s v="ROHM AND HAAS ELECTRONIC MATERIALS LLC "/>
        <s v="AIR LIQUIDE ADVANCED TECHNOLOGIES"/>
        <s v="SBC ENERGY LLC "/>
        <s v="BOSTIK INCORPORATED "/>
        <s v="BMR ROGERS STREET LLC"/>
        <s v="BARNHARDT MANUFACTURING CO "/>
        <s v="NEWLY WEDS FOODS "/>
        <s v="WRENTHAM DEVELOPMENTAL CENTER"/>
        <s v="FRAMINGHAM STATE UNIVERSITY "/>
        <s v="PATRIOT BEVERAGES LLC "/>
        <s v="GRANBY SANITARY LANDFILL "/>
        <s v="LOWELL GENERAL HOSPITAL "/>
        <s v="THE ARTISAN CHEF MANUFACTURING LLC"/>
        <s v="NEW CORR PACKAGING "/>
        <s v="INDUSTRIAL POWER SERVICES CORP "/>
        <s v="BABSON COLLEGE "/>
        <s v="HOLLINGSWORTH &amp; VOSE COMPANY "/>
        <s v="NEW ENGLAND SHEETS LLC "/>
        <s v="SOUTH ESSEX SEWERAGE"/>
        <s v="YANKEE CANDLE CO "/>
        <s v="CHARLTON MEMORIAL HOSPITAL "/>
        <s v="EMS CUP LLC "/>
        <s v="POLYFOAM CORPORATION "/>
        <s v="STURDY MEMORIAL HOSP "/>
        <s v="PEABODY MUNICIPAL LIGHT PLANT "/>
        <s v="SOUTH HADLEY LANDFILL "/>
        <s v="NASOYA FOODS USA LLC "/>
        <s v="MILLENNIUM PLACE "/>
        <s v="LAWRENCE GENERAL HOSPITAL "/>
        <s v="MBTA COMMUTER RAIL MAINTENANCE FACILITY "/>
        <s v="BFI RANDOLPH LANDFILL "/>
        <s v="MCI FRAMINGHAM "/>
        <s v="TWISS STREET LANDFILL GAS ENERGY PROJECT "/>
        <s v="THE FIRST CHURCH OF CHRIST SCIENTIST "/>
        <s v="UMASS HAHNEMANN "/>
        <s v="SMITH &amp; WESSON INC "/>
        <s v="JOSEPHS MIDDLE EAST BAKERY "/>
        <s v="WOODS HOLE OCEAN INSTITUTE "/>
        <s v="SWAN DYEING &amp; PRINTING CORP "/>
        <s v="ST LUKES HOSPITAL "/>
        <s v="BOSTON PARK PLAZA HOTEL &amp; TOWERS "/>
        <s v="MERRIMACK COLLEGE "/>
        <s v="NORTH CENTRAL CORRECTIONAL INSTITUTE "/>
        <s v="T MARZETTI/CHATHAM VILLAGE "/>
        <s v="3M "/>
        <s v="QG PRINTING II LLC"/>
        <s v="AXCELIS TECHNOLOGIES INC "/>
        <s v="OLDCASTLE LAWN &amp; GARDEN INC LEE PLANT "/>
        <s v="TENNESSEE GAS PIPELINE CO "/>
        <s v="TAUNTON LANDFILL "/>
        <s v="MIT LINCOLN LABORATORY "/>
        <s v="PJ KEATING CO "/>
        <s v="TEXTRON SYSTEMS CORPORATION "/>
        <s v="PIANTEDOSI BAKING CO "/>
        <s v="HAZEN PAPER CO "/>
        <s v="AR METALLIZING LTD "/>
        <s v="BARRDAY CORPORATION "/>
        <s v="SCHNEIDER ELECTRIC "/>
        <s v="FOUNTAIN PLATING CO INC "/>
        <s v="ARCLIN SURFACES LLC "/>
        <s v="FRIENDLYS MANUFACTURING AND RETAIL LLC "/>
        <s v="VINEYARD RELIABILITY LLC OAK BLUFFS "/>
        <s v="COMM OF MA MDPH BIDLS "/>
        <s v="VINEYARD RELIABILITY W TISBURY "/>
        <s v="ESSENTIAL POWER MASSACHUSETTS LLC "/>
        <s v="ST ELIZABETHS MEDICAL CENTER "/>
        <s v="EXELON FRAMINGHAM LLC "/>
        <s v="TENNESSEE GAS PIPELINE LLC STATION 267 "/>
        <s v="CALLAWAY GOLF BALL OPERATIONS INC "/>
        <s v="APPLIED MATERIALS INC "/>
        <s v="GAS DIVISION OFFICE "/>
        <s v="CHICOPEE ELECTRIC LIGHT "/>
        <s v="ITW POLYMERS ADHESIVES NORTH AMERICA "/>
        <s v="NORTHAMPTON LANDFILL "/>
        <s v="US VA BOSTON HEALTHCARE SYSTEM "/>
        <s v="IDEAL TAPE COMPANY "/>
        <s v="SHREWSBURY ELECTRIC AND CABLE OPERATIONS "/>
        <s v="NEW ENGLAND PRIMATE RESEARCH CENTER "/>
        <s v="HUDSON LIGHT &amp; POWER DEPARTMENT "/>
        <s v="MBTA SOUTH BOSTON POWER "/>
        <s v="SPRAGUE-EVERETT TERMINAL "/>
        <s v="BOSTON SHIP REPAIR LLC "/>
        <s v="3M CHELMSFORD "/>
        <s v="BROCKTON AWRF "/>
        <s v="EXXONMOBIL EVERETT TERMINAL "/>
        <s v="ST JOSEPHS ABBEY "/>
        <s v="GAS RECOVERY SERVICES "/>
        <s v="SUNOCO PARTNERS MARKETING &amp; TERMINALS LP "/>
        <s v="GLOBAL COMPANIES LLC "/>
        <s v="IPSWICH MUNICIPAL LIGHT "/>
        <s v="BERKSHIRE GAS CO "/>
        <s v="POWERSECURE INC"/>
        <s v="MARBLEHEAD MUNICIPAL WILKINS "/>
        <s v="GULF OIL LP CHELSEA "/>
        <s v="MCI NORFOLK "/>
        <s v="IRVING OIL TERMINALS "/>
        <s v="BUCKEYE SPRINGFIELD TERMINAL "/>
        <s v="NANTUCKET ELECTRIC COMPANY "/>
        <s v="INTERPRINT INC "/>
        <s v="HOGAN REGIONAL CENTER "/>
        <s v="BHA BROMLEY HEATH TMC "/>
        <s v="BHA CHARLESTOWN "/>
        <s v="BHA OLD COLONY DEVELOPMENT "/>
        <s v="COLONIAL GAS LOWELL "/>
        <s v="INDUSPAD LLC "/>
        <s v="VICINITY ENERGY CAMBRIDGE LLC "/>
        <s v="SIMONDS INTERNATIONAL "/>
        <s v="WEETABIX COMPANY LLC "/>
        <s v="CLPF REVERE LLC "/>
        <s v="ALLIANCE LEATHER INC "/>
        <s v="ARDAGH GLASS INC "/>
        <s v="PERRY LYNNWAY LLC "/>
        <s v="PPF OFF 200 CAMBRIDGE PARK DRIVE LLC "/>
        <s v="HOOD COATINGS "/>
        <s v="MUSTANG MOTORCYCLE PRODUCTS LLC "/>
        <s v="KPR US LLC "/>
        <s v="UMASS DARTMOUTH "/>
        <s v="AMHERST COLLEGE "/>
        <s v="MOUNT HOLYOKE COLLEGE "/>
        <s v="BETH ISRAEL DEACONESS HOSPITAL PLYMOUTH "/>
      </sharedItems>
    </cacheField>
    <cacheField name="Facility AQ ID" numFmtId="49">
      <sharedItems/>
    </cacheField>
    <cacheField name="Sector" numFmtId="0">
      <sharedItems containsBlank="1" count="10">
        <s v="Power Generation"/>
        <s v="Solid Waste Combustors"/>
        <s v="Natural Gas Systems"/>
        <s v="Institutions"/>
        <s v="Solid Waste Landfill"/>
        <s v="Other"/>
        <s v="Manufacturing"/>
        <s v="Sewage Treatment Facilities"/>
        <s v="Petroleum Bulk Stations and Terminals"/>
        <m/>
      </sharedItems>
    </cacheField>
    <cacheField name="Close/Exepmtion Date" numFmtId="164">
      <sharedItems containsDate="1" containsMixedTypes="1" minDate="2018-09-28T00:00:00" maxDate="2023-02-28T18:09:27"/>
    </cacheField>
    <cacheField name="Data Trend" numFmtId="1">
      <sharedItems containsNonDate="0" containsString="0" containsBlank="1"/>
    </cacheField>
    <cacheField name="2018" numFmtId="43">
      <sharedItems containsMixedTypes="1" containsNumber="1" minValue="0" maxValue="1941364.0020700803" count="282">
        <n v="1315063.80030816"/>
        <n v="915607.78054703982"/>
        <n v="758869.24468319979"/>
        <n v="822737.59099056001"/>
        <n v="618208.66414944001"/>
        <n v="1941364.0020700803"/>
        <n v="601928.15274143999"/>
        <n v="453633.78403727995"/>
        <n v="430556.94409392006"/>
        <n v="443344.61965248"/>
        <n v="120173.35650768"/>
        <n v="371735.59388111997"/>
        <n v="376707.31977311993"/>
        <n v="262902.85018703999"/>
        <n v="117848.94018912001"/>
        <n v="455999.33670480002"/>
        <n v="258309.10663487998"/>
        <n v="132760.07901072007"/>
        <n v="0"/>
        <n v="116722.36924992001"/>
        <n v="7976.5344993599983"/>
        <n v="103942.06877375999"/>
        <n v="143693.76408912009"/>
        <n v="158300.94536928"/>
        <n v="106728.28881120002"/>
        <n v="65740.094773920006"/>
        <n v="209797.42098672001"/>
        <n v="87649.39498895999"/>
        <n v="116413.54439904001"/>
        <n v="82090.191687839993"/>
        <n v="85354.288669440008"/>
        <n v="103029.07684607999"/>
        <n v="15927.92141472"/>
        <n v="70695.128458079984"/>
        <n v="48420.98633231999"/>
        <n v="66052.373698079988"/>
        <n v="148404.64394447996"/>
        <n v="48758.969679839996"/>
        <n v="63119.674427040023"/>
        <n v="32774.405872320007"/>
        <n v="67511.269506240002"/>
        <n v="35617.537287359999"/>
        <n v="49632.020313119996"/>
        <n v="41016.808304640006"/>
        <n v="40610.474150400005"/>
        <n v="46329.493795199996"/>
        <n v="35483.046066720002"/>
        <n v="32779.078133760006"/>
        <n v="28764.565089120009"/>
        <n v="33726.3897096"/>
        <n v="30007.977763679999"/>
        <n v="103834.15996464"/>
        <n v="33335.736960959999"/>
        <n v="29114.458430400005"/>
        <n v="30294.88420896"/>
        <n v="59992.715240639998"/>
        <n v="28738.373317920003"/>
        <n v="30124.740391199997"/>
        <n v="23776.141001759999"/>
        <n v="91052.791714079998"/>
        <n v="20651.670000000002"/>
        <n v="24110.913496320001"/>
        <n v="117292.19481504"/>
        <n v="15431.129532000003"/>
        <n v="16350.061714560004"/>
        <n v="10140.22972368"/>
        <n v="8875.8435830400012"/>
        <n v="22225.021781759988"/>
        <n v="27244.573261919992"/>
        <n v="12987.331408800001"/>
        <n v="27346.324269599994"/>
        <n v="16271.023184640002"/>
        <n v="18824.400000000001"/>
        <n v="22411.74975984"/>
        <n v="18966.57221088"/>
        <n v="74480.415922079992"/>
        <n v="17646.241858560003"/>
        <n v="51346.396160639997"/>
        <n v="16916.396011200002"/>
        <n v="15797.287789920001"/>
        <n v="10532.778701759999"/>
        <n v="16518.184381439998"/>
        <n v="12264.38391024"/>
        <n v="7223.5718352000013"/>
        <n v="14979.17265264"/>
        <n v="14181.603508799997"/>
        <n v="8145.559648800001"/>
        <n v="12957.321051359997"/>
        <n v="27949.619617919994"/>
        <n v="13499.786734560001"/>
        <n v="18114.031101600001"/>
        <n v="18243.472665600002"/>
        <n v="39517.604693280002"/>
        <n v="12987.176640479998"/>
        <n v="13483.510205759998"/>
        <n v="12356.542003679999"/>
        <n v="11854.728406079999"/>
        <n v="14061.3500664"/>
        <n v="22241.334961439996"/>
        <n v="18768.294216000002"/>
        <n v="9529.5728102400008"/>
        <n v="85.37414256000001"/>
        <n v="9837.6288091200004"/>
        <n v="11429.410184639999"/>
        <n v="11126.27991888"/>
        <n v="18487.948913280001"/>
        <n v="6987.6253540799989"/>
        <n v="9957.5757086400008"/>
        <n v="10624.236981119997"/>
        <n v="10213.0870464"/>
        <n v="12582.437162400001"/>
        <n v="15255.062877599996"/>
        <n v="9727.8573369600017"/>
        <n v="9391.8648398399982"/>
        <n v="8241.0979694399994"/>
        <n v="9574.481478239999"/>
        <n v="8373.6700084800013"/>
        <n v="3421.1073556799997"/>
        <n v="7185.210520319999"/>
        <n v="9438.4363147199983"/>
        <n v="9110.7975873600008"/>
        <n v="9012.6556934399996"/>
        <n v="11886.9989616"/>
        <n v="9417.512653920001"/>
        <n v="6615.0150897600006"/>
        <n v="9021.5722900799992"/>
        <n v="7843.648115519999"/>
        <s v="No Data Available"/>
        <n v="8731.9433375999979"/>
        <n v="8129.3012639999997"/>
        <n v="7177.1419742399994"/>
        <n v="4938.1750051199997"/>
        <n v="7267.8722256000019"/>
        <n v="7579.820203199999"/>
        <n v="7622.9319801599986"/>
        <n v="5901.0380755199994"/>
        <n v="8162.5705560000006"/>
        <n v="9907.8107990399985"/>
        <n v="4657.7484172799996"/>
        <n v="19805.650835039996"/>
        <n v="6742.9904371199991"/>
        <n v="5633.1990691200008"/>
        <n v="7434.1082793600008"/>
        <n v="6611.4633110400018"/>
        <n v="4915.9737345600006"/>
        <n v="4540.0906555199999"/>
        <n v="11031.17533056"/>
        <n v="4415.493448799999"/>
        <n v="6946.4489068800003"/>
        <n v="7131.7127548800008"/>
        <n v="5746.8397492799986"/>
        <n v="4372.8048806400002"/>
        <n v="7109.7493521600009"/>
        <n v="10426.51373904"/>
        <n v="8228.5328865600004"/>
        <n v="6237.3033676799996"/>
        <n v="6130.3533782399991"/>
        <n v="2038.7189894399999"/>
        <n v="4216.2999984000016"/>
        <n v="27195.878394720003"/>
        <n v="3163.10285088"/>
        <n v="6745.1462164799996"/>
        <n v="3710.2027838400004"/>
        <n v="5136.5056175999998"/>
        <n v="5225.443967520001"/>
        <n v="11859.626378879995"/>
        <n v="4612.1115398400007"/>
        <n v="6431.8843411200014"/>
        <n v="9259.1220657600006"/>
        <n v="5694.4206446400003"/>
        <n v="2375.7554015999999"/>
        <n v="275.70914783999996"/>
        <n v="2328.8366505600002"/>
        <n v="5411.2817102399995"/>
        <n v="5197.0652092799992"/>
        <n v="2783.9303553599998"/>
        <n v="4958.5252248000015"/>
        <n v="4364.3645640000004"/>
        <n v="4939.1222126399998"/>
        <n v="3160.7548358399999"/>
        <n v="4531.7025936"/>
        <n v="5622.726443040001"/>
        <n v="3702.4478568000004"/>
        <n v="4161.1857839999993"/>
        <n v="3023.2781107199999"/>
        <n v="6821.2289073600004"/>
        <n v="7362.110075040001"/>
        <n v="4881.4648444800005"/>
        <n v="12927.121089119999"/>
        <n v="5198.3017228800009"/>
        <n v="5944.3080681600004"/>
        <n v="27272.570451840002"/>
        <n v="5459.4826070400022"/>
        <n v="6506.8920000000007"/>
        <n v="5028.2248564800002"/>
        <n v="3617.4225326400001"/>
        <n v="3764.3564548799995"/>
        <n v="3278.77892496"/>
        <n v="3795.1209676799999"/>
        <n v="3990.6592185600007"/>
        <n v="1946.6136043200004"/>
        <n v="3732.8984784000008"/>
        <n v="4046.7779755200004"/>
        <n v="4283.0324510399987"/>
        <n v="3794.8121567999997"/>
        <n v="11326.8487752"/>
        <n v="3069.6769454400001"/>
        <n v="1064.4829876799997"/>
        <n v="3306.3365764800001"/>
        <n v="21892.94666496"/>
        <n v="6590.808"/>
        <n v="9274.0827916800008"/>
        <n v="3586.45117824"/>
        <n v="7756.6837420800002"/>
        <n v="2698.2368784"/>
        <n v="3136.7905128000002"/>
        <n v="2694.8363299200005"/>
        <n v="2538.4591814400001"/>
        <n v="2960.6155387200001"/>
        <n v="1877.8212633599996"/>
        <n v="1698.1644556799999"/>
        <n v="3837.9173112000003"/>
        <n v="15315.507436320004"/>
        <n v="4566.9611030400001"/>
        <n v="1803.8410992000001"/>
        <n v="1397.60455968"/>
        <n v="23.000695200000003"/>
        <n v="680.44653935999986"/>
        <n v="12616.06761072"/>
        <n v="6534.9736502399992"/>
        <n v="777.52428768000004"/>
        <n v="3397.2917227200001"/>
        <n v="2452.1769316800005"/>
        <n v="1677.5864380800001"/>
        <n v="1453.81947984"/>
        <n v="737.87483952000002"/>
        <n v="1174.1534884799999"/>
        <n v="1651.2116846400002"/>
        <n v="4114.702035360001"/>
        <n v="635.51510064000001"/>
        <n v="1055.8414540799997"/>
        <n v="1316.9754360000004"/>
        <n v="400.51573632000003"/>
        <n v="2224.1491272000003"/>
        <n v="5499.2875492799994"/>
        <n v="446.84435376000005"/>
        <n v="2081.1606177599997"/>
        <n v="380.28272687999998"/>
        <n v="132.32165183999999"/>
        <n v="227.03959151999999"/>
        <n v="48.68552304"/>
        <n v="76.057561439999986"/>
        <n v="175.73099040000005"/>
        <n v="192.08889504000001"/>
        <n v="13.666332959999998"/>
        <n v="46.41171696"/>
        <n v="117.97038288"/>
        <n v="722.43202752000002"/>
        <n v="30.712348800000004"/>
        <n v="43.663808159999995"/>
        <n v="176.58947376"/>
        <n v="21.042776159999999"/>
        <n v="567.99937151999995"/>
        <n v="3550.9859179200016"/>
        <n v="4222.2400718399995"/>
        <n v="1547.8334323200002"/>
        <n v="40298.880343680001"/>
        <n v="2001.0583958399998"/>
        <n v="7633.4545022399989"/>
        <n v="6111.7788211200004"/>
        <n v="6559.3313351999996"/>
        <n v="8656.494325919999"/>
        <n v="82.359698399999999"/>
        <n v="9751.8547727999976"/>
        <n v="7533.664225919998"/>
        <n v="3462.9396177600001"/>
        <n v="377.79999263999997"/>
        <n v="10198.399841280001"/>
        <n v="16242.934367519996"/>
        <n v="12810.417338880001"/>
        <n v="9728.433681120001"/>
        <n v="6767.5848105599998"/>
      </sharedItems>
    </cacheField>
    <cacheField name="2019" numFmtId="43">
      <sharedItems containsMixedTypes="1" containsNumber="1" minValue="0" maxValue="1768953.7541289604" count="282">
        <n v="1768953.7541289604"/>
        <n v="910487.47516271996"/>
        <n v="610176.61082448007"/>
        <n v="626033.15437824011"/>
        <n v="748331.60284512024"/>
        <n v="907583.66322624008"/>
        <n v="586631.77679231996"/>
        <n v="473134.89345695998"/>
        <n v="353066.12640431995"/>
        <n v="405945.96335999999"/>
        <n v="214746.12450144"/>
        <n v="362364.45411599998"/>
        <n v="301284.33366527996"/>
        <n v="256609.29343392001"/>
        <n v="53480.778301440005"/>
        <n v="215251.16963616002"/>
        <n v="147430.26242784003"/>
        <n v="125012.29898304"/>
        <n v="143328.92199696001"/>
        <n v="147557.90646576002"/>
        <n v="73337.827278239973"/>
        <n v="74672.932289759992"/>
        <n v="141382.80054864002"/>
        <n v="116497.83906432001"/>
        <n v="107042.0266944"/>
        <n v="27769.95555264"/>
        <n v="123235.22073743999"/>
        <n v="81906.107109119999"/>
        <n v="110720.76560495999"/>
        <n v="83070.885411359995"/>
        <n v="88493.755603680009"/>
        <n v="90638.013886560002"/>
        <n v="25353.829999999998"/>
        <n v="24924.518670239999"/>
        <n v="42673.040615519982"/>
        <n v="67918.566834719997"/>
        <n v="58437.780972480003"/>
        <n v="49155.275826720004"/>
        <n v="70397.083864799992"/>
        <n v="31467.971918880001"/>
        <n v="89626.355703360008"/>
        <n v="37971.396963360006"/>
        <n v="51579.60289776"/>
        <n v="43222.250151359993"/>
        <n v="40508.548415999998"/>
        <n v="44205.595801920004"/>
        <n v="36845.785932479994"/>
        <n v="32914.740731040001"/>
        <n v="34691.061646079994"/>
        <n v="31359.358333296001"/>
        <n v="30746.339134559999"/>
        <n v="134571.40460064"/>
        <n v="25721.33728752"/>
        <n v="23762.231992800003"/>
        <n v="29584.28116224"/>
        <n v="40427.999942400005"/>
        <n v="29941.763503679998"/>
        <n v="28760.077715040003"/>
        <n v="26807.92157232"/>
        <n v="92712.658993920006"/>
        <n v="19393.990000000002"/>
        <n v="23349.020899680003"/>
        <n v="104276.54152944"/>
        <n v="21610.212613920008"/>
        <n v="15099.40985616"/>
        <n v="11083.9713768"/>
        <n v="34746.174499680004"/>
        <n v="28732.804470720002"/>
        <n v="29870.908824960006"/>
        <n v="21692.360208959995"/>
        <n v="9200.4115291200014"/>
        <s v="No Data Available"/>
        <n v="22952.16"/>
        <n v="20240.164344959994"/>
        <n v="17315.379033119996"/>
        <n v="66432.793593599999"/>
        <n v="16833.255939360002"/>
        <n v="23696.885197440002"/>
        <n v="16814.294915039998"/>
        <n v="11740.816110240003"/>
        <n v="10529.990150400001"/>
        <n v="16398.67774608"/>
        <n v="14187.987293760005"/>
        <n v="0"/>
        <n v="12977.299137599999"/>
        <n v="14900.438125440001"/>
        <n v="9349.8843412800015"/>
        <n v="13345.405426079999"/>
        <n v="9775.5675292800006"/>
        <n v="12877.224544799994"/>
        <n v="25157.148972480001"/>
        <n v="16796.162436480001"/>
        <n v="19501.823567520005"/>
        <n v="17470.650939840001"/>
        <n v="25489.626251040001"/>
        <n v="12437.911221120001"/>
        <n v="12567.524608799999"/>
        <n v="11072.990628000001"/>
        <n v="11833.507909440001"/>
        <n v="13732.577520480001"/>
        <n v="20863.937011679998"/>
        <n v="6887.6305041599999"/>
        <n v="11373.1291296"/>
        <n v="9255.0261484800012"/>
        <n v="10364.544721439999"/>
        <n v="11786.328791999998"/>
        <n v="11202.366147839999"/>
        <n v="17115.554897280002"/>
        <n v="9213.8029804800008"/>
        <n v="9514.3088073599993"/>
        <n v="10329.963255360002"/>
        <n v="10331.904663359999"/>
        <n v="11449.4391648"/>
        <n v="5253.9772219200013"/>
        <n v="9185.7177921600014"/>
        <n v="8194.1393016000002"/>
        <n v="9834.5490465599996"/>
        <n v="9698.934440160001"/>
        <n v="9338.9305363200001"/>
        <n v="6479.3873289599996"/>
        <n v="7818.4734062400003"/>
        <n v="8907.5612001599984"/>
        <n v="8980.0125508800011"/>
        <n v="9289.8193550399992"/>
        <n v="12261.837672000001"/>
        <n v="10007.547369120002"/>
        <n v="9007.2691934400027"/>
        <n v="9244.86251472"/>
        <n v="7899.8470689600008"/>
        <n v="10946.04132384"/>
        <n v="8323.2715104000017"/>
        <n v="7666.8048979199993"/>
        <n v="7420.6749153600003"/>
        <n v="8195.5539892800007"/>
        <n v="7193.4023548800023"/>
        <n v="7497.8678375999998"/>
        <n v="7045.209692639999"/>
        <n v="6328.8248788799992"/>
        <n v="9136.3038782399981"/>
        <n v="1200.6281246400001"/>
        <n v="9860.5095724800012"/>
        <n v="11111.596524"/>
        <n v="8521.1220326399998"/>
        <n v="6822.3897604800004"/>
        <n v="5409.1878019199994"/>
        <n v="9342.8208820799991"/>
        <n v="7181.7265094399991"/>
        <n v="7716.3636916799996"/>
        <n v="6095.0476944000002"/>
        <n v="9186.0459264000001"/>
        <n v="2968.0731763200001"/>
        <n v="6414.9831144"/>
        <n v="6775.5726158400012"/>
        <n v="5749.0842527999994"/>
        <n v="7093.6005571200003"/>
        <n v="7012.2344241600013"/>
        <n v="8658.0517161600001"/>
        <n v="8320.1642596799993"/>
        <n v="6648.5651601600002"/>
        <n v="6051.5527161600003"/>
        <n v="15052.547986560003"/>
        <n v="6017.7314836800006"/>
        <n v="13049.002955520002"/>
        <n v="4027.88072736"/>
        <n v="8395.1300059200021"/>
        <n v="3342.6531532800004"/>
        <n v="5634.0560102399995"/>
        <n v="5604.4873684799995"/>
        <n v="10604.968053120003"/>
        <n v="5588.1263793600001"/>
        <n v="6615.2119521600007"/>
        <n v="7737.103553760001"/>
        <n v="4496.61409344"/>
        <n v="9707.4769075200002"/>
        <n v="4880.0035267200001"/>
        <n v="293.69012400000003"/>
        <n v="1420.3304639999999"/>
        <n v="5704.4109124799998"/>
        <n v="4322.7237211199999"/>
        <n v="1832.56604496"/>
        <n v="6275.1997425600002"/>
        <n v="3926.9213424"/>
        <n v="4297.0911479999995"/>
        <n v="3515.8156790400003"/>
        <n v="4570.76363184"/>
        <n v="5762.7167472000001"/>
        <n v="3740.5928044800003"/>
        <n v="3753.3881347200004"/>
        <n v="1654.4078409600002"/>
        <n v="6464.4538190399999"/>
        <n v="3690.4075891199996"/>
        <n v="4906.7291851199998"/>
        <n v="11468.65493088"/>
        <n v="5593.9073299200008"/>
        <n v="3740.5697616000002"/>
        <n v="21163.222926720002"/>
        <n v="5712.0677712000015"/>
        <n v="4902.0552000000007"/>
        <n v="4233.315713760001"/>
        <n v="3400.64446176"/>
        <n v="3737.2170225600007"/>
        <n v="3462.6789792"/>
        <n v="3784.3366276799993"/>
        <n v="4020.6522484800003"/>
        <n v="3280.3101878400003"/>
        <n v="3498.23931408"/>
        <n v="4260.8222899199991"/>
        <n v="4488.2778326400003"/>
        <n v="3729.1313303999996"/>
        <n v="10886.37015312"/>
        <n v="2964.1718534400002"/>
        <n v="273.97567008000004"/>
        <n v="3073.6337889600004"/>
        <n v="16605.480245760002"/>
        <n v="66346.020185760004"/>
        <n v="9878.0219798399994"/>
        <n v="3271.9081550400001"/>
        <n v="7893.15928128"/>
        <n v="4855.5655545599993"/>
        <n v="1874.8130788799999"/>
        <n v="2652.4151136"/>
        <n v="2448.9479347199999"/>
        <n v="2817.1574625599997"/>
        <n v="2082.03506784"/>
        <n v="2111.30215632"/>
        <n v="791.05871375999993"/>
        <n v="2714.4373838400002"/>
        <n v="5239.1172859199996"/>
        <n v="1675.0428307200004"/>
        <n v="716.80602671999998"/>
        <n v="9.2272219200000016"/>
        <n v="536.68074095999998"/>
        <n v="2784.6240912000003"/>
        <n v="7208.8792776"/>
        <n v="435.48430463999995"/>
        <n v="637.47973296000009"/>
        <n v="1420.1617248000002"/>
        <n v="1330.4648649599999"/>
        <n v="1431.72707328"/>
        <n v="130.8558888"/>
        <n v="1096.5152217599998"/>
        <n v="1424.42393184"/>
        <n v="720.42085584000006"/>
        <n v="912.48797807999995"/>
        <n v="98.025227999999998"/>
        <n v="520.85953583999992"/>
        <n v="207.25482960000002"/>
        <n v="482.92832448000007"/>
        <n v="5422.9939343999995"/>
        <n v="232.41883392000003"/>
        <n v="8067.4687800000002"/>
        <n v="186.58581984000006"/>
        <n v="118.45754927999998"/>
        <n v="203.96985840000002"/>
        <n v="40.800684959999998"/>
        <n v="91.964224800000011"/>
        <n v="185.35710816000005"/>
        <n v="8.8503710400000024"/>
        <n v="123.44724000000001"/>
        <n v="8.5783017600000022"/>
        <n v="95.597470080000008"/>
        <n v="958.39846704000001"/>
        <n v="33.345043199999999"/>
        <n v="49.176136799999995"/>
        <n v="892.95968159999995"/>
        <n v="16.396823519999998"/>
        <n v="1266.9523372799999"/>
        <n v="3587.585904"/>
        <n v="4196.6311766399986"/>
        <n v="1819.9114214399999"/>
        <n v="39216.17415744"/>
        <n v="1068.83319312"/>
        <n v="1806.26522832"/>
        <n v="4871.43910512"/>
        <n v="3260.0329070400003"/>
        <n v="231.342804"/>
        <n v="95.20982352"/>
        <n v="18703.765352159997"/>
        <n v="17146.711411200002"/>
        <n v="10550.605726079997"/>
        <n v="9935.3677248000004"/>
        <n v="6898.5222566399989"/>
      </sharedItems>
    </cacheField>
    <cacheField name="2020" numFmtId="43">
      <sharedItems containsMixedTypes="1" containsNumber="1" minValue="0" maxValue="1341079.40315664" count="274">
        <n v="1341079.40315664"/>
        <n v="929599.85428127996"/>
        <n v="515067.18613056"/>
        <n v="523742.63132015982"/>
        <n v="717407.10541584017"/>
        <n v="769700.79455472005"/>
        <n v="604416.98808287992"/>
        <n v="492292.20991104009"/>
        <n v="408331.55108592001"/>
        <n v="383149.44948672003"/>
        <n v="200862.616752"/>
        <n v="353134.41406992002"/>
        <n v="306337.06825344003"/>
        <n v="252710.99552159998"/>
        <n v="14894.868733920002"/>
        <n v="334190.6856993601"/>
        <n v="244322.72131680002"/>
        <n v="112823.81233199999"/>
        <n v="163500.41411424"/>
        <n v="153517.20937056001"/>
        <n v="107726.89547088"/>
        <n v="69008.254469279986"/>
        <n v="133360.50062160005"/>
        <n v="91167.321359520007"/>
        <n v="91243.681018560004"/>
        <n v="26123.742630720004"/>
        <n v="147004.61117327996"/>
        <n v="84787.947568800009"/>
        <n v="88828.262107199989"/>
        <n v="73996.70368608"/>
        <n v="72693.737958239988"/>
        <n v="94772.135717280005"/>
        <n v="21303.910141920001"/>
        <n v="49890.286726559993"/>
        <n v="48300.273302399975"/>
        <n v="54976.273007039999"/>
        <n v="57255.49978848001"/>
        <n v="48454.667130239999"/>
        <n v="62175.107947680001"/>
        <n v="48369.710299679995"/>
        <n v="69991.90466688"/>
        <n v="32102.218391039998"/>
        <n v="49452.819010560001"/>
        <n v="41845.073467680006"/>
        <n v="42344.899027199986"/>
        <n v="42434.5811904"/>
        <n v="36846.123410879991"/>
        <n v="31395.693389759992"/>
        <n v="28317.845112480005"/>
        <n v="30849.623854560003"/>
        <n v="29109.871990080002"/>
        <n v="114255.031464"/>
        <n v="22674.691791360005"/>
        <n v="25142.25138768"/>
        <n v="27142.538754240002"/>
        <n v="18562.443369119996"/>
        <n v="30660.330042720001"/>
        <n v="27056.16387936001"/>
        <n v="16140.740011200001"/>
        <n v="42342.518988000003"/>
        <n v="12464.300000000001"/>
        <n v="22911.010224480004"/>
        <n v="102615.36488784"/>
        <n v="19186.634617920005"/>
        <n v="13142.992232159995"/>
        <n v="7710.2517945599993"/>
        <n v="37138.692235679999"/>
        <n v="22353.738492959994"/>
        <n v="23322.48593472"/>
        <n v="20285.798591520001"/>
        <n v="11515.41900432"/>
        <n v="15386.64924384"/>
        <n v="21432.6"/>
        <n v="20194.011905759999"/>
        <n v="13353.592906079999"/>
        <n v="60309.112671359995"/>
        <n v="15977.186910720004"/>
        <n v="32489.124312959997"/>
        <n v="16342.460859110399"/>
        <n v="6185.1561508799996"/>
        <n v="11825.67423744"/>
        <n v="15332.781794400002"/>
        <n v="13604.616869760001"/>
        <n v="0"/>
        <n v="12224.438987039999"/>
        <n v="15096.283372800001"/>
        <n v="12136.116081599999"/>
        <n v="13708.021793760003"/>
        <n v="4725.6127833600012"/>
        <n v="12105.379964160002"/>
        <n v="20041.990587359996"/>
        <n v="12744.61013952"/>
        <n v="18753.651100800002"/>
        <n v="16610.966265600004"/>
        <n v="28652.342544000003"/>
        <n v="11925.487284479999"/>
        <n v="11302.77132432"/>
        <n v="11044.602162719999"/>
        <n v="7963.6911782400002"/>
        <n v="11223.512707679998"/>
        <n v="14441.59949904"/>
        <n v="10249.187346720002"/>
        <n v="11185.332469920002"/>
        <n v="8348.8634409599999"/>
        <s v="No Data Available"/>
        <n v="11035.189962719998"/>
        <n v="9783.197716319999"/>
        <n v="9565.0309036800008"/>
        <n v="7332.1521537600001"/>
        <n v="8224.0193851199983"/>
        <n v="10073.966112000002"/>
        <n v="8755.2130175999991"/>
        <n v="12114.151680960002"/>
        <n v="12034.791095040002"/>
        <n v="8357.8103380800003"/>
        <n v="3663.54294768"/>
        <n v="9213.2114860800011"/>
        <n v="7525.6296998400003"/>
        <n v="8803.9018065599994"/>
        <n v="7976.8316073599999"/>
        <n v="8450.8393435200014"/>
        <n v="7115.9917953600007"/>
        <n v="4739.8053830400004"/>
        <n v="7825.5797760000005"/>
        <n v="7979.3651447999982"/>
        <n v="9028.9719575999989"/>
        <n v="8302.7023833599997"/>
        <n v="8512.8620673600017"/>
        <n v="7365.0000513599998"/>
        <n v="873.76124303999995"/>
        <n v="7627.9327387200001"/>
        <n v="7589.2498214400002"/>
        <n v="5203.0144454399997"/>
        <n v="6457.3977988799998"/>
        <n v="3146.326364160001"/>
        <n v="7489.4445763199983"/>
        <n v="6949.2710246399993"/>
        <n v="9818.7969700799986"/>
        <n v="6663.8532945600009"/>
        <n v="7468.1467862400004"/>
        <n v="4461.0734447999994"/>
        <n v="8285.7671366400027"/>
        <n v="7531.1178062400013"/>
        <n v="9808.6456742399987"/>
        <n v="6375.1764484799996"/>
        <n v="6231.5548041599995"/>
        <n v="7569.8015399999995"/>
        <n v="6029.2730635200014"/>
        <n v="7036.1411399999997"/>
        <n v="5206.0845916800008"/>
        <n v="7521.1493111999998"/>
        <n v="3491.2452556800008"/>
        <n v="6196.0395571199988"/>
        <n v="5692.6716537600023"/>
        <n v="5391.7863451199992"/>
        <n v="7222.8783715199988"/>
        <n v="5537.3586508799999"/>
        <n v="5825.9026828799979"/>
        <n v="7238.5224912000003"/>
        <n v="7974.3746376000008"/>
        <n v="5953.8477297599993"/>
        <n v="6942.0349252799997"/>
        <n v="5591.0791339199995"/>
        <n v="6337.9294473600003"/>
        <n v="3868.4113876799997"/>
        <n v="4300.6805755200003"/>
        <n v="2952.81026208"/>
        <n v="4537.7204140800004"/>
        <n v="6199.38086544"/>
        <n v="12116.802972960002"/>
        <n v="4528.6226496000008"/>
        <n v="5990.6173622400001"/>
        <n v="5914.90898208"/>
        <n v="4736.1020112000006"/>
        <n v="6743.2467211199992"/>
        <n v="4256.6807404799993"/>
        <n v="2934.6831360000001"/>
        <n v="5236.1557315200007"/>
        <n v="4308.9116011199985"/>
        <n v="2184.8735361599997"/>
        <n v="4737.8964527999988"/>
        <n v="3298.9153176"/>
        <n v="3801.3839135999997"/>
        <n v="3839.6924294399996"/>
        <n v="4613.3362598399999"/>
        <n v="5283.1978617599998"/>
        <n v="4030.4982715200003"/>
        <n v="4169.7659908799988"/>
        <n v="2535.4460073599998"/>
        <n v="5426.2610337600008"/>
        <n v="4134.0745655999999"/>
        <n v="3864.8953526399991"/>
        <n v="4377.4741483199996"/>
        <n v="5154.6524299200019"/>
        <n v="3655.6681795200002"/>
        <n v="9919.7871091199995"/>
        <n v="6179.6102558400007"/>
        <n v="4834.9224000000004"/>
        <n v="3814.9886476800002"/>
        <n v="3848.4304891200004"/>
        <n v="3732.3449049599999"/>
        <n v="3646.9312992"/>
        <n v="3536.5748644800001"/>
        <n v="3758.4212803200003"/>
        <n v="3551.1840503999993"/>
        <n v="3206.2756824000007"/>
        <n v="3491.7704337599998"/>
        <n v="3384.3138638399992"/>
        <n v="3543.0429283200015"/>
        <n v="4870.17628272"/>
        <n v="2813.2189444800001"/>
        <n v="2311.2396921599993"/>
        <n v="3794.5983297600001"/>
        <n v="4024.6472851200001"/>
        <n v="3258.6478847999997"/>
        <n v="4979.2572849600001"/>
        <n v="2712.22871472"/>
        <n v="2493.7304112000002"/>
        <n v="2419.4563142399998"/>
        <n v="2292.8373215999995"/>
        <n v="2251.5365879999999"/>
        <n v="2156.1857856000001"/>
        <n v="1878.949548"/>
        <n v="2033.3150712000001"/>
        <n v="3295.1728454400004"/>
        <n v="2487.2018371200002"/>
        <n v="3965.2098998399997"/>
        <n v="1760.7484641599997"/>
        <n v="929.58515999999997"/>
        <n v="3047.4571679999999"/>
        <n v="961.54064496000012"/>
        <n v="2450.3261529599999"/>
        <n v="6355.4741510400008"/>
        <n v="1012.39183584"/>
        <n v="973.43358335999994"/>
        <n v="3039.5796782399998"/>
        <n v="1476.79695072"/>
        <n v="1436.2503724799999"/>
        <n v="311.16823919999996"/>
        <n v="957.77776080000012"/>
        <n v="1190.4464376000001"/>
        <n v="3266.4498955199992"/>
        <n v="554.42775024000002"/>
        <n v="25.707326400000003"/>
        <n v="538.73518608000006"/>
        <n v="235.02821328000002"/>
        <n v="438.69198240000003"/>
        <n v="5623.1860305599994"/>
        <n v="311.75546975999998"/>
        <n v="233.00207280000004"/>
        <n v="256.83403535999997"/>
        <n v="72.154242719999999"/>
        <n v="44.995849919999998"/>
        <n v="38.340539999999997"/>
        <n v="168.562296"/>
        <n v="258.46599744000002"/>
        <n v="312.72435935999994"/>
        <n v="23.750677440000004"/>
        <n v="84.111501600000011"/>
        <n v="796.21351488000005"/>
        <n v="40.592482560000008"/>
        <n v="36.48785616"/>
        <n v="265.75144847999997"/>
        <n v="10.253446560000002"/>
        <n v="4173.1878585599989"/>
        <n v="3569.9937537600013"/>
        <n v="37507.333772159996"/>
        <n v="737.11741824000012"/>
        <n v="652.00972032000004"/>
        <n v="588.83430811999995"/>
        <n v="15016.72456368"/>
        <n v="9442.1580119999962"/>
        <n v="8178.6525811200027"/>
        <n v="6819.6872116800005"/>
      </sharedItems>
    </cacheField>
    <cacheField name="2021" numFmtId="0">
      <sharedItems containsMixedTypes="1" containsNumber="1" minValue="0" maxValue="1420016.0420879999" count="275">
        <n v="1420016.0420879999"/>
        <n v="1106340.3253123199"/>
        <n v="841119.64730304887"/>
        <n v="861518.9297635199"/>
        <n v="659915.06384159997"/>
        <n v="495102.32323775993"/>
        <n v="604127.77281360014"/>
        <n v="459352.70044272003"/>
        <n v="269156.55663791997"/>
        <n v="388135.08366191993"/>
        <n v="185545.93322160002"/>
        <n v="375121.83726864"/>
        <n v="280825.32882096001"/>
        <n v="261219.48461280001"/>
        <n v="41414.135323679999"/>
        <n v="293230.47914496"/>
        <n v="307975.37002848001"/>
        <n v="128706.93494063997"/>
        <n v="104207.59033775999"/>
        <n v="158571.93417407997"/>
        <n v="100651.43909519998"/>
        <n v="78093.384011999995"/>
        <n v="129116.97691200006"/>
        <n v="110182.58970768002"/>
        <n v="97472.767512959996"/>
        <n v="61833.76033967999"/>
        <n v="108209.96023824"/>
        <n v="86039.301781439994"/>
        <n v="84026.931055199995"/>
        <n v="77180.527892159982"/>
        <n v="78724.453197599985"/>
        <n v="118571.65471872"/>
        <n v="22495.42"/>
        <n v="30160.849672799995"/>
        <n v="60319.326110399998"/>
        <n v="52536.462844319998"/>
        <n v="83833.510481279984"/>
        <n v="47455.812895679999"/>
        <n v="61537.576050719988"/>
        <n v="46402.303308480004"/>
        <n v="48179.99346048"/>
        <n v="33350.390089833607"/>
        <n v="35529.892876800004"/>
        <n v="43070.3582904"/>
        <n v="43175.661983999998"/>
        <n v="45609.993112319993"/>
        <n v="36985.144008960007"/>
        <n v="31496.825687039996"/>
        <n v="17852.297585673608"/>
        <n v="58581.837522960006"/>
        <n v="32083.812482400004"/>
        <n v="51281.561933280005"/>
        <n v="18424.132292159997"/>
        <n v="29175.665127840002"/>
        <n v="29412.087707519997"/>
        <n v="32443.739999999998"/>
        <n v="31095.909059040001"/>
        <n v="27038.413332"/>
        <n v="24579.437843519998"/>
        <n v="27612.019870847998"/>
        <n v="13600.3"/>
        <s v="No Data Available"/>
        <n v="93236.069523542406"/>
        <n v="21571.700068800004"/>
        <n v="15176.902335839997"/>
        <n v="7091.8383211200007"/>
        <n v="24935.456780640001"/>
        <n v="21766.155485759999"/>
        <n v="23519.886576479999"/>
        <n v="22076.664009119999"/>
        <n v="13613.78920608"/>
        <n v="18371.765442240001"/>
        <n v="20295.198"/>
        <n v="20657.541844799995"/>
        <n v="17942.039952479998"/>
        <n v="60257.144333534394"/>
        <n v="18254.94947136"/>
        <n v="7656.9019934400003"/>
        <n v="16265.81313504"/>
        <n v="11379.078093600001"/>
        <n v="12067.506632160001"/>
        <n v="15092.151258239999"/>
        <n v="14666.67264384"/>
        <n v="0"/>
        <n v="14274.389293920001"/>
        <n v="15715.125044640001"/>
        <n v="13746.802597919997"/>
        <n v="16335.49435056"/>
        <n v="10601.51125824"/>
        <n v="13890.334247999985"/>
        <n v="16836.78041136"/>
        <n v="15163.520863680003"/>
        <n v="15738.2926582896"/>
        <n v="13733.63740224"/>
        <n v="14297.442969599999"/>
        <n v="12733.729636320002"/>
        <n v="12104.48900304"/>
        <n v="14334.61830192"/>
        <n v="10489.023538559999"/>
        <n v="11907.551486880002"/>
        <n v="16154.048272320004"/>
        <n v="12316.703948640001"/>
        <n v="9088.2502199999999"/>
        <n v="10631.007324000002"/>
        <n v="10331.957280960001"/>
        <n v="10249.648839359999"/>
        <n v="8377.5618964799978"/>
        <n v="11530.725282720003"/>
        <n v="2289.3502262400002"/>
        <n v="9221.0702875200022"/>
        <n v="9727.8670439999987"/>
        <n v="11794.14713232"/>
        <n v="11299.2739776"/>
        <n v="12661.15563216"/>
        <n v="8895.600131039997"/>
        <n v="9782.7736910399999"/>
        <n v="8238.3945134399983"/>
        <n v="8049.159125279999"/>
        <n v="8684.8647379200011"/>
        <n v="8754.1254662399988"/>
        <n v="8010.162679680001"/>
        <n v="6374.5421342399995"/>
        <n v="6172.4992593599991"/>
        <n v="7803.1265759999987"/>
        <n v="8485.4620872000014"/>
        <n v="7761.4825579199987"/>
        <n v="7829.0873740799998"/>
        <n v="7385.0760244799994"/>
        <n v="7658.7141254399994"/>
        <n v="7726.8060172799997"/>
        <n v="7588.58711184"/>
        <n v="7379.3430647999994"/>
        <n v="6879.8532599999999"/>
        <n v="7262.0504510399996"/>
        <n v="10245.894392160002"/>
        <n v="7875.6656529600023"/>
        <n v="7265.2408012799997"/>
        <n v="7544.5582464000017"/>
        <n v="6627.4464513599987"/>
        <n v="8237.1850979040009"/>
        <n v="5462.1807105600001"/>
        <n v="9440.6996880000006"/>
        <n v="5915.0381673599995"/>
        <n v="9655.6838616000005"/>
        <n v="6908.8643366400001"/>
        <n v="5999.0005252800001"/>
        <n v="7271.2920067199993"/>
        <n v="6624.4897958399988"/>
        <n v="7283.3459731199991"/>
        <n v="6991.9927055999997"/>
        <n v="6763.2360566400002"/>
        <n v="3806.6641804799992"/>
        <n v="5014.7072135999997"/>
        <n v="5714.2886875200002"/>
        <n v="5845.5308620799997"/>
        <n v="5783.0884675199995"/>
        <n v="6256.3962081600002"/>
        <n v="5619.107168640001"/>
        <n v="6148.28346048"/>
        <n v="5921.2694519999986"/>
        <n v="5785.2976809599977"/>
        <n v="7123.3969968000001"/>
        <n v="5442.8715935999999"/>
        <n v="6332.7302841599994"/>
        <n v="4661.3584382400004"/>
        <n v="5379.0010848000002"/>
        <n v="6229.135309924799"/>
        <n v="5162.0374915199991"/>
        <n v="5139.0434188799991"/>
        <n v="7266.4703294400006"/>
        <n v="4997.3001321599986"/>
        <n v="5043.8295129600001"/>
        <n v="4973.3852515200006"/>
        <n v="4996.6737105599996"/>
        <n v="7050.6104356800006"/>
        <n v="4714.7967820800004"/>
        <n v="1589.1424214400001"/>
        <n v="5162.6788819200001"/>
        <n v="4626.5805633599985"/>
        <n v="5564.5504286399992"/>
        <n v="5007.6555480000006"/>
        <n v="4652.9878852800011"/>
        <n v="4181.8973414400007"/>
        <n v="4781.4663657599995"/>
        <n v="4600.3621204799992"/>
        <n v="5006.8278187200003"/>
        <n v="4149.8221060799997"/>
        <n v="4408.5111840000009"/>
        <n v="2357.0104723200002"/>
        <n v="4471.4585260800004"/>
        <n v="4768.0289193600001"/>
        <n v="4092.1929518400007"/>
        <n v="4204.9643529600007"/>
        <n v="4448.9600568000005"/>
        <n v="3308.4237715200002"/>
        <n v="4614.0008745600007"/>
        <n v="5250.2921755200014"/>
        <n v="4398.1055999999999"/>
        <n v="3792.3666177600003"/>
        <n v="3768.4175356800006"/>
        <n v="3746.1033187200005"/>
        <n v="3740.63226768"/>
        <n v="3712.4872041600001"/>
        <n v="3763.6890278400001"/>
        <n v="3044.8183953600001"/>
        <n v="3749.0580691200007"/>
        <n v="3346.53896304"/>
        <n v="4490.1292573600003"/>
        <n v="3377.7513604800006"/>
        <n v="2963.5504214399998"/>
        <n v="3726.5447217599994"/>
        <n v="2906.6474808000003"/>
        <n v="3198.7483718400003"/>
        <n v="3368.0847815999996"/>
        <n v="4237.9672910399995"/>
        <n v="2153.1018499199999"/>
        <n v="4867.5964780800005"/>
        <n v="2875.38473376"/>
        <n v="2447.7822734399997"/>
        <n v="2400.9487991999999"/>
        <n v="2488.1517662399997"/>
        <n v="2379.4313759999995"/>
        <n v="2509.9972547328007"/>
        <n v="1667.0357927999999"/>
        <n v="1889.5559860800001"/>
        <n v="3922.3497801600001"/>
        <n v="2595.5927323199994"/>
        <n v="3470.9438432800002"/>
        <n v="1768.21644384"/>
        <n v="1813.3808515200003"/>
        <n v="813.6201427200001"/>
        <n v="1010.9717956799999"/>
        <n v="5527.0774440000005"/>
        <n v="6672.9062497103996"/>
        <n v="845.44571664"/>
        <n v="1253.9523427200002"/>
        <n v="1378.4154652799998"/>
        <n v="1135.4108774400001"/>
        <n v="1272.3288580799997"/>
        <n v="398.88195984000009"/>
        <n v="1048.88767536"/>
        <n v="1046.1947428799999"/>
        <n v="1747.1803809600001"/>
        <n v="632.98646208000014"/>
        <n v="88.710007680000004"/>
        <n v="563.24890944000003"/>
        <n v="162.74923055999997"/>
        <n v="437.51715840000003"/>
        <n v="4735.0160928000005"/>
        <n v="368.05983984000005"/>
        <n v="2606.4473803199999"/>
        <n v="318.8895998399999"/>
        <n v="55.64483568"/>
        <n v="258.17387903999997"/>
        <n v="35.369732160000005"/>
        <n v="145.19736"/>
        <n v="142.63515504000006"/>
        <n v="368.15899680000001"/>
        <n v="63.138529943999998"/>
        <n v="129.80535119999999"/>
        <n v="27.262630080000001"/>
        <n v="84.485721600000005"/>
        <n v="693.62951615999998"/>
        <n v="48.944528640000001"/>
        <n v="35.405112960000004"/>
        <n v="98.571634560000007"/>
        <n v="12.125181599999999"/>
        <n v="824.00504255999999"/>
        <n v="3898.6980782400001"/>
        <n v="3242.5545196800003"/>
        <n v="1109.3342299200001"/>
        <n v="13566.478272479999"/>
        <n v="11258.559204480001"/>
        <n v="8064.5882385600016"/>
        <n v="6833.4689404800001"/>
      </sharedItems>
    </cacheField>
    <cacheField name="2022" numFmtId="43">
      <sharedItems containsMixedTypes="1" containsNumber="1" minValue="0" maxValue="1412256.9877416005" count="283">
        <n v="1412256.9877416005"/>
        <n v="1175379.4589644803"/>
        <n v="949710.83135040011"/>
        <n v="857830.23750816006"/>
        <n v="677759.24884752033"/>
        <n v="649237.62946895999"/>
        <n v="620138.2936996799"/>
        <n v="459345.4565314608"/>
        <n v="444273.16080671997"/>
        <n v="406683.81603753119"/>
        <n v="398557.79841024004"/>
        <n v="362939.30611344002"/>
        <n v="318056.0877932256"/>
        <n v="271876.07524896006"/>
        <n v="226746.91501056007"/>
        <n v="223198.38724175998"/>
        <n v="211568.61930624"/>
        <n v="170098.22633328001"/>
        <n v="153146.63078063997"/>
        <n v="128540.33920385281"/>
        <n v="127145.46230063999"/>
        <n v="112881.12541776001"/>
        <n v="111251.08188432002"/>
        <n v="108407.94629616001"/>
        <n v="104208.56512416001"/>
        <n v="102336.99211008"/>
        <n v="98818.721547840003"/>
        <n v="82127.444948639997"/>
        <n v="78580.602485280004"/>
        <n v="77258.651238719991"/>
        <n v="77012.106756480018"/>
        <n v="70581.765562560002"/>
        <n v="20735.607613387201"/>
        <n v="66055.108452479995"/>
        <n v="59618.20539024"/>
        <n v="52499.919286080003"/>
        <n v="49144.646255039996"/>
        <n v="47599.620697440012"/>
        <n v="47514.270142080015"/>
        <n v="45713.604152159991"/>
        <n v="45055.07320608"/>
        <n v="43001.9874808272"/>
        <n v="42763.121493119994"/>
        <n v="42238.156695840007"/>
        <n v="42063.458643359998"/>
        <n v="41771.703304799994"/>
        <n v="36981.082837440001"/>
        <n v="36734.414522400002"/>
        <n v="35790.103964159985"/>
        <n v="35583.634316159994"/>
        <n v="34732.020728160001"/>
        <n v="30568.130218080001"/>
        <n v="30047.819538240001"/>
        <n v="29855.047793759997"/>
        <n v="29828.16020016"/>
        <n v="29603.331727199999"/>
        <n v="29493.93855744"/>
        <n v="29359.018049759998"/>
        <n v="28278.810383039996"/>
        <n v="27517.570844299196"/>
        <n v="26296.199761098029"/>
        <n v="23633.807672159997"/>
        <n v="23476.107577507202"/>
        <n v="22615.384044959999"/>
        <n v="22273.263411840002"/>
        <n v="22129.761699360002"/>
        <n v="21656.541503520006"/>
        <n v="21560.578250399987"/>
        <n v="21376.903091039996"/>
        <n v="21226.394437920004"/>
        <n v="21002.076174239999"/>
        <n v="20655.641442240001"/>
        <n v="20272.971600000001"/>
        <n v="19538.640918720008"/>
        <n v="18625.524341759996"/>
        <n v="17784.0111066912"/>
        <n v="17013.326974560005"/>
        <n v="16753.308213600001"/>
        <n v="16344.993823199997"/>
        <n v="15521.707736639999"/>
        <n v="15462.196958880004"/>
        <n v="15052.557602880001"/>
        <n v="14636.092927679996"/>
        <n v="14599.061386559997"/>
        <n v="14536.261555199999"/>
        <n v="14329.96636176"/>
        <n v="13991.132604959999"/>
        <n v="13984.896512160001"/>
        <n v="13472.36888256"/>
        <n v="13439.956713119998"/>
        <n v="13239.48048192"/>
        <n v="13178.677760640003"/>
        <n v="13167.985739126398"/>
        <n v="13019.778233280002"/>
        <n v="12886.597463039998"/>
        <n v="12879.77758704"/>
        <n v="12485.340362879999"/>
        <n v="12427.837387459202"/>
        <n v="12362.603551200003"/>
        <n v="12198.013339679999"/>
        <n v="11907.741817440001"/>
        <n v="11699.737912800001"/>
        <n v="10899.286775999995"/>
        <n v="10673.762299199998"/>
        <n v="10666.383584371199"/>
        <n v="10292.788376640001"/>
        <n v="9967.7087697600018"/>
        <n v="9884.98492128"/>
        <n v="9857.2058222399992"/>
        <n v="9805.6956367439998"/>
        <n v="9549.5562489599997"/>
        <n v="9466.9086052799994"/>
        <n v="9318.8137392000008"/>
        <n v="9318.7792656000001"/>
        <n v="9279.3108945600015"/>
        <n v="9130.242421439998"/>
        <n v="9102.5274614399987"/>
        <n v="8934.9736996799984"/>
        <n v="8692.2877204800006"/>
        <n v="8630.5768012799999"/>
        <n v="8608.68279936"/>
        <n v="8495.3788718399992"/>
        <n v="8343.2884248000009"/>
        <n v="8247.4942737600013"/>
        <n v="8239.7630246399985"/>
        <n v="8090.3472753599999"/>
        <n v="8078.3520048000009"/>
        <n v="8028.2792822400006"/>
        <n v="7969.1258505600008"/>
        <n v="7962.5615327999994"/>
        <n v="7895.4903316799991"/>
        <n v="7766.0383348800005"/>
        <n v="7754.7542183999994"/>
        <n v="7711.0689095999996"/>
        <n v="7600.0869604799991"/>
        <n v="7528.9840718399983"/>
        <n v="7516.4015707199987"/>
        <n v="7470.3254270400012"/>
        <n v="7365.22458336"/>
        <n v="7303.6950134399985"/>
        <n v="7274.775836159999"/>
        <n v="7170.870863520001"/>
        <n v="7136.7664032000002"/>
        <n v="7098.356462400001"/>
        <n v="7070.2500456000007"/>
        <n v="6993.8598139199976"/>
        <n v="6920.9646609599995"/>
        <n v="6908.0941238400001"/>
        <n v="6876.4407364799999"/>
        <n v="6711.7009049999997"/>
        <n v="6704.66912976"/>
        <n v="6651.9888422400018"/>
        <n v="6627.03548976"/>
        <n v="6505.034235840003"/>
        <n v="6438.7229054400004"/>
        <n v="6396.6749111999998"/>
        <n v="6361.4651183999995"/>
        <n v="6186.2715532800003"/>
        <n v="6136.6624099199989"/>
        <n v="6132.4085491200012"/>
        <n v="6121.9894478400001"/>
        <n v="6098.7977870400009"/>
        <n v="6032.7805708799997"/>
        <n v="5860.63819152"/>
        <n v="5813.2738238399997"/>
        <n v="5645.7634262399997"/>
        <n v="5634.33315984"/>
        <n v="5606.5861756799986"/>
        <n v="5593.5149314464006"/>
        <n v="5520.6866736000011"/>
        <n v="5515.6318459200002"/>
        <n v="5454.2942395199998"/>
        <n v="5434.0926191999997"/>
        <n v="5395.639223520001"/>
        <n v="5363.1169199999995"/>
        <n v="5338.5874113599994"/>
        <n v="5287.9472352000003"/>
        <n v="5273.7711656111996"/>
        <n v="5163.6494952000003"/>
        <n v="5125.0594752000006"/>
        <n v="5019.3496281599992"/>
        <n v="4996.0168977599997"/>
        <n v="4975.5055593599991"/>
        <n v="4842.9869543999994"/>
        <n v="4822.713574559999"/>
        <n v="4762.9314442079994"/>
        <n v="4761.1368302399997"/>
        <n v="4756.3007284800005"/>
        <n v="4720.28942448"/>
        <n v="4666.5166867199996"/>
        <n v="4596.1045401600004"/>
        <n v="4594.6429502399997"/>
        <n v="4590.6662390399997"/>
        <n v="4585.3791681599996"/>
        <n v="4581.5256547199979"/>
        <n v="4567.135739039999"/>
        <n v="4487.8551681599993"/>
        <n v="4466.1515875200002"/>
        <n v="4432.1570798399998"/>
        <n v="4428.5076863999984"/>
        <n v="4424.2012080000004"/>
        <n v="4407.9405551999998"/>
        <n v="4377.78731376"/>
        <n v="4327.1390635200005"/>
        <n v="4309.3811678399989"/>
        <n v="4291.7461977600005"/>
        <n v="4270.3586855999993"/>
        <n v="4088.8474703999996"/>
        <n v="4013.4165120000011"/>
        <n v="3895.5167999999999"/>
        <n v="3828.9218788800003"/>
        <n v="3819.4415481600004"/>
        <n v="3765.9532176000002"/>
        <n v="3661.6109745599997"/>
        <n v="3648.25109376"/>
        <n v="3573.7546420799999"/>
        <n v="3472.7938055999994"/>
        <n v="3461.6877724799997"/>
        <n v="3346.53896304"/>
        <n v="3311.2340956800003"/>
        <n v="3305.26127232"/>
        <n v="3196.3631616000002"/>
        <n v="3191.7147595199995"/>
        <n v="3114.1655798400002"/>
        <n v="3037.2146078400006"/>
        <n v="3000.62496384"/>
        <n v="2953.3066819200003"/>
        <n v="2760.5903673599996"/>
        <n v="2679.2294036255998"/>
        <n v="2648.3740819200002"/>
        <n v="2637.7049563199998"/>
        <n v="2513.7906897599996"/>
        <n v="2460.2721494399998"/>
        <n v="2373.0620155199999"/>
        <n v="2353.369788"/>
        <n v="2276.5320436319998"/>
        <n v="2230.5240216000007"/>
        <n v="2177.5426344000002"/>
        <n v="2141.0852701391996"/>
        <n v="1893.764818008"/>
        <n v="1881.6589008000003"/>
        <n v="1751.1928358399998"/>
        <n v="1547.6836535999998"/>
        <n v="1408.0289943888001"/>
        <n v="1334.5930785600003"/>
        <n v="1322.7026803200001"/>
        <n v="1288.99811376"/>
        <n v="1269.62404128"/>
        <n v="1245.90566016"/>
        <n v="1225.9752926400001"/>
        <n v="1208.9949580800001"/>
        <n v="1201.7407147200001"/>
        <n v="1158.9919992"/>
        <n v="943.20413711999993"/>
        <n v="855.32031647999997"/>
        <n v="803.54840831999979"/>
        <n v="692.48898431999999"/>
        <n v="650.15150256000004"/>
        <n v="469.61634383999996"/>
        <n v="463.1524531199999"/>
        <n v="440.36966735999999"/>
        <n v="424.70189879040004"/>
        <n v="366.71509728000007"/>
        <n v="247.33447199999998"/>
        <n v="231.18930576"/>
        <n v="194.07357648000001"/>
        <n v="174.01801535999999"/>
        <n v="164.20283712"/>
        <n v="155.983968"/>
        <n v="149.18441328"/>
        <n v="146.98690271999999"/>
        <n v="137.10069071999999"/>
        <n v="118.19718287999999"/>
        <n v="90.534931200000003"/>
        <n v="70.260009119999992"/>
        <n v="68.373033119999988"/>
        <n v="49.4256168"/>
        <n v="45.698294880000006"/>
        <n v="25.80149376"/>
        <n v="11.704422240000001"/>
        <n v="6.3785232000000001"/>
        <n v="0"/>
        <s v="No Data Available"/>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ook, Joshua (DEP)" refreshedDate="45226.45074803241" createdVersion="8" refreshedVersion="8" minRefreshableVersion="3" recordCount="283" xr:uid="{A62BCE53-ECF1-4CB8-983C-7B2D87D5A965}">
  <cacheSource type="worksheet">
    <worksheetSource ref="A2:J285" sheet="2018 Data"/>
  </cacheSource>
  <cacheFields count="10">
    <cacheField name="Facility" numFmtId="0">
      <sharedItems/>
    </cacheField>
    <cacheField name="Facility AD ID" numFmtId="0">
      <sharedItems/>
    </cacheField>
    <cacheField name="Total" numFmtId="43">
      <sharedItems containsSemiMixedTypes="0" containsString="0" containsNumber="1" minValue="0" maxValue="1941364.0020700803"/>
    </cacheField>
    <cacheField name="Fossil CO₂" numFmtId="43">
      <sharedItems containsSemiMixedTypes="0" containsString="0" containsNumber="1" minValue="0" maxValue="1939097.1096705601"/>
    </cacheField>
    <cacheField name="Biogenic CO₂" numFmtId="43">
      <sharedItems containsSemiMixedTypes="0" containsString="0" containsNumber="1" minValue="0" maxValue="551747"/>
    </cacheField>
    <cacheField name="CH₄" numFmtId="43">
      <sharedItems containsSemiMixedTypes="0" containsString="0" containsNumber="1" minValue="0" maxValue="367345.46746800002"/>
    </cacheField>
    <cacheField name="N₂O" numFmtId="43">
      <sharedItems containsSemiMixedTypes="0" containsString="0" containsNumber="1" minValue="0" maxValue="20123.178364799998"/>
    </cacheField>
    <cacheField name="SF₆" numFmtId="43">
      <sharedItems containsSemiMixedTypes="0" containsString="0" containsNumber="1" minValue="0" maxValue="5605.4073599999992"/>
    </cacheField>
    <cacheField name="HFCs and PFCs" numFmtId="43">
      <sharedItems containsSemiMixedTypes="0" containsString="0" containsNumber="1" minValue="0" maxValue="27283.858560000001"/>
    </cacheField>
    <cacheField name="Sector" numFmtId="0">
      <sharedItems count="9">
        <s v="Power Generation"/>
        <s v="Solid Waste Combustors"/>
        <s v="Manufacturing"/>
        <s v="Natural Gas Systems"/>
        <s v="Institutions"/>
        <s v="Solid Waste Landfill"/>
        <s v="Other"/>
        <s v="Sewage Treatment Facilities"/>
        <s v="Petroleum Bulk Stations and Terminals"/>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ook, Joshua (DEP)" refreshedDate="45226.451524421296" createdVersion="8" refreshedVersion="8" minRefreshableVersion="3" recordCount="282" xr:uid="{14A5B8E9-9D36-458A-A11D-C2B88AFECA91}">
  <cacheSource type="worksheet">
    <worksheetSource ref="A2:J284" sheet="2019 Data"/>
  </cacheSource>
  <cacheFields count="10">
    <cacheField name="Facility" numFmtId="0">
      <sharedItems/>
    </cacheField>
    <cacheField name="Facility AD ID" numFmtId="49">
      <sharedItems/>
    </cacheField>
    <cacheField name="Total" numFmtId="43">
      <sharedItems containsSemiMixedTypes="0" containsString="0" containsNumber="1" minValue="0" maxValue="1768953.7541289604"/>
    </cacheField>
    <cacheField name="Fossil CO₂" numFmtId="43">
      <sharedItems containsSemiMixedTypes="0" containsString="0" containsNumber="1" minValue="0" maxValue="1767151.2912480002"/>
    </cacheField>
    <cacheField name="Biogenic CO₂" numFmtId="43">
      <sharedItems containsString="0" containsBlank="1" containsNumber="1" minValue="0" maxValue="550039"/>
    </cacheField>
    <cacheField name="CH₄" numFmtId="43">
      <sharedItems containsSemiMixedTypes="0" containsString="0" containsNumber="1" minValue="0" maxValue="356182.09477199998"/>
    </cacheField>
    <cacheField name="N₂O" numFmtId="43">
      <sharedItems containsSemiMixedTypes="0" containsString="0" containsNumber="1" minValue="0" maxValue="12027.16988928"/>
    </cacheField>
    <cacheField name="SF₆" numFmtId="43">
      <sharedItems containsString="0" containsBlank="1" containsNumber="1" minValue="0" maxValue="7818.6124799999998"/>
    </cacheField>
    <cacheField name="HFCs and PFCs" numFmtId="43">
      <sharedItems containsString="0" containsBlank="1" containsNumber="1" minValue="0" maxValue="25549.621863696"/>
    </cacheField>
    <cacheField name="Sector" numFmtId="0">
      <sharedItems count="9">
        <s v="Power Generation"/>
        <s v="Solid Waste Combustors"/>
        <s v="Natural Gas Systems"/>
        <s v="Solid Waste Landfill"/>
        <s v="Institutions"/>
        <s v="Manufacturing"/>
        <s v="Other"/>
        <s v="Sewage Treatment Facilities"/>
        <s v="Petroleum Bulk Stations and Terminals"/>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ook, Joshua (DEP)" refreshedDate="45226.451818865738" createdVersion="8" refreshedVersion="8" minRefreshableVersion="3" recordCount="277" xr:uid="{F5ABEA1E-6163-4723-A137-AEC96DB5DCA1}">
  <cacheSource type="worksheet">
    <worksheetSource ref="A2:J279" sheet="2020 Data"/>
  </cacheSource>
  <cacheFields count="10">
    <cacheField name="Facility" numFmtId="0">
      <sharedItems/>
    </cacheField>
    <cacheField name="Facility AD ID" numFmtId="49">
      <sharedItems/>
    </cacheField>
    <cacheField name="Total" numFmtId="43">
      <sharedItems containsSemiMixedTypes="0" containsString="0" containsNumber="1" minValue="0" maxValue="1341079.40315664"/>
    </cacheField>
    <cacheField name="Fossil CO₂" numFmtId="43">
      <sharedItems containsSemiMixedTypes="0" containsString="0" containsNumber="1" minValue="0" maxValue="1339708.8610080001"/>
    </cacheField>
    <cacheField name="Biogenic CO₂" numFmtId="43">
      <sharedItems containsString="0" containsBlank="1" containsNumber="1" minValue="0" maxValue="552970"/>
    </cacheField>
    <cacheField name="CH₄" numFmtId="43">
      <sharedItems containsSemiMixedTypes="0" containsString="0" containsNumber="1" minValue="0" maxValue="348080.58104399999"/>
    </cacheField>
    <cacheField name="N₂O" numFmtId="43">
      <sharedItems containsSemiMixedTypes="0" containsString="0" containsNumber="1" minValue="0" maxValue="11803.80255264"/>
    </cacheField>
    <cacheField name="SF₆" numFmtId="43">
      <sharedItems containsString="0" containsBlank="1" containsNumber="1" minValue="0" maxValue="6966.425088"/>
    </cacheField>
    <cacheField name="HFCs and PFCs" numFmtId="43">
      <sharedItems containsString="0" containsBlank="1" containsNumber="1" minValue="0" maxValue="24371.572740480002"/>
    </cacheField>
    <cacheField name="Sector" numFmtId="0">
      <sharedItems count="9">
        <s v="Power Generation"/>
        <s v="Solid Waste Combustors"/>
        <s v="Natural Gas Systems"/>
        <s v="Solid Waste Landfill"/>
        <s v="Institutions"/>
        <s v="Manufacturing"/>
        <s v="Other"/>
        <s v="Sewage Treatment Facilities"/>
        <s v="Petroleum Bulk Stations and Terminals"/>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ook, Joshua (DEP)" refreshedDate="45226.452584375002" createdVersion="8" refreshedVersion="8" minRefreshableVersion="3" recordCount="274" xr:uid="{5981E72C-6833-4603-89E9-AF4319BCAAA8}">
  <cacheSource type="worksheet">
    <worksheetSource ref="A2:J276" sheet="2021 Data"/>
  </cacheSource>
  <cacheFields count="10">
    <cacheField name="Facility" numFmtId="0">
      <sharedItems/>
    </cacheField>
    <cacheField name="Facility AD ID" numFmtId="49">
      <sharedItems/>
    </cacheField>
    <cacheField name="Total" numFmtId="43">
      <sharedItems containsSemiMixedTypes="0" containsString="0" containsNumber="1" minValue="0" maxValue="1420016.0420879999"/>
    </cacheField>
    <cacheField name="Fossil CO₂" numFmtId="43">
      <sharedItems containsSemiMixedTypes="0" containsString="0" containsNumber="1" minValue="0" maxValue="1418135.5661759998"/>
    </cacheField>
    <cacheField name="Biogenic CO₂" numFmtId="43">
      <sharedItems containsSemiMixedTypes="0" containsString="0" containsNumber="1" minValue="0" maxValue="649022"/>
    </cacheField>
    <cacheField name="CH₄" numFmtId="43">
      <sharedItems containsSemiMixedTypes="0" containsString="0" containsNumber="1" minValue="0" maxValue="367198.836732"/>
    </cacheField>
    <cacheField name="N₂O" numFmtId="43">
      <sharedItems containsSemiMixedTypes="0" containsString="0" containsNumber="1" minValue="0" maxValue="19763.950116960004"/>
    </cacheField>
    <cacheField name="SF₆" numFmtId="43">
      <sharedItems containsSemiMixedTypes="0" containsString="0" containsNumber="1" minValue="0" maxValue="11494.18771"/>
    </cacheField>
    <cacheField name="HFCs and PFCs" numFmtId="0">
      <sharedItems containsSemiMixedTypes="0" containsString="0" containsNumber="1" minValue="0" maxValue="42495.549200000001"/>
    </cacheField>
    <cacheField name="Sector" numFmtId="0">
      <sharedItems count="9">
        <s v="Power Generation"/>
        <s v="Solid Waste Combustors"/>
        <s v="Natural Gas Systems"/>
        <s v="Solid Waste Landfill"/>
        <s v="Institutions"/>
        <s v="Manufacturing"/>
        <s v="Other"/>
        <s v="Sewage Treatment Facilities"/>
        <s v="Petroleum Bulk Stations and Terminals"/>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ook, Joshua (DEP)" refreshedDate="45226.452915277776" createdVersion="8" refreshedVersion="8" minRefreshableVersion="3" recordCount="274" xr:uid="{A94EC64F-FE2E-40E9-AAC6-465F83C02D9B}">
  <cacheSource type="worksheet">
    <worksheetSource ref="A2:J276" sheet="2022 Data"/>
  </cacheSource>
  <cacheFields count="10">
    <cacheField name="Facility" numFmtId="0">
      <sharedItems/>
    </cacheField>
    <cacheField name="AQID" numFmtId="49">
      <sharedItems/>
    </cacheField>
    <cacheField name="Total" numFmtId="43">
      <sharedItems containsSemiMixedTypes="0" containsString="0" containsNumber="1" minValue="90.534931200000003" maxValue="1412256.9877416005"/>
    </cacheField>
    <cacheField name="Fossil CO₂" numFmtId="43">
      <sharedItems containsSemiMixedTypes="0" containsString="0" containsNumber="1" minValue="0" maxValue="1410006.0744000005"/>
    </cacheField>
    <cacheField name="Biogenic CO₂" numFmtId="43">
      <sharedItems containsSemiMixedTypes="0" containsString="0" containsNumber="1" minValue="0" maxValue="681824"/>
    </cacheField>
    <cacheField name="CH₄" numFmtId="43">
      <sharedItems containsSemiMixedTypes="0" containsString="0" containsNumber="1" minValue="4.8875399999999999E-2" maxValue="381250.27836"/>
    </cacheField>
    <cacheField name="N₂O" numFmtId="43">
      <sharedItems containsSemiMixedTypes="0" containsString="0" containsNumber="1" minValue="0" maxValue="12037.354116479999"/>
    </cacheField>
    <cacheField name="SF₆" numFmtId="43">
      <sharedItems containsSemiMixedTypes="0" containsString="0" containsNumber="1" minValue="0" maxValue="8577.7211520000001"/>
    </cacheField>
    <cacheField name="HFCs and PFCs" numFmtId="43">
      <sharedItems containsSemiMixedTypes="0" containsString="0" containsNumber="1" minValue="0" maxValue="30185.041521599996"/>
    </cacheField>
    <cacheField name="Sector" numFmtId="43">
      <sharedItems count="9">
        <s v="Power Generation"/>
        <s v="Solid Waste Combustors"/>
        <s v="Natural Gas Systems"/>
        <s v="Institutions"/>
        <s v="Solid Waste Landfill"/>
        <s v="Other"/>
        <s v="Manufacturing"/>
        <s v="Sewage Treatment Facilities"/>
        <s v="Petroleum Bulk Stations and Terminal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1">
  <r>
    <x v="0"/>
    <s v="1190227"/>
    <x v="0"/>
    <s v=""/>
    <m/>
    <x v="0"/>
    <x v="0"/>
    <x v="0"/>
    <x v="0"/>
    <x v="0"/>
  </r>
  <r>
    <x v="1"/>
    <s v="1200001"/>
    <x v="1"/>
    <s v=""/>
    <m/>
    <x v="1"/>
    <x v="1"/>
    <x v="1"/>
    <x v="1"/>
    <x v="1"/>
  </r>
  <r>
    <x v="2"/>
    <s v="1180211"/>
    <x v="0"/>
    <s v=""/>
    <m/>
    <x v="2"/>
    <x v="2"/>
    <x v="2"/>
    <x v="2"/>
    <x v="2"/>
  </r>
  <r>
    <x v="3"/>
    <s v="1201509"/>
    <x v="0"/>
    <s v=""/>
    <m/>
    <x v="3"/>
    <x v="3"/>
    <x v="3"/>
    <x v="3"/>
    <x v="3"/>
  </r>
  <r>
    <x v="4"/>
    <s v="1190093"/>
    <x v="0"/>
    <s v=""/>
    <m/>
    <x v="4"/>
    <x v="4"/>
    <x v="4"/>
    <x v="4"/>
    <x v="4"/>
  </r>
  <r>
    <x v="5"/>
    <s v="1190128"/>
    <x v="0"/>
    <s v=""/>
    <m/>
    <x v="5"/>
    <x v="5"/>
    <x v="5"/>
    <x v="5"/>
    <x v="5"/>
  </r>
  <r>
    <x v="6"/>
    <s v="1210007"/>
    <x v="1"/>
    <s v=""/>
    <m/>
    <x v="6"/>
    <x v="6"/>
    <x v="6"/>
    <x v="6"/>
    <x v="6"/>
  </r>
  <r>
    <x v="7"/>
    <s v="1180419"/>
    <x v="1"/>
    <s v=""/>
    <m/>
    <x v="7"/>
    <x v="7"/>
    <x v="7"/>
    <x v="7"/>
    <x v="7"/>
  </r>
  <r>
    <x v="8"/>
    <s v="1180281"/>
    <x v="0"/>
    <s v=""/>
    <m/>
    <x v="8"/>
    <x v="8"/>
    <x v="8"/>
    <x v="8"/>
    <x v="8"/>
  </r>
  <r>
    <x v="9"/>
    <s v="1210261"/>
    <x v="1"/>
    <s v=""/>
    <m/>
    <x v="9"/>
    <x v="9"/>
    <x v="9"/>
    <x v="9"/>
    <x v="9"/>
  </r>
  <r>
    <x v="10"/>
    <s v="1190814"/>
    <x v="2"/>
    <s v=""/>
    <m/>
    <x v="10"/>
    <x v="10"/>
    <x v="10"/>
    <x v="10"/>
    <x v="10"/>
  </r>
  <r>
    <x v="11"/>
    <s v="1193490"/>
    <x v="0"/>
    <s v=""/>
    <m/>
    <x v="11"/>
    <x v="11"/>
    <x v="11"/>
    <x v="11"/>
    <x v="11"/>
  </r>
  <r>
    <x v="12"/>
    <s v="1197654"/>
    <x v="1"/>
    <s v=""/>
    <m/>
    <x v="12"/>
    <x v="12"/>
    <x v="12"/>
    <x v="12"/>
    <x v="12"/>
  </r>
  <r>
    <x v="13"/>
    <s v="1191191"/>
    <x v="0"/>
    <s v=""/>
    <m/>
    <x v="13"/>
    <x v="13"/>
    <x v="13"/>
    <x v="13"/>
    <x v="13"/>
  </r>
  <r>
    <x v="14"/>
    <s v="1200054"/>
    <x v="0"/>
    <s v=""/>
    <m/>
    <x v="14"/>
    <x v="14"/>
    <x v="14"/>
    <x v="14"/>
    <x v="14"/>
  </r>
  <r>
    <x v="15"/>
    <s v="1193733"/>
    <x v="0"/>
    <s v=""/>
    <m/>
    <x v="15"/>
    <x v="15"/>
    <x v="15"/>
    <x v="15"/>
    <x v="15"/>
  </r>
  <r>
    <x v="16"/>
    <s v="0420067"/>
    <x v="0"/>
    <s v=""/>
    <m/>
    <x v="16"/>
    <x v="16"/>
    <x v="16"/>
    <x v="16"/>
    <x v="16"/>
  </r>
  <r>
    <x v="17"/>
    <s v="1191844"/>
    <x v="3"/>
    <s v=""/>
    <m/>
    <x v="17"/>
    <x v="17"/>
    <x v="17"/>
    <x v="17"/>
    <x v="17"/>
  </r>
  <r>
    <x v="18"/>
    <s v="1201180"/>
    <x v="0"/>
    <s v=""/>
    <m/>
    <x v="18"/>
    <x v="18"/>
    <x v="18"/>
    <x v="18"/>
    <x v="18"/>
  </r>
  <r>
    <x v="19"/>
    <s v="1180329"/>
    <x v="4"/>
    <s v=""/>
    <m/>
    <x v="19"/>
    <x v="19"/>
    <x v="19"/>
    <x v="19"/>
    <x v="19"/>
  </r>
  <r>
    <x v="20"/>
    <s v="1200133"/>
    <x v="0"/>
    <s v=""/>
    <m/>
    <x v="20"/>
    <x v="20"/>
    <x v="20"/>
    <x v="20"/>
    <x v="20"/>
  </r>
  <r>
    <x v="21"/>
    <s v="1190507"/>
    <x v="5"/>
    <s v=""/>
    <m/>
    <x v="21"/>
    <x v="21"/>
    <x v="21"/>
    <x v="21"/>
    <x v="21"/>
  </r>
  <r>
    <x v="22"/>
    <s v="1210635"/>
    <x v="2"/>
    <s v=""/>
    <m/>
    <x v="22"/>
    <x v="22"/>
    <x v="22"/>
    <x v="22"/>
    <x v="22"/>
  </r>
  <r>
    <x v="23"/>
    <s v="1200276"/>
    <x v="0"/>
    <s v=""/>
    <m/>
    <x v="23"/>
    <x v="23"/>
    <x v="23"/>
    <x v="23"/>
    <x v="23"/>
  </r>
  <r>
    <x v="24"/>
    <s v="0420004"/>
    <x v="3"/>
    <s v=""/>
    <m/>
    <x v="24"/>
    <x v="24"/>
    <x v="24"/>
    <x v="24"/>
    <x v="24"/>
  </r>
  <r>
    <x v="25"/>
    <s v="1201550"/>
    <x v="0"/>
    <s v=""/>
    <m/>
    <x v="25"/>
    <x v="25"/>
    <x v="25"/>
    <x v="25"/>
    <x v="25"/>
  </r>
  <r>
    <x v="26"/>
    <s v="0420007"/>
    <x v="0"/>
    <s v=""/>
    <m/>
    <x v="26"/>
    <x v="26"/>
    <x v="26"/>
    <x v="26"/>
    <x v="26"/>
  </r>
  <r>
    <x v="27"/>
    <s v="1180334"/>
    <x v="3"/>
    <s v=""/>
    <m/>
    <x v="27"/>
    <x v="27"/>
    <x v="27"/>
    <x v="27"/>
    <x v="27"/>
  </r>
  <r>
    <x v="28"/>
    <s v="1193487"/>
    <x v="2"/>
    <s v=""/>
    <m/>
    <x v="28"/>
    <x v="28"/>
    <x v="28"/>
    <x v="28"/>
    <x v="28"/>
  </r>
  <r>
    <x v="29"/>
    <s v="1190092"/>
    <x v="3"/>
    <s v=""/>
    <m/>
    <x v="29"/>
    <x v="29"/>
    <x v="29"/>
    <x v="29"/>
    <x v="29"/>
  </r>
  <r>
    <x v="30"/>
    <s v="0420086"/>
    <x v="6"/>
    <s v=""/>
    <m/>
    <x v="30"/>
    <x v="30"/>
    <x v="30"/>
    <x v="30"/>
    <x v="30"/>
  </r>
  <r>
    <x v="31"/>
    <s v="1201504"/>
    <x v="0"/>
    <s v=""/>
    <m/>
    <x v="31"/>
    <x v="31"/>
    <x v="31"/>
    <x v="31"/>
    <x v="31"/>
  </r>
  <r>
    <x v="32"/>
    <s v="0420054"/>
    <x v="3"/>
    <s v=""/>
    <m/>
    <x v="32"/>
    <x v="32"/>
    <x v="32"/>
    <x v="32"/>
    <x v="32"/>
  </r>
  <r>
    <x v="33"/>
    <s v="0420001"/>
    <x v="0"/>
    <s v=""/>
    <m/>
    <x v="33"/>
    <x v="33"/>
    <x v="33"/>
    <x v="33"/>
    <x v="33"/>
  </r>
  <r>
    <x v="34"/>
    <s v="1191578"/>
    <x v="3"/>
    <s v=""/>
    <m/>
    <x v="34"/>
    <x v="34"/>
    <x v="34"/>
    <x v="34"/>
    <x v="34"/>
  </r>
  <r>
    <x v="35"/>
    <s v="1191899"/>
    <x v="7"/>
    <s v=""/>
    <m/>
    <x v="35"/>
    <x v="35"/>
    <x v="35"/>
    <x v="35"/>
    <x v="35"/>
  </r>
  <r>
    <x v="36"/>
    <s v="1190497"/>
    <x v="6"/>
    <s v=""/>
    <m/>
    <x v="36"/>
    <x v="36"/>
    <x v="36"/>
    <x v="36"/>
    <x v="36"/>
  </r>
  <r>
    <x v="37"/>
    <s v="1190033"/>
    <x v="6"/>
    <s v=""/>
    <m/>
    <x v="37"/>
    <x v="37"/>
    <x v="37"/>
    <x v="37"/>
    <x v="37"/>
  </r>
  <r>
    <x v="38"/>
    <s v="1180115"/>
    <x v="6"/>
    <s v=""/>
    <m/>
    <x v="38"/>
    <x v="38"/>
    <x v="38"/>
    <x v="38"/>
    <x v="38"/>
  </r>
  <r>
    <x v="39"/>
    <s v="1200159"/>
    <x v="2"/>
    <s v=""/>
    <m/>
    <x v="39"/>
    <x v="39"/>
    <x v="39"/>
    <x v="39"/>
    <x v="39"/>
  </r>
  <r>
    <x v="40"/>
    <s v="1180061"/>
    <x v="0"/>
    <s v=""/>
    <m/>
    <x v="40"/>
    <x v="40"/>
    <x v="40"/>
    <x v="40"/>
    <x v="40"/>
  </r>
  <r>
    <x v="41"/>
    <s v="1190226"/>
    <x v="6"/>
    <s v=""/>
    <m/>
    <x v="41"/>
    <x v="41"/>
    <x v="41"/>
    <x v="41"/>
    <x v="41"/>
  </r>
  <r>
    <x v="42"/>
    <s v="1200610"/>
    <x v="4"/>
    <s v=""/>
    <m/>
    <x v="42"/>
    <x v="42"/>
    <x v="42"/>
    <x v="42"/>
    <x v="42"/>
  </r>
  <r>
    <x v="43"/>
    <s v="1190175"/>
    <x v="6"/>
    <s v=""/>
    <m/>
    <x v="43"/>
    <x v="43"/>
    <x v="43"/>
    <x v="43"/>
    <x v="43"/>
  </r>
  <r>
    <x v="44"/>
    <s v="1211015"/>
    <x v="6"/>
    <s v=""/>
    <m/>
    <x v="44"/>
    <x v="44"/>
    <x v="44"/>
    <x v="44"/>
    <x v="44"/>
  </r>
  <r>
    <x v="45"/>
    <s v="1170042"/>
    <x v="6"/>
    <s v=""/>
    <m/>
    <x v="45"/>
    <x v="45"/>
    <x v="45"/>
    <x v="45"/>
    <x v="45"/>
  </r>
  <r>
    <x v="46"/>
    <s v="1180937"/>
    <x v="7"/>
    <s v=""/>
    <m/>
    <x v="46"/>
    <x v="46"/>
    <x v="46"/>
    <x v="46"/>
    <x v="46"/>
  </r>
  <r>
    <x v="47"/>
    <s v="0420121"/>
    <x v="6"/>
    <s v=""/>
    <m/>
    <x v="47"/>
    <x v="47"/>
    <x v="47"/>
    <x v="47"/>
    <x v="47"/>
  </r>
  <r>
    <x v="48"/>
    <s v="1190499"/>
    <x v="5"/>
    <s v=""/>
    <m/>
    <x v="48"/>
    <x v="48"/>
    <x v="48"/>
    <x v="48"/>
    <x v="48"/>
  </r>
  <r>
    <x v="49"/>
    <s v="1191245"/>
    <x v="6"/>
    <s v=""/>
    <m/>
    <x v="49"/>
    <x v="49"/>
    <x v="49"/>
    <x v="49"/>
    <x v="49"/>
  </r>
  <r>
    <x v="50"/>
    <s v="1180035"/>
    <x v="6"/>
    <s v=""/>
    <m/>
    <x v="50"/>
    <x v="50"/>
    <x v="50"/>
    <x v="50"/>
    <x v="50"/>
  </r>
  <r>
    <x v="51"/>
    <s v="1180570"/>
    <x v="4"/>
    <s v=""/>
    <m/>
    <x v="51"/>
    <x v="51"/>
    <x v="51"/>
    <x v="51"/>
    <x v="51"/>
  </r>
  <r>
    <x v="52"/>
    <s v="1200025"/>
    <x v="0"/>
    <s v=""/>
    <m/>
    <x v="52"/>
    <x v="52"/>
    <x v="52"/>
    <x v="52"/>
    <x v="52"/>
  </r>
  <r>
    <x v="53"/>
    <s v="1180591"/>
    <x v="2"/>
    <s v=""/>
    <m/>
    <x v="53"/>
    <x v="53"/>
    <x v="53"/>
    <x v="53"/>
    <x v="53"/>
  </r>
  <r>
    <x v="54"/>
    <s v="1191819"/>
    <x v="6"/>
    <s v=""/>
    <m/>
    <x v="54"/>
    <x v="54"/>
    <x v="54"/>
    <x v="54"/>
    <x v="54"/>
  </r>
  <r>
    <x v="55"/>
    <s v="1170006"/>
    <x v="0"/>
    <s v=""/>
    <m/>
    <x v="55"/>
    <x v="55"/>
    <x v="55"/>
    <x v="55"/>
    <x v="55"/>
  </r>
  <r>
    <x v="56"/>
    <s v="1180355"/>
    <x v="6"/>
    <s v=""/>
    <m/>
    <x v="56"/>
    <x v="56"/>
    <x v="56"/>
    <x v="56"/>
    <x v="56"/>
  </r>
  <r>
    <x v="57"/>
    <s v="1190054"/>
    <x v="3"/>
    <s v=""/>
    <m/>
    <x v="57"/>
    <x v="57"/>
    <x v="57"/>
    <x v="57"/>
    <x v="57"/>
  </r>
  <r>
    <x v="58"/>
    <s v="0420005"/>
    <x v="2"/>
    <s v=""/>
    <m/>
    <x v="58"/>
    <x v="58"/>
    <x v="58"/>
    <x v="58"/>
    <x v="58"/>
  </r>
  <r>
    <x v="59"/>
    <s v="1190138"/>
    <x v="6"/>
    <s v=""/>
    <m/>
    <x v="59"/>
    <x v="59"/>
    <x v="59"/>
    <x v="59"/>
    <x v="59"/>
  </r>
  <r>
    <x v="60"/>
    <s v="1193160"/>
    <x v="6"/>
    <s v=""/>
    <m/>
    <x v="60"/>
    <x v="60"/>
    <x v="60"/>
    <x v="60"/>
    <x v="60"/>
  </r>
  <r>
    <x v="61"/>
    <s v="1210086"/>
    <x v="6"/>
    <s v=""/>
    <m/>
    <x v="61"/>
    <x v="61"/>
    <x v="61"/>
    <x v="61"/>
    <x v="61"/>
  </r>
  <r>
    <x v="62"/>
    <s v="0420006"/>
    <x v="1"/>
    <d v="2022-04-29T00:00:00"/>
    <m/>
    <x v="62"/>
    <x v="62"/>
    <x v="62"/>
    <x v="62"/>
    <x v="62"/>
  </r>
  <r>
    <x v="63"/>
    <s v="1190156"/>
    <x v="3"/>
    <s v=""/>
    <m/>
    <x v="63"/>
    <x v="63"/>
    <x v="63"/>
    <x v="63"/>
    <x v="63"/>
  </r>
  <r>
    <x v="64"/>
    <s v="1190957"/>
    <x v="2"/>
    <s v=""/>
    <m/>
    <x v="64"/>
    <x v="64"/>
    <x v="64"/>
    <x v="64"/>
    <x v="64"/>
  </r>
  <r>
    <x v="65"/>
    <s v="1200866"/>
    <x v="4"/>
    <s v=""/>
    <m/>
    <x v="65"/>
    <x v="65"/>
    <x v="65"/>
    <x v="65"/>
    <x v="65"/>
  </r>
  <r>
    <x v="66"/>
    <s v="1180039"/>
    <x v="6"/>
    <s v=""/>
    <m/>
    <x v="66"/>
    <x v="66"/>
    <x v="66"/>
    <x v="66"/>
    <x v="66"/>
  </r>
  <r>
    <x v="67"/>
    <s v="1190292"/>
    <x v="3"/>
    <s v=""/>
    <m/>
    <x v="67"/>
    <x v="67"/>
    <x v="67"/>
    <x v="67"/>
    <x v="67"/>
  </r>
  <r>
    <x v="68"/>
    <s v="1191249"/>
    <x v="5"/>
    <s v=""/>
    <m/>
    <x v="68"/>
    <x v="68"/>
    <x v="68"/>
    <x v="68"/>
    <x v="68"/>
  </r>
  <r>
    <x v="69"/>
    <s v="0420093"/>
    <x v="3"/>
    <s v=""/>
    <m/>
    <x v="69"/>
    <x v="69"/>
    <x v="69"/>
    <x v="69"/>
    <x v="69"/>
  </r>
  <r>
    <x v="70"/>
    <s v="1190491"/>
    <x v="0"/>
    <s v=""/>
    <m/>
    <x v="70"/>
    <x v="70"/>
    <x v="70"/>
    <x v="70"/>
    <x v="70"/>
  </r>
  <r>
    <x v="71"/>
    <s v="0420788"/>
    <x v="6"/>
    <s v=""/>
    <m/>
    <x v="71"/>
    <x v="71"/>
    <x v="71"/>
    <x v="71"/>
    <x v="71"/>
  </r>
  <r>
    <x v="72"/>
    <s v="0420361"/>
    <x v="4"/>
    <s v=""/>
    <m/>
    <x v="72"/>
    <x v="72"/>
    <x v="72"/>
    <x v="72"/>
    <x v="72"/>
  </r>
  <r>
    <x v="73"/>
    <s v="1200278"/>
    <x v="6"/>
    <s v=""/>
    <m/>
    <x v="73"/>
    <x v="73"/>
    <x v="73"/>
    <x v="73"/>
    <x v="73"/>
  </r>
  <r>
    <x v="74"/>
    <s v="0420058"/>
    <x v="3"/>
    <s v=""/>
    <m/>
    <x v="74"/>
    <x v="74"/>
    <x v="74"/>
    <x v="74"/>
    <x v="74"/>
  </r>
  <r>
    <x v="75"/>
    <s v="1170004"/>
    <x v="1"/>
    <d v="2022-05-03T00:00:00"/>
    <m/>
    <x v="75"/>
    <x v="75"/>
    <x v="75"/>
    <x v="75"/>
    <x v="75"/>
  </r>
  <r>
    <x v="76"/>
    <s v="1190593"/>
    <x v="3"/>
    <s v=""/>
    <m/>
    <x v="76"/>
    <x v="76"/>
    <x v="76"/>
    <x v="76"/>
    <x v="76"/>
  </r>
  <r>
    <x v="77"/>
    <s v="1200067"/>
    <x v="0"/>
    <s v=""/>
    <m/>
    <x v="77"/>
    <x v="77"/>
    <x v="77"/>
    <x v="77"/>
    <x v="77"/>
  </r>
  <r>
    <x v="78"/>
    <s v="0420033"/>
    <x v="6"/>
    <s v=""/>
    <m/>
    <x v="78"/>
    <x v="78"/>
    <x v="78"/>
    <x v="78"/>
    <x v="78"/>
  </r>
  <r>
    <x v="79"/>
    <s v="1180060"/>
    <x v="2"/>
    <s v=""/>
    <m/>
    <x v="79"/>
    <x v="79"/>
    <x v="79"/>
    <x v="79"/>
    <x v="79"/>
  </r>
  <r>
    <x v="80"/>
    <s v="1200624"/>
    <x v="4"/>
    <s v=""/>
    <m/>
    <x v="80"/>
    <x v="80"/>
    <x v="80"/>
    <x v="80"/>
    <x v="80"/>
  </r>
  <r>
    <x v="81"/>
    <s v="1190304"/>
    <x v="7"/>
    <s v=""/>
    <m/>
    <x v="81"/>
    <x v="81"/>
    <x v="81"/>
    <x v="81"/>
    <x v="81"/>
  </r>
  <r>
    <x v="82"/>
    <s v="1210627"/>
    <x v="6"/>
    <s v=""/>
    <m/>
    <x v="82"/>
    <x v="82"/>
    <x v="82"/>
    <x v="82"/>
    <x v="82"/>
  </r>
  <r>
    <x v="83"/>
    <s v="1170039"/>
    <x v="6"/>
    <s v=""/>
    <m/>
    <x v="18"/>
    <x v="83"/>
    <x v="83"/>
    <x v="83"/>
    <x v="83"/>
  </r>
  <r>
    <x v="84"/>
    <s v="1180519"/>
    <x v="3"/>
    <s v=""/>
    <m/>
    <x v="83"/>
    <x v="84"/>
    <x v="84"/>
    <x v="84"/>
    <x v="84"/>
  </r>
  <r>
    <x v="85"/>
    <s v="0420925"/>
    <x v="6"/>
    <s v=""/>
    <m/>
    <x v="84"/>
    <x v="85"/>
    <x v="85"/>
    <x v="85"/>
    <x v="85"/>
  </r>
  <r>
    <x v="86"/>
    <s v="1193978"/>
    <x v="3"/>
    <s v=""/>
    <m/>
    <x v="18"/>
    <x v="86"/>
    <x v="86"/>
    <x v="86"/>
    <x v="86"/>
  </r>
  <r>
    <x v="87"/>
    <s v="1191771"/>
    <x v="6"/>
    <s v=""/>
    <m/>
    <x v="85"/>
    <x v="87"/>
    <x v="87"/>
    <x v="87"/>
    <x v="87"/>
  </r>
  <r>
    <x v="88"/>
    <s v="1210330"/>
    <x v="6"/>
    <s v=""/>
    <m/>
    <x v="86"/>
    <x v="88"/>
    <x v="88"/>
    <x v="88"/>
    <x v="88"/>
  </r>
  <r>
    <x v="89"/>
    <s v="1190335"/>
    <x v="3"/>
    <s v=""/>
    <m/>
    <x v="87"/>
    <x v="89"/>
    <x v="89"/>
    <x v="89"/>
    <x v="89"/>
  </r>
  <r>
    <x v="90"/>
    <s v="0420110"/>
    <x v="0"/>
    <s v=""/>
    <m/>
    <x v="88"/>
    <x v="90"/>
    <x v="90"/>
    <x v="90"/>
    <x v="90"/>
  </r>
  <r>
    <x v="91"/>
    <s v="1210242"/>
    <x v="7"/>
    <s v=""/>
    <m/>
    <x v="89"/>
    <x v="91"/>
    <x v="91"/>
    <x v="91"/>
    <x v="91"/>
  </r>
  <r>
    <x v="92"/>
    <s v="1211013"/>
    <x v="6"/>
    <s v=""/>
    <m/>
    <x v="90"/>
    <x v="92"/>
    <x v="92"/>
    <x v="92"/>
    <x v="92"/>
  </r>
  <r>
    <x v="93"/>
    <s v="1192250"/>
    <x v="4"/>
    <s v=""/>
    <m/>
    <x v="91"/>
    <x v="93"/>
    <x v="93"/>
    <x v="93"/>
    <x v="93"/>
  </r>
  <r>
    <x v="94"/>
    <s v="1201047"/>
    <x v="4"/>
    <s v=""/>
    <m/>
    <x v="92"/>
    <x v="94"/>
    <x v="94"/>
    <x v="94"/>
    <x v="94"/>
  </r>
  <r>
    <x v="95"/>
    <s v="1191170"/>
    <x v="6"/>
    <s v=""/>
    <m/>
    <x v="93"/>
    <x v="95"/>
    <x v="95"/>
    <x v="95"/>
    <x v="95"/>
  </r>
  <r>
    <x v="96"/>
    <s v="1170036"/>
    <x v="3"/>
    <s v=""/>
    <m/>
    <x v="94"/>
    <x v="96"/>
    <x v="96"/>
    <x v="96"/>
    <x v="96"/>
  </r>
  <r>
    <x v="97"/>
    <s v="1191497"/>
    <x v="6"/>
    <s v=""/>
    <m/>
    <x v="95"/>
    <x v="97"/>
    <x v="97"/>
    <x v="97"/>
    <x v="97"/>
  </r>
  <r>
    <x v="98"/>
    <s v="1200254"/>
    <x v="6"/>
    <s v=""/>
    <m/>
    <x v="96"/>
    <x v="98"/>
    <x v="98"/>
    <x v="98"/>
    <x v="98"/>
  </r>
  <r>
    <x v="99"/>
    <s v="1210041"/>
    <x v="3"/>
    <s v=""/>
    <m/>
    <x v="97"/>
    <x v="99"/>
    <x v="99"/>
    <x v="99"/>
    <x v="99"/>
  </r>
  <r>
    <x v="100"/>
    <s v="1190261"/>
    <x v="3"/>
    <s v=""/>
    <m/>
    <x v="98"/>
    <x v="100"/>
    <x v="100"/>
    <x v="100"/>
    <x v="100"/>
  </r>
  <r>
    <x v="101"/>
    <s v="1210362"/>
    <x v="0"/>
    <s v=""/>
    <m/>
    <x v="99"/>
    <x v="101"/>
    <x v="101"/>
    <x v="101"/>
    <x v="101"/>
  </r>
  <r>
    <x v="102"/>
    <s v="1191940"/>
    <x v="3"/>
    <s v=""/>
    <m/>
    <x v="100"/>
    <x v="102"/>
    <x v="102"/>
    <x v="102"/>
    <x v="102"/>
  </r>
  <r>
    <x v="103"/>
    <s v="1190062"/>
    <x v="6"/>
    <s v=""/>
    <m/>
    <x v="101"/>
    <x v="103"/>
    <x v="103"/>
    <x v="103"/>
    <x v="103"/>
  </r>
  <r>
    <x v="104"/>
    <s v="1192151"/>
    <x v="3"/>
    <s v=""/>
    <m/>
    <x v="102"/>
    <x v="104"/>
    <x v="104"/>
    <x v="61"/>
    <x v="104"/>
  </r>
  <r>
    <x v="105"/>
    <s v="1180998"/>
    <x v="6"/>
    <s v=""/>
    <m/>
    <x v="103"/>
    <x v="105"/>
    <x v="105"/>
    <x v="104"/>
    <x v="105"/>
  </r>
  <r>
    <x v="106"/>
    <s v="1191993"/>
    <x v="3"/>
    <s v=""/>
    <m/>
    <x v="104"/>
    <x v="106"/>
    <x v="106"/>
    <x v="105"/>
    <x v="106"/>
  </r>
  <r>
    <x v="107"/>
    <s v="1200404"/>
    <x v="6"/>
    <s v=""/>
    <m/>
    <x v="105"/>
    <x v="107"/>
    <x v="107"/>
    <x v="106"/>
    <x v="107"/>
  </r>
  <r>
    <x v="108"/>
    <s v="1200515"/>
    <x v="3"/>
    <s v=""/>
    <m/>
    <x v="18"/>
    <x v="83"/>
    <x v="83"/>
    <x v="107"/>
    <x v="108"/>
  </r>
  <r>
    <x v="109"/>
    <s v="1192000"/>
    <x v="6"/>
    <s v=""/>
    <m/>
    <x v="106"/>
    <x v="108"/>
    <x v="108"/>
    <x v="108"/>
    <x v="109"/>
  </r>
  <r>
    <x v="110"/>
    <s v="1170015"/>
    <x v="6"/>
    <s v=""/>
    <m/>
    <x v="107"/>
    <x v="109"/>
    <x v="109"/>
    <x v="109"/>
    <x v="110"/>
  </r>
  <r>
    <x v="111"/>
    <s v="0421125"/>
    <x v="2"/>
    <s v=""/>
    <m/>
    <x v="108"/>
    <x v="110"/>
    <x v="110"/>
    <x v="110"/>
    <x v="111"/>
  </r>
  <r>
    <x v="112"/>
    <s v="1200619"/>
    <x v="6"/>
    <s v=""/>
    <m/>
    <x v="109"/>
    <x v="111"/>
    <x v="111"/>
    <x v="111"/>
    <x v="112"/>
  </r>
  <r>
    <x v="113"/>
    <s v="1210247"/>
    <x v="6"/>
    <s v=""/>
    <m/>
    <x v="110"/>
    <x v="112"/>
    <x v="112"/>
    <x v="112"/>
    <x v="113"/>
  </r>
  <r>
    <x v="114"/>
    <s v="1193230"/>
    <x v="3"/>
    <s v=""/>
    <m/>
    <x v="111"/>
    <x v="113"/>
    <x v="113"/>
    <x v="113"/>
    <x v="114"/>
  </r>
  <r>
    <x v="115"/>
    <s v="1190813"/>
    <x v="6"/>
    <s v=""/>
    <m/>
    <x v="112"/>
    <x v="114"/>
    <x v="114"/>
    <x v="114"/>
    <x v="115"/>
  </r>
  <r>
    <x v="116"/>
    <s v="1193820"/>
    <x v="2"/>
    <s v=""/>
    <m/>
    <x v="18"/>
    <x v="83"/>
    <x v="83"/>
    <x v="83"/>
    <x v="116"/>
  </r>
  <r>
    <x v="117"/>
    <s v="1210259"/>
    <x v="6"/>
    <s v=""/>
    <m/>
    <x v="113"/>
    <x v="115"/>
    <x v="115"/>
    <x v="115"/>
    <x v="117"/>
  </r>
  <r>
    <x v="118"/>
    <s v="1180105"/>
    <x v="3"/>
    <s v=""/>
    <m/>
    <x v="114"/>
    <x v="116"/>
    <x v="116"/>
    <x v="116"/>
    <x v="118"/>
  </r>
  <r>
    <x v="119"/>
    <s v="1200075"/>
    <x v="6"/>
    <s v=""/>
    <m/>
    <x v="115"/>
    <x v="117"/>
    <x v="117"/>
    <x v="117"/>
    <x v="119"/>
  </r>
  <r>
    <x v="120"/>
    <s v="1190549"/>
    <x v="3"/>
    <s v=""/>
    <m/>
    <x v="116"/>
    <x v="118"/>
    <x v="118"/>
    <x v="118"/>
    <x v="120"/>
  </r>
  <r>
    <x v="121"/>
    <s v="1190168"/>
    <x v="3"/>
    <s v=""/>
    <m/>
    <x v="117"/>
    <x v="119"/>
    <x v="119"/>
    <x v="119"/>
    <x v="121"/>
  </r>
  <r>
    <x v="122"/>
    <s v="1190563"/>
    <x v="3"/>
    <s v=""/>
    <m/>
    <x v="118"/>
    <x v="120"/>
    <x v="120"/>
    <x v="120"/>
    <x v="122"/>
  </r>
  <r>
    <x v="123"/>
    <s v="1180106"/>
    <x v="3"/>
    <s v=""/>
    <m/>
    <x v="119"/>
    <x v="121"/>
    <x v="121"/>
    <x v="121"/>
    <x v="123"/>
  </r>
  <r>
    <x v="124"/>
    <s v="1190258"/>
    <x v="3"/>
    <s v=""/>
    <m/>
    <x v="120"/>
    <x v="122"/>
    <x v="122"/>
    <x v="122"/>
    <x v="124"/>
  </r>
  <r>
    <x v="125"/>
    <s v="1191745"/>
    <x v="3"/>
    <s v=""/>
    <m/>
    <x v="121"/>
    <x v="123"/>
    <x v="123"/>
    <x v="123"/>
    <x v="125"/>
  </r>
  <r>
    <x v="126"/>
    <s v="1180127"/>
    <x v="3"/>
    <s v=""/>
    <m/>
    <x v="122"/>
    <x v="124"/>
    <x v="124"/>
    <x v="124"/>
    <x v="126"/>
  </r>
  <r>
    <x v="127"/>
    <s v="1180299"/>
    <x v="3"/>
    <s v=""/>
    <m/>
    <x v="123"/>
    <x v="125"/>
    <x v="125"/>
    <x v="125"/>
    <x v="127"/>
  </r>
  <r>
    <x v="128"/>
    <s v="1210255"/>
    <x v="3"/>
    <s v=""/>
    <m/>
    <x v="124"/>
    <x v="126"/>
    <x v="126"/>
    <x v="126"/>
    <x v="128"/>
  </r>
  <r>
    <x v="129"/>
    <s v="1180186"/>
    <x v="6"/>
    <s v=""/>
    <m/>
    <x v="125"/>
    <x v="127"/>
    <x v="127"/>
    <x v="127"/>
    <x v="129"/>
  </r>
  <r>
    <x v="130"/>
    <s v="1190579"/>
    <x v="3"/>
    <s v=""/>
    <m/>
    <x v="18"/>
    <x v="83"/>
    <x v="83"/>
    <x v="61"/>
    <x v="130"/>
  </r>
  <r>
    <x v="131"/>
    <s v="0420189"/>
    <x v="6"/>
    <s v=""/>
    <m/>
    <x v="126"/>
    <x v="128"/>
    <x v="128"/>
    <x v="128"/>
    <x v="131"/>
  </r>
  <r>
    <x v="132"/>
    <s v="1200813"/>
    <x v="3"/>
    <s v=""/>
    <m/>
    <x v="127"/>
    <x v="129"/>
    <x v="129"/>
    <x v="129"/>
    <x v="132"/>
  </r>
  <r>
    <x v="133"/>
    <s v="1210003"/>
    <x v="3"/>
    <s v=""/>
    <m/>
    <x v="128"/>
    <x v="130"/>
    <x v="130"/>
    <x v="130"/>
    <x v="133"/>
  </r>
  <r>
    <x v="134"/>
    <s v="1190513"/>
    <x v="3"/>
    <s v=""/>
    <m/>
    <x v="129"/>
    <x v="131"/>
    <x v="131"/>
    <x v="131"/>
    <x v="134"/>
  </r>
  <r>
    <x v="135"/>
    <s v="1193919"/>
    <x v="6"/>
    <s v=""/>
    <m/>
    <x v="18"/>
    <x v="83"/>
    <x v="83"/>
    <x v="61"/>
    <x v="135"/>
  </r>
  <r>
    <x v="136"/>
    <s v="1200868"/>
    <x v="6"/>
    <s v=""/>
    <m/>
    <x v="127"/>
    <x v="71"/>
    <x v="132"/>
    <x v="132"/>
    <x v="136"/>
  </r>
  <r>
    <x v="137"/>
    <s v="1192145"/>
    <x v="3"/>
    <s v=""/>
    <m/>
    <x v="130"/>
    <x v="132"/>
    <x v="133"/>
    <x v="133"/>
    <x v="137"/>
  </r>
  <r>
    <x v="138"/>
    <s v="1193482"/>
    <x v="2"/>
    <s v=""/>
    <m/>
    <x v="131"/>
    <x v="133"/>
    <x v="134"/>
    <x v="134"/>
    <x v="138"/>
  </r>
  <r>
    <x v="139"/>
    <s v="1192229"/>
    <x v="3"/>
    <s v=""/>
    <m/>
    <x v="132"/>
    <x v="134"/>
    <x v="135"/>
    <x v="135"/>
    <x v="139"/>
  </r>
  <r>
    <x v="140"/>
    <s v="1190248"/>
    <x v="3"/>
    <s v=""/>
    <m/>
    <x v="133"/>
    <x v="135"/>
    <x v="136"/>
    <x v="136"/>
    <x v="140"/>
  </r>
  <r>
    <x v="141"/>
    <s v="1190763"/>
    <x v="3"/>
    <s v=""/>
    <m/>
    <x v="18"/>
    <x v="83"/>
    <x v="83"/>
    <x v="61"/>
    <x v="141"/>
  </r>
  <r>
    <x v="142"/>
    <s v="1191071"/>
    <x v="6"/>
    <s v=""/>
    <m/>
    <x v="134"/>
    <x v="136"/>
    <x v="137"/>
    <x v="137"/>
    <x v="142"/>
  </r>
  <r>
    <x v="143"/>
    <s v="1191975"/>
    <x v="3"/>
    <s v=""/>
    <m/>
    <x v="18"/>
    <x v="83"/>
    <x v="83"/>
    <x v="61"/>
    <x v="143"/>
  </r>
  <r>
    <x v="144"/>
    <s v="1200130"/>
    <x v="3"/>
    <s v=""/>
    <m/>
    <x v="135"/>
    <x v="137"/>
    <x v="138"/>
    <x v="138"/>
    <x v="144"/>
  </r>
  <r>
    <x v="145"/>
    <s v="1190520"/>
    <x v="7"/>
    <s v=""/>
    <m/>
    <x v="136"/>
    <x v="138"/>
    <x v="139"/>
    <x v="139"/>
    <x v="145"/>
  </r>
  <r>
    <x v="146"/>
    <s v="1200687"/>
    <x v="3"/>
    <s v=""/>
    <m/>
    <x v="127"/>
    <x v="139"/>
    <x v="140"/>
    <x v="140"/>
    <x v="146"/>
  </r>
  <r>
    <x v="147"/>
    <s v="1191405"/>
    <x v="6"/>
    <s v=""/>
    <m/>
    <x v="137"/>
    <x v="140"/>
    <x v="141"/>
    <x v="141"/>
    <x v="147"/>
  </r>
  <r>
    <x v="148"/>
    <s v="1210153"/>
    <x v="6"/>
    <s v=""/>
    <m/>
    <x v="138"/>
    <x v="141"/>
    <x v="142"/>
    <x v="142"/>
    <x v="148"/>
  </r>
  <r>
    <x v="149"/>
    <s v="1180296"/>
    <x v="6"/>
    <s v=""/>
    <m/>
    <x v="139"/>
    <x v="142"/>
    <x v="143"/>
    <x v="143"/>
    <x v="149"/>
  </r>
  <r>
    <x v="150"/>
    <s v="1180295"/>
    <x v="3"/>
    <s v=""/>
    <m/>
    <x v="140"/>
    <x v="143"/>
    <x v="144"/>
    <x v="144"/>
    <x v="150"/>
  </r>
  <r>
    <x v="151"/>
    <s v="0420508"/>
    <x v="3"/>
    <s v=""/>
    <m/>
    <x v="141"/>
    <x v="144"/>
    <x v="145"/>
    <x v="145"/>
    <x v="151"/>
  </r>
  <r>
    <x v="152"/>
    <s v="1200217"/>
    <x v="0"/>
    <s v=""/>
    <m/>
    <x v="142"/>
    <x v="145"/>
    <x v="146"/>
    <x v="146"/>
    <x v="152"/>
  </r>
  <r>
    <x v="153"/>
    <s v="1180028"/>
    <x v="3"/>
    <s v=""/>
    <m/>
    <x v="143"/>
    <x v="146"/>
    <x v="147"/>
    <x v="147"/>
    <x v="153"/>
  </r>
  <r>
    <x v="154"/>
    <s v="1200290"/>
    <x v="6"/>
    <s v=""/>
    <m/>
    <x v="144"/>
    <x v="147"/>
    <x v="148"/>
    <x v="148"/>
    <x v="154"/>
  </r>
  <r>
    <x v="21"/>
    <s v="1190009"/>
    <x v="5"/>
    <s v=""/>
    <m/>
    <x v="145"/>
    <x v="148"/>
    <x v="149"/>
    <x v="149"/>
    <x v="155"/>
  </r>
  <r>
    <x v="155"/>
    <s v="1180395"/>
    <x v="4"/>
    <s v=""/>
    <m/>
    <x v="146"/>
    <x v="149"/>
    <x v="150"/>
    <x v="150"/>
    <x v="156"/>
  </r>
  <r>
    <x v="156"/>
    <s v="1190901"/>
    <x v="6"/>
    <s v=""/>
    <m/>
    <x v="147"/>
    <x v="150"/>
    <x v="151"/>
    <x v="151"/>
    <x v="157"/>
  </r>
  <r>
    <x v="157"/>
    <s v="1190100"/>
    <x v="3"/>
    <s v=""/>
    <m/>
    <x v="148"/>
    <x v="151"/>
    <x v="152"/>
    <x v="152"/>
    <x v="158"/>
  </r>
  <r>
    <x v="158"/>
    <s v="1190543"/>
    <x v="3"/>
    <s v=""/>
    <m/>
    <x v="149"/>
    <x v="152"/>
    <x v="153"/>
    <x v="153"/>
    <x v="159"/>
  </r>
  <r>
    <x v="159"/>
    <s v="1170038"/>
    <x v="6"/>
    <s v=""/>
    <m/>
    <x v="150"/>
    <x v="153"/>
    <x v="154"/>
    <x v="154"/>
    <x v="160"/>
  </r>
  <r>
    <x v="160"/>
    <s v="1170026"/>
    <x v="3"/>
    <s v=""/>
    <m/>
    <x v="151"/>
    <x v="154"/>
    <x v="155"/>
    <x v="155"/>
    <x v="161"/>
  </r>
  <r>
    <x v="161"/>
    <s v="1190228"/>
    <x v="3"/>
    <s v=""/>
    <m/>
    <x v="152"/>
    <x v="155"/>
    <x v="156"/>
    <x v="156"/>
    <x v="162"/>
  </r>
  <r>
    <x v="162"/>
    <s v="1200045"/>
    <x v="3"/>
    <s v=""/>
    <m/>
    <x v="153"/>
    <x v="156"/>
    <x v="157"/>
    <x v="157"/>
    <x v="163"/>
  </r>
  <r>
    <x v="163"/>
    <s v="1200614"/>
    <x v="4"/>
    <s v=""/>
    <m/>
    <x v="154"/>
    <x v="157"/>
    <x v="158"/>
    <x v="158"/>
    <x v="164"/>
  </r>
  <r>
    <x v="164"/>
    <s v="1210704"/>
    <x v="6"/>
    <s v=""/>
    <m/>
    <x v="18"/>
    <x v="83"/>
    <x v="83"/>
    <x v="61"/>
    <x v="165"/>
  </r>
  <r>
    <x v="165"/>
    <s v="0420017"/>
    <x v="5"/>
    <s v=""/>
    <m/>
    <x v="155"/>
    <x v="158"/>
    <x v="159"/>
    <x v="159"/>
    <x v="166"/>
  </r>
  <r>
    <x v="166"/>
    <s v="1191709"/>
    <x v="3"/>
    <s v=""/>
    <m/>
    <x v="156"/>
    <x v="159"/>
    <x v="160"/>
    <x v="160"/>
    <x v="167"/>
  </r>
  <r>
    <x v="167"/>
    <s v="1210087"/>
    <x v="6"/>
    <s v=""/>
    <m/>
    <x v="157"/>
    <x v="160"/>
    <x v="161"/>
    <x v="161"/>
    <x v="168"/>
  </r>
  <r>
    <x v="168"/>
    <s v="1190715"/>
    <x v="3"/>
    <s v=""/>
    <m/>
    <x v="158"/>
    <x v="161"/>
    <x v="162"/>
    <x v="162"/>
    <x v="169"/>
  </r>
  <r>
    <x v="169"/>
    <s v="0420233"/>
    <x v="4"/>
    <s v=""/>
    <m/>
    <x v="159"/>
    <x v="162"/>
    <x v="163"/>
    <x v="163"/>
    <x v="170"/>
  </r>
  <r>
    <x v="170"/>
    <s v="1193776"/>
    <x v="3"/>
    <s v=""/>
    <m/>
    <x v="160"/>
    <x v="163"/>
    <x v="164"/>
    <x v="164"/>
    <x v="171"/>
  </r>
  <r>
    <x v="171"/>
    <s v="1192129"/>
    <x v="6"/>
    <s v=""/>
    <m/>
    <x v="161"/>
    <x v="164"/>
    <x v="165"/>
    <x v="165"/>
    <x v="172"/>
  </r>
  <r>
    <x v="172"/>
    <s v="1200616"/>
    <x v="0"/>
    <s v=""/>
    <m/>
    <x v="162"/>
    <x v="165"/>
    <x v="166"/>
    <x v="166"/>
    <x v="173"/>
  </r>
  <r>
    <x v="173"/>
    <s v="1210270"/>
    <x v="5"/>
    <s v=""/>
    <m/>
    <x v="163"/>
    <x v="166"/>
    <x v="167"/>
    <x v="167"/>
    <x v="174"/>
  </r>
  <r>
    <x v="174"/>
    <s v="0420550"/>
    <x v="3"/>
    <s v=""/>
    <m/>
    <x v="164"/>
    <x v="167"/>
    <x v="168"/>
    <x v="61"/>
    <x v="175"/>
  </r>
  <r>
    <x v="175"/>
    <s v="1190910"/>
    <x v="6"/>
    <s v=""/>
    <m/>
    <x v="165"/>
    <x v="168"/>
    <x v="169"/>
    <x v="168"/>
    <x v="176"/>
  </r>
  <r>
    <x v="176"/>
    <s v="1193671"/>
    <x v="6"/>
    <s v=""/>
    <m/>
    <x v="18"/>
    <x v="83"/>
    <x v="83"/>
    <x v="169"/>
    <x v="177"/>
  </r>
  <r>
    <x v="177"/>
    <s v="1180264"/>
    <x v="0"/>
    <s v=""/>
    <m/>
    <x v="166"/>
    <x v="169"/>
    <x v="170"/>
    <x v="170"/>
    <x v="178"/>
  </r>
  <r>
    <x v="178"/>
    <s v="1190159"/>
    <x v="6"/>
    <s v=""/>
    <m/>
    <x v="167"/>
    <x v="170"/>
    <x v="171"/>
    <x v="171"/>
    <x v="179"/>
  </r>
  <r>
    <x v="179"/>
    <s v="1193267"/>
    <x v="3"/>
    <s v=""/>
    <m/>
    <x v="18"/>
    <x v="83"/>
    <x v="83"/>
    <x v="83"/>
    <x v="180"/>
  </r>
  <r>
    <x v="180"/>
    <s v="0420061"/>
    <x v="6"/>
    <s v=""/>
    <m/>
    <x v="168"/>
    <x v="171"/>
    <x v="172"/>
    <x v="172"/>
    <x v="181"/>
  </r>
  <r>
    <x v="181"/>
    <s v="1191181"/>
    <x v="6"/>
    <s v=""/>
    <m/>
    <x v="169"/>
    <x v="172"/>
    <x v="173"/>
    <x v="173"/>
    <x v="182"/>
  </r>
  <r>
    <x v="182"/>
    <s v="1200828"/>
    <x v="3"/>
    <s v=""/>
    <m/>
    <x v="127"/>
    <x v="173"/>
    <x v="174"/>
    <x v="174"/>
    <x v="183"/>
  </r>
  <r>
    <x v="183"/>
    <s v="1190584"/>
    <x v="3"/>
    <s v=""/>
    <m/>
    <x v="170"/>
    <x v="174"/>
    <x v="175"/>
    <x v="175"/>
    <x v="184"/>
  </r>
  <r>
    <x v="184"/>
    <s v="1210907"/>
    <x v="6"/>
    <s v=""/>
    <m/>
    <x v="171"/>
    <x v="175"/>
    <x v="104"/>
    <x v="61"/>
    <x v="185"/>
  </r>
  <r>
    <x v="185"/>
    <s v="0420234"/>
    <x v="4"/>
    <s v=""/>
    <m/>
    <x v="172"/>
    <x v="176"/>
    <x v="176"/>
    <x v="176"/>
    <x v="186"/>
  </r>
  <r>
    <x v="186"/>
    <s v="1210316"/>
    <x v="3"/>
    <s v=""/>
    <m/>
    <x v="173"/>
    <x v="177"/>
    <x v="177"/>
    <x v="177"/>
    <x v="187"/>
  </r>
  <r>
    <x v="187"/>
    <s v="1210699"/>
    <x v="6"/>
    <s v=""/>
    <m/>
    <x v="18"/>
    <x v="83"/>
    <x v="83"/>
    <x v="61"/>
    <x v="188"/>
  </r>
  <r>
    <x v="188"/>
    <s v="1180227"/>
    <x v="6"/>
    <s v=""/>
    <m/>
    <x v="174"/>
    <x v="178"/>
    <x v="178"/>
    <x v="178"/>
    <x v="189"/>
  </r>
  <r>
    <x v="189"/>
    <s v="0420105"/>
    <x v="0"/>
    <s v=""/>
    <m/>
    <x v="175"/>
    <x v="179"/>
    <x v="179"/>
    <x v="179"/>
    <x v="190"/>
  </r>
  <r>
    <x v="190"/>
    <s v="1191892"/>
    <x v="3"/>
    <s v=""/>
    <m/>
    <x v="176"/>
    <x v="180"/>
    <x v="180"/>
    <x v="180"/>
    <x v="191"/>
  </r>
  <r>
    <x v="191"/>
    <s v="1190260"/>
    <x v="6"/>
    <s v=""/>
    <m/>
    <x v="177"/>
    <x v="181"/>
    <x v="181"/>
    <x v="181"/>
    <x v="192"/>
  </r>
  <r>
    <x v="192"/>
    <s v="1210701"/>
    <x v="6"/>
    <s v=""/>
    <m/>
    <x v="178"/>
    <x v="182"/>
    <x v="182"/>
    <x v="182"/>
    <x v="193"/>
  </r>
  <r>
    <x v="193"/>
    <s v="1190501"/>
    <x v="7"/>
    <s v=""/>
    <m/>
    <x v="18"/>
    <x v="83"/>
    <x v="83"/>
    <x v="61"/>
    <x v="194"/>
  </r>
  <r>
    <x v="194"/>
    <s v="0420102"/>
    <x v="6"/>
    <s v=""/>
    <m/>
    <x v="179"/>
    <x v="183"/>
    <x v="183"/>
    <x v="183"/>
    <x v="195"/>
  </r>
  <r>
    <x v="195"/>
    <s v="1200123"/>
    <x v="3"/>
    <s v=""/>
    <m/>
    <x v="180"/>
    <x v="184"/>
    <x v="184"/>
    <x v="184"/>
    <x v="196"/>
  </r>
  <r>
    <x v="196"/>
    <s v="1200002"/>
    <x v="5"/>
    <s v=""/>
    <m/>
    <x v="181"/>
    <x v="185"/>
    <x v="185"/>
    <x v="185"/>
    <x v="197"/>
  </r>
  <r>
    <x v="197"/>
    <s v="1180303"/>
    <x v="6"/>
    <s v=""/>
    <m/>
    <x v="182"/>
    <x v="186"/>
    <x v="186"/>
    <x v="186"/>
    <x v="198"/>
  </r>
  <r>
    <x v="198"/>
    <s v="1200086"/>
    <x v="3"/>
    <s v=""/>
    <m/>
    <x v="183"/>
    <x v="187"/>
    <x v="187"/>
    <x v="187"/>
    <x v="199"/>
  </r>
  <r>
    <x v="199"/>
    <s v="1190015"/>
    <x v="0"/>
    <s v=""/>
    <m/>
    <x v="184"/>
    <x v="188"/>
    <x v="188"/>
    <x v="188"/>
    <x v="200"/>
  </r>
  <r>
    <x v="200"/>
    <s v="0420177"/>
    <x v="4"/>
    <s v=""/>
    <m/>
    <x v="185"/>
    <x v="189"/>
    <x v="189"/>
    <x v="189"/>
    <x v="201"/>
  </r>
  <r>
    <x v="201"/>
    <s v="1210937"/>
    <x v="6"/>
    <s v=""/>
    <m/>
    <x v="186"/>
    <x v="190"/>
    <x v="190"/>
    <x v="190"/>
    <x v="202"/>
  </r>
  <r>
    <x v="202"/>
    <s v="1191833"/>
    <x v="5"/>
    <s v=""/>
    <m/>
    <x v="187"/>
    <x v="191"/>
    <x v="191"/>
    <x v="191"/>
    <x v="203"/>
  </r>
  <r>
    <x v="107"/>
    <s v="1190344"/>
    <x v="6"/>
    <s v=""/>
    <m/>
    <x v="188"/>
    <x v="192"/>
    <x v="192"/>
    <x v="192"/>
    <x v="204"/>
  </r>
  <r>
    <x v="203"/>
    <s v="1210025"/>
    <x v="3"/>
    <s v=""/>
    <m/>
    <x v="189"/>
    <x v="193"/>
    <x v="193"/>
    <x v="193"/>
    <x v="205"/>
  </r>
  <r>
    <x v="204"/>
    <s v="1191612"/>
    <x v="5"/>
    <s v=""/>
    <m/>
    <x v="190"/>
    <x v="194"/>
    <x v="194"/>
    <x v="194"/>
    <x v="206"/>
  </r>
  <r>
    <x v="205"/>
    <s v="1190913"/>
    <x v="4"/>
    <s v=""/>
    <m/>
    <x v="191"/>
    <x v="195"/>
    <x v="195"/>
    <x v="195"/>
    <x v="207"/>
  </r>
  <r>
    <x v="206"/>
    <s v="1190580"/>
    <x v="3"/>
    <s v=""/>
    <m/>
    <x v="192"/>
    <x v="196"/>
    <x v="196"/>
    <x v="196"/>
    <x v="208"/>
  </r>
  <r>
    <x v="207"/>
    <s v="0420140"/>
    <x v="4"/>
    <s v=""/>
    <m/>
    <x v="193"/>
    <x v="197"/>
    <x v="197"/>
    <x v="197"/>
    <x v="209"/>
  </r>
  <r>
    <x v="208"/>
    <s v="1190359"/>
    <x v="3"/>
    <s v=""/>
    <m/>
    <x v="194"/>
    <x v="198"/>
    <x v="198"/>
    <x v="198"/>
    <x v="210"/>
  </r>
  <r>
    <x v="209"/>
    <s v="1180122"/>
    <x v="3"/>
    <s v=""/>
    <m/>
    <x v="195"/>
    <x v="199"/>
    <x v="199"/>
    <x v="199"/>
    <x v="211"/>
  </r>
  <r>
    <x v="210"/>
    <s v="0420089"/>
    <x v="6"/>
    <s v=""/>
    <m/>
    <x v="196"/>
    <x v="200"/>
    <x v="200"/>
    <x v="200"/>
    <x v="212"/>
  </r>
  <r>
    <x v="211"/>
    <s v="1210700"/>
    <x v="6"/>
    <s v=""/>
    <m/>
    <x v="197"/>
    <x v="201"/>
    <x v="201"/>
    <x v="201"/>
    <x v="213"/>
  </r>
  <r>
    <x v="212"/>
    <s v="1200555"/>
    <x v="3"/>
    <s v=""/>
    <m/>
    <x v="198"/>
    <x v="202"/>
    <x v="202"/>
    <x v="202"/>
    <x v="214"/>
  </r>
  <r>
    <x v="37"/>
    <s v="1210063"/>
    <x v="6"/>
    <s v=""/>
    <m/>
    <x v="199"/>
    <x v="203"/>
    <x v="203"/>
    <x v="203"/>
    <x v="215"/>
  </r>
  <r>
    <x v="213"/>
    <s v="1200820"/>
    <x v="6"/>
    <s v=""/>
    <m/>
    <x v="200"/>
    <x v="204"/>
    <x v="204"/>
    <x v="204"/>
    <x v="216"/>
  </r>
  <r>
    <x v="214"/>
    <s v="1200154"/>
    <x v="3"/>
    <s v=""/>
    <m/>
    <x v="201"/>
    <x v="205"/>
    <x v="205"/>
    <x v="205"/>
    <x v="217"/>
  </r>
  <r>
    <x v="215"/>
    <s v="1190933"/>
    <x v="3"/>
    <s v=""/>
    <m/>
    <x v="202"/>
    <x v="206"/>
    <x v="206"/>
    <x v="206"/>
    <x v="218"/>
  </r>
  <r>
    <x v="216"/>
    <s v="1210164"/>
    <x v="3"/>
    <s v=""/>
    <m/>
    <x v="203"/>
    <x v="207"/>
    <x v="207"/>
    <x v="207"/>
    <x v="219"/>
  </r>
  <r>
    <x v="217"/>
    <s v="1180032"/>
    <x v="3"/>
    <s v=""/>
    <m/>
    <x v="204"/>
    <x v="208"/>
    <x v="208"/>
    <x v="208"/>
    <x v="220"/>
  </r>
  <r>
    <x v="107"/>
    <s v="1210018"/>
    <x v="6"/>
    <s v=""/>
    <m/>
    <x v="205"/>
    <x v="209"/>
    <x v="209"/>
    <x v="209"/>
    <x v="221"/>
  </r>
  <r>
    <x v="218"/>
    <s v="1200745"/>
    <x v="6"/>
    <s v=""/>
    <m/>
    <x v="206"/>
    <x v="210"/>
    <x v="210"/>
    <x v="210"/>
    <x v="222"/>
  </r>
  <r>
    <x v="219"/>
    <s v="1192436"/>
    <x v="6"/>
    <s v=""/>
    <m/>
    <x v="207"/>
    <x v="211"/>
    <x v="211"/>
    <x v="211"/>
    <x v="223"/>
  </r>
  <r>
    <x v="220"/>
    <s v="0420190"/>
    <x v="6"/>
    <s v=""/>
    <m/>
    <x v="18"/>
    <x v="83"/>
    <x v="83"/>
    <x v="212"/>
    <x v="224"/>
  </r>
  <r>
    <x v="221"/>
    <s v="1191846"/>
    <x v="6"/>
    <s v=""/>
    <m/>
    <x v="208"/>
    <x v="212"/>
    <x v="212"/>
    <x v="213"/>
    <x v="225"/>
  </r>
  <r>
    <x v="222"/>
    <s v="1170012"/>
    <x v="6"/>
    <s v=""/>
    <m/>
    <x v="209"/>
    <x v="213"/>
    <x v="213"/>
    <x v="214"/>
    <x v="226"/>
  </r>
  <r>
    <x v="223"/>
    <s v="1181412"/>
    <x v="2"/>
    <s v=""/>
    <m/>
    <x v="210"/>
    <x v="214"/>
    <x v="214"/>
    <x v="215"/>
    <x v="227"/>
  </r>
  <r>
    <x v="224"/>
    <s v="1200710"/>
    <x v="4"/>
    <s v=""/>
    <m/>
    <x v="211"/>
    <x v="215"/>
    <x v="215"/>
    <x v="216"/>
    <x v="228"/>
  </r>
  <r>
    <x v="225"/>
    <s v="1190723"/>
    <x v="3"/>
    <s v=""/>
    <m/>
    <x v="212"/>
    <x v="216"/>
    <x v="216"/>
    <x v="217"/>
    <x v="229"/>
  </r>
  <r>
    <x v="226"/>
    <s v="1200182"/>
    <x v="6"/>
    <s v=""/>
    <m/>
    <x v="213"/>
    <x v="217"/>
    <x v="83"/>
    <x v="61"/>
    <x v="230"/>
  </r>
  <r>
    <x v="171"/>
    <s v="1200370"/>
    <x v="6"/>
    <s v=""/>
    <m/>
    <x v="214"/>
    <x v="218"/>
    <x v="217"/>
    <x v="218"/>
    <x v="231"/>
  </r>
  <r>
    <x v="227"/>
    <s v="1191269"/>
    <x v="6"/>
    <s v=""/>
    <m/>
    <x v="215"/>
    <x v="219"/>
    <x v="218"/>
    <x v="219"/>
    <x v="232"/>
  </r>
  <r>
    <x v="228"/>
    <s v="1190782"/>
    <x v="6"/>
    <s v=""/>
    <m/>
    <x v="216"/>
    <x v="220"/>
    <x v="219"/>
    <x v="220"/>
    <x v="233"/>
  </r>
  <r>
    <x v="229"/>
    <s v="0420128"/>
    <x v="6"/>
    <s v=""/>
    <m/>
    <x v="217"/>
    <x v="221"/>
    <x v="220"/>
    <x v="221"/>
    <x v="234"/>
  </r>
  <r>
    <x v="230"/>
    <s v="1200137"/>
    <x v="6"/>
    <s v=""/>
    <m/>
    <x v="218"/>
    <x v="222"/>
    <x v="221"/>
    <x v="222"/>
    <x v="235"/>
  </r>
  <r>
    <x v="231"/>
    <s v="1180452"/>
    <x v="6"/>
    <s v=""/>
    <m/>
    <x v="219"/>
    <x v="223"/>
    <x v="222"/>
    <x v="223"/>
    <x v="236"/>
  </r>
  <r>
    <x v="149"/>
    <s v="1210258"/>
    <x v="6"/>
    <s v=""/>
    <m/>
    <x v="220"/>
    <x v="224"/>
    <x v="223"/>
    <x v="224"/>
    <x v="237"/>
  </r>
  <r>
    <x v="232"/>
    <s v="1200125"/>
    <x v="6"/>
    <s v=""/>
    <m/>
    <x v="221"/>
    <x v="225"/>
    <x v="224"/>
    <x v="225"/>
    <x v="238"/>
  </r>
  <r>
    <x v="233"/>
    <s v="0420187"/>
    <x v="6"/>
    <s v=""/>
    <m/>
    <x v="222"/>
    <x v="226"/>
    <x v="225"/>
    <x v="226"/>
    <x v="239"/>
  </r>
  <r>
    <x v="234"/>
    <s v="0420166"/>
    <x v="6"/>
    <s v=""/>
    <m/>
    <x v="223"/>
    <x v="227"/>
    <x v="226"/>
    <x v="227"/>
    <x v="240"/>
  </r>
  <r>
    <x v="235"/>
    <s v="0420390"/>
    <x v="6"/>
    <s v=""/>
    <m/>
    <x v="224"/>
    <x v="228"/>
    <x v="227"/>
    <x v="228"/>
    <x v="241"/>
  </r>
  <r>
    <x v="236"/>
    <s v="1200352"/>
    <x v="0"/>
    <s v=""/>
    <m/>
    <x v="225"/>
    <x v="229"/>
    <x v="228"/>
    <x v="229"/>
    <x v="242"/>
  </r>
  <r>
    <x v="237"/>
    <s v="1190017"/>
    <x v="3"/>
    <s v=""/>
    <m/>
    <x v="226"/>
    <x v="230"/>
    <x v="229"/>
    <x v="230"/>
    <x v="243"/>
  </r>
  <r>
    <x v="238"/>
    <s v="1200902"/>
    <x v="0"/>
    <s v=""/>
    <m/>
    <x v="227"/>
    <x v="231"/>
    <x v="230"/>
    <x v="231"/>
    <x v="244"/>
  </r>
  <r>
    <x v="239"/>
    <s v="0420117"/>
    <x v="0"/>
    <s v=""/>
    <m/>
    <x v="228"/>
    <x v="232"/>
    <x v="231"/>
    <x v="232"/>
    <x v="245"/>
  </r>
  <r>
    <x v="240"/>
    <s v="1190059"/>
    <x v="3"/>
    <s v=""/>
    <m/>
    <x v="229"/>
    <x v="233"/>
    <x v="232"/>
    <x v="233"/>
    <x v="246"/>
  </r>
  <r>
    <x v="241"/>
    <s v="1190500"/>
    <x v="0"/>
    <s v=""/>
    <m/>
    <x v="230"/>
    <x v="234"/>
    <x v="233"/>
    <x v="234"/>
    <x v="247"/>
  </r>
  <r>
    <x v="242"/>
    <s v="1190945"/>
    <x v="2"/>
    <s v=""/>
    <m/>
    <x v="231"/>
    <x v="235"/>
    <x v="234"/>
    <x v="235"/>
    <x v="248"/>
  </r>
  <r>
    <x v="243"/>
    <s v="0420014"/>
    <x v="6"/>
    <s v=""/>
    <m/>
    <x v="232"/>
    <x v="236"/>
    <x v="235"/>
    <x v="236"/>
    <x v="249"/>
  </r>
  <r>
    <x v="244"/>
    <s v="1190804"/>
    <x v="6"/>
    <s v=""/>
    <m/>
    <x v="233"/>
    <x v="237"/>
    <x v="236"/>
    <x v="237"/>
    <x v="250"/>
  </r>
  <r>
    <x v="245"/>
    <s v="1201071"/>
    <x v="2"/>
    <s v=""/>
    <m/>
    <x v="234"/>
    <x v="238"/>
    <x v="237"/>
    <x v="238"/>
    <x v="251"/>
  </r>
  <r>
    <x v="246"/>
    <s v="0420232"/>
    <x v="0"/>
    <s v=""/>
    <m/>
    <x v="235"/>
    <x v="239"/>
    <x v="238"/>
    <x v="239"/>
    <x v="252"/>
  </r>
  <r>
    <x v="247"/>
    <s v="1190683"/>
    <x v="6"/>
    <s v=""/>
    <m/>
    <x v="236"/>
    <x v="240"/>
    <x v="239"/>
    <x v="240"/>
    <x v="253"/>
  </r>
  <r>
    <x v="248"/>
    <s v="0420068"/>
    <x v="4"/>
    <s v=""/>
    <m/>
    <x v="237"/>
    <x v="241"/>
    <x v="240"/>
    <x v="241"/>
    <x v="254"/>
  </r>
  <r>
    <x v="249"/>
    <s v="1190525"/>
    <x v="3"/>
    <s v=""/>
    <m/>
    <x v="238"/>
    <x v="242"/>
    <x v="241"/>
    <x v="242"/>
    <x v="255"/>
  </r>
  <r>
    <x v="250"/>
    <s v="1210036"/>
    <x v="6"/>
    <s v=""/>
    <m/>
    <x v="239"/>
    <x v="243"/>
    <x v="242"/>
    <x v="243"/>
    <x v="256"/>
  </r>
  <r>
    <x v="251"/>
    <s v="1180664"/>
    <x v="0"/>
    <s v=""/>
    <m/>
    <x v="240"/>
    <x v="244"/>
    <x v="243"/>
    <x v="244"/>
    <x v="257"/>
  </r>
  <r>
    <x v="252"/>
    <s v="1190916"/>
    <x v="3"/>
    <s v=""/>
    <m/>
    <x v="241"/>
    <x v="245"/>
    <x v="244"/>
    <x v="245"/>
    <x v="258"/>
  </r>
  <r>
    <x v="253"/>
    <s v="1190904"/>
    <x v="0"/>
    <s v=""/>
    <m/>
    <x v="242"/>
    <x v="246"/>
    <x v="245"/>
    <x v="246"/>
    <x v="259"/>
  </r>
  <r>
    <x v="254"/>
    <s v="1191667"/>
    <x v="5"/>
    <s v=""/>
    <m/>
    <x v="243"/>
    <x v="247"/>
    <x v="246"/>
    <x v="247"/>
    <x v="260"/>
  </r>
  <r>
    <x v="255"/>
    <s v="1190634"/>
    <x v="8"/>
    <s v=""/>
    <m/>
    <x v="244"/>
    <x v="248"/>
    <x v="247"/>
    <x v="248"/>
    <x v="261"/>
  </r>
  <r>
    <x v="256"/>
    <s v="1191435"/>
    <x v="6"/>
    <s v=""/>
    <m/>
    <x v="245"/>
    <x v="249"/>
    <x v="248"/>
    <x v="249"/>
    <x v="262"/>
  </r>
  <r>
    <x v="257"/>
    <s v="1210145"/>
    <x v="6"/>
    <s v=""/>
    <m/>
    <x v="246"/>
    <x v="250"/>
    <x v="249"/>
    <x v="250"/>
    <x v="263"/>
  </r>
  <r>
    <x v="258"/>
    <s v="1192233"/>
    <x v="7"/>
    <s v=""/>
    <m/>
    <x v="247"/>
    <x v="251"/>
    <x v="250"/>
    <x v="251"/>
    <x v="264"/>
  </r>
  <r>
    <x v="259"/>
    <s v="1190484"/>
    <x v="8"/>
    <s v=""/>
    <m/>
    <x v="248"/>
    <x v="252"/>
    <x v="251"/>
    <x v="252"/>
    <x v="265"/>
  </r>
  <r>
    <x v="260"/>
    <s v="1181258"/>
    <x v="6"/>
    <s v=""/>
    <m/>
    <x v="249"/>
    <x v="253"/>
    <x v="104"/>
    <x v="253"/>
    <x v="266"/>
  </r>
  <r>
    <x v="261"/>
    <s v="1200533"/>
    <x v="0"/>
    <s v=""/>
    <m/>
    <x v="250"/>
    <x v="254"/>
    <x v="252"/>
    <x v="254"/>
    <x v="267"/>
  </r>
  <r>
    <x v="262"/>
    <s v="1190481"/>
    <x v="8"/>
    <s v=""/>
    <m/>
    <x v="251"/>
    <x v="255"/>
    <x v="253"/>
    <x v="255"/>
    <x v="268"/>
  </r>
  <r>
    <x v="263"/>
    <s v="1190487"/>
    <x v="8"/>
    <s v=""/>
    <m/>
    <x v="252"/>
    <x v="256"/>
    <x v="254"/>
    <x v="256"/>
    <x v="269"/>
  </r>
  <r>
    <x v="264"/>
    <s v="1190766"/>
    <x v="0"/>
    <s v=""/>
    <m/>
    <x v="253"/>
    <x v="257"/>
    <x v="255"/>
    <x v="257"/>
    <x v="270"/>
  </r>
  <r>
    <x v="265"/>
    <s v="1170208"/>
    <x v="2"/>
    <s v=""/>
    <m/>
    <x v="254"/>
    <x v="258"/>
    <x v="104"/>
    <x v="258"/>
    <x v="271"/>
  </r>
  <r>
    <x v="266"/>
    <s v="0421331"/>
    <x v="3"/>
    <s v=""/>
    <m/>
    <x v="18"/>
    <x v="83"/>
    <x v="256"/>
    <x v="259"/>
    <x v="272"/>
  </r>
  <r>
    <x v="267"/>
    <s v="1190976"/>
    <x v="0"/>
    <s v=""/>
    <m/>
    <x v="255"/>
    <x v="259"/>
    <x v="257"/>
    <x v="260"/>
    <x v="273"/>
  </r>
  <r>
    <x v="268"/>
    <s v="1190483"/>
    <x v="8"/>
    <s v=""/>
    <m/>
    <x v="256"/>
    <x v="260"/>
    <x v="258"/>
    <x v="261"/>
    <x v="274"/>
  </r>
  <r>
    <x v="269"/>
    <s v="1190581"/>
    <x v="3"/>
    <s v=""/>
    <m/>
    <x v="257"/>
    <x v="261"/>
    <x v="259"/>
    <x v="262"/>
    <x v="275"/>
  </r>
  <r>
    <x v="270"/>
    <s v="1190490"/>
    <x v="8"/>
    <s v=""/>
    <m/>
    <x v="258"/>
    <x v="262"/>
    <x v="260"/>
    <x v="263"/>
    <x v="276"/>
  </r>
  <r>
    <x v="271"/>
    <s v="0420202"/>
    <x v="8"/>
    <s v=""/>
    <m/>
    <x v="259"/>
    <x v="263"/>
    <x v="261"/>
    <x v="264"/>
    <x v="277"/>
  </r>
  <r>
    <x v="272"/>
    <s v="1200284"/>
    <x v="0"/>
    <s v=""/>
    <m/>
    <x v="260"/>
    <x v="264"/>
    <x v="262"/>
    <x v="265"/>
    <x v="278"/>
  </r>
  <r>
    <x v="273"/>
    <s v="1170013"/>
    <x v="6"/>
    <s v=""/>
    <m/>
    <x v="261"/>
    <x v="265"/>
    <x v="263"/>
    <x v="266"/>
    <x v="279"/>
  </r>
  <r>
    <x v="274"/>
    <s v="1190242"/>
    <x v="3"/>
    <s v=""/>
    <m/>
    <x v="262"/>
    <x v="266"/>
    <x v="104"/>
    <x v="267"/>
    <x v="280"/>
  </r>
  <r>
    <x v="275"/>
    <s v="1190805"/>
    <x v="3"/>
    <d v="2023-02-28T18:09:27"/>
    <m/>
    <x v="263"/>
    <x v="267"/>
    <x v="264"/>
    <x v="268"/>
    <x v="281"/>
  </r>
  <r>
    <x v="276"/>
    <s v="1191379"/>
    <x v="3"/>
    <d v="2023-02-28T18:09:27"/>
    <m/>
    <x v="264"/>
    <x v="268"/>
    <x v="265"/>
    <x v="269"/>
    <x v="281"/>
  </r>
  <r>
    <x v="277"/>
    <s v="1191378"/>
    <x v="3"/>
    <d v="2023-02-28T18:09:27"/>
    <m/>
    <x v="265"/>
    <x v="269"/>
    <x v="104"/>
    <x v="270"/>
    <x v="281"/>
  </r>
  <r>
    <x v="278"/>
    <s v="1210285"/>
    <x v="2"/>
    <d v="2021-12-31T05:00:00"/>
    <m/>
    <x v="266"/>
    <x v="270"/>
    <x v="266"/>
    <x v="83"/>
    <x v="281"/>
  </r>
  <r>
    <x v="279"/>
    <s v="1210212"/>
    <x v="6"/>
    <d v="2022-03-18T00:00:00"/>
    <m/>
    <x v="267"/>
    <x v="271"/>
    <x v="267"/>
    <x v="83"/>
    <x v="281"/>
  </r>
  <r>
    <x v="280"/>
    <s v="1192016"/>
    <x v="5"/>
    <d v="2022-01-27T00:00:00"/>
    <m/>
    <x v="268"/>
    <x v="272"/>
    <x v="268"/>
    <x v="83"/>
    <x v="281"/>
  </r>
  <r>
    <x v="281"/>
    <s v="1180030"/>
    <x v="3"/>
    <d v="2020-12-08T05:00:00"/>
    <m/>
    <x v="269"/>
    <x v="273"/>
    <x v="83"/>
    <x v="83"/>
    <x v="281"/>
  </r>
  <r>
    <x v="282"/>
    <s v="1180386"/>
    <x v="6"/>
    <d v="2019-08-26T00:00:00"/>
    <m/>
    <x v="270"/>
    <x v="274"/>
    <x v="83"/>
    <x v="83"/>
    <x v="281"/>
  </r>
  <r>
    <x v="283"/>
    <s v="1192952"/>
    <x v="9"/>
    <d v="2021-04-14T00:00:00"/>
    <m/>
    <x v="271"/>
    <x v="275"/>
    <x v="83"/>
    <x v="83"/>
    <x v="281"/>
  </r>
  <r>
    <x v="284"/>
    <s v="1190185"/>
    <x v="6"/>
    <d v="2020-06-24T00:00:00"/>
    <m/>
    <x v="272"/>
    <x v="276"/>
    <x v="83"/>
    <x v="83"/>
    <x v="281"/>
  </r>
  <r>
    <x v="285"/>
    <s v="1200856"/>
    <x v="6"/>
    <d v="2018-09-28T00:00:00"/>
    <m/>
    <x v="273"/>
    <x v="83"/>
    <x v="83"/>
    <x v="83"/>
    <x v="281"/>
  </r>
  <r>
    <x v="286"/>
    <s v="1190838"/>
    <x v="3"/>
    <d v="2018-10-01T04:00:00"/>
    <m/>
    <x v="274"/>
    <x v="83"/>
    <x v="83"/>
    <x v="83"/>
    <x v="281"/>
  </r>
  <r>
    <x v="287"/>
    <s v="1191680"/>
    <x v="3"/>
    <d v="2020-02-04T00:00:00"/>
    <m/>
    <x v="275"/>
    <x v="83"/>
    <x v="83"/>
    <x v="83"/>
    <x v="281"/>
  </r>
  <r>
    <x v="288"/>
    <s v="1210102"/>
    <x v="6"/>
    <d v="2020-04-14T00:00:00"/>
    <m/>
    <x v="276"/>
    <x v="83"/>
    <x v="83"/>
    <x v="83"/>
    <x v="281"/>
  </r>
  <r>
    <x v="289"/>
    <s v="0420307"/>
    <x v="6"/>
    <s v=""/>
    <m/>
    <x v="18"/>
    <x v="83"/>
    <x v="83"/>
    <x v="83"/>
    <x v="281"/>
  </r>
  <r>
    <x v="290"/>
    <s v="0420821"/>
    <x v="6"/>
    <s v=""/>
    <m/>
    <x v="277"/>
    <x v="277"/>
    <x v="269"/>
    <x v="61"/>
    <x v="282"/>
  </r>
  <r>
    <x v="291"/>
    <s v="1200091"/>
    <x v="3"/>
    <s v=""/>
    <m/>
    <x v="278"/>
    <x v="278"/>
    <x v="270"/>
    <x v="271"/>
    <x v="282"/>
  </r>
  <r>
    <x v="292"/>
    <s v="0420003"/>
    <x v="3"/>
    <s v=""/>
    <m/>
    <x v="279"/>
    <x v="279"/>
    <x v="271"/>
    <x v="272"/>
    <x v="282"/>
  </r>
  <r>
    <x v="293"/>
    <s v="0420073"/>
    <x v="3"/>
    <s v=""/>
    <m/>
    <x v="280"/>
    <x v="280"/>
    <x v="272"/>
    <x v="273"/>
    <x v="282"/>
  </r>
  <r>
    <x v="294"/>
    <s v="1200363"/>
    <x v="3"/>
    <s v=""/>
    <m/>
    <x v="281"/>
    <x v="281"/>
    <x v="273"/>
    <x v="274"/>
    <x v="282"/>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83">
  <r>
    <s v="MYSTIC STATION "/>
    <s v="1190128"/>
    <n v="1941364.0020700803"/>
    <n v="1939097.1096705601"/>
    <n v="0"/>
    <n v="966.74634000000026"/>
    <n v="1300.1460595200001"/>
    <n v="0"/>
    <n v="0"/>
    <x v="0"/>
  </r>
  <r>
    <s v="FORE RIVER ENERGY CENTER "/>
    <s v="1190227"/>
    <n v="1315063.80030816"/>
    <n v="1313666.2788479999"/>
    <n v="0"/>
    <n v="622.68393600000013"/>
    <n v="774.83752416000016"/>
    <n v="0"/>
    <n v="0"/>
    <x v="0"/>
  </r>
  <r>
    <s v="SEMASS PARTNERSHIP "/>
    <s v="1200001"/>
    <n v="915607.78054703982"/>
    <n v="336108.20930511993"/>
    <n v="551747"/>
    <n v="7629.3928771199999"/>
    <n v="20123.178364799998"/>
    <n v="0"/>
    <n v="0"/>
    <x v="1"/>
  </r>
  <r>
    <s v="ANP BELLINGHAM ENERGY COMPANY LLC "/>
    <s v="1201509"/>
    <n v="822737.59099056001"/>
    <n v="821902.06559663999"/>
    <n v="0"/>
    <n v="381.15554399999996"/>
    <n v="454.36984991999998"/>
    <n v="0"/>
    <n v="0"/>
    <x v="0"/>
  </r>
  <r>
    <s v="BLACKSTONE POWER GENERATING LLC "/>
    <s v="1180211"/>
    <n v="758869.24468319979"/>
    <n v="758098.66446719982"/>
    <n v="0"/>
    <n v="351.54453599999999"/>
    <n v="419.03568000000001"/>
    <n v="0"/>
    <n v="0"/>
    <x v="0"/>
  </r>
  <r>
    <s v="KENDALL GREEN ENERGY LLC "/>
    <s v="1190093"/>
    <n v="618208.66414944001"/>
    <n v="617556.20228064002"/>
    <n v="0"/>
    <n v="292.091184"/>
    <n v="360.37068479999999"/>
    <n v="0"/>
    <n v="0"/>
    <x v="0"/>
  </r>
  <r>
    <s v="COVANTA HAVERHILL INCORPORATED "/>
    <s v="1210007"/>
    <n v="601928.15274143999"/>
    <n v="236120.0439704"/>
    <n v="342022"/>
    <n v="16691.277234240002"/>
    <n v="7094.8315368000012"/>
    <n v="0"/>
    <n v="0"/>
    <x v="1"/>
  </r>
  <r>
    <s v="FOOTPRINT POWER SALEM HARBOR DEVELOPMENT "/>
    <s v="1193733"/>
    <n v="455999.33670480002"/>
    <n v="455542.58736"/>
    <n v="0"/>
    <n v="211.27554000000003"/>
    <n v="245.47380480000001"/>
    <n v="0"/>
    <n v="0"/>
    <x v="0"/>
  </r>
  <r>
    <s v="WHEELABRATOR MILLBURY INC "/>
    <s v="1180419"/>
    <n v="453633.78403727995"/>
    <n v="190599.13571855996"/>
    <n v="252408"/>
    <n v="4143.8390313599994"/>
    <n v="6482.8092873599999"/>
    <n v="0"/>
    <n v="0"/>
    <x v="1"/>
  </r>
  <r>
    <s v="WHEELABRATOR NORTH ANDOVER INCORPORATED "/>
    <s v="1210261"/>
    <n v="443344.61965248"/>
    <n v="182568.40112512"/>
    <n v="251513"/>
    <n v="3611.9129256000001"/>
    <n v="5651.3056017600002"/>
    <n v="0"/>
    <n v="0"/>
    <x v="1"/>
  </r>
  <r>
    <s v="MILLENNIUM POWER COMPANY LLC "/>
    <s v="1180281"/>
    <n v="430556.94409392006"/>
    <n v="430119.78609600005"/>
    <n v="0"/>
    <n v="199.064628"/>
    <n v="238.09336992000001"/>
    <n v="0"/>
    <n v="0"/>
    <x v="0"/>
  </r>
  <r>
    <s v="WHEELABRATOR SAUGUS INC "/>
    <s v="1197654"/>
    <n v="376707.31977311993"/>
    <n v="143923.73202831997"/>
    <n v="224573"/>
    <n v="3197.3710607999997"/>
    <n v="5013.2166839999991"/>
    <n v="0"/>
    <n v="0"/>
    <x v="1"/>
  </r>
  <r>
    <s v="NATIONAL GRID USA SERVICE COMPANY INC "/>
    <s v="1193490"/>
    <n v="371735.59388111997"/>
    <n v="4387.9095792000007"/>
    <n v="0"/>
    <n v="367345.46746800002"/>
    <n v="2.21683392"/>
    <n v="0"/>
    <n v="0"/>
    <x v="0"/>
  </r>
  <r>
    <s v="MEDICAL AREA TOTAL ENERGY PLANT "/>
    <s v="1191191"/>
    <n v="262902.85018703999"/>
    <n v="262617.625872"/>
    <n v="0"/>
    <n v="126.82882800000002"/>
    <n v="158.39548704000001"/>
    <n v="0"/>
    <n v="0"/>
    <x v="0"/>
  </r>
  <r>
    <s v="BERKSHIRE POWER COMPANY LLC "/>
    <s v="0420067"/>
    <n v="258309.10663487998"/>
    <n v="258050.72373695998"/>
    <n v="0"/>
    <n v="120.21769871999999"/>
    <n v="138.16519919999999"/>
    <n v="0"/>
    <n v="0"/>
    <x v="0"/>
  </r>
  <r>
    <s v="MASSPOWER LLC "/>
    <s v="0420007"/>
    <n v="209797.42098672001"/>
    <n v="209584.34683200001"/>
    <n v="0"/>
    <n v="97.176996000000003"/>
    <n v="115.89715872000001"/>
    <n v="0"/>
    <n v="0"/>
    <x v="0"/>
  </r>
  <r>
    <s v="DIGHTON POWER "/>
    <s v="1200276"/>
    <n v="158300.94536928"/>
    <n v="158142.087936"/>
    <n v="0"/>
    <n v="73.610570879999997"/>
    <n v="85.246862399999998"/>
    <n v="0"/>
    <n v="0"/>
    <x v="0"/>
  </r>
  <r>
    <s v="TWIN RIVERS TECHNOLOGIES MANUFACTURING C "/>
    <s v="1190497"/>
    <n v="148404.64394447996"/>
    <n v="52874.06725439999"/>
    <n v="93546.973547999994"/>
    <n v="659.09894400000007"/>
    <n v="1324.5041980799999"/>
    <n v="0"/>
    <n v="0"/>
    <x v="2"/>
  </r>
  <r>
    <s v="COLUMBIA GAS LAWRENCE OPERATING CENTER "/>
    <s v="1210635"/>
    <n v="143693.76408912009"/>
    <n v="8588.7869961599954"/>
    <n v="0"/>
    <n v="135100.23715440009"/>
    <n v="4.7399385600000006"/>
    <n v="0"/>
    <n v="0"/>
    <x v="3"/>
  </r>
  <r>
    <s v="MASSACHUSETTS INSTITUTE OF TECHNOLOGY "/>
    <s v="1191844"/>
    <n v="132760.07901072007"/>
    <n v="132620.87905920006"/>
    <n v="0"/>
    <n v="62.367731999999954"/>
    <n v="76.83221952000001"/>
    <n v="0"/>
    <n v="0"/>
    <x v="4"/>
  </r>
  <r>
    <s v="DISTRIGAS OF MASSACHUSETTS LLC "/>
    <s v="1190814"/>
    <n v="120173.35650768"/>
    <n v="41219.022096000001"/>
    <n v="0"/>
    <n v="78930.598068000007"/>
    <n v="23.736343679999997"/>
    <n v="0"/>
    <n v="0"/>
    <x v="3"/>
  </r>
  <r>
    <s v="CANAL GENERATING LLC "/>
    <s v="1200054"/>
    <n v="117848.94018912001"/>
    <n v="117581.25758400001"/>
    <n v="0"/>
    <n v="110.152224"/>
    <n v="157.53038112000002"/>
    <n v="0"/>
    <n v="0"/>
    <x v="0"/>
  </r>
  <r>
    <s v="COMMUNITY ECO SPRINGFIELD LLC "/>
    <s v="0420006"/>
    <n v="117292.19481504"/>
    <n v="42880.00567744"/>
    <n v="71828"/>
    <n v="1003.8923697600001"/>
    <n v="1580.29676784"/>
    <n v="0"/>
    <n v="0"/>
    <x v="1"/>
  </r>
  <r>
    <s v="RESOURCE CONTROL INC-WESTMINSTER "/>
    <s v="1180329"/>
    <n v="116722.36924992001"/>
    <n v="305.61971328000004"/>
    <n v="62809.647263999999"/>
    <n v="53491.766126399998"/>
    <n v="115.33614623999999"/>
    <n v="0"/>
    <n v="0"/>
    <x v="5"/>
  </r>
  <r>
    <s v="NSTAR GAS "/>
    <s v="1193487"/>
    <n v="116413.54439904001"/>
    <n v="20984.293693439999"/>
    <n v="0"/>
    <n v="95417.827061760006"/>
    <n v="11.423643840000002"/>
    <n v="0"/>
    <n v="0"/>
    <x v="3"/>
  </r>
  <r>
    <s v="UMASS AMHERST CAMPUS "/>
    <s v="0420004"/>
    <n v="106728.28881120002"/>
    <n v="106608.21662736002"/>
    <n v="0"/>
    <n v="54.283944960000014"/>
    <n v="65.78823887999998"/>
    <n v="0"/>
    <n v="0"/>
    <x v="4"/>
  </r>
  <r>
    <s v="VICINITY ENERGY LLC "/>
    <s v="1190507"/>
    <n v="103942.06877375999"/>
    <n v="103807.10735136"/>
    <n v="0"/>
    <n v="54.803951999999988"/>
    <n v="80.157470399999994"/>
    <n v="0"/>
    <n v="0"/>
    <x v="6"/>
  </r>
  <r>
    <s v="SOUTHBRIDGE LANDFILL GAS MANAGEMENT "/>
    <s v="1180570"/>
    <n v="103834.15996464"/>
    <n v="13.076380799999999"/>
    <n v="53255.180160000004"/>
    <n v="50471.601163200001"/>
    <n v="94.30226064"/>
    <n v="0"/>
    <n v="0"/>
    <x v="5"/>
  </r>
  <r>
    <s v="MILFORD POWER LLC "/>
    <s v="1201504"/>
    <n v="103029.07684607999"/>
    <n v="102917.36940911999"/>
    <n v="0"/>
    <n v="51.762745440000003"/>
    <n v="59.944691519999999"/>
    <n v="0"/>
    <n v="0"/>
    <x v="0"/>
  </r>
  <r>
    <s v="GENERAL ELECTRIC AIRCRAFT ENGINES "/>
    <s v="1190138"/>
    <n v="91052.791714079998"/>
    <n v="90940.541680800001"/>
    <n v="0"/>
    <n v="47.691504000000009"/>
    <n v="64.558529280000016"/>
    <n v="0"/>
    <n v="0"/>
    <x v="2"/>
  </r>
  <r>
    <s v="UMASS MEDICAL SCHOOL "/>
    <s v="1180334"/>
    <n v="87649.39498895999"/>
    <n v="87555.718514879991"/>
    <n v="0"/>
    <n v="43.322065920000007"/>
    <n v="50.354408160000006"/>
    <n v="0"/>
    <n v="0"/>
    <x v="4"/>
  </r>
  <r>
    <s v="SOLUTIA INC "/>
    <s v="0420086"/>
    <n v="85354.288669440008"/>
    <n v="85265.433146880008"/>
    <n v="0"/>
    <n v="40.171269600000002"/>
    <n v="48.684252960000002"/>
    <n v="0"/>
    <n v="0"/>
    <x v="2"/>
  </r>
  <r>
    <s v="HARVARD UNIVERSITY BLACKSTONE STEAM PLAN "/>
    <s v="1190092"/>
    <n v="82090.191687839993"/>
    <n v="81997.364715839998"/>
    <n v="0"/>
    <n v="40.785444000000005"/>
    <n v="52.041528"/>
    <n v="0"/>
    <n v="0"/>
    <x v="4"/>
  </r>
  <r>
    <s v="COMMUNITY ECO PITTSFIELD LLC "/>
    <s v="1170004"/>
    <n v="74480.415922079992"/>
    <n v="33338.232898399991"/>
    <n v="39490"/>
    <n v="641.7855763199999"/>
    <n v="1010.39744736"/>
    <n v="0"/>
    <n v="0"/>
    <x v="1"/>
  </r>
  <r>
    <s v="STONY BROOK ENERGY CENTER "/>
    <s v="0420001"/>
    <n v="70695.128458079984"/>
    <n v="70523.00050319999"/>
    <n v="0"/>
    <n v="55.257552000000004"/>
    <n v="116.87040287999997"/>
    <n v="0"/>
    <n v="0"/>
    <x v="0"/>
  </r>
  <r>
    <s v="STORED SOLAR FITCHBURG LLC "/>
    <s v="1180061"/>
    <n v="67511.269506240002"/>
    <n v="851.53330080000001"/>
    <n v="61847.561663999993"/>
    <n v="678.90538800000002"/>
    <n v="4044.3272654399998"/>
    <n v="88.941888000000006"/>
    <n v="0"/>
    <x v="0"/>
  </r>
  <r>
    <s v="MWRA DEER ISLAND "/>
    <s v="1191899"/>
    <n v="66052.373698079988"/>
    <n v="10421.86216176"/>
    <n v="55310.174771039994"/>
    <n v="95.598468000000011"/>
    <n v="224.73829728000004"/>
    <n v="0"/>
    <n v="0"/>
    <x v="7"/>
  </r>
  <r>
    <s v="NEA BELLINGHAM "/>
    <s v="1201550"/>
    <n v="65740.094773920006"/>
    <n v="63348.262699680003"/>
    <n v="0"/>
    <n v="44.620632000000001"/>
    <n v="61.611762239999997"/>
    <n v="2285.5996800000003"/>
    <n v="0"/>
    <x v="0"/>
  </r>
  <r>
    <s v="ST GOBAIN ABRASIVES INC "/>
    <s v="1180115"/>
    <n v="63119.674427040023"/>
    <n v="63052.863048000021"/>
    <n v="0"/>
    <n v="29.395547999999991"/>
    <n v="37.41583104"/>
    <n v="0"/>
    <n v="0"/>
    <x v="2"/>
  </r>
  <r>
    <s v="PITTSFIELD GENERATING COMPANY LP "/>
    <s v="1170006"/>
    <n v="59992.715240639998"/>
    <n v="59919.978938399996"/>
    <n v="0"/>
    <n v="30.724595999999995"/>
    <n v="42.011706240000002"/>
    <n v="0"/>
    <n v="0"/>
    <x v="0"/>
  </r>
  <r>
    <s v="TAUNTON MUNICIPAL LIGHT PLANT "/>
    <s v="1200067"/>
    <n v="51346.396160639997"/>
    <n v="51288.3927864"/>
    <n v="0"/>
    <n v="24.729636960000004"/>
    <n v="33.273737279999999"/>
    <n v="0"/>
    <n v="0"/>
    <x v="0"/>
  </r>
  <r>
    <s v="CARVER MARION WAREHAM REGIONAL REFUSE "/>
    <s v="1200610"/>
    <n v="49632.020313119996"/>
    <n v="24.276672000000001"/>
    <n v="2290.3806239999999"/>
    <n v="47317.308947999998"/>
    <n v="5.4069119999999998E-2"/>
    <n v="0"/>
    <n v="0"/>
    <x v="5"/>
  </r>
  <r>
    <s v="GILLETTE COMPANY LLC THE "/>
    <s v="1190033"/>
    <n v="48758.969679839996"/>
    <n v="48708.874821599995"/>
    <n v="0"/>
    <n v="23.129154720000002"/>
    <n v="26.965703520000002"/>
    <n v="0"/>
    <n v="0"/>
    <x v="2"/>
  </r>
  <r>
    <s v="BOSTON UNIVERSITY PHYSICAL PLANT "/>
    <s v="1191578"/>
    <n v="48420.98633231999"/>
    <n v="48367.802548799991"/>
    <n v="0"/>
    <n v="24.210809280000014"/>
    <n v="28.972974240000006"/>
    <n v="0"/>
    <n v="0"/>
    <x v="4"/>
  </r>
  <r>
    <s v="SPECIALTY MINERALS "/>
    <s v="1170042"/>
    <n v="46329.493795199996"/>
    <n v="46259.522638559996"/>
    <n v="0"/>
    <n v="28.012249440000001"/>
    <n v="41.958907199999999"/>
    <n v="0"/>
    <n v="0"/>
    <x v="2"/>
  </r>
  <r>
    <s v="ROUSSELOT PEABODY INC "/>
    <s v="1190175"/>
    <n v="41016.808304640006"/>
    <n v="40974.994640160003"/>
    <n v="0"/>
    <n v="19.382509439999996"/>
    <n v="22.431155040000004"/>
    <n v="0"/>
    <n v="0"/>
    <x v="2"/>
  </r>
  <r>
    <s v="WYETH LLC "/>
    <s v="1211015"/>
    <n v="40610.474150400005"/>
    <n v="40568.713920000002"/>
    <n v="0"/>
    <n v="19.051200000000001"/>
    <n v="22.7090304"/>
    <n v="0"/>
    <n v="0"/>
    <x v="2"/>
  </r>
  <r>
    <s v="COLONIAL GAS LOWELL "/>
    <s v="1210285"/>
    <n v="40298.880343680001"/>
    <n v="1458.9866188799999"/>
    <n v="0"/>
    <n v="38839.082688000002"/>
    <n v="0.8110368"/>
    <n v="0"/>
    <n v="0"/>
    <x v="3"/>
  </r>
  <r>
    <s v="WASTE MANAGEMENT OF MASS INC "/>
    <s v="1201047"/>
    <n v="39517.604693280002"/>
    <n v="42.78781584"/>
    <n v="12339.543888"/>
    <n v="27116.247916800003"/>
    <n v="19.025072640000001"/>
    <n v="0"/>
    <n v="0"/>
    <x v="5"/>
  </r>
  <r>
    <s v="ANALOG DEVICES INC "/>
    <s v="1190226"/>
    <n v="35617.537287359999"/>
    <n v="5161.728771359999"/>
    <n v="0"/>
    <n v="2.4182323200000004"/>
    <n v="1494.4617676799999"/>
    <n v="5605.4073599999992"/>
    <n v="23353.521156000003"/>
    <x v="2"/>
  </r>
  <r>
    <s v="UPPER BLACKSTONE SSI "/>
    <s v="1180937"/>
    <n v="35483.046066720002"/>
    <n v="4996.8712080000005"/>
    <n v="27679.978368"/>
    <n v="242.31992399999996"/>
    <n v="2563.87656672"/>
    <n v="0"/>
    <n v="0"/>
    <x v="7"/>
  </r>
  <r>
    <s v="SKYWORKS SOLUTIONS INC "/>
    <s v="1191245"/>
    <n v="33726.3897096"/>
    <n v="3994.88704272"/>
    <n v="0"/>
    <n v="1.8824399999999997"/>
    <n v="89.835842880000001"/>
    <n v="2355.9258239999999"/>
    <n v="27283.858560000001"/>
    <x v="2"/>
  </r>
  <r>
    <s v="DARTMOUTH POWER ASSOCATES "/>
    <s v="1200025"/>
    <n v="33335.736960959999"/>
    <n v="33295.297432320003"/>
    <n v="0"/>
    <n v="16.946496"/>
    <n v="23.493032639999999"/>
    <n v="0"/>
    <n v="0"/>
    <x v="0"/>
  </r>
  <r>
    <s v="ERVING PAPER MILLS "/>
    <s v="0420121"/>
    <n v="32779.078133760006"/>
    <n v="32739.933360960003"/>
    <n v="0"/>
    <n v="17.207769599999999"/>
    <n v="21.937003200000003"/>
    <n v="0"/>
    <n v="0"/>
    <x v="2"/>
  </r>
  <r>
    <s v="LIBERTY UTILITIES "/>
    <s v="1200159"/>
    <n v="32774.405872320007"/>
    <n v="232.51490640000003"/>
    <n v="0"/>
    <n v="32541.836171040002"/>
    <n v="5.4794879999999997E-2"/>
    <n v="0"/>
    <n v="0"/>
    <x v="3"/>
  </r>
  <r>
    <s v="BIOGEN INC "/>
    <s v="1191819"/>
    <n v="30294.88420896"/>
    <n v="30263.480664479997"/>
    <n v="0"/>
    <n v="14.290668"/>
    <n v="17.112876480000001"/>
    <n v="0"/>
    <n v="0"/>
    <x v="2"/>
  </r>
  <r>
    <s v="NORTHEASTERN UNIVERSITY "/>
    <s v="1190054"/>
    <n v="30124.740391199997"/>
    <n v="30093.559564319999"/>
    <n v="0"/>
    <n v="14.345100000000002"/>
    <n v="16.835726879999999"/>
    <n v="0"/>
    <n v="0"/>
    <x v="4"/>
  </r>
  <r>
    <s v="SEAMAN PAPER COMPANY "/>
    <s v="1180035"/>
    <n v="30007.977763679999"/>
    <n v="783.42562367999994"/>
    <n v="28814.123519999997"/>
    <n v="59.487190560000002"/>
    <n v="350.94142943999998"/>
    <n v="0"/>
    <n v="0"/>
    <x v="2"/>
  </r>
  <r>
    <s v="TENNESSEE GAS PIPELINE LLC STATION 264 "/>
    <s v="1180591"/>
    <n v="29114.458430400005"/>
    <n v="29082.922706880003"/>
    <n v="0"/>
    <n v="14.612996159999998"/>
    <n v="16.92272736"/>
    <n v="0"/>
    <n v="0"/>
    <x v="3"/>
  </r>
  <r>
    <s v="USAF HANSCOM AFB 66 ABG/CEIE "/>
    <s v="1190499"/>
    <n v="28764.565089120009"/>
    <n v="28730.658489120011"/>
    <n v="0"/>
    <n v="15.261462719999995"/>
    <n v="18.645137280000004"/>
    <n v="0"/>
    <n v="0"/>
    <x v="6"/>
  </r>
  <r>
    <s v="NEWARK AMERICA "/>
    <s v="1180355"/>
    <n v="28738.373317920003"/>
    <n v="28709.614080000003"/>
    <n v="0"/>
    <n v="13.025124"/>
    <n v="15.734113920000002"/>
    <n v="0"/>
    <n v="0"/>
    <x v="2"/>
  </r>
  <r>
    <s v="AMERESCO CHICOPEE ENERGY INC "/>
    <s v="0420110"/>
    <n v="27949.619617919994"/>
    <n v="1888.4910240000002"/>
    <n v="25929.327311999998"/>
    <n v="39.694535999999999"/>
    <n v="92.106745920000009"/>
    <n v="0"/>
    <n v="0"/>
    <x v="0"/>
  </r>
  <r>
    <s v="BRAINTREE ELECTRIC "/>
    <s v="1190491"/>
    <n v="27346.324269599994"/>
    <n v="27301.403717279994"/>
    <n v="0"/>
    <n v="16.673065919999999"/>
    <n v="28.247486399999996"/>
    <n v="0"/>
    <n v="0"/>
    <x v="0"/>
  </r>
  <r>
    <s v="BFI RANDOLPH LANDFILL "/>
    <s v="1190913"/>
    <n v="27272.570451840002"/>
    <n v="0"/>
    <n v="7390.9584000000004"/>
    <n v="19873.123200000002"/>
    <n v="8.4888518400000006"/>
    <n v="0"/>
    <n v="0"/>
    <x v="5"/>
  </r>
  <r>
    <s v="MASSPORT LOGAN AIRPORT "/>
    <s v="1191249"/>
    <n v="27244.573261919992"/>
    <n v="27211.012032959992"/>
    <n v="0"/>
    <n v="14.212739520000001"/>
    <n v="19.348489440000016"/>
    <n v="0"/>
    <n v="0"/>
    <x v="6"/>
  </r>
  <r>
    <s v="CHICOPEE SANITARY LANDFILL "/>
    <s v="0420233"/>
    <n v="27195.878394720003"/>
    <n v="0"/>
    <n v="3516.8516107200003"/>
    <n v="23674.971600000001"/>
    <n v="4.0551839999999997"/>
    <n v="0"/>
    <n v="0"/>
    <x v="5"/>
  </r>
  <r>
    <s v="HOLLINGSWORTH &amp; VOSE "/>
    <s v="1210086"/>
    <n v="24110.913496320001"/>
    <n v="24085.175960160002"/>
    <n v="0"/>
    <n v="11.922876000000002"/>
    <n v="13.814660160000001"/>
    <n v="0"/>
    <n v="0"/>
    <x v="2"/>
  </r>
  <r>
    <s v="TENNESSEE GAS PIPELINE COMPANY LLC "/>
    <s v="0420005"/>
    <n v="23776.141001759999"/>
    <n v="23750.405461440001"/>
    <n v="0"/>
    <n v="11.926595519999998"/>
    <n v="13.808944799999999"/>
    <n v="0"/>
    <n v="0"/>
    <x v="3"/>
  </r>
  <r>
    <s v="OCEAN SPRAY CRANBERRIES INC "/>
    <s v="1200278"/>
    <n v="22411.74975984"/>
    <n v="19434.470771519998"/>
    <n v="2904.6616199999999"/>
    <n v="29.683221120000006"/>
    <n v="42.934147199999991"/>
    <n v="0"/>
    <n v="0"/>
    <x v="2"/>
  </r>
  <r>
    <s v="WELLESLEY COLLEGE "/>
    <s v="1190261"/>
    <n v="22241.334961439996"/>
    <n v="22216.152450239995"/>
    <n v="0"/>
    <n v="11.188860479999999"/>
    <n v="13.993650720000002"/>
    <n v="0"/>
    <n v="0"/>
    <x v="4"/>
  </r>
  <r>
    <s v="BOSTON COLLEGE CHESTNUT HILL "/>
    <s v="1190292"/>
    <n v="22225.021781759988"/>
    <n v="22199.069692799989"/>
    <n v="0"/>
    <n v="11.253634559999993"/>
    <n v="14.698454400000005"/>
    <n v="0"/>
    <n v="0"/>
    <x v="4"/>
  </r>
  <r>
    <s v="OLDCASTLE LAWN &amp; GARDEN INC LEE PLANT "/>
    <s v="1170012"/>
    <n v="21892.94666496"/>
    <n v="21811.791455999999"/>
    <n v="0"/>
    <n v="30.032856000000002"/>
    <n v="51.122352960000008"/>
    <n v="0"/>
    <n v="0"/>
    <x v="2"/>
  </r>
  <r>
    <s v="HOME MARKET FOODS "/>
    <s v="1193160"/>
    <n v="20651.670000000002"/>
    <n v="20630.36"/>
    <n v="0"/>
    <n v="9.7200000000000006"/>
    <n v="11.59"/>
    <n v="0"/>
    <n v="0"/>
    <x v="2"/>
  </r>
  <r>
    <s v="PJ KEATING COMPANY "/>
    <s v="1180296"/>
    <n v="19805.650835039996"/>
    <n v="19785.462006239999"/>
    <n v="0"/>
    <n v="9.35849376"/>
    <n v="10.83033504"/>
    <n v="0"/>
    <n v="0"/>
    <x v="2"/>
  </r>
  <r>
    <s v="SMITH COLLEGE"/>
    <s v="0420058"/>
    <n v="18966.57221088"/>
    <n v="18947.017152"/>
    <n v="0"/>
    <n v="9.0332625600000007"/>
    <n v="10.52179632"/>
    <n v="0"/>
    <n v="0"/>
    <x v="4"/>
  </r>
  <r>
    <s v="BONDIS ISLAND LANDFILL "/>
    <s v="0420361"/>
    <n v="18824.400000000001"/>
    <n v="0"/>
    <n v="0"/>
    <n v="18824.400000000001"/>
    <n v="0"/>
    <n v="0"/>
    <n v="0"/>
    <x v="5"/>
  </r>
  <r>
    <s v="TANNER STREET GENERATION LLC "/>
    <s v="1210362"/>
    <n v="18768.294216000002"/>
    <n v="18742.323710880002"/>
    <n v="0"/>
    <n v="10.371564000000001"/>
    <n v="15.598941119999997"/>
    <n v="0"/>
    <n v="0"/>
    <x v="0"/>
  </r>
  <r>
    <s v="AGGREGATE INDUSTRIES "/>
    <s v="1200404"/>
    <n v="18487.948913280001"/>
    <n v="18452.312010720001"/>
    <n v="0"/>
    <n v="10.717297920000002"/>
    <n v="24.919604639999996"/>
    <n v="0"/>
    <n v="0"/>
    <x v="2"/>
  </r>
  <r>
    <s v="BFINA EAST BRIDGEWATER LANDFILL "/>
    <s v="1192250"/>
    <n v="18243.472665600002"/>
    <n v="0"/>
    <n v="11609.438400000001"/>
    <n v="6613.4880000000003"/>
    <n v="20.546265599999998"/>
    <n v="0"/>
    <n v="0"/>
    <x v="5"/>
  </r>
  <r>
    <s v="RAYTHEON INTEGRATED AIR DEFENSE CENTER "/>
    <s v="1211013"/>
    <n v="18114.031101600001"/>
    <n v="6941.9979115200003"/>
    <n v="0"/>
    <n v="3.3549163200000001"/>
    <n v="4.04003376"/>
    <n v="0"/>
    <n v="11164.63824"/>
    <x v="2"/>
  </r>
  <r>
    <s v="LAHEY CLINIC HOSPITAL INC "/>
    <s v="1190593"/>
    <n v="17646.241858560003"/>
    <n v="17123.852964960002"/>
    <n v="0"/>
    <n v="8.1408499199999991"/>
    <n v="514.24804368000002"/>
    <n v="0"/>
    <n v="0"/>
    <x v="4"/>
  </r>
  <r>
    <s v="COCA-COLA NORTH AMERICA "/>
    <s v="0420033"/>
    <n v="16916.396011200002"/>
    <n v="16766.329527360002"/>
    <n v="132.25506336000001"/>
    <n v="8.1398519999999994"/>
    <n v="9.6715684799999995"/>
    <n v="0"/>
    <n v="0"/>
    <x v="2"/>
  </r>
  <r>
    <s v="MWRA FORE RIVER STAGING AREA "/>
    <s v="1190304"/>
    <n v="16518.184381439998"/>
    <n v="16484.255555039999"/>
    <n v="0"/>
    <n v="15.950844"/>
    <n v="17.977982399999998"/>
    <n v="0"/>
    <n v="0"/>
    <x v="7"/>
  </r>
  <r>
    <s v="HOPKINTON LNG CORP "/>
    <s v="1190957"/>
    <n v="16350.061714560004"/>
    <n v="16333.387378560004"/>
    <n v="0"/>
    <n v="7.7276203200000007"/>
    <n v="8.9467156800000005"/>
    <n v="0"/>
    <n v="0"/>
    <x v="3"/>
  </r>
  <r>
    <s v="AGRI MARK INC "/>
    <s v="0420788"/>
    <n v="16271.023184640002"/>
    <n v="16254.434851200002"/>
    <n v="0"/>
    <n v="7.689427199999999"/>
    <n v="8.8989062400000005"/>
    <n v="0"/>
    <n v="0"/>
    <x v="2"/>
  </r>
  <r>
    <s v="UMASS DARTMOUTH "/>
    <s v="1200091"/>
    <n v="16242.934367519996"/>
    <n v="16225.775768159996"/>
    <n v="0"/>
    <n v="7.924845600000002"/>
    <n v="9.233753759999999"/>
    <n v="0"/>
    <n v="0"/>
    <x v="4"/>
  </r>
  <r>
    <s v="COOLEY DICKINSON HOSPITAL "/>
    <s v="0420054"/>
    <n v="15927.92141472"/>
    <n v="1289.1300000000001"/>
    <n v="17157.03"/>
    <n v="33.54"/>
    <n v="393.2"/>
    <n v="0"/>
    <n v="0"/>
    <x v="4"/>
  </r>
  <r>
    <s v="TENNESSEE GAS PIPELINE LLC STATION 266A "/>
    <s v="1180060"/>
    <n v="15797.287789920001"/>
    <n v="15780.15985392"/>
    <n v="0"/>
    <n v="7.9367299199999994"/>
    <n v="9.1912060799999988"/>
    <n v="0"/>
    <n v="0"/>
    <x v="3"/>
  </r>
  <r>
    <s v="TUFTS UNIVERSITY "/>
    <s v="1190156"/>
    <n v="15431.129532000003"/>
    <n v="15414.876499680002"/>
    <n v="0"/>
    <n v="7.4592705599999976"/>
    <n v="8.7937617599999989"/>
    <n v="0"/>
    <n v="0"/>
    <x v="4"/>
  </r>
  <r>
    <s v="FOUNTAIN PLATING CO INC "/>
    <s v="0420187"/>
    <n v="15315.507436320004"/>
    <n v="15299.891802720003"/>
    <n v="0"/>
    <n v="7.2381859200000003"/>
    <n v="8.3774476800000013"/>
    <n v="0"/>
    <n v="0"/>
    <x v="2"/>
  </r>
  <r>
    <s v="FOREST CITY UNIVERSITY PARK AT MIT "/>
    <s v="1193230"/>
    <n v="15255.062877599996"/>
    <n v="15239.326042079996"/>
    <n v="0"/>
    <n v="7.2517031999999997"/>
    <n v="8.4851323200000053"/>
    <n v="0"/>
    <n v="0"/>
    <x v="4"/>
  </r>
  <r>
    <s v="SONOCO PRODUCTS CO INC "/>
    <s v="0420925"/>
    <n v="14979.17265264"/>
    <n v="14963.901119999999"/>
    <n v="0"/>
    <n v="7.0790630400000003"/>
    <n v="8.1924696000000008"/>
    <n v="0"/>
    <n v="0"/>
    <x v="2"/>
  </r>
  <r>
    <s v="GENZYME CORPORATION "/>
    <s v="1191771"/>
    <n v="14181.603508799997"/>
    <n v="14161.758508799996"/>
    <n v="0"/>
    <n v="7.9340083199999993"/>
    <n v="11.910991679999997"/>
    <n v="0"/>
    <n v="0"/>
    <x v="2"/>
  </r>
  <r>
    <s v="UMASS LOWELL NORTH CAMPUS "/>
    <s v="1210041"/>
    <n v="14061.3500664"/>
    <n v="14046.57704016"/>
    <n v="0"/>
    <n v="6.745394880000001"/>
    <n v="8.0276313600000009"/>
    <n v="0"/>
    <n v="0"/>
    <x v="4"/>
  </r>
  <r>
    <s v="GREATER LAWRENCE SANITARY DISTRICT "/>
    <s v="1210242"/>
    <n v="13499.786734560001"/>
    <n v="9999.621253440002"/>
    <n v="3472.04926656"/>
    <n v="10.07518176"/>
    <n v="18.0410328"/>
    <n v="0"/>
    <n v="0"/>
    <x v="7"/>
  </r>
  <r>
    <s v="WILLIAMS COLLEGE "/>
    <s v="1170036"/>
    <n v="13483.510205759998"/>
    <n v="13468.303900799998"/>
    <n v="0"/>
    <n v="6.6633840000000006"/>
    <n v="8.5429209599999982"/>
    <n v="0"/>
    <n v="0"/>
    <x v="4"/>
  </r>
  <r>
    <s v="BAYSTATE MEDICAL CENTER "/>
    <s v="0420093"/>
    <n v="12987.331408800001"/>
    <n v="12963.321907199999"/>
    <n v="0"/>
    <n v="11.10040848"/>
    <n v="12.909093120000001"/>
    <n v="0"/>
    <n v="0"/>
    <x v="4"/>
  </r>
  <r>
    <s v="CERTAINTEED "/>
    <s v="1191170"/>
    <n v="12987.176640479998"/>
    <n v="12974.004912959999"/>
    <n v="0"/>
    <n v="5.9534999999999991"/>
    <n v="7.2182275199999983"/>
    <n v="0"/>
    <n v="0"/>
    <x v="2"/>
  </r>
  <r>
    <s v="BRANDEIS UNIVERSITY "/>
    <s v="1190335"/>
    <n v="12957.321051359997"/>
    <n v="12943.992015359998"/>
    <n v="0"/>
    <n v="6.1612487999999912"/>
    <n v="7.1677871999999949"/>
    <n v="0"/>
    <n v="0"/>
    <x v="4"/>
  </r>
  <r>
    <s v="AGGREGATE INDUSTRIES "/>
    <s v="1190344"/>
    <n v="12927.121089119999"/>
    <n v="12920.612745599999"/>
    <n v="0"/>
    <n v="2.90920896"/>
    <n v="3.59913456"/>
    <n v="0"/>
    <n v="0"/>
    <x v="2"/>
  </r>
  <r>
    <s v="AMHERST COLLEGE "/>
    <s v="0420003"/>
    <n v="12810.417338880001"/>
    <n v="12796.068610080001"/>
    <n v="0"/>
    <n v="6.4604433600000002"/>
    <n v="7.8882854399999998"/>
    <n v="0"/>
    <n v="0"/>
    <x v="4"/>
  </r>
  <r>
    <s v="ESSENTIAL POWER MASSACHUSETTS LLC "/>
    <s v="0420117"/>
    <n v="12616.06761072"/>
    <n v="12596.61914784"/>
    <n v="0"/>
    <n v="7.5645964800000005"/>
    <n v="11.883866399999999"/>
    <n v="0"/>
    <n v="0"/>
    <x v="0"/>
  </r>
  <r>
    <s v="BAKER COMMODITIES "/>
    <s v="1210247"/>
    <n v="12582.437162400001"/>
    <n v="12569.609535840002"/>
    <n v="0"/>
    <n v="5.9461516799999998"/>
    <n v="6.8814748799999998"/>
    <n v="0"/>
    <n v="0"/>
    <x v="2"/>
  </r>
  <r>
    <s v="IXYS INTEGRATED CIRUITS, LLC "/>
    <s v="1191497"/>
    <n v="12356.542003679999"/>
    <n v="863.57583648000002"/>
    <n v="0"/>
    <n v="0.41114304000000007"/>
    <n v="93.183683040000005"/>
    <n v="1172.791872"/>
    <n v="10226.579469119999"/>
    <x v="2"/>
  </r>
  <r>
    <s v="BRISTOL-MYERS SQUIBB CO "/>
    <s v="1210627"/>
    <n v="12264.38391024"/>
    <n v="12251.63448432"/>
    <n v="0"/>
    <n v="5.8015440000000007"/>
    <n v="6.9478819199999995"/>
    <n v="0"/>
    <n v="0"/>
    <x v="2"/>
  </r>
  <r>
    <s v="WORCESTER POLYTECHNICAL INSTITUTE "/>
    <s v="1180127"/>
    <n v="11886.9989616"/>
    <n v="11874.756025440001"/>
    <n v="0"/>
    <n v="5.6461406400000005"/>
    <n v="6.5967955200000015"/>
    <n v="0"/>
    <n v="0"/>
    <x v="4"/>
  </r>
  <r>
    <s v="ROHM AND HAAS ELECTRONIC MATERIALS LLC "/>
    <s v="1190910"/>
    <n v="11859.626378879995"/>
    <n v="11793.282479999996"/>
    <n v="0"/>
    <n v="4.2184800000000005"/>
    <n v="62.125418880000005"/>
    <n v="0"/>
    <n v="0"/>
    <x v="2"/>
  </r>
  <r>
    <s v="ACUSHNET COMPANY PLANT #2 "/>
    <s v="1200254"/>
    <n v="11854.728406079999"/>
    <n v="11842.68714048"/>
    <n v="0"/>
    <n v="5.5747439999999999"/>
    <n v="6.4665216000000001"/>
    <n v="0"/>
    <n v="0"/>
    <x v="2"/>
  </r>
  <r>
    <s v="FLEXCON COMPANY INC "/>
    <s v="1180998"/>
    <n v="11429.410184639999"/>
    <n v="11417.76600048"/>
    <n v="0"/>
    <n v="5.4005616000000023"/>
    <n v="6.2436225600000004"/>
    <n v="0"/>
    <n v="0"/>
    <x v="2"/>
  </r>
  <r>
    <s v="AGGREGATE INDUSTRIES "/>
    <s v="1210018"/>
    <n v="11326.8487752"/>
    <n v="11321.222592960001"/>
    <n v="0"/>
    <n v="2.6079278400000003"/>
    <n v="3.0182544000000004"/>
    <n v="0"/>
    <n v="0"/>
    <x v="2"/>
  </r>
  <r>
    <s v="BMR BLACKFAN CIRCLE LLC "/>
    <s v="1191993"/>
    <n v="11126.27991888"/>
    <n v="11114.9164224"/>
    <n v="0"/>
    <n v="5.2629393599999998"/>
    <n v="6.1005571199999995"/>
    <n v="0"/>
    <n v="0"/>
    <x v="4"/>
  </r>
  <r>
    <s v="RESOURCE CONTROL INC "/>
    <s v="1180395"/>
    <n v="11031.17533056"/>
    <n v="170.94333312000001"/>
    <n v="8726.8648319999993"/>
    <n v="2115.9166291199999"/>
    <n v="17.450536319999991"/>
    <n v="0"/>
    <n v="0"/>
    <x v="5"/>
  </r>
  <r>
    <s v="MUELLER ROAD GAS CONTROL "/>
    <s v="0421125"/>
    <n v="10624.236981119997"/>
    <n v="161.84012544000001"/>
    <n v="0"/>
    <n v="10462.313121119998"/>
    <n v="8.373456E-2"/>
    <n v="0"/>
    <n v="0"/>
    <x v="3"/>
  </r>
  <r>
    <s v="COMMONWEALTH NEW BEDFORD ENERGY LLC "/>
    <s v="1200624"/>
    <n v="10532.778701759999"/>
    <n v="9.0093124800000002"/>
    <n v="10469.995199999999"/>
    <n v="16.0669656"/>
    <n v="37.707223679999991"/>
    <n v="0"/>
    <n v="0"/>
    <x v="5"/>
  </r>
  <r>
    <s v="WHEATON COLLEGE "/>
    <s v="1200045"/>
    <n v="10426.51373904"/>
    <n v="10415.767955039999"/>
    <n v="0"/>
    <n v="4.9572129600000006"/>
    <n v="5.7885710400000008"/>
    <n v="0"/>
    <n v="0"/>
    <x v="4"/>
  </r>
  <r>
    <s v="ACUSHNET COMPANY - BALL PLANT III "/>
    <s v="1200619"/>
    <n v="10213.0870464"/>
    <n v="10202.736348"/>
    <n v="0"/>
    <n v="4.78901808"/>
    <n v="5.5616803200000007"/>
    <n v="0"/>
    <n v="0"/>
    <x v="2"/>
  </r>
  <r>
    <s v="KPR US LLC "/>
    <s v="0420821"/>
    <n v="10198.399841280001"/>
    <n v="10197.85071312"/>
    <n v="0"/>
    <n v="0.25174800000000003"/>
    <n v="0.29738016"/>
    <n v="0"/>
    <n v="0"/>
    <x v="2"/>
  </r>
  <r>
    <s v="BFI FALL RIVER LANDFILL"/>
    <s v="1200866"/>
    <n v="10140.22972368"/>
    <n v="3.2387039999999998"/>
    <n v="1844.8728480000002"/>
    <n v="8292.0370679999996"/>
    <n v="8.1103680000000011E-2"/>
    <n v="0"/>
    <n v="0"/>
    <x v="5"/>
  </r>
  <r>
    <s v="ONYX SPECIALTY PAPERS INC WILLOW MILL "/>
    <s v="1170015"/>
    <n v="9957.5757086400008"/>
    <n v="9947.3979225599996"/>
    <n v="0"/>
    <n v="4.7124503999999998"/>
    <n v="5.4653356799999999"/>
    <n v="0"/>
    <n v="0"/>
    <x v="2"/>
  </r>
  <r>
    <s v="RESILIENCE BOSTON INC "/>
    <s v="1191405"/>
    <n v="9907.8107990399985"/>
    <n v="9897.2315769599991"/>
    <n v="0"/>
    <n v="4.8825503999999995"/>
    <n v="5.6966716800000006"/>
    <n v="0"/>
    <n v="0"/>
    <x v="2"/>
  </r>
  <r>
    <s v="BRIDGEWATER CORRECTIONAL COMPLEX "/>
    <s v="1192151"/>
    <n v="9837.6288091200004"/>
    <n v="9826.5711297599992"/>
    <n v="0"/>
    <n v="4.9973111999999995"/>
    <n v="6.0603681600000003"/>
    <n v="0"/>
    <n v="0"/>
    <x v="4"/>
  </r>
  <r>
    <s v="ARDAGH GLASS INC "/>
    <s v="1200856"/>
    <n v="9751.8547727999976"/>
    <n v="9742.4990006399985"/>
    <n v="0"/>
    <n v="4.3273440000000001"/>
    <n v="5.0284281600000007"/>
    <n v="0"/>
    <n v="0"/>
    <x v="2"/>
  </r>
  <r>
    <s v="MOUNT HOLYOKE COLLEGE "/>
    <s v="0420073"/>
    <n v="9728.433681120001"/>
    <n v="9718.5111811200004"/>
    <n v="0"/>
    <n v="4.5990503999999985"/>
    <n v="5.3234495999999991"/>
    <n v="0"/>
    <n v="0"/>
    <x v="4"/>
  </r>
  <r>
    <s v="SHIRE "/>
    <s v="1190813"/>
    <n v="9727.8573369600017"/>
    <n v="9450.8399160000026"/>
    <n v="0"/>
    <n v="4.4174289599999996"/>
    <n v="5.1302159999999999"/>
    <n v="0"/>
    <n v="267.46977599999997"/>
    <x v="2"/>
  </r>
  <r>
    <s v="ISP FREETOWN FINE CHEMICALS "/>
    <s v="1200075"/>
    <n v="9574.481478239999"/>
    <n v="9522.3115814399989"/>
    <n v="0"/>
    <n v="4.0483799999999999"/>
    <n v="48.121516800000002"/>
    <n v="0"/>
    <n v="0"/>
    <x v="2"/>
  </r>
  <r>
    <s v="NOVARTIS INSTITUTES FOR BIOMEDICAL RESEA "/>
    <s v="1191940"/>
    <n v="9529.5728102400008"/>
    <n v="7839.6676848000006"/>
    <n v="0"/>
    <n v="1685.68174656"/>
    <n v="4.2233788800000003"/>
    <n v="0"/>
    <n v="0"/>
    <x v="4"/>
  </r>
  <r>
    <s v="COLLEGE OF THE HOLY CROSS "/>
    <s v="1180106"/>
    <n v="9438.4363147199983"/>
    <n v="9385.7531241599991"/>
    <n v="0"/>
    <n v="4.4720424000000003"/>
    <n v="5.24615616"/>
    <n v="0"/>
    <n v="42.964992000000002"/>
    <x v="4"/>
  </r>
  <r>
    <s v="MCI SHIRLEY "/>
    <s v="1180299"/>
    <n v="9417.512653920001"/>
    <n v="9407.8370937600012"/>
    <n v="0"/>
    <n v="4.4781206399999993"/>
    <n v="5.1974395199999996"/>
    <n v="0"/>
    <n v="0"/>
    <x v="4"/>
  </r>
  <r>
    <s v="BROX INDUSTRIES INC "/>
    <s v="1210259"/>
    <n v="9391.8648398399982"/>
    <n v="9382.2913396799995"/>
    <n v="0"/>
    <n v="4.4378409599999999"/>
    <n v="5.1356592000000001"/>
    <n v="0"/>
    <n v="0"/>
    <x v="2"/>
  </r>
  <r>
    <s v="TAUNTON LANDFILL "/>
    <s v="1200710"/>
    <n v="9274.0827916800008"/>
    <n v="0.23051952000000001"/>
    <n v="1485.0863999999999"/>
    <n v="7788.7658721600001"/>
    <n v="0"/>
    <n v="0"/>
    <n v="0"/>
    <x v="5"/>
  </r>
  <r>
    <s v="BARNHARDT MANUFACTURING CO "/>
    <s v="0420061"/>
    <n v="9259.1220657600006"/>
    <n v="9249.3657648000008"/>
    <n v="0"/>
    <n v="4.44818304"/>
    <n v="5.3081179199999999"/>
    <n v="0"/>
    <n v="0"/>
    <x v="2"/>
  </r>
  <r>
    <s v="ROYAL HOSPITALITY SERVICES INC "/>
    <s v="1190258"/>
    <n v="9110.7975873600008"/>
    <n v="9101.5098551999999"/>
    <n v="0"/>
    <n v="4.3053897599999988"/>
    <n v="4.9823424000000003"/>
    <n v="0"/>
    <n v="0"/>
    <x v="4"/>
  </r>
  <r>
    <s v="ABBVIE BIORESEARCH CENTER INC "/>
    <s v="1180186"/>
    <n v="9021.5722900799992"/>
    <n v="9011.6622187199991"/>
    <n v="0"/>
    <n v="4.4353915200000005"/>
    <n v="5.4746798399999994"/>
    <n v="0"/>
    <n v="0"/>
    <x v="2"/>
  </r>
  <r>
    <s v="ASTRAZENECA PHARMACEUTICALS LP "/>
    <s v="1191745"/>
    <n v="9012.6556934399996"/>
    <n v="9003.43545696"/>
    <n v="0"/>
    <n v="4.2729119999999989"/>
    <n v="4.9473244800000007"/>
    <n v="0"/>
    <n v="0"/>
    <x v="4"/>
  </r>
  <r>
    <s v="WYMAN GORDON COMPANY "/>
    <s v="1180039"/>
    <n v="8875.8435830400012"/>
    <n v="8724.4848835200028"/>
    <n v="0"/>
    <n v="4.0892040000000005"/>
    <n v="60.449276160000004"/>
    <n v="0"/>
    <n v="86.82021936000001"/>
    <x v="2"/>
  </r>
  <r>
    <s v="PHILLIPS ACADEMY "/>
    <s v="1210003"/>
    <n v="8731.9433375999979"/>
    <n v="8721.7053134399976"/>
    <n v="0"/>
    <n v="4.4322163200000002"/>
    <n v="5.8058078399999991"/>
    <n v="0"/>
    <n v="0"/>
    <x v="4"/>
  </r>
  <r>
    <s v="CLPF REVERE LLC "/>
    <s v="1192952"/>
    <n v="8656.494325919999"/>
    <n v="8647.1537039999985"/>
    <n v="0.48752928000000001"/>
    <n v="4.0982759999999994"/>
    <n v="4.7548166400000005"/>
    <n v="0"/>
    <n v="0"/>
    <x v="2"/>
  </r>
  <r>
    <s v="BRIGHAM AND WOMENS FAULKNER HOSPITAL "/>
    <s v="1190549"/>
    <n v="8373.6700084800013"/>
    <n v="8364.9175243200007"/>
    <n v="0"/>
    <n v="4.0064673599999994"/>
    <n v="4.7460167999999996"/>
    <n v="0"/>
    <n v="0"/>
    <x v="4"/>
  </r>
  <r>
    <s v="CLARK UNIVERSITY "/>
    <s v="1180105"/>
    <n v="8241.0979694399994"/>
    <n v="8232.65728992"/>
    <n v="0"/>
    <n v="3.9032280000000004"/>
    <n v="4.5374515199999994"/>
    <n v="0"/>
    <n v="0"/>
    <x v="4"/>
  </r>
  <r>
    <s v="BOURNE LANDFILL "/>
    <s v="1200614"/>
    <n v="8228.5328865600004"/>
    <n v="14.105780640000001"/>
    <n v="8172.0576000000001"/>
    <n v="12.659250239999999"/>
    <n v="29.710255679999996"/>
    <n v="0"/>
    <n v="0"/>
    <x v="5"/>
  </r>
  <r>
    <s v="LYNN REGIONAL WWTP "/>
    <s v="1190520"/>
    <n v="8162.5705560000006"/>
    <n v="696.47558399999991"/>
    <n v="7300.5740640000004"/>
    <n v="64.817171999999985"/>
    <n v="100.70373600000002"/>
    <n v="0"/>
    <n v="0"/>
    <x v="7"/>
  </r>
  <r>
    <s v="MA COM TECHNOLOGY SOLUTIONS INC "/>
    <s v="1210330"/>
    <n v="8145.559648800001"/>
    <n v="8141.1533784000012"/>
    <n v="0"/>
    <n v="1.9731599999999998"/>
    <n v="2.4331103999999999"/>
    <n v="0"/>
    <n v="0"/>
    <x v="2"/>
  </r>
  <r>
    <s v="MASSACHUSETTS GENERAL HOSPITAL "/>
    <s v="1190513"/>
    <n v="8129.3012639999997"/>
    <n v="7695.7689816000002"/>
    <n v="0"/>
    <n v="3.44881152"/>
    <n v="408.80055888000004"/>
    <n v="0"/>
    <n v="21.282912"/>
    <x v="4"/>
  </r>
  <r>
    <s v="EXELON WEST MEDWAY LLC "/>
    <s v="1200133"/>
    <n v="7976.5344993599983"/>
    <n v="7949.1052166399986"/>
    <n v="0"/>
    <n v="8.1061041599999992"/>
    <n v="19.323178559999995"/>
    <n v="0"/>
    <n v="0"/>
    <x v="0"/>
  </r>
  <r>
    <s v="KANZAKI SPECIALTY PAPERS INC "/>
    <s v="0420189"/>
    <n v="7843.648115519999"/>
    <n v="7813.7737473599991"/>
    <n v="0"/>
    <n v="9.3010680000000008"/>
    <n v="20.573300160000002"/>
    <n v="0"/>
    <n v="0"/>
    <x v="2"/>
  </r>
  <r>
    <s v="PJ KEATING CO "/>
    <s v="1200182"/>
    <n v="7756.6837420800002"/>
    <n v="7748.7769497600002"/>
    <n v="0"/>
    <n v="3.6651787199999997"/>
    <n v="4.2416136"/>
    <n v="0"/>
    <n v="0"/>
    <x v="2"/>
  </r>
  <r>
    <s v="VICINITY ENERGY CAMBRIDGE LLC "/>
    <s v="1192016"/>
    <n v="7633.4545022399989"/>
    <n v="7625.5859937599989"/>
    <n v="0"/>
    <n v="3.597048"/>
    <n v="4.2714604799999991"/>
    <n v="0"/>
    <n v="0"/>
    <x v="6"/>
  </r>
  <r>
    <s v="SIEMENS HEALTHCARE DIAGNOSTICS INC "/>
    <s v="1191071"/>
    <n v="7622.9319801599986"/>
    <n v="7615.1396764799983"/>
    <n v="0"/>
    <n v="3.6071179200000008"/>
    <n v="4.1851857600000004"/>
    <n v="0"/>
    <n v="0"/>
    <x v="2"/>
  </r>
  <r>
    <s v="US EDITH NOURSE VA HOSPITAL "/>
    <s v="1190248"/>
    <n v="7579.820203199999"/>
    <n v="7571.916948959999"/>
    <n v="0"/>
    <n v="3.6259876799999997"/>
    <n v="4.2772665600000002"/>
    <n v="0"/>
    <n v="0"/>
    <x v="4"/>
  </r>
  <r>
    <s v="PERRY LYNNWAY LLC "/>
    <s v="1190838"/>
    <n v="7533.664225919998"/>
    <n v="7525.9836892799985"/>
    <n v="0"/>
    <n v="3.5603064"/>
    <n v="4.1202302400000006"/>
    <n v="0"/>
    <n v="0"/>
    <x v="4"/>
  </r>
  <r>
    <s v="MM TAUNTON ENERGY LLC "/>
    <s v="1200217"/>
    <n v="7434.1082793600008"/>
    <n v="3.4754831999999998"/>
    <n v="7392.6064195200006"/>
    <n v="11.361772799999999"/>
    <n v="26.664603839999998"/>
    <n v="0"/>
    <n v="0"/>
    <x v="0"/>
  </r>
  <r>
    <s v="NASOYA FOODS USA LLC "/>
    <s v="1210937"/>
    <n v="7362.110075040001"/>
    <n v="7354.5996384000009"/>
    <n v="0"/>
    <n v="3.4802913600000003"/>
    <n v="4.0301452800000002"/>
    <n v="0"/>
    <n v="0"/>
    <x v="2"/>
  </r>
  <r>
    <s v="VA HEALTHCARE SYSTEM BROCKTON "/>
    <s v="1192229"/>
    <n v="7267.8722256000019"/>
    <n v="7260.0703963200012"/>
    <n v="0"/>
    <n v="3.5246534400000002"/>
    <n v="4.2771758399999991"/>
    <n v="0"/>
    <n v="0"/>
    <x v="4"/>
  </r>
  <r>
    <s v="UMASS MEMORIAL MEDICAL CENTER "/>
    <s v="1180519"/>
    <n v="7223.5718352000013"/>
    <n v="7216.0164921600008"/>
    <n v="0"/>
    <n v="3.4575206400000003"/>
    <n v="4.0978223999999992"/>
    <n v="0"/>
    <n v="0"/>
    <x v="4"/>
  </r>
  <r>
    <s v="NORTH SHORE MEDICAL CENTER INC "/>
    <s v="1190563"/>
    <n v="7185.210520319999"/>
    <n v="6595.4473300799991"/>
    <n v="0"/>
    <n v="3.17356704"/>
    <n v="586.58962320000001"/>
    <n v="0"/>
    <n v="0"/>
    <x v="4"/>
  </r>
  <r>
    <s v="BRIDGEWATER STATE UNIVERSITY "/>
    <s v="1192145"/>
    <n v="7177.1419742399994"/>
    <n v="7169.6991239999988"/>
    <n v="0"/>
    <n v="3.42068832"/>
    <n v="4.0221619199999985"/>
    <n v="0"/>
    <n v="0"/>
    <x v="4"/>
  </r>
  <r>
    <s v="MT AUBURN HOSPITAL "/>
    <s v="1190543"/>
    <n v="7131.7127548800008"/>
    <n v="7124.3323200000004"/>
    <n v="0"/>
    <n v="3.3793199999999999"/>
    <n v="4.0011148799999994"/>
    <n v="0"/>
    <n v="0"/>
    <x v="4"/>
  </r>
  <r>
    <s v="SOUTH SHORE HOSPITAL "/>
    <s v="1190228"/>
    <n v="7109.7493521600009"/>
    <n v="7102.0503086400013"/>
    <n v="0"/>
    <n v="3.50161056"/>
    <n v="4.1974329600000004"/>
    <n v="0"/>
    <n v="0"/>
    <x v="4"/>
  </r>
  <r>
    <s v="KENS FOODS INCORPORATED "/>
    <s v="1192000"/>
    <n v="6987.6253540799989"/>
    <n v="6433.2682747199988"/>
    <n v="542.29449455999998"/>
    <n v="4.5748281600000009"/>
    <n v="7.4877566400000006"/>
    <n v="0"/>
    <n v="0"/>
    <x v="2"/>
  </r>
  <r>
    <s v="BHA MARY ELLEN MCCORMICK "/>
    <s v="1190100"/>
    <n v="6946.4489068800003"/>
    <n v="6939.3669408000005"/>
    <n v="0"/>
    <n v="3.2828846400000002"/>
    <n v="3.7990814400000006"/>
    <n v="0"/>
    <n v="0"/>
    <x v="4"/>
  </r>
  <r>
    <s v="SOUTH HADLEY LANDFILL "/>
    <s v="0420177"/>
    <n v="6821.2289073600004"/>
    <n v="0"/>
    <n v="6786.3096000000005"/>
    <n v="10.425996"/>
    <n v="24.49331136"/>
    <n v="0"/>
    <n v="0"/>
    <x v="5"/>
  </r>
  <r>
    <s v="BETH ISRAEL DEACONESS HOSPITAL PLYMOUTH "/>
    <s v="1200363"/>
    <n v="6767.5848105599998"/>
    <n v="6760.6763011200001"/>
    <n v="0"/>
    <n v="3.2002387200000002"/>
    <n v="3.7082707200000002"/>
    <n v="0"/>
    <n v="0"/>
    <x v="4"/>
  </r>
  <r>
    <s v="TL EDWARDS INC "/>
    <s v="1192129"/>
    <n v="6745.1462164799996"/>
    <n v="6742.2816417599997"/>
    <n v="0"/>
    <n v="1.0000065599999999"/>
    <n v="1.8645681599999999"/>
    <n v="0"/>
    <n v="0"/>
    <x v="2"/>
  </r>
  <r>
    <s v="ST VINCENT HOSPITAL @ WORC MED CTR "/>
    <s v="1180295"/>
    <n v="6742.9904371199991"/>
    <n v="6736.0643279999995"/>
    <n v="0"/>
    <n v="3.1987871999999995"/>
    <n v="3.7273219199999992"/>
    <n v="0"/>
    <n v="0"/>
    <x v="4"/>
  </r>
  <r>
    <s v="TEWKSBURY HOSPITAL "/>
    <s v="1210255"/>
    <n v="6615.0150897600006"/>
    <n v="6608.112386400001"/>
    <n v="0"/>
    <n v="3.1624992000000001"/>
    <n v="3.7402041599999989"/>
    <n v="0"/>
    <n v="0"/>
    <x v="4"/>
  </r>
  <r>
    <s v="FITCHBURG STATE UNIVERSITY "/>
    <s v="1180028"/>
    <n v="6611.4633110400018"/>
    <n v="6604.0709918400016"/>
    <n v="0"/>
    <n v="3.3862147200000003"/>
    <n v="4.0061044800000012"/>
    <n v="0"/>
    <n v="0"/>
    <x v="4"/>
  </r>
  <r>
    <s v="TENNESSEE GAS PIPELINE CO "/>
    <s v="1181412"/>
    <n v="6590.808"/>
    <n v="6590.808"/>
    <n v="0"/>
    <n v="0"/>
    <n v="0"/>
    <n v="0"/>
    <n v="0"/>
    <x v="3"/>
  </r>
  <r>
    <s v="WEETABIX COMPANY LLC "/>
    <s v="1180386"/>
    <n v="6559.3313351999996"/>
    <n v="6552.6449083199996"/>
    <n v="0"/>
    <n v="3.0996302400000006"/>
    <n v="3.5867966400000002"/>
    <n v="0"/>
    <n v="0"/>
    <x v="2"/>
  </r>
  <r>
    <s v="ST ELIZABETHS MEDICAL CENTER "/>
    <s v="1190059"/>
    <n v="6534.9736502399992"/>
    <n v="6528.224807999999"/>
    <n v="0"/>
    <n v="3.1096094399999998"/>
    <n v="3.6392327999999998"/>
    <n v="0"/>
    <n v="0"/>
    <x v="4"/>
  </r>
  <r>
    <s v="TWISS STREET LANDFILL GAS ENERGY PROJECT "/>
    <s v="0420140"/>
    <n v="6506.8920000000007"/>
    <n v="0"/>
    <n v="1515.0240000000001"/>
    <n v="4991.8680000000004"/>
    <n v="0"/>
    <n v="0"/>
    <n v="0"/>
    <x v="5"/>
  </r>
  <r>
    <s v="BOSTIK INCORPORATED "/>
    <s v="1190159"/>
    <n v="6431.8843411200014"/>
    <n v="6426.0417215534417"/>
    <n v="0.37038916656000004"/>
    <n v="2.5126718400000003"/>
    <n v="2.91764592"/>
    <n v="0"/>
    <n v="4.1912640000000001E-2"/>
    <x v="2"/>
  </r>
  <r>
    <s v="WESTOVER AIR RESERVE BASE "/>
    <s v="0420017"/>
    <n v="6237.3033676799996"/>
    <n v="6230.6141284799996"/>
    <n v="0"/>
    <n v="3.0229718399999999"/>
    <n v="3.6662673599999995"/>
    <n v="0"/>
    <n v="0"/>
    <x v="6"/>
  </r>
  <r>
    <s v="US VA MEDICAL CENTER "/>
    <s v="1191709"/>
    <n v="6130.3533782399991"/>
    <n v="6123.6004535999991"/>
    <n v="0"/>
    <n v="3.0126297599999998"/>
    <n v="3.7402948800000004"/>
    <n v="0"/>
    <n v="0"/>
    <x v="4"/>
  </r>
  <r>
    <s v="SIMONDS INTERNATIONAL "/>
    <s v="1180030"/>
    <n v="6111.7788211200004"/>
    <n v="6105.5487158400001"/>
    <n v="0"/>
    <n v="2.8879804800000004"/>
    <n v="3.3421247999999997"/>
    <n v="0"/>
    <n v="0"/>
    <x v="2"/>
  </r>
  <r>
    <s v="MBTA COMMUTER RAIL MAINTENANCE FACILITY "/>
    <s v="1191612"/>
    <n v="5944.3080681600004"/>
    <n v="5938.2123192000008"/>
    <n v="0"/>
    <n v="2.8172188800000004"/>
    <n v="3.2785300800000003"/>
    <n v="0"/>
    <n v="0"/>
    <x v="6"/>
  </r>
  <r>
    <s v="CAPE COD HOSPITAL "/>
    <s v="1200130"/>
    <n v="5901.0380755199994"/>
    <n v="5633.0593603199995"/>
    <n v="0"/>
    <n v="2.6945654400000003"/>
    <n v="265.28414975999999"/>
    <n v="0"/>
    <n v="0"/>
    <x v="4"/>
  </r>
  <r>
    <s v="CRANE &amp; COMPANY INC "/>
    <s v="1170038"/>
    <n v="5746.8397492799986"/>
    <n v="5740.4023487999993"/>
    <n v="0"/>
    <n v="2.8418039999999998"/>
    <n v="3.5955964800000002"/>
    <n v="0"/>
    <n v="0"/>
    <x v="2"/>
  </r>
  <r>
    <s v="NEWLY WEDS FOODS "/>
    <s v="1191181"/>
    <n v="5694.4206446400003"/>
    <n v="3594.3899040000001"/>
    <n v="0"/>
    <n v="163.47226895999998"/>
    <n v="1936.5584716800004"/>
    <n v="0"/>
    <n v="0"/>
    <x v="2"/>
  </r>
  <r>
    <s v="MERCY MEDICAL CENTER "/>
    <s v="0420508"/>
    <n v="5633.1990691200008"/>
    <n v="5627.437986240001"/>
    <n v="0"/>
    <n v="2.6661700799999997"/>
    <n v="3.0949127999999999"/>
    <n v="0"/>
    <n v="0"/>
    <x v="4"/>
  </r>
  <r>
    <s v="EMS CUP LLC "/>
    <s v="1200002"/>
    <n v="5622.726443040001"/>
    <n v="5616.9848649600008"/>
    <n v="0"/>
    <n v="2.6593660799999999"/>
    <n v="3.0822120000000002"/>
    <n v="0"/>
    <n v="0"/>
    <x v="6"/>
  </r>
  <r>
    <s v="SPRAGUE-EVERETT TERMINAL "/>
    <s v="1190634"/>
    <n v="5499.2875492799994"/>
    <n v="5493.6809625599999"/>
    <n v="0"/>
    <n v="2.5989465599999999"/>
    <n v="3.0076401600000002"/>
    <n v="0"/>
    <n v="0"/>
    <x v="8"/>
  </r>
  <r>
    <s v="MCI FRAMINGHAM "/>
    <s v="1190580"/>
    <n v="5459.4826070400022"/>
    <n v="5446.854927360002"/>
    <n v="0"/>
    <n v="5.4363960000000002"/>
    <n v="7.1912836800000024"/>
    <n v="0"/>
    <n v="0"/>
    <x v="4"/>
  </r>
  <r>
    <s v="LOWELL GENERAL HOSPITAL "/>
    <s v="1210316"/>
    <n v="5411.2817102399995"/>
    <n v="5405.6685916799997"/>
    <n v="0"/>
    <n v="2.5792603199999999"/>
    <n v="3.0338582399999994"/>
    <n v="0"/>
    <n v="0"/>
    <x v="4"/>
  </r>
  <r>
    <s v="NORTHFIELD MOUNT HERMON SCHOOL "/>
    <s v="0420550"/>
    <n v="5225.443967520001"/>
    <n v="5208.1956460800011"/>
    <n v="0"/>
    <n v="5.3375112000000025"/>
    <n v="11.91081024"/>
    <n v="0"/>
    <n v="0"/>
    <x v="4"/>
  </r>
  <r>
    <s v="LAWRENCE GENERAL HOSPITAL "/>
    <s v="1210025"/>
    <n v="5198.3017228800009"/>
    <n v="5192.7916622400007"/>
    <n v="0"/>
    <n v="2.5049606399999997"/>
    <n v="3.0051000000000001"/>
    <n v="0"/>
    <n v="0"/>
    <x v="4"/>
  </r>
  <r>
    <s v="NEW CORR PACKAGING "/>
    <s v="1180227"/>
    <n v="5197.0652092799992"/>
    <n v="5191.7667983999991"/>
    <n v="0"/>
    <n v="2.4560625599999999"/>
    <n v="2.8423483200000002"/>
    <n v="0"/>
    <n v="0"/>
    <x v="2"/>
  </r>
  <r>
    <s v="HOLT AND BUGBEE COMPANY "/>
    <s v="1210270"/>
    <n v="5136.5056175999998"/>
    <n v="51.50011104"/>
    <n v="5020.8167519999997"/>
    <n v="9.2555265600000016"/>
    <n v="54.933228"/>
    <n v="0"/>
    <n v="0"/>
    <x v="6"/>
  </r>
  <r>
    <s v="THE FIRST CHURCH OF CHRIST SCIENTIST "/>
    <s v="1190359"/>
    <n v="5028.2248564800002"/>
    <n v="5023.0539979200003"/>
    <n v="0"/>
    <n v="2.3908348800000003"/>
    <n v="2.7800236800000002"/>
    <n v="0"/>
    <n v="0"/>
    <x v="4"/>
  </r>
  <r>
    <s v="BABSON COLLEGE "/>
    <s v="1191892"/>
    <n v="4958.5252248000015"/>
    <n v="4952.9190009600015"/>
    <n v="0"/>
    <n v="2.5430630399999994"/>
    <n v="3.0631607999999995"/>
    <n v="0"/>
    <n v="0"/>
    <x v="4"/>
  </r>
  <r>
    <s v="NEW ENGLAND SHEETS LLC "/>
    <s v="1210701"/>
    <n v="4939.1222126399998"/>
    <n v="4934.0871619199997"/>
    <n v="0"/>
    <n v="2.3340441599999999"/>
    <n v="2.7010065599999997"/>
    <n v="0"/>
    <n v="0"/>
    <x v="2"/>
  </r>
  <r>
    <s v="AGT WESTWOOD "/>
    <s v="1193482"/>
    <n v="4938.1750051199997"/>
    <n v="3855.8388657599999"/>
    <n v="0"/>
    <n v="1080.1463400000002"/>
    <n v="2.1897993600000003"/>
    <n v="0"/>
    <n v="0"/>
    <x v="3"/>
  </r>
  <r>
    <s v="BRITTANY GLOBAL TECHNOLOGIES CORP "/>
    <s v="1200290"/>
    <n v="4915.9737345600006"/>
    <n v="4910.7666787200005"/>
    <n v="0"/>
    <n v="2.3951894400000002"/>
    <n v="2.8118664"/>
    <n v="0"/>
    <n v="0"/>
    <x v="2"/>
  </r>
  <r>
    <s v="MILLENNIUM PLACE "/>
    <s v="1191833"/>
    <n v="4881.4648444800005"/>
    <n v="4876.4368699200004"/>
    <n v="0"/>
    <n v="2.2974840000000003"/>
    <n v="2.7304905600000002"/>
    <n v="0"/>
    <n v="0"/>
    <x v="6"/>
  </r>
  <r>
    <s v="LANTHEUS MEDICAL IMAGING INC "/>
    <s v="1210153"/>
    <n v="4657.7484172799996"/>
    <n v="4652.8019092799996"/>
    <n v="0"/>
    <n v="2.2464086400000003"/>
    <n v="2.7000993600000003"/>
    <n v="0"/>
    <n v="0"/>
    <x v="2"/>
  </r>
  <r>
    <s v="SBC ENERGY LLC "/>
    <s v="1180264"/>
    <n v="4612.1115398400007"/>
    <n v="4607.2895904000006"/>
    <n v="0"/>
    <n v="2.2348871999999997"/>
    <n v="2.5870622400000003"/>
    <n v="0"/>
    <n v="0"/>
    <x v="0"/>
  </r>
  <r>
    <s v="ARCLIN SURFACES LLC "/>
    <s v="0420166"/>
    <n v="4566.9611030400001"/>
    <n v="4562.3056248000003"/>
    <n v="0"/>
    <n v="2.1579566400000001"/>
    <n v="2.4975216000000002"/>
    <n v="0"/>
    <n v="0"/>
    <x v="2"/>
  </r>
  <r>
    <s v="VICINITY ENERGY LLC "/>
    <s v="1190009"/>
    <n v="4540.0906555199999"/>
    <n v="4531.4644536000005"/>
    <n v="0"/>
    <n v="3.0300479999999999"/>
    <n v="5.5961539199999999"/>
    <n v="0"/>
    <n v="0"/>
    <x v="6"/>
  </r>
  <r>
    <s v="CHARLTON MEMORIAL HOSPITAL "/>
    <s v="1200123"/>
    <n v="4531.7025936"/>
    <n v="4526.9860607999999"/>
    <n v="0"/>
    <n v="2.163672"/>
    <n v="2.5528607999999999"/>
    <n v="0"/>
    <n v="0"/>
    <x v="4"/>
  </r>
  <r>
    <s v="HAARTZ CORP "/>
    <s v="1190901"/>
    <n v="4415.493448799999"/>
    <n v="4410.9920131199997"/>
    <n v="0"/>
    <n v="2.0864692800000002"/>
    <n v="2.4149664"/>
    <n v="0"/>
    <n v="0"/>
    <x v="2"/>
  </r>
  <r>
    <s v="BERKSHIRE MEDICAL CENTER "/>
    <s v="1170026"/>
    <n v="4372.8048806400002"/>
    <n v="4368.1953974399994"/>
    <n v="0"/>
    <n v="2.1203078399999997"/>
    <n v="2.4891753600000004"/>
    <n v="0"/>
    <n v="0"/>
    <x v="4"/>
  </r>
  <r>
    <s v="HOLLINGSWORTH &amp; VOSE COMPANY "/>
    <s v="1190260"/>
    <n v="4364.3645640000004"/>
    <n v="4359.9113006400003"/>
    <n v="0"/>
    <n v="2.0633356799999998"/>
    <n v="2.3899276800000009"/>
    <n v="0"/>
    <n v="0"/>
    <x v="2"/>
  </r>
  <r>
    <s v="MERRIMACK COLLEGE "/>
    <s v="1210164"/>
    <n v="4283.0324510399987"/>
    <n v="4278.5653075199989"/>
    <n v="0"/>
    <n v="2.0472782400000002"/>
    <n v="2.4198652800000002"/>
    <n v="0"/>
    <n v="0"/>
    <x v="4"/>
  </r>
  <r>
    <s v="WRENTHAM DEVELOPMENTAL CENTER"/>
    <s v="1200828"/>
    <n v="4255.645716"/>
    <n v="4248.2460484799994"/>
    <n v="0"/>
    <n v="3.39447024"/>
    <n v="4.00519728"/>
    <n v="0"/>
    <n v="0"/>
    <x v="4"/>
  </r>
  <r>
    <s v="BHA CHARLESTOWN "/>
    <s v="1191379"/>
    <n v="4222.2400718399995"/>
    <n v="4217.9356799999996"/>
    <n v="0"/>
    <n v="1.9952956800000001"/>
    <n v="2.3090961599999997"/>
    <n v="0"/>
    <n v="0"/>
    <x v="4"/>
  </r>
  <r>
    <s v="BEVERLY HOSPITAL "/>
    <s v="1190715"/>
    <n v="4216.2999984000016"/>
    <n v="4211.836483680001"/>
    <n v="0"/>
    <n v="2.02958784"/>
    <n v="2.43392688"/>
    <n v="0"/>
    <n v="0"/>
    <x v="4"/>
  </r>
  <r>
    <s v="STURDY MEMORIAL HOSP "/>
    <s v="1200086"/>
    <n v="4161.1857839999993"/>
    <n v="4156.8623409599995"/>
    <n v="0"/>
    <n v="1.9882195200000006"/>
    <n v="2.3352235199999996"/>
    <n v="0"/>
    <n v="0"/>
    <x v="4"/>
  </r>
  <r>
    <s v="US VA BOSTON HEALTHCARE SYSTEM "/>
    <s v="1190525"/>
    <n v="4114.702035360001"/>
    <n v="4110.3918374400009"/>
    <n v="0"/>
    <n v="1.9834113600000001"/>
    <n v="2.3267865599999999"/>
    <n v="0"/>
    <n v="0"/>
    <x v="4"/>
  </r>
  <r>
    <s v="BOSTON PARK PLAZA HOTEL &amp; TOWERS "/>
    <s v="1190933"/>
    <n v="4046.7779755200004"/>
    <n v="4042.6762521600003"/>
    <n v="0"/>
    <n v="1.911924"/>
    <n v="2.1897993599999999"/>
    <n v="0"/>
    <n v="0"/>
    <x v="4"/>
  </r>
  <r>
    <s v="GILLETTE COMPANY LLC THE "/>
    <s v="1210063"/>
    <n v="3990.6592185600007"/>
    <n v="3986.5870699200004"/>
    <n v="0"/>
    <n v="1.8872481600000002"/>
    <n v="2.1849004800000005"/>
    <n v="0"/>
    <n v="0"/>
    <x v="2"/>
  </r>
  <r>
    <s v="SCHNEIDER ELECTRIC "/>
    <s v="1200125"/>
    <n v="3837.9173112000003"/>
    <n v="3833.63841168"/>
    <n v="0"/>
    <n v="1.89759024"/>
    <n v="2.38130928"/>
    <n v="0"/>
    <n v="0"/>
    <x v="2"/>
  </r>
  <r>
    <s v="WOODS HOLE OCEAN INSTITUTE "/>
    <s v="1200555"/>
    <n v="3795.1209676799999"/>
    <n v="3563.6943383999997"/>
    <n v="0"/>
    <n v="1.74781152"/>
    <n v="2.1530577600000003"/>
    <n v="227.52576000000002"/>
    <n v="0"/>
    <x v="4"/>
  </r>
  <r>
    <s v="NORTH CENTRAL CORRECTIONAL INSTITUTE "/>
    <s v="1180032"/>
    <n v="3794.8121567999997"/>
    <n v="3790.9401364799996"/>
    <n v="0"/>
    <n v="1.7944416000000003"/>
    <n v="2.0775787200000004"/>
    <n v="0"/>
    <n v="0"/>
    <x v="4"/>
  </r>
  <r>
    <s v="SMITH &amp; WESSON INC "/>
    <s v="0420089"/>
    <n v="3764.3564548799995"/>
    <n v="3760.5193617599998"/>
    <n v="0"/>
    <n v="1.7787470399999998"/>
    <n v="2.0583460799999997"/>
    <n v="0"/>
    <n v="0"/>
    <x v="2"/>
  </r>
  <r>
    <s v="ST LUKES HOSPITAL "/>
    <s v="1200154"/>
    <n v="3732.8984784000008"/>
    <n v="3729.0610224000006"/>
    <n v="0"/>
    <n v="1.7715801599999996"/>
    <n v="2.0658758399999999"/>
    <n v="0"/>
    <n v="0"/>
    <x v="4"/>
  </r>
  <r>
    <s v="PLAINVILLE GENERATING "/>
    <s v="1200616"/>
    <n v="3710.2027838400004"/>
    <n v="0"/>
    <n v="3666.9114720000002"/>
    <n v="12.935039040000001"/>
    <n v="30.356272799999999"/>
    <n v="0"/>
    <n v="0"/>
    <x v="0"/>
  </r>
  <r>
    <s v="POLYFOAM CORPORATION "/>
    <s v="1180303"/>
    <n v="3702.4478568000004"/>
    <n v="3698.6726347200006"/>
    <n v="0"/>
    <n v="1.7498073600000001"/>
    <n v="2.0254147200000001"/>
    <n v="0"/>
    <n v="0"/>
    <x v="2"/>
  </r>
  <r>
    <s v="UMASS HAHNEMANN "/>
    <s v="1180122"/>
    <n v="3617.4225326400001"/>
    <n v="3613.5104140799999"/>
    <n v="0"/>
    <n v="1.7595143999999998"/>
    <n v="2.1526041599999997"/>
    <n v="0"/>
    <n v="0"/>
    <x v="4"/>
  </r>
  <r>
    <s v="MIT LINCOLN LABORATORY "/>
    <s v="1190723"/>
    <n v="3586.45117824"/>
    <n v="3500.3981779199999"/>
    <n v="0"/>
    <n v="0.47183471999999999"/>
    <n v="0.77610959999999996"/>
    <n v="84.805056000000008"/>
    <n v="0"/>
    <x v="4"/>
  </r>
  <r>
    <s v="BHA BROMLEY HEATH TMC "/>
    <s v="1190805"/>
    <n v="3550.9859179200016"/>
    <n v="3547.3660992000014"/>
    <n v="0"/>
    <n v="1.6781385600000003"/>
    <n v="1.94168016"/>
    <n v="0"/>
    <n v="0"/>
    <x v="4"/>
  </r>
  <r>
    <s v="PPF OFF 200 CAMBRIDGE PARK DRIVE LLC "/>
    <s v="1191680"/>
    <n v="3462.9396177600001"/>
    <n v="3459.3902884800004"/>
    <n v="0"/>
    <n v="1.6406711999999999"/>
    <n v="1.9086580800000004"/>
    <n v="0"/>
    <n v="0"/>
    <x v="4"/>
  </r>
  <r>
    <s v="NEWTON WELLESLEY HOSPITAL "/>
    <s v="1190168"/>
    <n v="3421.1073556799997"/>
    <n v="3417.4810958399999"/>
    <n v="0"/>
    <n v="1.65554928"/>
    <n v="1.9707105599999999"/>
    <n v="0"/>
    <n v="0"/>
    <x v="4"/>
  </r>
  <r>
    <s v="TENNESSEE GAS PIPELINE LLC STATION 267 "/>
    <s v="1190945"/>
    <n v="3397.2917227200001"/>
    <n v="3393.6485889599999"/>
    <n v="0"/>
    <n v="1.6882992000000001"/>
    <n v="1.9548345599999999"/>
    <n v="0"/>
    <n v="0"/>
    <x v="3"/>
  </r>
  <r>
    <s v="AXCELIS TECHNOLOGIES INC "/>
    <s v="1191846"/>
    <n v="3306.3365764800001"/>
    <n v="2323.5345201599998"/>
    <n v="0"/>
    <n v="1.1022480000000001"/>
    <n v="1.2706243199999998"/>
    <n v="980.42918400000008"/>
    <n v="0"/>
    <x v="2"/>
  </r>
  <r>
    <s v="JOSEPHS MIDDLE EAST BAKERY "/>
    <s v="1210700"/>
    <n v="3278.77892496"/>
    <n v="3275.4456"/>
    <n v="0"/>
    <n v="1.5490440000000001"/>
    <n v="1.78428096"/>
    <n v="0"/>
    <n v="0"/>
    <x v="2"/>
  </r>
  <r>
    <s v="VERTEX PHARMACEUTICALS INC "/>
    <s v="1193776"/>
    <n v="3163.10285088"/>
    <n v="3159.8513553600001"/>
    <n v="0"/>
    <n v="1.5007809600000002"/>
    <n v="1.7507145600000003"/>
    <n v="0"/>
    <n v="0"/>
    <x v="4"/>
  </r>
  <r>
    <s v="YANKEE CANDLE CO "/>
    <s v="0420102"/>
    <n v="3160.7548358399999"/>
    <n v="3157.516404"/>
    <n v="0"/>
    <n v="1.5009624000000001"/>
    <n v="1.7374694399999999"/>
    <n v="0"/>
    <n v="0"/>
    <x v="2"/>
  </r>
  <r>
    <s v="TEXTRON SYSTEMS CORPORATION "/>
    <s v="1191269"/>
    <n v="3136.7905128000002"/>
    <n v="3133.5809299200005"/>
    <n v="0"/>
    <n v="1.4868100799999999"/>
    <n v="1.7227728"/>
    <n v="0"/>
    <n v="0"/>
    <x v="2"/>
  </r>
  <r>
    <s v="T MARZETTI/CHATHAM VILLAGE "/>
    <s v="1200745"/>
    <n v="3069.6769454400001"/>
    <n v="3066.5479219200001"/>
    <n v="0"/>
    <n v="1.4504313600000001"/>
    <n v="1.67859216"/>
    <n v="0"/>
    <n v="0"/>
    <x v="2"/>
  </r>
  <r>
    <s v="PEABODY MUNICIPAL LIGHT PLANT "/>
    <s v="1190015"/>
    <n v="3023.2781107199999"/>
    <n v="3018.4358399999996"/>
    <n v="0"/>
    <n v="1.8144"/>
    <n v="3.0278707200000001"/>
    <n v="0"/>
    <n v="0"/>
    <x v="0"/>
  </r>
  <r>
    <s v="AR METALLIZING LTD "/>
    <s v="1200137"/>
    <n v="2960.6155387200001"/>
    <n v="2948.0967230400001"/>
    <n v="0"/>
    <n v="10.90354608"/>
    <n v="1.6152696000000004"/>
    <n v="0"/>
    <n v="0"/>
    <x v="2"/>
  </r>
  <r>
    <s v="INDUSTRIAL POWER SERVICES CORP "/>
    <s v="0420105"/>
    <n v="2783.9303553599998"/>
    <n v="0"/>
    <n v="2751.44688"/>
    <n v="9.7057699200000016"/>
    <n v="22.777705440000002"/>
    <n v="0"/>
    <n v="0"/>
    <x v="0"/>
  </r>
  <r>
    <s v="TL EDWARDS INC "/>
    <s v="1200370"/>
    <n v="2698.2368784"/>
    <n v="2695.4390736"/>
    <n v="0"/>
    <n v="1.2855931200000001"/>
    <n v="1.5122116799999998"/>
    <n v="0"/>
    <n v="0"/>
    <x v="2"/>
  </r>
  <r>
    <s v="PIANTEDOSI BAKING CO "/>
    <s v="1190782"/>
    <n v="2694.8363299200005"/>
    <n v="2692.0884211200005"/>
    <n v="0"/>
    <n v="1.2610080000000001"/>
    <n v="1.4869007999999999"/>
    <n v="0"/>
    <n v="0"/>
    <x v="2"/>
  </r>
  <r>
    <s v="HAZEN PAPER CO "/>
    <s v="0420128"/>
    <n v="2538.4591814400001"/>
    <n v="2535.8581483200001"/>
    <n v="0"/>
    <n v="1.1952360000000002"/>
    <n v="1.4057971200000003"/>
    <n v="0"/>
    <n v="0"/>
    <x v="2"/>
  </r>
  <r>
    <s v="CALLAWAY GOLF BALL OPERATIONS INC "/>
    <s v="0420014"/>
    <n v="2452.1769316800005"/>
    <n v="2449.6771420800005"/>
    <n v="0"/>
    <n v="1.1587665599999999"/>
    <n v="1.3410230400000003"/>
    <n v="0"/>
    <n v="0"/>
    <x v="2"/>
  </r>
  <r>
    <s v="FRAMINGHAM STATE UNIVERSITY "/>
    <s v="1190584"/>
    <n v="2375.7554015999999"/>
    <n v="2373.31757376"/>
    <n v="0"/>
    <n v="1.1285567999999999"/>
    <n v="1.3092710400000001"/>
    <n v="0"/>
    <n v="0"/>
    <x v="4"/>
  </r>
  <r>
    <s v="GRANBY SANITARY LANDFILL "/>
    <s v="0420234"/>
    <n v="2328.8366505600002"/>
    <n v="0"/>
    <n v="418.70001600000001"/>
    <n v="1910.1096"/>
    <n v="2.7034559999999999E-2"/>
    <n v="0"/>
    <n v="0"/>
    <x v="5"/>
  </r>
  <r>
    <s v="MBTA SOUTH BOSTON POWER "/>
    <s v="1191667"/>
    <n v="2224.1491272000003"/>
    <n v="2221.3154880000002"/>
    <n v="0"/>
    <n v="0.83734559999999991"/>
    <n v="1.9962936000000002"/>
    <n v="0"/>
    <n v="0"/>
    <x v="6"/>
  </r>
  <r>
    <s v="3M CHELMSFORD "/>
    <s v="1210145"/>
    <n v="2081.1606177599997"/>
    <n v="302.01477263999999"/>
    <n v="0"/>
    <n v="0.14279328000000002"/>
    <n v="0.16529184"/>
    <n v="1778.8377599999999"/>
    <n v="0"/>
    <x v="2"/>
  </r>
  <r>
    <s v="BRADFORD INDUSTRIES "/>
    <s v="1210087"/>
    <n v="2038.7189894399999"/>
    <n v="2036.6305243199999"/>
    <n v="0"/>
    <n v="0.96371856"/>
    <n v="1.12474656"/>
    <n v="0"/>
    <n v="0"/>
    <x v="2"/>
  </r>
  <r>
    <s v="INDUSPAD LLC "/>
    <s v="1210212"/>
    <n v="2001.0583958399998"/>
    <n v="1999.0129319999999"/>
    <n v="0"/>
    <n v="0.94693536000000011"/>
    <n v="1.0985284799999999"/>
    <n v="0"/>
    <n v="0"/>
    <x v="4"/>
  </r>
  <r>
    <s v="SWAN DYEING &amp; PRINTING CORP "/>
    <s v="1200820"/>
    <n v="1946.6136043200004"/>
    <n v="1944.6293764800002"/>
    <n v="0"/>
    <n v="0.91971935999999999"/>
    <n v="1.0645084800000002"/>
    <n v="0"/>
    <n v="0"/>
    <x v="2"/>
  </r>
  <r>
    <s v="BARRDAY CORPORATION "/>
    <s v="1180452"/>
    <n v="1877.8212633599996"/>
    <n v="1873.7714318399997"/>
    <n v="0"/>
    <n v="0.88678799999999991"/>
    <n v="3.1630435199999996"/>
    <n v="0"/>
    <n v="0"/>
    <x v="2"/>
  </r>
  <r>
    <s v="FRIENDLYS MANUFACTURING AND RETAIL LLC "/>
    <s v="0420390"/>
    <n v="1803.8410992000001"/>
    <n v="1572.4653638400002"/>
    <n v="0"/>
    <n v="0.74390400000000001"/>
    <n v="230.63183136000001"/>
    <n v="0"/>
    <n v="0"/>
    <x v="2"/>
  </r>
  <r>
    <s v="PJ KEATING COMPANY "/>
    <s v="1210258"/>
    <n v="1698.1644556799999"/>
    <n v="1696.43342736"/>
    <n v="0"/>
    <n v="0.80232767999999999"/>
    <n v="0.92870064000000008"/>
    <n v="0"/>
    <n v="0"/>
    <x v="2"/>
  </r>
  <r>
    <s v="APPLIED MATERIALS INC "/>
    <s v="1190804"/>
    <n v="1677.5864380800001"/>
    <n v="1675.8399873600001"/>
    <n v="0"/>
    <n v="0.80114832000000002"/>
    <n v="0.94530239999999999"/>
    <n v="0"/>
    <n v="0"/>
    <x v="2"/>
  </r>
  <r>
    <s v="NORTHAMPTON LANDFILL "/>
    <s v="0420068"/>
    <n v="1651.2116846400002"/>
    <n v="0"/>
    <n v="1642.766832"/>
    <n v="2.5242840000000002"/>
    <n v="5.9205686399999999"/>
    <n v="0"/>
    <n v="0"/>
    <x v="5"/>
  </r>
  <r>
    <s v="BHA OLD COLONY DEVELOPMENT "/>
    <s v="1191378"/>
    <n v="1547.8334323200002"/>
    <n v="1546.2552672000002"/>
    <n v="0"/>
    <n v="0.73156608000000001"/>
    <n v="0.84659904000000008"/>
    <n v="0"/>
    <n v="0"/>
    <x v="4"/>
  </r>
  <r>
    <s v="GAS DIVISION OFFICE "/>
    <s v="1201071"/>
    <n v="1453.81947984"/>
    <n v="204.16418064000001"/>
    <n v="0"/>
    <n v="1249.5404476799999"/>
    <n v="0.11485152"/>
    <n v="0"/>
    <n v="0"/>
    <x v="3"/>
  </r>
  <r>
    <s v="VINEYARD RELIABILITY LLC OAK BLUFFS "/>
    <s v="1200352"/>
    <n v="1397.60455968"/>
    <n v="1392.7983047999999"/>
    <n v="0"/>
    <n v="1.3979044800000002"/>
    <n v="3.4083504000000002"/>
    <n v="0"/>
    <n v="0"/>
    <x v="0"/>
  </r>
  <r>
    <s v="NEW ENGLAND PRIMATE RESEARCH CENTER "/>
    <s v="1190916"/>
    <n v="1316.9754360000004"/>
    <n v="1309.9332960000004"/>
    <n v="0"/>
    <n v="0.95936400000000011"/>
    <n v="6.0827759999999991"/>
    <n v="0"/>
    <n v="0"/>
    <x v="4"/>
  </r>
  <r>
    <s v="ITW POLYMERS ADHESIVES NORTH AMERICA "/>
    <s v="1190683"/>
    <n v="1174.1534884799999"/>
    <n v="1172.9288592"/>
    <n v="0"/>
    <n v="0.56337119999999996"/>
    <n v="0.66125807999999997"/>
    <n v="0"/>
    <n v="0"/>
    <x v="2"/>
  </r>
  <r>
    <s v="3M "/>
    <s v="1192436"/>
    <n v="1064.4829876799997"/>
    <n v="1063.1473171199998"/>
    <n v="0"/>
    <n v="0.55702079999999998"/>
    <n v="0.77864975999999997"/>
    <n v="0"/>
    <n v="0"/>
    <x v="2"/>
  </r>
  <r>
    <s v="SHREWSBURY ELECTRIC AND CABLE OPERATIONS "/>
    <s v="1180664"/>
    <n v="1055.8414540799997"/>
    <n v="1052.2105675199998"/>
    <n v="0"/>
    <n v="1.0560715200000002"/>
    <n v="2.5748150400000003"/>
    <n v="0"/>
    <n v="0"/>
    <x v="0"/>
  </r>
  <r>
    <s v="EXELON FRAMINGHAM LLC "/>
    <s v="1190500"/>
    <n v="777.52428768000004"/>
    <n v="773.85067200000003"/>
    <n v="0"/>
    <n v="0.84097440000000001"/>
    <n v="2.0501812799999999"/>
    <n v="0"/>
    <n v="0.78246000000000004"/>
    <x v="0"/>
  </r>
  <r>
    <s v="CHICOPEE ELECTRIC LIGHT "/>
    <s v="0420232"/>
    <n v="737.87483952000002"/>
    <n v="735.48037583999997"/>
    <n v="0"/>
    <n v="0.70679952000000001"/>
    <n v="1.68766416"/>
    <n v="0"/>
    <n v="0"/>
    <x v="0"/>
  </r>
  <r>
    <s v="MCI NORFOLK "/>
    <s v="1190581"/>
    <n v="722.43202752000002"/>
    <n v="721.56111552000004"/>
    <n v="0"/>
    <n v="0.39091248000000001"/>
    <n v="0.47999952000000001"/>
    <n v="0"/>
    <n v="0"/>
    <x v="4"/>
  </r>
  <r>
    <s v="VINEYARD RELIABILITY W TISBURY "/>
    <s v="1200902"/>
    <n v="680.44653935999986"/>
    <n v="678.10659839999994"/>
    <n v="0"/>
    <n v="0.68058143999999998"/>
    <n v="1.65935952"/>
    <n v="0"/>
    <n v="0"/>
    <x v="0"/>
  </r>
  <r>
    <s v="IDEAL TAPE COMPANY "/>
    <s v="1210036"/>
    <n v="635.51510064000001"/>
    <n v="634.86763200000007"/>
    <n v="0"/>
    <n v="0.30010176"/>
    <n v="0.34736688000000004"/>
    <n v="0"/>
    <n v="0"/>
    <x v="2"/>
  </r>
  <r>
    <s v="HOGAN REGIONAL CENTER "/>
    <s v="1190242"/>
    <n v="567.99937151999995"/>
    <n v="567.40842143999998"/>
    <n v="0"/>
    <n v="0.27116208000000003"/>
    <n v="0.31978800000000002"/>
    <n v="0"/>
    <n v="0"/>
    <x v="4"/>
  </r>
  <r>
    <s v="BOSTON SHIP REPAIR LLC "/>
    <s v="1191435"/>
    <n v="446.84435376000005"/>
    <n v="445.31218368000003"/>
    <n v="0"/>
    <n v="0.46430496000000004"/>
    <n v="1.06786512"/>
    <n v="0"/>
    <n v="0"/>
    <x v="2"/>
  </r>
  <r>
    <s v="HUDSON LIGHT &amp; POWER DEPARTMENT "/>
    <s v="1190904"/>
    <n v="400.51573632000003"/>
    <n v="399.3113376"/>
    <n v="0"/>
    <n v="0.36288000000000004"/>
    <n v="0.84151871999999994"/>
    <n v="0"/>
    <n v="0"/>
    <x v="0"/>
  </r>
  <r>
    <s v="BROCKTON AWRF "/>
    <s v="1192233"/>
    <n v="380.28272687999998"/>
    <n v="379.80780768"/>
    <n v="0"/>
    <n v="0.2118312"/>
    <n v="0.26308800000000004"/>
    <n v="0"/>
    <n v="0"/>
    <x v="7"/>
  </r>
  <r>
    <s v="HOOD COATINGS "/>
    <s v="1210102"/>
    <n v="377.79999263999997"/>
    <n v="377.46632447999997"/>
    <n v="0"/>
    <n v="0.1546776"/>
    <n v="0.17899055999999999"/>
    <n v="0"/>
    <n v="0"/>
    <x v="2"/>
  </r>
  <r>
    <s v="PATRIOT BEVERAGES LLC "/>
    <s v="1210907"/>
    <n v="275.70914783999996"/>
    <n v="275.42809727999997"/>
    <n v="0"/>
    <n v="0.13027392000000002"/>
    <n v="0.15077663999999999"/>
    <n v="0"/>
    <n v="0"/>
    <x v="2"/>
  </r>
  <r>
    <s v="ST JOSEPHS ABBEY "/>
    <s v="1181258"/>
    <n v="227.03959151999999"/>
    <n v="12.384912959999999"/>
    <n v="211.6125648"/>
    <n v="0.44353007999999999"/>
    <n v="2.59858368"/>
    <n v="0"/>
    <n v="0"/>
    <x v="2"/>
  </r>
  <r>
    <s v="IPSWICH MUNICIPAL LIGHT "/>
    <s v="1190766"/>
    <n v="192.08889504000001"/>
    <n v="191.52860832000002"/>
    <n v="0"/>
    <n v="0.17028144000000003"/>
    <n v="0.39000528000000001"/>
    <n v="0"/>
    <n v="0"/>
    <x v="0"/>
  </r>
  <r>
    <s v="NANTUCKET ELECTRIC COMPANY "/>
    <s v="1200284"/>
    <n v="176.58947376"/>
    <n v="175.97929103999999"/>
    <n v="0"/>
    <n v="0.18316368000000002"/>
    <n v="0.42701904000000002"/>
    <n v="0"/>
    <n v="0"/>
    <x v="0"/>
  </r>
  <r>
    <s v="GLOBAL COMPANIES LLC "/>
    <s v="1190487"/>
    <n v="175.73099040000005"/>
    <n v="175.26958848000004"/>
    <n v="0"/>
    <n v="0.17608752"/>
    <n v="0.28531440000000002"/>
    <n v="0"/>
    <n v="0"/>
    <x v="8"/>
  </r>
  <r>
    <s v="EXXONMOBIL EVERETT TERMINAL "/>
    <s v="1190484"/>
    <n v="132.32165183999999"/>
    <n v="131.85707471999999"/>
    <n v="0"/>
    <n v="2.2498560000000001E-2"/>
    <n v="0.44207856000000001"/>
    <n v="0"/>
    <n v="0"/>
    <x v="8"/>
  </r>
  <r>
    <s v="GULF OIL LP CHELSEA "/>
    <s v="1190483"/>
    <n v="117.97038288"/>
    <n v="117.6937776"/>
    <n v="0"/>
    <n v="0.1134"/>
    <n v="0.16320528000000001"/>
    <n v="0"/>
    <n v="0"/>
    <x v="8"/>
  </r>
  <r>
    <s v="BENEVENTO ASPHALT CORPORATION "/>
    <s v="1190062"/>
    <n v="85.37414256000001"/>
    <n v="85.287232800000012"/>
    <n v="0"/>
    <n v="4.0279680000000005E-2"/>
    <n v="4.6630080000000004E-2"/>
    <n v="0"/>
    <n v="0"/>
    <x v="2"/>
  </r>
  <r>
    <s v="ALLIANCE LEATHER INC "/>
    <s v="1190185"/>
    <n v="82.359698399999999"/>
    <n v="81.920159999999996"/>
    <n v="0"/>
    <n v="3.4020000000000002E-2"/>
    <n v="0.4055184"/>
    <n v="0"/>
    <n v="0"/>
    <x v="2"/>
  </r>
  <r>
    <s v="SUNOCO PARTNERS MARKETING &amp; TERMINALS LP "/>
    <s v="1190481"/>
    <n v="76.057561439999986"/>
    <n v="73.912487039999988"/>
    <n v="0"/>
    <n v="2.0902795200000002"/>
    <n v="5.4794880000000004E-2"/>
    <n v="0"/>
    <n v="0"/>
    <x v="8"/>
  </r>
  <r>
    <s v="GAS RECOVERY SERVICES "/>
    <s v="1200533"/>
    <n v="48.68552304"/>
    <n v="0"/>
    <n v="48.436496640000001"/>
    <n v="7.4390400000000009E-2"/>
    <n v="0.17463600000000001"/>
    <n v="0"/>
    <n v="0"/>
    <x v="0"/>
  </r>
  <r>
    <s v="MARBLEHEAD MUNICIPAL WILKINS "/>
    <s v="1190976"/>
    <n v="46.41171696"/>
    <n v="46.252049759999998"/>
    <n v="0"/>
    <n v="4.6448639999999999E-2"/>
    <n v="0.11321856"/>
    <n v="0"/>
    <n v="0"/>
    <x v="0"/>
  </r>
  <r>
    <s v="BUCKEYE SPRINGFIELD TERMINAL "/>
    <s v="0420202"/>
    <n v="43.663808159999995"/>
    <n v="43.456240799999996"/>
    <n v="0"/>
    <n v="4.5360000000000004E-2"/>
    <n v="0.16220735999999999"/>
    <n v="0"/>
    <n v="0"/>
    <x v="8"/>
  </r>
  <r>
    <s v="IRVING OIL TERMINALS "/>
    <s v="1190490"/>
    <n v="30.712348800000004"/>
    <n v="30.610107360000004"/>
    <n v="0"/>
    <n v="3.075408E-2"/>
    <n v="7.148736E-2"/>
    <n v="0"/>
    <n v="0"/>
    <x v="8"/>
  </r>
  <r>
    <s v="COMM OF MA MDPH BIDLS "/>
    <s v="1190017"/>
    <n v="23.000695200000003"/>
    <n v="22.954700160000002"/>
    <n v="0"/>
    <n v="1.6057439999999999E-2"/>
    <n v="2.9937600000000002E-2"/>
    <n v="0"/>
    <n v="0"/>
    <x v="4"/>
  </r>
  <r>
    <s v="INTERPRINT INC "/>
    <s v="1170013"/>
    <n v="21.042776159999999"/>
    <n v="21.020912639999999"/>
    <n v="0"/>
    <n v="1.0069920000000001E-2"/>
    <n v="1.1793600000000001E-2"/>
    <n v="0"/>
    <n v="0"/>
    <x v="2"/>
  </r>
  <r>
    <s v="BERKSHIRE GAS CO "/>
    <s v="1170208"/>
    <n v="13.666332959999998"/>
    <n v="13.652452799999999"/>
    <n v="0"/>
    <n v="6.4411200000000007E-3"/>
    <n v="7.4390399999999992E-3"/>
    <n v="0"/>
    <n v="0"/>
    <x v="3"/>
  </r>
  <r>
    <s v="MUSTANG MOTORCYCLE PRODUCTS LLC "/>
    <s v="0420307"/>
    <n v="0"/>
    <n v="0"/>
    <n v="0"/>
    <n v="0"/>
    <n v="0"/>
    <n v="0"/>
    <n v="0"/>
    <x v="2"/>
  </r>
  <r>
    <s v="QG PRINTING II LLC"/>
    <s v="0420190"/>
    <n v="0"/>
    <n v="0"/>
    <n v="0"/>
    <n v="0"/>
    <n v="0"/>
    <n v="0"/>
    <n v="0"/>
    <x v="2"/>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82">
  <r>
    <s v="FORE RIVER ENERGY CENTER"/>
    <s v="1190227"/>
    <n v="1768953.7541289604"/>
    <n v="1767151.2912480002"/>
    <n v="0"/>
    <n v="820.67579999999998"/>
    <n v="981.78708096000014"/>
    <n v="0"/>
    <n v="0"/>
    <x v="0"/>
  </r>
  <r>
    <s v="SEMASS PARTNERSHIP"/>
    <s v="1200001"/>
    <n v="910487.47516271996"/>
    <n v="340732.69999663997"/>
    <n v="550039"/>
    <n v="7688.6052768000009"/>
    <n v="12027.16988928"/>
    <n v="0"/>
    <n v="0"/>
    <x v="1"/>
  </r>
  <r>
    <s v="MYSTIC STATION"/>
    <s v="1190128"/>
    <n v="907583.66322624008"/>
    <n v="906609.96093024011"/>
    <n v="0"/>
    <n v="432.33523200000008"/>
    <n v="541.36706400000014"/>
    <n v="0"/>
    <n v="0"/>
    <x v="0"/>
  </r>
  <r>
    <s v="KENDALL GREEN ENERGY LLC"/>
    <s v="1190093"/>
    <n v="748331.60284512024"/>
    <n v="747570.29629968014"/>
    <n v="0"/>
    <n v="347.02894799999996"/>
    <n v="414.27759743999997"/>
    <n v="0"/>
    <n v="0"/>
    <x v="0"/>
  </r>
  <r>
    <s v="ANP BELLINGHAM ENERGY COMPANY LLC"/>
    <s v="1201509"/>
    <n v="626033.15437824011"/>
    <n v="625397.35278384003"/>
    <n v="0"/>
    <n v="290.02957199999997"/>
    <n v="345.77202240000003"/>
    <n v="0"/>
    <n v="0"/>
    <x v="0"/>
  </r>
  <r>
    <s v="BLACKSTONE POWER GENERATING LLC"/>
    <s v="1180211"/>
    <n v="610176.61082448007"/>
    <n v="609557.19970320014"/>
    <n v="0"/>
    <n v="282.4794"/>
    <n v="336.93172128000003"/>
    <n v="0"/>
    <n v="0"/>
    <x v="0"/>
  </r>
  <r>
    <s v="COVANTA HAVERHILL INCORPORATED"/>
    <s v="1210007"/>
    <n v="586631.77679231996"/>
    <n v="201827.54664191999"/>
    <n v="315465"/>
    <n v="61279.146432000001"/>
    <n v="8060.0837184000002"/>
    <n v="0"/>
    <n v="0"/>
    <x v="1"/>
  </r>
  <r>
    <s v="WHEELABRATOR MILLBURY INC"/>
    <s v="1180419"/>
    <n v="473134.89345695998"/>
    <n v="187989.31215967995"/>
    <n v="274585"/>
    <n v="4117.7008756800005"/>
    <n v="6442.8804216000008"/>
    <n v="0"/>
    <n v="0"/>
    <x v="1"/>
  </r>
  <r>
    <s v="WHEELABRATOR NORTH ANDOVER INCORPORATED"/>
    <s v="1210261"/>
    <n v="405945.96335999999"/>
    <n v="149278.97258975997"/>
    <n v="247785"/>
    <n v="3463.61511888"/>
    <n v="5418.3756513599992"/>
    <n v="0"/>
    <n v="0"/>
    <x v="1"/>
  </r>
  <r>
    <s v="NATIONAL GRID USA SERVICE COMPANY INC"/>
    <s v="1193490"/>
    <n v="362364.45411599998"/>
    <n v="6179.1422313599996"/>
    <n v="0"/>
    <n v="356182.09477199998"/>
    <n v="3.2171126399999999"/>
    <n v="0"/>
    <n v="0"/>
    <x v="0"/>
  </r>
  <r>
    <s v="MILLENNIUM POWER COMPANY LLC"/>
    <s v="1180281"/>
    <n v="353066.12640431995"/>
    <n v="352708.06554143998"/>
    <n v="0"/>
    <n v="163.22932080000001"/>
    <n v="194.83154208000002"/>
    <n v="0"/>
    <n v="0"/>
    <x v="0"/>
  </r>
  <r>
    <s v="WHEELABRATOR SAUGUS INC"/>
    <s v="1197654"/>
    <n v="301284.33366527996"/>
    <n v="125727.14172303997"/>
    <n v="168452"/>
    <n v="2767.7033596799997"/>
    <n v="4337.4885825600004"/>
    <n v="0"/>
    <n v="0"/>
    <x v="1"/>
  </r>
  <r>
    <s v="MEDICAL AREA TOTAL ENERGY PLANT"/>
    <s v="1191191"/>
    <n v="256609.29343392001"/>
    <n v="256329.40536"/>
    <n v="0"/>
    <n v="124.250112"/>
    <n v="155.63796191999998"/>
    <n v="0"/>
    <n v="0"/>
    <x v="0"/>
  </r>
  <r>
    <s v="FOOTPRINT POWER SALEM HARBOR DEVELOPMENT"/>
    <s v="1193733"/>
    <n v="215251.16963616002"/>
    <n v="215035.79328000001"/>
    <n v="0"/>
    <n v="99.506231999999997"/>
    <n v="115.87012416"/>
    <n v="0"/>
    <n v="0"/>
    <x v="0"/>
  </r>
  <r>
    <s v="DISTRIGAS OF MASSACHUSETTS LLC"/>
    <s v="1190814"/>
    <n v="214746.12450144"/>
    <n v="29918.485295999995"/>
    <n v="0"/>
    <n v="184810.76964000001"/>
    <n v="16.869565440000006"/>
    <n v="0"/>
    <n v="0"/>
    <x v="2"/>
  </r>
  <r>
    <s v="RESOURCE CONTROL INC-WESTMINSTER"/>
    <s v="1180329"/>
    <n v="147557.90646576002"/>
    <n v="302.27214527999996"/>
    <n v="79856.28"/>
    <n v="67251.039639840004"/>
    <n v="148.31468064000003"/>
    <n v="0"/>
    <n v="0"/>
    <x v="3"/>
  </r>
  <r>
    <s v="BERKSHIRE POWER COMPANY LLC"/>
    <s v="0420067"/>
    <n v="147430.26242784003"/>
    <n v="147294.48062448003"/>
    <n v="0"/>
    <n v="61.950419999999994"/>
    <n v="73.83138335999999"/>
    <n v="0"/>
    <n v="0"/>
    <x v="0"/>
  </r>
  <r>
    <s v="CANAL 3 GENERATING LLC"/>
    <s v="1201180"/>
    <n v="143328.92199696001"/>
    <n v="143128.67619456002"/>
    <n v="0"/>
    <n v="78.860628000000005"/>
    <n v="121.3851744"/>
    <n v="0"/>
    <n v="0"/>
    <x v="0"/>
  </r>
  <r>
    <s v="COLUMBIA GAS LAWRENCE OPERATING CENTER"/>
    <s v="1210635"/>
    <n v="141382.80054864002"/>
    <n v="7279.8841886400005"/>
    <n v="0"/>
    <n v="134098.98165216003"/>
    <n v="3.9347078400000024"/>
    <n v="0"/>
    <n v="0"/>
    <x v="2"/>
  </r>
  <r>
    <s v="SOUTHBRIDGE LANDFILL GAS MANAGEMENT"/>
    <s v="1180570"/>
    <n v="134571.40460064"/>
    <n v="23.645260799999999"/>
    <n v="71014.708800000008"/>
    <n v="63408.09054384"/>
    <n v="124.959996"/>
    <n v="0"/>
    <n v="0"/>
    <x v="3"/>
  </r>
  <r>
    <s v="MASSACHUSETTS INSTITUTE OF TECHNOLOGY"/>
    <s v="1191844"/>
    <n v="125012.29898304"/>
    <n v="124882.79563872"/>
    <n v="0"/>
    <n v="58.618727999999997"/>
    <n v="70.884616319999992"/>
    <n v="0"/>
    <n v="0"/>
    <x v="4"/>
  </r>
  <r>
    <s v="MASSPOWER LLC"/>
    <s v="0420007"/>
    <n v="123235.22073743999"/>
    <n v="123116.74703999999"/>
    <n v="0"/>
    <n v="54.293651999999994"/>
    <n v="64.180045440000015"/>
    <n v="0"/>
    <n v="0"/>
    <x v="0"/>
  </r>
  <r>
    <s v="DIGHTON POWER"/>
    <s v="1200276"/>
    <n v="116497.83906432001"/>
    <n v="116380.93010544"/>
    <n v="0"/>
    <n v="54.172631520000003"/>
    <n v="62.73632735999999"/>
    <n v="0"/>
    <n v="0"/>
    <x v="0"/>
  </r>
  <r>
    <s v="NSTAR GAS"/>
    <s v="1193487"/>
    <n v="110720.76560495999"/>
    <n v="20099.66446656"/>
    <n v="0"/>
    <n v="90610.15867343999"/>
    <n v="10.942464960000001"/>
    <n v="0"/>
    <n v="0"/>
    <x v="2"/>
  </r>
  <r>
    <s v="UMASS AMHERST CAMPUS"/>
    <s v="0420004"/>
    <n v="107042.0266944"/>
    <n v="106914.1205664"/>
    <n v="0"/>
    <n v="55.588680000000004"/>
    <n v="72.317448000000013"/>
    <n v="0"/>
    <n v="0"/>
    <x v="4"/>
  </r>
  <r>
    <s v="COMMUNITY ECO SPRINGFIELD LLC"/>
    <s v="0420006"/>
    <n v="104276.54152944"/>
    <n v="28721.875876320002"/>
    <n v="73266"/>
    <n v="889.12086480000005"/>
    <n v="1399.5447883200002"/>
    <n v="0"/>
    <n v="0"/>
    <x v="1"/>
  </r>
  <r>
    <s v="GENERAL ELECTRIC AIRCRAFT ENGINES"/>
    <s v="1190138"/>
    <n v="92712.658993920006"/>
    <n v="92597.486506560002"/>
    <n v="0"/>
    <n v="48.099743999999994"/>
    <n v="67.072743360000018"/>
    <n v="0"/>
    <n v="0"/>
    <x v="5"/>
  </r>
  <r>
    <s v="MILFORD POWER LLC"/>
    <s v="1201504"/>
    <n v="90638.013886560002"/>
    <n v="90539.741265119999"/>
    <n v="0"/>
    <n v="45.5373576"/>
    <n v="52.735263840000002"/>
    <n v="0"/>
    <n v="0"/>
    <x v="0"/>
  </r>
  <r>
    <s v="STORED SOLAR FITCHBURG LLC"/>
    <s v="1180061"/>
    <n v="89626.355703360008"/>
    <n v="79.012946880000015"/>
    <n v="85127.086598399997"/>
    <n v="620.85692592000009"/>
    <n v="3700.1152641599997"/>
    <n v="99.283968000000002"/>
    <n v="0"/>
    <x v="0"/>
  </r>
  <r>
    <s v="SOLUTIA INC"/>
    <s v="0420086"/>
    <n v="88493.755603680009"/>
    <n v="88404.459907680008"/>
    <n v="0"/>
    <n v="40.633488"/>
    <n v="48.662208"/>
    <n v="0"/>
    <n v="0"/>
    <x v="5"/>
  </r>
  <r>
    <s v="HARVARD UNIVERSITY BLACKSTONE STEAM PLAN"/>
    <s v="1190092"/>
    <n v="83070.885411359995"/>
    <n v="82980.309565439995"/>
    <n v="0"/>
    <n v="40.372668000000012"/>
    <n v="50.203177920000002"/>
    <n v="0"/>
    <n v="0"/>
    <x v="4"/>
  </r>
  <r>
    <s v="UMASS MEDICAL SCHOOL"/>
    <s v="1180334"/>
    <n v="81906.107109119999"/>
    <n v="81819.033236639996"/>
    <n v="0"/>
    <n v="40.297551840000004"/>
    <n v="46.776320640000002"/>
    <n v="0"/>
    <n v="0"/>
    <x v="4"/>
  </r>
  <r>
    <s v="VICINITY ENERGY LLC"/>
    <s v="1190507"/>
    <n v="74672.932289759992"/>
    <n v="74590.678280160006"/>
    <n v="0"/>
    <n v="36.024911999999993"/>
    <n v="46.229097600000003"/>
    <n v="0"/>
    <n v="0"/>
    <x v="6"/>
  </r>
  <r>
    <s v="EXELON WEST MEDWAY LLC"/>
    <s v="1200133"/>
    <n v="73337.827278239973"/>
    <n v="73244.991052799975"/>
    <n v="0"/>
    <n v="38.118275999999994"/>
    <n v="54.717949439999998"/>
    <n v="0"/>
    <n v="0"/>
    <x v="0"/>
  </r>
  <r>
    <s v="ST GOBAIN ABRASIVES INC"/>
    <s v="1180115"/>
    <n v="70397.083864799992"/>
    <n v="69514.928663039987"/>
    <n v="0"/>
    <n v="32.702292000000014"/>
    <n v="849.45290976000013"/>
    <n v="0"/>
    <n v="0"/>
    <x v="5"/>
  </r>
  <r>
    <s v="MWRA DEER ISLAND"/>
    <s v="1191899"/>
    <n v="67918.566834719997"/>
    <n v="10922.473537919999"/>
    <n v="56667.119806080002"/>
    <n v="98.179451999999998"/>
    <n v="230.79403872"/>
    <n v="0"/>
    <n v="0"/>
    <x v="7"/>
  </r>
  <r>
    <s v="COMMUNITY ECO PITTSFIELD LLC"/>
    <s v="1170004"/>
    <n v="66432.793593599999"/>
    <n v="23550.139365120005"/>
    <n v="41409"/>
    <n v="572.43648672000006"/>
    <n v="901.21774176000008"/>
    <n v="0"/>
    <n v="0"/>
    <x v="1"/>
  </r>
  <r>
    <s v="TENNESSEE GAS PIPELINE CO"/>
    <s v="1181412"/>
    <n v="66346.020185760004"/>
    <n v="1.1075097600000001"/>
    <n v="0"/>
    <n v="66344.912676000007"/>
    <n v="0"/>
    <n v="0"/>
    <n v="0"/>
    <x v="2"/>
  </r>
  <r>
    <s v="TWIN RIVERS TECHNOLOGIES MANUFACTURING C"/>
    <s v="1190497"/>
    <n v="58437.780972480003"/>
    <n v="58365.790570079997"/>
    <n v="0"/>
    <n v="27.619613279999999"/>
    <n v="44.370789120000005"/>
    <n v="0"/>
    <n v="0"/>
    <x v="5"/>
  </r>
  <r>
    <s v="CANAL GENERATING LLC"/>
    <s v="1200054"/>
    <n v="53480.778301440005"/>
    <n v="52028.734665600008"/>
    <n v="0"/>
    <n v="144.28054367999999"/>
    <n v="1307.76309216"/>
    <n v="0"/>
    <n v="0"/>
    <x v="0"/>
  </r>
  <r>
    <s v="CARVER MARION WAREHAM REGIONAL REFUSE"/>
    <s v="1200610"/>
    <n v="51579.60289776"/>
    <n v="22.758019200000003"/>
    <n v="2935.4088960000004"/>
    <n v="48621.408947999997"/>
    <n v="2.7034559999999999E-2"/>
    <n v="0"/>
    <n v="0"/>
    <x v="3"/>
  </r>
  <r>
    <s v="GILLETTE COMPANY LLC THE"/>
    <s v="1190033"/>
    <n v="49155.275826720004"/>
    <n v="49105.045523520006"/>
    <n v="0"/>
    <n v="23.25507408"/>
    <n v="26.975229120000002"/>
    <n v="0"/>
    <n v="0"/>
    <x v="5"/>
  </r>
  <r>
    <s v="SPECIALTY MINERALS"/>
    <s v="1170042"/>
    <n v="44205.595801920004"/>
    <n v="44151.415096320001"/>
    <n v="0"/>
    <n v="23.306603039999999"/>
    <n v="30.874102559999994"/>
    <n v="0"/>
    <n v="0"/>
    <x v="5"/>
  </r>
  <r>
    <s v="ROUSSELOT PEABODY INC"/>
    <s v="1190175"/>
    <n v="43222.250151359993"/>
    <n v="43178.187810239993"/>
    <n v="0"/>
    <n v="20.424972960000002"/>
    <n v="23.637368160000001"/>
    <n v="0"/>
    <n v="0"/>
    <x v="5"/>
  </r>
  <r>
    <s v="BOSTON UNIVERSITY PHYSICAL PLANT"/>
    <s v="1191578"/>
    <n v="42673.040615519982"/>
    <n v="42626.370800159981"/>
    <n v="0"/>
    <n v="21.314482560000002"/>
    <n v="25.355332800000006"/>
    <n v="0"/>
    <n v="0"/>
    <x v="4"/>
  </r>
  <r>
    <s v="WYETH LLC"/>
    <s v="1211015"/>
    <n v="40508.548415999998"/>
    <n v="40466.291039999996"/>
    <n v="0"/>
    <n v="19.277999999999999"/>
    <n v="22.979375999999998"/>
    <n v="0"/>
    <n v="0"/>
    <x v="5"/>
  </r>
  <r>
    <s v="PITTSFIELD GENERATING COMPANY LP"/>
    <s v="1170006"/>
    <n v="40427.999942400005"/>
    <n v="40386.221568000001"/>
    <n v="0"/>
    <n v="19.069344000000005"/>
    <n v="22.7090304"/>
    <n v="0"/>
    <n v="0"/>
    <x v="0"/>
  </r>
  <r>
    <s v="COLONIAL GAS LOWELL"/>
    <s v="1210285"/>
    <n v="39216.17415744"/>
    <n v="2065.4958139200003"/>
    <n v="0"/>
    <n v="37149.542891999998"/>
    <n v="1.1354515200000002"/>
    <n v="0"/>
    <n v="0"/>
    <x v="2"/>
  </r>
  <r>
    <s v="ANALOG DEVICES INC"/>
    <s v="1190226"/>
    <n v="37971.396963360006"/>
    <n v="5182.6167791999997"/>
    <n v="0"/>
    <n v="2.4439060800000001"/>
    <n v="1366.4566641599999"/>
    <n v="7626.2497920000005"/>
    <n v="23793.629821920003"/>
    <x v="5"/>
  </r>
  <r>
    <s v="UPPER BLACKSTONE SSI"/>
    <s v="1180937"/>
    <n v="36845.785932479994"/>
    <n v="5364.9618019199997"/>
    <n v="28684.901952"/>
    <n v="241.12922400000002"/>
    <n v="2554.7929545599995"/>
    <n v="0"/>
    <n v="0"/>
    <x v="7"/>
  </r>
  <r>
    <s v="WYMAN GORDON COMPANY"/>
    <s v="1180039"/>
    <n v="34746.174499680004"/>
    <n v="34617.95556912"/>
    <n v="0"/>
    <n v="16.263828"/>
    <n v="25.169175360000001"/>
    <n v="0"/>
    <n v="86.785927200000003"/>
    <x v="5"/>
  </r>
  <r>
    <s v="USAF HANSCOM AFB 66 ABG/CEIE"/>
    <s v="1190499"/>
    <n v="34691.061646079994"/>
    <n v="34645.359813119998"/>
    <n v="0"/>
    <n v="18.910584000000007"/>
    <n v="26.791248960000008"/>
    <n v="0"/>
    <n v="0"/>
    <x v="6"/>
  </r>
  <r>
    <s v="ERVING PAPER MILLS"/>
    <s v="0420121"/>
    <n v="32914.740731040001"/>
    <n v="32876.242066079998"/>
    <n v="0"/>
    <n v="17.154154080000001"/>
    <n v="21.344510879999994"/>
    <n v="0"/>
    <n v="0"/>
    <x v="5"/>
  </r>
  <r>
    <s v="LIBERTY UTILITIES"/>
    <s v="1200159"/>
    <n v="31467.971918880001"/>
    <n v="176.75032031999999"/>
    <n v="0"/>
    <n v="31291.194564000001"/>
    <n v="2.7034559999999999E-2"/>
    <n v="0"/>
    <n v="0"/>
    <x v="2"/>
  </r>
  <r>
    <s v="SKYWORKS SOLUTIONS INC"/>
    <s v="1191245"/>
    <n v="31359.358333296001"/>
    <n v="3980.7634809599995"/>
    <n v="0"/>
    <n v="1.8801720000000002"/>
    <n v="60.665552640000001"/>
    <n v="1766.4272639999999"/>
    <n v="25549.621863696"/>
    <x v="5"/>
  </r>
  <r>
    <s v="SEAMAN PAPER COMPANY"/>
    <s v="1180035"/>
    <n v="30746.339134559999"/>
    <n v="375.47855856000001"/>
    <n v="29945.336147999999"/>
    <n v="61.384690079999999"/>
    <n v="364.13973792000002"/>
    <n v="0"/>
    <n v="0"/>
    <x v="5"/>
  </r>
  <r>
    <s v="NEWARK AMERICA"/>
    <s v="1180355"/>
    <n v="29941.763503679998"/>
    <n v="29763.025961759999"/>
    <n v="0"/>
    <n v="13.58314272"/>
    <n v="165.15439920000003"/>
    <n v="0"/>
    <n v="0"/>
    <x v="5"/>
  </r>
  <r>
    <s v="MASSPORT LOGAN AIRPORT"/>
    <s v="1191249"/>
    <n v="29870.908824960006"/>
    <n v="29835.672451200007"/>
    <n v="0"/>
    <n v="15.291581759999996"/>
    <n v="19.944792000000014"/>
    <n v="0"/>
    <n v="0"/>
    <x v="6"/>
  </r>
  <r>
    <s v="BIOGEN INC"/>
    <s v="1191819"/>
    <n v="29584.28116224"/>
    <n v="29553.508212480003"/>
    <n v="0"/>
    <n v="13.984488000000001"/>
    <n v="16.788461760000001"/>
    <n v="0"/>
    <n v="0"/>
    <x v="5"/>
  </r>
  <r>
    <s v="NORTHEASTERN UNIVERSITY"/>
    <s v="1190054"/>
    <n v="28760.077715040003"/>
    <n v="28730.289077280002"/>
    <n v="0"/>
    <n v="13.698357119999995"/>
    <n v="16.09028064"/>
    <n v="0"/>
    <n v="0"/>
    <x v="4"/>
  </r>
  <r>
    <s v="BOSTON COLLEGE CHESTNUT HILL"/>
    <s v="1190292"/>
    <n v="28732.804470720002"/>
    <n v="28699.787289600004"/>
    <n v="0"/>
    <n v="14.432281920000003"/>
    <n v="18.584899200000002"/>
    <n v="0"/>
    <n v="0"/>
    <x v="4"/>
  </r>
  <r>
    <s v="NEA BELLINGHAM"/>
    <s v="1201550"/>
    <n v="27769.95555264"/>
    <n v="25315.399398239999"/>
    <n v="0"/>
    <n v="19.691864639999999"/>
    <n v="14.817569760000001"/>
    <n v="2420.0467199999998"/>
    <n v="0"/>
    <x v="0"/>
  </r>
  <r>
    <s v="TENNESSEE GAS PIPELINE COMPANY LLC"/>
    <s v="0420005"/>
    <n v="26807.92157232"/>
    <n v="26778.902693759999"/>
    <n v="0"/>
    <n v="13.446972000000001"/>
    <n v="15.57190656"/>
    <n v="0"/>
    <n v="0"/>
    <x v="2"/>
  </r>
  <r>
    <s v="DARTMOUTH POWER ASSOCATES"/>
    <s v="1200025"/>
    <n v="25721.33728752"/>
    <n v="25694.869273920001"/>
    <n v="0"/>
    <n v="12.004524"/>
    <n v="14.463489599999999"/>
    <n v="0"/>
    <n v="0"/>
    <x v="0"/>
  </r>
  <r>
    <s v="WASTE MANAGEMENT OF MASS INC"/>
    <s v="1201047"/>
    <n v="25489.626251040001"/>
    <n v="39.47082048"/>
    <n v="8682.7988620800006"/>
    <n v="16754.800648320001"/>
    <n v="12.555920159999999"/>
    <n v="0"/>
    <n v="0"/>
    <x v="3"/>
  </r>
  <r>
    <s v="COOLEY DICKINSON HOSPITAL"/>
    <s v="0420054"/>
    <n v="25353.829999999998"/>
    <n v="881.01"/>
    <n v="23825.38"/>
    <n v="46.14"/>
    <n v="601.29999999999995"/>
    <n v="0"/>
    <n v="0"/>
    <x v="4"/>
  </r>
  <r>
    <s v="AMERESCO CHICOPEE ENERGY INC"/>
    <s v="0420110"/>
    <n v="25157.148972480001"/>
    <n v="1927.1105279999997"/>
    <n v="23107.69944"/>
    <n v="35.612136"/>
    <n v="86.726868479999979"/>
    <n v="0"/>
    <n v="0"/>
    <x v="0"/>
  </r>
  <r>
    <s v="STONY BROOK ENERGY CENTER"/>
    <s v="0420001"/>
    <n v="24924.518670239999"/>
    <n v="24893.616898079999"/>
    <n v="0"/>
    <n v="13.031927999999999"/>
    <n v="17.86984416"/>
    <n v="0"/>
    <n v="0"/>
    <x v="0"/>
  </r>
  <r>
    <s v="TENNESSEE GAS PIPELINE LLC STATION 264"/>
    <s v="1180591"/>
    <n v="23762.231992800003"/>
    <n v="23736.516955200001"/>
    <n v="0"/>
    <n v="11.927412"/>
    <n v="13.7876256"/>
    <n v="0"/>
    <n v="0"/>
    <x v="2"/>
  </r>
  <r>
    <s v="TAUNTON MUNICIPAL LIGHT PLANT"/>
    <s v="1200067"/>
    <n v="23696.885197440002"/>
    <n v="23672.15928"/>
    <n v="0"/>
    <n v="11.121636960000002"/>
    <n v="13.60428048"/>
    <n v="0"/>
    <n v="0"/>
    <x v="0"/>
  </r>
  <r>
    <s v="HOLLINGSWORTH &amp; VOSE"/>
    <s v="1210086"/>
    <n v="23349.020899680003"/>
    <n v="23323.925479680001"/>
    <n v="0"/>
    <n v="11.578139999999996"/>
    <n v="13.51728"/>
    <n v="0"/>
    <n v="0"/>
    <x v="5"/>
  </r>
  <r>
    <s v="BONDIS ISLAND LANDFILL"/>
    <s v="0420361"/>
    <n v="22952.16"/>
    <n v="0"/>
    <n v="0"/>
    <n v="22952.16"/>
    <n v="0"/>
    <n v="0"/>
    <n v="0"/>
    <x v="3"/>
  </r>
  <r>
    <s v="BAYSTATE MEDICAL CENTER"/>
    <s v="0420093"/>
    <n v="21692.360208959995"/>
    <n v="21669.985481759995"/>
    <n v="0"/>
    <n v="10.301981759999997"/>
    <n v="12.072745440000002"/>
    <n v="0"/>
    <n v="0"/>
    <x v="4"/>
  </r>
  <r>
    <s v="TUFTS UNIVERSITY"/>
    <s v="1190156"/>
    <n v="21610.212613920008"/>
    <n v="21587.705798400006"/>
    <n v="0"/>
    <n v="10.364850720000003"/>
    <n v="12.1419648"/>
    <n v="0"/>
    <n v="0"/>
    <x v="4"/>
  </r>
  <r>
    <s v="BFI RANDOLPH LANDFILL"/>
    <s v="1190913"/>
    <n v="21163.222926720002"/>
    <n v="0"/>
    <n v="5538.4560000000001"/>
    <n v="15619.035599999999"/>
    <n v="5.7313267199999993"/>
    <n v="0"/>
    <n v="0"/>
    <x v="3"/>
  </r>
  <r>
    <s v="WELLESLEY COLLEGE"/>
    <s v="1190261"/>
    <n v="20863.937011679998"/>
    <n v="20840.178804479998"/>
    <n v="0"/>
    <n v="10.532864160000003"/>
    <n v="13.225343039999998"/>
    <n v="0"/>
    <n v="0"/>
    <x v="4"/>
  </r>
  <r>
    <s v="OCEAN SPRAY CRANBERRIES INC"/>
    <s v="1200278"/>
    <n v="20240.164344959994"/>
    <n v="20217.061589759996"/>
    <n v="0"/>
    <n v="10.557358560000001"/>
    <n v="12.54539664"/>
    <n v="0"/>
    <n v="0"/>
    <x v="5"/>
  </r>
  <r>
    <s v="RAYTHEON INTEGRATED AIR DEFENSE CENTER"/>
    <s v="1211013"/>
    <n v="19501.823567520005"/>
    <n v="19495.353144960001"/>
    <n v="0"/>
    <n v="2.9658182399999999"/>
    <n v="3.5046043200000003"/>
    <n v="0"/>
    <n v="0"/>
    <x v="5"/>
  </r>
  <r>
    <s v="HOME MARKET FOODS"/>
    <s v="1193160"/>
    <n v="19393.990000000002"/>
    <n v="19373.98"/>
    <n v="0"/>
    <n v="9.1300000000000008"/>
    <n v="10.88"/>
    <n v="0"/>
    <n v="0"/>
    <x v="5"/>
  </r>
  <r>
    <s v="KPR US LLC"/>
    <s v="0420821"/>
    <n v="18703.765352159997"/>
    <n v="18703.216224"/>
    <n v="0"/>
    <n v="0.25174800000000003"/>
    <n v="0.29738016"/>
    <n v="0"/>
    <n v="0"/>
    <x v="5"/>
  </r>
  <r>
    <s v="BFINA EAST BRIDGEWATER LANDFILL"/>
    <s v="1192250"/>
    <n v="17470.650939840001"/>
    <n v="0"/>
    <n v="11407.132799999999"/>
    <n v="6043.5396000000001"/>
    <n v="19.97853984"/>
    <n v="0"/>
    <n v="0"/>
    <x v="3"/>
  </r>
  <r>
    <s v="SMITH COLLEGE"/>
    <s v="0420058"/>
    <n v="17315.379033119996"/>
    <n v="17296.670028959998"/>
    <n v="0"/>
    <n v="8.6067878400000026"/>
    <n v="10.10221632"/>
    <n v="0"/>
    <n v="0"/>
    <x v="4"/>
  </r>
  <r>
    <s v="UMASS DARTMOUTH"/>
    <s v="1200091"/>
    <n v="17146.711411200002"/>
    <n v="17128.568590560004"/>
    <n v="0"/>
    <n v="8.381257920000003"/>
    <n v="9.7615627199999988"/>
    <n v="0"/>
    <n v="0"/>
    <x v="4"/>
  </r>
  <r>
    <s v="AGGREGATE INDUSTRIES"/>
    <s v="1200404"/>
    <n v="17115.554897280002"/>
    <n v="17083.431943200001"/>
    <n v="0"/>
    <n v="9.6607728000000002"/>
    <n v="22.462181280000003"/>
    <n v="0"/>
    <n v="0"/>
    <x v="5"/>
  </r>
  <r>
    <s v="LAHEY CLINIC HOSPITAL INC"/>
    <s v="1190593"/>
    <n v="16833.255939360002"/>
    <n v="16097.802144480002"/>
    <n v="0"/>
    <n v="7.6529577600000005"/>
    <n v="727.80083711999998"/>
    <n v="0"/>
    <n v="0"/>
    <x v="4"/>
  </r>
  <r>
    <s v="COCA-COLA NORTH AMERICA"/>
    <s v="0420033"/>
    <n v="16814.294915039998"/>
    <n v="16698.590717759998"/>
    <n v="98.145069120000002"/>
    <n v="8.053305120000001"/>
    <n v="9.5058230399999992"/>
    <n v="0"/>
    <n v="0"/>
    <x v="5"/>
  </r>
  <r>
    <s v="GREATER LAWRENCE SANITARY DISTRICT"/>
    <s v="1210242"/>
    <n v="16796.162436480001"/>
    <n v="16140.51974304"/>
    <n v="635.74643664000007"/>
    <n v="8.6453438400000024"/>
    <n v="11.250912959999999"/>
    <n v="0"/>
    <n v="0"/>
    <x v="7"/>
  </r>
  <r>
    <s v="OLDCASTLE LAWN &amp; GARDEN INC LEE PLANT"/>
    <s v="1170012"/>
    <n v="16605.480245760002"/>
    <n v="16550.748144000001"/>
    <n v="0"/>
    <n v="20.371176000000002"/>
    <n v="34.360925760000008"/>
    <n v="0"/>
    <n v="0"/>
    <x v="5"/>
  </r>
  <r>
    <s v="MWRA FORE RIVER STAGING AREA"/>
    <s v="1190304"/>
    <n v="16398.67774608"/>
    <n v="16371.792511199999"/>
    <n v="0"/>
    <n v="16.12548"/>
    <n v="10.759754880000001"/>
    <n v="0"/>
    <n v="0"/>
    <x v="7"/>
  </r>
  <r>
    <s v="HOPKINTON LNG CORP"/>
    <s v="1190957"/>
    <n v="15099.40985616"/>
    <n v="15084.007868160001"/>
    <n v="0"/>
    <n v="7.1372145599999994"/>
    <n v="8.264773439999999"/>
    <n v="0"/>
    <n v="0"/>
    <x v="2"/>
  </r>
  <r>
    <s v="BRADFORD INDUSTRIES"/>
    <s v="1210087"/>
    <n v="15052.547986560003"/>
    <n v="15033.006535680002"/>
    <n v="0"/>
    <n v="7.1059161599999996"/>
    <n v="12.435534720000001"/>
    <n v="0"/>
    <n v="0"/>
    <x v="5"/>
  </r>
  <r>
    <s v="SONOCO PRODUCTS CO INC"/>
    <s v="0420925"/>
    <n v="14900.438125440001"/>
    <n v="14885.246880000001"/>
    <n v="0"/>
    <n v="7.0418678400000001"/>
    <n v="8.1493776000000011"/>
    <n v="0"/>
    <n v="0"/>
    <x v="5"/>
  </r>
  <r>
    <s v="BRISTOL-MYERS SQUIBB CO"/>
    <s v="1210627"/>
    <n v="14187.987293760005"/>
    <n v="14173.210910880005"/>
    <n v="0"/>
    <n v="6.7200840000000008"/>
    <n v="8.0562988799999982"/>
    <n v="0"/>
    <n v="0"/>
    <x v="5"/>
  </r>
  <r>
    <s v="UMASS LOWELL NORTH CAMPUS"/>
    <s v="1210041"/>
    <n v="13732.577520480001"/>
    <n v="13717.557463680001"/>
    <n v="0"/>
    <n v="6.7235313599999991"/>
    <n v="8.2965254400000017"/>
    <n v="0"/>
    <n v="0"/>
    <x v="4"/>
  </r>
  <r>
    <s v="GENZYME CORPORATION"/>
    <s v="1191771"/>
    <n v="13345.405426079999"/>
    <n v="13331.225164319998"/>
    <n v="0"/>
    <n v="6.4383076800000003"/>
    <n v="7.7419540799999993"/>
    <n v="0"/>
    <n v="0"/>
    <x v="5"/>
  </r>
  <r>
    <s v="CHICOPEE SANITARY LANDFILL"/>
    <s v="0420233"/>
    <n v="13049.002955520002"/>
    <n v="0"/>
    <n v="1793.0873318399999"/>
    <n v="11252.4552"/>
    <n v="3.4604236799999999"/>
    <n v="0"/>
    <n v="0"/>
    <x v="3"/>
  </r>
  <r>
    <s v="UMASS MEMORIAL MEDICAL CENTER"/>
    <s v="1180519"/>
    <n v="12977.299137599999"/>
    <n v="12936.985619039999"/>
    <n v="0"/>
    <n v="5.8733942399999997"/>
    <n v="34.440124320000002"/>
    <n v="0"/>
    <n v="0"/>
    <x v="4"/>
  </r>
  <r>
    <s v="BRANDEIS UNIVERSITY"/>
    <s v="1190335"/>
    <n v="12877.224544799994"/>
    <n v="12863.938782239995"/>
    <n v="0"/>
    <n v="6.14056464"/>
    <n v="7.145197920000002"/>
    <n v="0"/>
    <n v="0"/>
    <x v="4"/>
  </r>
  <r>
    <s v="WILLIAMS COLLEGE"/>
    <s v="1170036"/>
    <n v="12567.524608799999"/>
    <n v="12553.851744"/>
    <n v="0"/>
    <n v="6.1031880000000021"/>
    <n v="7.5696767999999981"/>
    <n v="0"/>
    <n v="0"/>
    <x v="4"/>
  </r>
  <r>
    <s v="CERTAINTEED"/>
    <s v="1191170"/>
    <n v="12437.911221120001"/>
    <n v="12424.1656896"/>
    <n v="0"/>
    <n v="5.8514399999999993"/>
    <n v="7.8940915200000008"/>
    <n v="0"/>
    <n v="0"/>
    <x v="5"/>
  </r>
  <r>
    <s v="WORCESTER POLYTECHNICAL INSTITUTE"/>
    <s v="1180127"/>
    <n v="12261.837672000001"/>
    <n v="12249.380273760002"/>
    <n v="0"/>
    <n v="5.7746908800000014"/>
    <n v="6.6827073600000002"/>
    <n v="0"/>
    <n v="0"/>
    <x v="4"/>
  </r>
  <r>
    <s v="ACUSHNET COMPANY PLANT #2"/>
    <s v="1200254"/>
    <n v="11833.507909440001"/>
    <n v="11821.50265968"/>
    <n v="0"/>
    <n v="5.5598659200000009"/>
    <n v="6.4453838399999999"/>
    <n v="0"/>
    <n v="0"/>
    <x v="5"/>
  </r>
  <r>
    <s v="FLEXCON COMPANY INC"/>
    <s v="1180998"/>
    <n v="11786.328791999998"/>
    <n v="11774.266932959998"/>
    <n v="0"/>
    <n v="5.5921622400000004"/>
    <n v="6.4696968000000012"/>
    <n v="0"/>
    <n v="0"/>
    <x v="5"/>
  </r>
  <r>
    <s v="TENNESSEE GAS PIPELINE LLC STATION 266A"/>
    <s v="1180060"/>
    <n v="11740.816110240003"/>
    <n v="11728.102065120001"/>
    <n v="0"/>
    <n v="5.9013359999999997"/>
    <n v="6.8127091200000001"/>
    <n v="0"/>
    <n v="0"/>
    <x v="2"/>
  </r>
  <r>
    <s v="AGGREGATE INDUSTRIES"/>
    <s v="1190344"/>
    <n v="11468.65493088"/>
    <n v="11462.925781440001"/>
    <n v="0"/>
    <n v="2.4996081599999997"/>
    <n v="3.2295412800000003"/>
    <n v="0"/>
    <n v="0"/>
    <x v="5"/>
  </r>
  <r>
    <s v="BAKER COMMODITIES"/>
    <s v="1210247"/>
    <n v="11449.4391648"/>
    <n v="11437.766494559999"/>
    <n v="0"/>
    <n v="5.4108129599999994"/>
    <n v="6.2618572800000001"/>
    <n v="0"/>
    <n v="0"/>
    <x v="5"/>
  </r>
  <r>
    <s v="NOVARTIS INSTITUTES FOR BIOMEDICAL RESEA"/>
    <s v="1191940"/>
    <n v="11373.1291296"/>
    <n v="9140.7595003200004"/>
    <n v="0"/>
    <n v="2227.4252078400004"/>
    <n v="4.9444214400000002"/>
    <n v="0"/>
    <n v="0"/>
    <x v="4"/>
  </r>
  <r>
    <s v="BMR BLACKFAN CIRCLE LLC"/>
    <s v="1191993"/>
    <n v="11202.366147839999"/>
    <n v="11190.9284424"/>
    <n v="0"/>
    <n v="5.2979572800000021"/>
    <n v="6.1397481599999999"/>
    <n v="0"/>
    <n v="0"/>
    <x v="4"/>
  </r>
  <r>
    <s v="LANTHEUS MEDICAL IMAGING INC"/>
    <s v="1210153"/>
    <n v="11111.596524"/>
    <n v="5130.2456654399994"/>
    <n v="0"/>
    <n v="2.52419328"/>
    <n v="3.1365532800000002"/>
    <n v="0"/>
    <n v="5975.6901120000002"/>
    <x v="5"/>
  </r>
  <r>
    <s v="BFI FALL RIVER LANDFILL"/>
    <s v="1200866"/>
    <n v="11083.9713768"/>
    <n v="3.1752000000000002"/>
    <n v="3691.5147360000001"/>
    <n v="7389.1462679999995"/>
    <n v="0.13517279999999998"/>
    <n v="0"/>
    <n v="0"/>
    <x v="3"/>
  </r>
  <r>
    <s v="IXYS INTEGRATED CIRUITS, LLC"/>
    <s v="1191497"/>
    <n v="11072.990628000001"/>
    <n v="835.79682816000002"/>
    <n v="0"/>
    <n v="0.39717216"/>
    <n v="86.541708960000008"/>
    <n v="912.17145600000003"/>
    <n v="9238.083462720002"/>
    <x v="5"/>
  </r>
  <r>
    <s v="WHIRLPOOL"/>
    <s v="1200813"/>
    <n v="10946.04132384"/>
    <n v="10934.8744176"/>
    <n v="0"/>
    <n v="5.1741244799999997"/>
    <n v="5.9927817600000015"/>
    <n v="0"/>
    <n v="0"/>
    <x v="4"/>
  </r>
  <r>
    <s v="AGGREGATE INDUSTRIES"/>
    <s v="1210018"/>
    <n v="10886.37015312"/>
    <n v="10880.99571888"/>
    <n v="0"/>
    <n v="2.4663139199999997"/>
    <n v="2.9081203200000001"/>
    <n v="0"/>
    <n v="0"/>
    <x v="5"/>
  </r>
  <r>
    <s v="ROHM AND HAAS ELECTRONIC MATERIALS LLC"/>
    <s v="1190910"/>
    <n v="10604.968053120003"/>
    <n v="10545.966849600003"/>
    <n v="0"/>
    <n v="3.7966319999999989"/>
    <n v="55.204571520000009"/>
    <n v="0"/>
    <n v="0"/>
    <x v="5"/>
  </r>
  <r>
    <s v="AMHERST COLLEGE"/>
    <s v="0420003"/>
    <n v="10550.605726079997"/>
    <n v="10538.789808959998"/>
    <n v="0"/>
    <n v="5.3056684800000005"/>
    <n v="6.5102486400000004"/>
    <n v="0"/>
    <n v="0"/>
    <x v="4"/>
  </r>
  <r>
    <s v="COMMONWEALTH NEW BEDFORD ENERGY LLC"/>
    <s v="1200624"/>
    <n v="10529.990150400001"/>
    <n v="3.40862256"/>
    <n v="10472.7168"/>
    <n v="16.094181599999999"/>
    <n v="37.770546240000002"/>
    <n v="0"/>
    <n v="0"/>
    <x v="3"/>
  </r>
  <r>
    <s v="BRIDGEWATER CORRECTIONAL COMPLEX"/>
    <s v="1192151"/>
    <n v="10364.544721439999"/>
    <n v="10352.495472479999"/>
    <n v="0"/>
    <n v="5.3653622400000005"/>
    <n v="6.6838867200000003"/>
    <n v="0"/>
    <n v="0"/>
    <x v="4"/>
  </r>
  <r>
    <s v="ACUSHNET COMPANY - BALL PLANT III"/>
    <s v="1200619"/>
    <n v="10331.904663359999"/>
    <n v="10321.4507256"/>
    <n v="0"/>
    <n v="4.8388233600000001"/>
    <n v="5.6151143999999986"/>
    <n v="0"/>
    <n v="0"/>
    <x v="5"/>
  </r>
  <r>
    <s v="MUELLER ROAD GAS CONTROL"/>
    <s v="0421125"/>
    <n v="10329.963255360002"/>
    <n v="174.11680944"/>
    <n v="0"/>
    <n v="10155.755907360002"/>
    <n v="9.0538560000000004E-2"/>
    <n v="0"/>
    <n v="0"/>
    <x v="2"/>
  </r>
  <r>
    <s v="MCI SHIRLEY"/>
    <s v="1180299"/>
    <n v="10007.547369120002"/>
    <n v="9997.2761414400011"/>
    <n v="0"/>
    <n v="4.7546352000000009"/>
    <n v="5.5165924799999999"/>
    <n v="0"/>
    <n v="0"/>
    <x v="4"/>
  </r>
  <r>
    <s v="AGRI MARK INC "/>
    <s v="0420788"/>
    <n v="9944.3666044800029"/>
    <n v="9923.0636433600012"/>
    <n v="0"/>
    <n v="9.8745998399999984"/>
    <n v="11.428361280000001"/>
    <n v="0"/>
    <n v="0"/>
    <x v="5"/>
  </r>
  <r>
    <s v="MOUNT HOLYOKE COLLEGE"/>
    <s v="0420073"/>
    <n v="9935.3677248000004"/>
    <n v="9925.1917531199997"/>
    <n v="0"/>
    <n v="4.7126318400000002"/>
    <n v="5.4633398400000006"/>
    <n v="0"/>
    <n v="0"/>
    <x v="4"/>
  </r>
  <r>
    <s v="TAUNTON LANDFILL"/>
    <s v="1200710"/>
    <n v="9878.0219798399994"/>
    <n v="2.1898900800000001"/>
    <n v="1567.4601599999999"/>
    <n v="8308.3666680000006"/>
    <n v="5.2617599999999999E-3"/>
    <n v="0"/>
    <n v="0"/>
    <x v="3"/>
  </r>
  <r>
    <s v="RESILIENCE BOSTON INC"/>
    <s v="1191405"/>
    <n v="9860.5095724800012"/>
    <n v="9850.007643840001"/>
    <n v="0"/>
    <n v="4.8568766400000012"/>
    <n v="5.6450519999999997"/>
    <n v="0"/>
    <n v="0"/>
    <x v="5"/>
  </r>
  <r>
    <s v="CLARK UNIVERSITY"/>
    <s v="1180105"/>
    <n v="9834.5490465599996"/>
    <n v="9824.4881078399994"/>
    <n v="0"/>
    <n v="4.6552968000000012"/>
    <n v="5.4056419199999999"/>
    <n v="0"/>
    <n v="0"/>
    <x v="4"/>
  </r>
  <r>
    <s v="MA COM TECHNOLOGY SOLUTIONS INC"/>
    <s v="1210330"/>
    <n v="9775.5675292800006"/>
    <n v="9770.5820116800005"/>
    <n v="0"/>
    <n v="2.3099126399999999"/>
    <n v="2.6756049600000003"/>
    <n v="0"/>
    <n v="0"/>
    <x v="5"/>
  </r>
  <r>
    <s v="WRENTHAM DEVELOPMENTAL CENTER"/>
    <s v="1200828"/>
    <n v="9707.4769075200002"/>
    <n v="9692.2024718399989"/>
    <n v="0"/>
    <n v="5.81959728"/>
    <n v="9.4548383999999999"/>
    <n v="0"/>
    <n v="0"/>
    <x v="4"/>
  </r>
  <r>
    <s v="ISP FREETOWN FINE CHEMICALS"/>
    <s v="1200075"/>
    <n v="9698.934440160001"/>
    <n v="9646.0612819200014"/>
    <n v="0"/>
    <n v="4.1028120000000001"/>
    <n v="48.770346239999995"/>
    <n v="0"/>
    <n v="0"/>
    <x v="5"/>
  </r>
  <r>
    <s v="ONYX SPECIALTY PAPERS INC WILLOW MILL"/>
    <s v="1170015"/>
    <n v="9514.3088073599993"/>
    <n v="9504.5575867200005"/>
    <n v="0"/>
    <n v="4.5065160000000004"/>
    <n v="5.2447046399999993"/>
    <n v="0"/>
    <n v="0"/>
    <x v="5"/>
  </r>
  <r>
    <s v="ENCORE BOSTON HARBOR"/>
    <s v="1193978"/>
    <n v="9349.8843412800015"/>
    <n v="9340.1526254400014"/>
    <n v="0"/>
    <n v="4.4617910399999996"/>
    <n v="5.2699248000000001"/>
    <n v="0"/>
    <n v="0"/>
    <x v="4"/>
  </r>
  <r>
    <s v="MM TAUNTON ENERGY LLC"/>
    <s v="1200217"/>
    <n v="9342.8208820799991"/>
    <n v="0.32114880000000001"/>
    <n v="9294.70344768"/>
    <n v="14.281142400000002"/>
    <n v="33.515143199999997"/>
    <n v="0"/>
    <n v="0"/>
    <x v="0"/>
  </r>
  <r>
    <s v="BRIGHAM AND WOMENS FAULKNER HOSPITAL"/>
    <s v="1190549"/>
    <n v="9338.9305363200001"/>
    <n v="9329.2885425599998"/>
    <n v="0"/>
    <n v="4.44092544"/>
    <n v="5.2010683200000001"/>
    <n v="0"/>
    <n v="0"/>
    <x v="4"/>
  </r>
  <r>
    <s v="ASTRAZENECA PHARMACEUTICALS LP"/>
    <s v="1191745"/>
    <n v="9289.8193550399992"/>
    <n v="9280.3121711999993"/>
    <n v="0"/>
    <n v="4.3976519999999999"/>
    <n v="5.1095318399999998"/>
    <n v="0"/>
    <n v="0"/>
    <x v="4"/>
  </r>
  <r>
    <s v="BENEVENTO ASPHALT CORPORATION"/>
    <s v="1190062"/>
    <n v="9255.0261484800012"/>
    <n v="9245.5919035200004"/>
    <n v="0"/>
    <n v="4.3732483200000001"/>
    <n v="5.0609966399999999"/>
    <n v="0"/>
    <n v="0"/>
    <x v="5"/>
  </r>
  <r>
    <s v="ABBVIE BIORESEARCH CENTER INC"/>
    <s v="1180186"/>
    <n v="9244.86251472"/>
    <n v="9234.9211449600007"/>
    <n v="0"/>
    <n v="4.4949945600000003"/>
    <n v="5.4463752000000003"/>
    <n v="0"/>
    <n v="0"/>
    <x v="5"/>
  </r>
  <r>
    <s v="KENS FOODS INCORPORATED"/>
    <s v="1192000"/>
    <n v="9213.8029804800008"/>
    <n v="5418.4956739199997"/>
    <n v="3769.1038324799997"/>
    <n v="8.6846256000000004"/>
    <n v="17.518848479999999"/>
    <n v="0"/>
    <n v="0"/>
    <x v="5"/>
  </r>
  <r>
    <s v="BRAINTREE ELECTRIC"/>
    <s v="1190491"/>
    <n v="9200.4115291200014"/>
    <n v="9188.3951208000017"/>
    <n v="0"/>
    <n v="4.9065912000000003"/>
    <n v="7.1098171199999998"/>
    <n v="0"/>
    <n v="0"/>
    <x v="0"/>
  </r>
  <r>
    <s v="RESOURCE CONTROL INC"/>
    <s v="1180395"/>
    <n v="9186.0459264000001"/>
    <n v="0"/>
    <n v="7534.4411520000003"/>
    <n v="1637.6819759999998"/>
    <n v="13.9227984"/>
    <n v="0"/>
    <n v="0"/>
    <x v="3"/>
  </r>
  <r>
    <s v="SHIRE"/>
    <s v="1190813"/>
    <n v="9185.7177921600014"/>
    <n v="9176.3331710400016"/>
    <n v="0"/>
    <n v="4.3209935999999995"/>
    <n v="5.0636275199999989"/>
    <n v="0"/>
    <n v="0"/>
    <x v="5"/>
  </r>
  <r>
    <s v="LYNN REGIONAL WWTP"/>
    <s v="1190520"/>
    <n v="9136.3038782399981"/>
    <n v="1011.2376959999999"/>
    <n v="7942.8081599999996"/>
    <n v="70.632324000000011"/>
    <n v="111.62569824000001"/>
    <n v="0"/>
    <n v="0"/>
    <x v="7"/>
  </r>
  <r>
    <s v="TEWKSBURY HOSPITAL"/>
    <s v="1210255"/>
    <n v="9007.2691934400027"/>
    <n v="8997.9230376000032"/>
    <n v="0"/>
    <n v="4.29404976"/>
    <n v="5.0521060799999988"/>
    <n v="0"/>
    <n v="0"/>
    <x v="4"/>
  </r>
  <r>
    <s v="ROYAL HOSPITALITY SERVICES INC"/>
    <s v="1190258"/>
    <n v="8980.0125508800011"/>
    <n v="8970.8583585600009"/>
    <n v="0"/>
    <n v="4.2434279999999998"/>
    <n v="4.9107643200000002"/>
    <n v="0"/>
    <n v="0"/>
    <x v="4"/>
  </r>
  <r>
    <s v="COLLEGE OF THE HOLY CROSS"/>
    <s v="1180106"/>
    <n v="8907.5612001599984"/>
    <n v="8898.3308937599995"/>
    <n v="0"/>
    <n v="4.2438815999999999"/>
    <n v="4.9864247999999991"/>
    <n v="0"/>
    <n v="0"/>
    <x v="4"/>
  </r>
  <r>
    <s v="WHEATON COLLEGE"/>
    <s v="1200045"/>
    <n v="8658.0517161600001"/>
    <n v="8649.1614283199997"/>
    <n v="0"/>
    <n v="4.1064408000000006"/>
    <n v="4.7838470399999986"/>
    <n v="0"/>
    <n v="0"/>
    <x v="4"/>
  </r>
  <r>
    <s v="PJ KEATING COMPANY"/>
    <s v="1180296"/>
    <n v="8521.1220326399998"/>
    <n v="8512.43604624"/>
    <n v="0"/>
    <n v="4.0264257600000004"/>
    <n v="4.6595606400000005"/>
    <n v="0"/>
    <n v="0"/>
    <x v="5"/>
  </r>
  <r>
    <s v="TL EDWARDS INC"/>
    <s v="1192129"/>
    <n v="8395.1300059200021"/>
    <n v="8391.186407520001"/>
    <n v="0"/>
    <n v="1.0159732800000001"/>
    <n v="2.9276251200000001"/>
    <n v="0"/>
    <n v="0"/>
    <x v="5"/>
  </r>
  <r>
    <s v="PHILLIPS ACADEMY"/>
    <s v="1210003"/>
    <n v="8323.2715104000017"/>
    <n v="8313.5321740800009"/>
    <n v="0"/>
    <n v="4.22020368"/>
    <n v="5.5191326400000005"/>
    <n v="0"/>
    <n v="0"/>
    <x v="4"/>
  </r>
  <r>
    <s v="BOURNE LANDFILL"/>
    <s v="1200614"/>
    <n v="8320.1642596799993"/>
    <n v="3.6497563200000003"/>
    <n v="8273.6640000000007"/>
    <n v="12.80322288"/>
    <n v="30.047280479999998"/>
    <n v="0"/>
    <n v="0"/>
    <x v="3"/>
  </r>
  <r>
    <s v="AGT WESTWOOD"/>
    <s v="1193482"/>
    <n v="8195.5539892800007"/>
    <n v="3877.5840868800001"/>
    <n v="0"/>
    <n v="4316.2126559999997"/>
    <n v="1.7572464000000001"/>
    <n v="0"/>
    <n v="0"/>
    <x v="2"/>
  </r>
  <r>
    <s v="BROX INDUSTRIES INC"/>
    <s v="1210259"/>
    <n v="8194.1393016000002"/>
    <n v="8185.6784822399995"/>
    <n v="0"/>
    <n v="3.8966054400000005"/>
    <n v="4.5642139200000003"/>
    <n v="0"/>
    <n v="0"/>
    <x v="5"/>
  </r>
  <r>
    <s v="3M CHELMSFORD"/>
    <s v="1210145"/>
    <n v="8067.4687800000002"/>
    <n v="248.60264688000004"/>
    <n v="0"/>
    <n v="0.11757311999999999"/>
    <n v="0.13608000000000001"/>
    <n v="7818.6124799999998"/>
    <n v="0"/>
    <x v="5"/>
  </r>
  <r>
    <s v="KANZAKI SPECIALTY PAPERS INC"/>
    <s v="0420189"/>
    <n v="7899.8470689600008"/>
    <n v="7869.8010585600005"/>
    <n v="0"/>
    <n v="9.364571999999999"/>
    <n v="20.681438400000001"/>
    <n v="0"/>
    <n v="0"/>
    <x v="5"/>
  </r>
  <r>
    <s v="PJ KEATING CO"/>
    <s v="1200182"/>
    <n v="7893.15928128"/>
    <n v="7885.1133244800003"/>
    <n v="0"/>
    <n v="3.7296806400000002"/>
    <n v="4.3162761599999993"/>
    <n v="0"/>
    <n v="0"/>
    <x v="5"/>
  </r>
  <r>
    <s v="NORTH SHORE MEDICAL CENTER INC"/>
    <s v="1190563"/>
    <n v="7818.4734062400003"/>
    <n v="7727.8407696000004"/>
    <n v="0"/>
    <n v="3.6991987200000009"/>
    <n v="86.933437920000017"/>
    <n v="0"/>
    <n v="0"/>
    <x v="4"/>
  </r>
  <r>
    <s v="BARNHARDT MANUFACTURING CO "/>
    <s v="0420061"/>
    <n v="7737.103553760001"/>
    <n v="7727.9756702400009"/>
    <n v="0"/>
    <n v="3.9372479999999999"/>
    <n v="5.1906355199999998"/>
    <n v="0"/>
    <n v="0"/>
    <x v="5"/>
  </r>
  <r>
    <s v="BRITTANY GLOBAL TECHNOLOGIES CORP"/>
    <s v="1200290"/>
    <n v="7716.3636916799996"/>
    <n v="7708.3486557940796"/>
    <n v="5.617028592E-2"/>
    <n v="3.6805103999999997"/>
    <n v="4.2783552"/>
    <n v="0"/>
    <n v="0"/>
    <x v="5"/>
  </r>
  <r>
    <s v="MASSACHUSETTS GENERAL HOSPITAL"/>
    <s v="1190513"/>
    <n v="7666.8048979199993"/>
    <n v="7229.294543519999"/>
    <n v="0"/>
    <n v="3.2224651200000003"/>
    <n v="408.52631231999999"/>
    <n v="0"/>
    <n v="25.761576959999999"/>
    <x v="4"/>
  </r>
  <r>
    <s v="US EDITH NOURSE VA HOSPITAL"/>
    <s v="1190248"/>
    <n v="7497.8678375999998"/>
    <n v="7490.02491216"/>
    <n v="0"/>
    <n v="3.5958686399999999"/>
    <n v="4.2470568000000002"/>
    <n v="0"/>
    <n v="0"/>
    <x v="4"/>
  </r>
  <r>
    <s v="BRIDGEWATER STATE UNIVERSITY"/>
    <s v="1192145"/>
    <n v="7420.6749153600003"/>
    <n v="7412.9840366400003"/>
    <n v="0"/>
    <n v="3.53563056"/>
    <n v="4.1552481599999993"/>
    <n v="0"/>
    <n v="0"/>
    <x v="4"/>
  </r>
  <r>
    <s v="ST ELIZABETHS MEDICAL CENTER"/>
    <s v="1190059"/>
    <n v="7208.8792776"/>
    <n v="7201.4694494400001"/>
    <n v="0"/>
    <n v="3.4210512"/>
    <n v="3.98877696"/>
    <n v="0"/>
    <n v="0"/>
    <x v="4"/>
  </r>
  <r>
    <s v="VA HEALTHCARE SYSTEM BROCKTON"/>
    <s v="1192229"/>
    <n v="7193.4023548800023"/>
    <n v="7185.9026232000024"/>
    <n v="0"/>
    <n v="3.4374715200000008"/>
    <n v="4.0622601599999975"/>
    <n v="0"/>
    <n v="0"/>
    <x v="4"/>
  </r>
  <r>
    <s v="FITCHBURG STATE UNIVERSITY"/>
    <s v="1180028"/>
    <n v="7181.7265094399991"/>
    <n v="7174.3476167999988"/>
    <n v="0"/>
    <n v="3.4133400000000003"/>
    <n v="3.9655526399999994"/>
    <n v="0"/>
    <n v="0"/>
    <x v="4"/>
  </r>
  <r>
    <s v="BERKSHIRE MEDICAL CENTER"/>
    <s v="1170026"/>
    <n v="7093.6005571200003"/>
    <n v="7086.3533899200002"/>
    <n v="0"/>
    <n v="3.3565492799999994"/>
    <n v="3.8906179200000004"/>
    <n v="0"/>
    <n v="0"/>
    <x v="4"/>
  </r>
  <r>
    <s v="SIEMENS HEALTHCARE DIAGNOSTICS INC"/>
    <s v="1191071"/>
    <n v="7045.209692639999"/>
    <n v="7037.9712345599992"/>
    <n v="0"/>
    <n v="3.3423062400000001"/>
    <n v="3.8961518399999999"/>
    <n v="0"/>
    <n v="0"/>
    <x v="5"/>
  </r>
  <r>
    <s v="SOUTH SHORE HOSPITAL"/>
    <s v="1190228"/>
    <n v="7012.2344241600013"/>
    <n v="7004.2785523200009"/>
    <n v="0"/>
    <n v="3.5222947199999997"/>
    <n v="4.4335771199999998"/>
    <n v="0"/>
    <n v="0"/>
    <x v="4"/>
  </r>
  <r>
    <s v="BETH ISRAEL DEACONESS HOSPITAL PLYMOUTH"/>
    <s v="1200363"/>
    <n v="6898.5222566399989"/>
    <n v="6891.4801166399993"/>
    <n v="0"/>
    <n v="3.2622911999999999"/>
    <n v="3.7798487999999999"/>
    <n v="0"/>
    <n v="0"/>
    <x v="4"/>
  </r>
  <r>
    <s v="TANNER STREET GENERATION LLC"/>
    <s v="1210362"/>
    <n v="6887.6305041599999"/>
    <n v="6880.1578070400001"/>
    <n v="0"/>
    <n v="3.3634439999999999"/>
    <n v="4.10925312"/>
    <n v="0"/>
    <n v="0"/>
    <x v="0"/>
  </r>
  <r>
    <s v="ST VINCENT HOSPITAL @ WORC MED CTR"/>
    <s v="1180295"/>
    <n v="6822.3897604800004"/>
    <n v="6815.3968814400005"/>
    <n v="0"/>
    <n v="3.2328071999999999"/>
    <n v="3.7600718400000002"/>
    <n v="0"/>
    <n v="0"/>
    <x v="4"/>
  </r>
  <r>
    <s v="MT AUBURN HOSPITAL"/>
    <s v="1190543"/>
    <n v="6775.5726158400012"/>
    <n v="6768.239808960001"/>
    <n v="0"/>
    <n v="3.3316919999999999"/>
    <n v="4.0011148800000003"/>
    <n v="0"/>
    <n v="0"/>
    <x v="4"/>
  </r>
  <r>
    <s v="WESTOVER AIR RESERVE BASE"/>
    <s v="0420017"/>
    <n v="6648.5651601600002"/>
    <n v="6641.53100352"/>
    <n v="0"/>
    <n v="3.2004201600000002"/>
    <n v="3.8337364800000002"/>
    <n v="0"/>
    <n v="0"/>
    <x v="6"/>
  </r>
  <r>
    <s v="BOSTIK INCORPORATED"/>
    <s v="1190159"/>
    <n v="6615.2119521600007"/>
    <n v="6519.5228949328812"/>
    <n v="3.0804747120000003E-2"/>
    <n v="2.5598462399999997"/>
    <n v="2.9699006400000005"/>
    <n v="0"/>
    <n v="90.128505599999997"/>
    <x v="5"/>
  </r>
  <r>
    <s v="NEWTON WELLESLEY HOSPITAL"/>
    <s v="1190168"/>
    <n v="6479.3873289599996"/>
    <n v="6472.6709644799994"/>
    <n v="0"/>
    <n v="3.0893788799999999"/>
    <n v="3.6269856000000003"/>
    <n v="0"/>
    <n v="0"/>
    <x v="4"/>
  </r>
  <r>
    <s v="SOUTH HADLEY LANDFILL"/>
    <s v="0420177"/>
    <n v="6464.4538190399999"/>
    <n v="0"/>
    <n v="6431.3494559999999"/>
    <n v="9.8816760000000006"/>
    <n v="23.22268704"/>
    <n v="0"/>
    <n v="0"/>
    <x v="3"/>
  </r>
  <r>
    <s v="BHA MARY ELLEN MCCORMICK"/>
    <s v="1190100"/>
    <n v="6414.9831144"/>
    <n v="6408.4426560000002"/>
    <n v="0"/>
    <n v="3.0318624000000001"/>
    <n v="3.5085960000000007"/>
    <n v="0"/>
    <n v="0"/>
    <x v="4"/>
  </r>
  <r>
    <s v="CAPE COD HOSPITAL"/>
    <s v="1200130"/>
    <n v="6328.8248788799992"/>
    <n v="6033.4658697599989"/>
    <n v="0"/>
    <n v="2.8819022400000001"/>
    <n v="292.47710688000001"/>
    <n v="0"/>
    <n v="0"/>
    <x v="4"/>
  </r>
  <r>
    <s v="BABSON COLLEGE"/>
    <s v="1191892"/>
    <n v="6275.1997425600002"/>
    <n v="6268.2981278400002"/>
    <n v="0"/>
    <n v="3.1497983999999994"/>
    <n v="3.7518163199999992"/>
    <n v="0"/>
    <n v="0"/>
    <x v="4"/>
  </r>
  <r>
    <s v="VICINITY ENERGY LLC"/>
    <s v="1190009"/>
    <n v="6095.0476944000002"/>
    <n v="6087.1658500800004"/>
    <n v="0"/>
    <n v="3.2319"/>
    <n v="4.6499443199999995"/>
    <n v="0"/>
    <n v="0"/>
    <x v="6"/>
  </r>
  <r>
    <s v="US VA MEDICAL CENTER"/>
    <s v="1191709"/>
    <n v="6051.5527161600003"/>
    <n v="6045.09327072"/>
    <n v="0"/>
    <n v="2.9262643200000005"/>
    <n v="3.5331811200000005"/>
    <n v="0"/>
    <n v="0"/>
    <x v="4"/>
  </r>
  <r>
    <s v="BEVERLY HOSPITAL"/>
    <s v="1190715"/>
    <n v="6017.7314836800006"/>
    <n v="6011.3827166400006"/>
    <n v="0"/>
    <n v="2.8913371200000002"/>
    <n v="3.45742992"/>
    <n v="0"/>
    <n v="0"/>
    <x v="4"/>
  </r>
  <r>
    <s v="EMS CUP LLC"/>
    <s v="1200002"/>
    <n v="5762.7167472000001"/>
    <n v="5756.8190400000003"/>
    <n v="0"/>
    <n v="2.6535599999999997"/>
    <n v="3.2441471999999996"/>
    <n v="0"/>
    <n v="0"/>
    <x v="6"/>
  </r>
  <r>
    <s v="CRANE &amp; COMPANY INC"/>
    <s v="1170038"/>
    <n v="5749.0842527999994"/>
    <n v="5742.4031783999999"/>
    <n v="0"/>
    <n v="2.896236"/>
    <n v="3.7848384000000004"/>
    <n v="0"/>
    <n v="0"/>
    <x v="5"/>
  </r>
  <r>
    <s v="MCI FRAMINGHAM"/>
    <s v="1190580"/>
    <n v="5712.0677712000015"/>
    <n v="5698.8562176000014"/>
    <n v="0"/>
    <n v="5.6878718400000006"/>
    <n v="7.5236817600000006"/>
    <n v="0"/>
    <n v="0"/>
    <x v="4"/>
  </r>
  <r>
    <s v="LOWELL GENERAL HOSPITAL"/>
    <s v="1210316"/>
    <n v="5704.4109124799998"/>
    <n v="5698.5164711999996"/>
    <n v="0"/>
    <n v="2.7140702400000003"/>
    <n v="3.1803710399999994"/>
    <n v="0"/>
    <n v="0"/>
    <x v="4"/>
  </r>
  <r>
    <s v="HOLT AND BUGBEE COMPANY"/>
    <s v="1210270"/>
    <n v="5634.0560102399995"/>
    <n v="78.735706559999997"/>
    <n v="5485.1398559999998"/>
    <n v="10.13405904"/>
    <n v="60.046388639999996"/>
    <n v="0"/>
    <n v="0"/>
    <x v="6"/>
  </r>
  <r>
    <s v="NORTHFIELD MOUNT HERMON SCHOOL"/>
    <s v="0420550"/>
    <n v="5604.4873684799995"/>
    <n v="5585.9703278400002"/>
    <n v="0"/>
    <n v="5.7249763199999997"/>
    <n v="12.79206432"/>
    <n v="0"/>
    <n v="0"/>
    <x v="4"/>
  </r>
  <r>
    <s v="LAWRENCE GENERAL HOSPITAL"/>
    <s v="1210025"/>
    <n v="5593.9073299200008"/>
    <n v="5535.8069760000008"/>
    <n v="0"/>
    <n v="25.469640000000005"/>
    <n v="32.630713920000005"/>
    <n v="0"/>
    <n v="0"/>
    <x v="4"/>
  </r>
  <r>
    <s v="SBC ENERGY LLC"/>
    <s v="1180264"/>
    <n v="5588.1263793600001"/>
    <n v="5582.1531024000005"/>
    <n v="0"/>
    <n v="2.7597931199999994"/>
    <n v="3.2134838400000003"/>
    <n v="0"/>
    <n v="0"/>
    <x v="0"/>
  </r>
  <r>
    <s v="SPRAGUE-EVERETT TERMINAL"/>
    <s v="1190634"/>
    <n v="5422.9939343999995"/>
    <n v="5417.4630081599998"/>
    <n v="0"/>
    <n v="2.5636564799999997"/>
    <n v="2.9672697600000002"/>
    <n v="0"/>
    <n v="0"/>
    <x v="8"/>
  </r>
  <r>
    <s v="MERCY MEDICAL CENTER"/>
    <s v="0420508"/>
    <n v="5409.1878019199994"/>
    <n v="5403.6482572799996"/>
    <n v="0"/>
    <n v="2.5618420800000004"/>
    <n v="2.97770256"/>
    <n v="0"/>
    <n v="0"/>
    <x v="4"/>
  </r>
  <r>
    <s v="FOREST CITY UNIVERSITY PARK AT MIT"/>
    <s v="1193230"/>
    <n v="5253.9772219200013"/>
    <n v="2468.0836857600007"/>
    <n v="0"/>
    <n v="3.4922663999999997"/>
    <n v="29.030037120000003"/>
    <n v="2753.2502121600005"/>
    <n v="0.12102047999999997"/>
    <x v="4"/>
  </r>
  <r>
    <s v="ARCLIN SURFACES LLC"/>
    <s v="0420166"/>
    <n v="5239.1172859199996"/>
    <n v="5233.7763273600003"/>
    <n v="0"/>
    <n v="2.4757488000000003"/>
    <n v="2.8652097599999999"/>
    <n v="0"/>
    <n v="0"/>
    <x v="5"/>
  </r>
  <r>
    <s v="MILLENNIUM PLACE"/>
    <s v="1191833"/>
    <n v="4906.7291851199998"/>
    <n v="4901.6853345599993"/>
    <n v="0"/>
    <n v="2.3133599999999999"/>
    <n v="2.7304905600000002"/>
    <n v="0"/>
    <n v="0"/>
    <x v="6"/>
  </r>
  <r>
    <s v="TWISS STREET LANDFILL GAS ENERGY PROJECT"/>
    <s v="0420140"/>
    <n v="4902.0552000000007"/>
    <n v="0"/>
    <n v="1447.8912"/>
    <n v="3454.1640000000002"/>
    <n v="0"/>
    <n v="0"/>
    <n v="0"/>
    <x v="3"/>
  </r>
  <r>
    <s v="FRAMINGHAM STATE UNIVERSITY"/>
    <s v="1190584"/>
    <n v="4880.0035267200001"/>
    <n v="4875.0122937599999"/>
    <n v="0"/>
    <n v="2.3121806400000002"/>
    <n v="2.6790523199999998"/>
    <n v="0"/>
    <n v="0"/>
    <x v="4"/>
  </r>
  <r>
    <s v="SIMONDS INTERNATIONAL"/>
    <s v="1180030"/>
    <n v="4871.43910512"/>
    <n v="4866.4734552"/>
    <n v="0"/>
    <n v="2.3018385600000002"/>
    <n v="2.6638113599999995"/>
    <n v="0"/>
    <n v="0"/>
    <x v="5"/>
  </r>
  <r>
    <s v="TL EDWARDS INC"/>
    <s v="1200370"/>
    <n v="4855.5655545599993"/>
    <n v="4853.0308377599995"/>
    <n v="0"/>
    <n v="1.1644819200000001"/>
    <n v="1.3702348800000002"/>
    <n v="0"/>
    <n v="0"/>
    <x v="5"/>
  </r>
  <r>
    <s v="CHARLTON MEMORIAL HOSPITAL"/>
    <s v="1200123"/>
    <n v="4570.76363184"/>
    <n v="4566.0317673600002"/>
    <n v="0"/>
    <n v="2.17664496"/>
    <n v="2.5552195199999992"/>
    <n v="0"/>
    <n v="0"/>
    <x v="4"/>
  </r>
  <r>
    <s v="NEWLY WEDS FOODS"/>
    <s v="1191181"/>
    <n v="4496.61409344"/>
    <n v="4492.0461599999999"/>
    <n v="0"/>
    <n v="2.1174048000000001"/>
    <n v="2.4505286399999999"/>
    <n v="0"/>
    <n v="0"/>
    <x v="5"/>
  </r>
  <r>
    <s v="MERRIMACK COLLEGE"/>
    <s v="1210164"/>
    <n v="4488.2778326400003"/>
    <n v="4483.6519291200002"/>
    <n v="0"/>
    <n v="2.1325550400000006"/>
    <n v="2.4933484800000012"/>
    <n v="0"/>
    <n v="0"/>
    <x v="4"/>
  </r>
  <r>
    <s v="NEW CORR PACKAGING"/>
    <s v="1180227"/>
    <n v="4322.7237211199999"/>
    <n v="4318.31736"/>
    <n v="0"/>
    <n v="2.0425608"/>
    <n v="2.3638003200000002"/>
    <n v="0"/>
    <n v="0"/>
    <x v="5"/>
  </r>
  <r>
    <s v="NEW ENGLAND SHEETS LLC"/>
    <s v="1210701"/>
    <n v="4297.0911479999995"/>
    <n v="4292.71055136"/>
    <n v="0"/>
    <n v="2.0306764799999999"/>
    <n v="2.3499201599999999"/>
    <n v="0"/>
    <n v="0"/>
    <x v="5"/>
  </r>
  <r>
    <s v="BOSTON PARK PLAZA HOTEL &amp; TOWERS"/>
    <s v="1190933"/>
    <n v="4260.8222899199991"/>
    <n v="4256.4856017599996"/>
    <n v="0"/>
    <n v="2.0117160000000003"/>
    <n v="2.3249721599999997"/>
    <n v="0"/>
    <n v="0"/>
    <x v="4"/>
  </r>
  <r>
    <s v="THE FIRST CHURCH OF CHRIST SCIENTIST"/>
    <s v="1190359"/>
    <n v="4233.315713760001"/>
    <n v="4228.9853760000005"/>
    <n v="0"/>
    <n v="2.0040048000000001"/>
    <n v="2.3263329600000002"/>
    <n v="0"/>
    <n v="0"/>
    <x v="4"/>
  </r>
  <r>
    <s v="BHA CHARLESTOWN"/>
    <s v="1191379"/>
    <n v="4196.6311766399986"/>
    <n v="4192.3526399999992"/>
    <n v="0"/>
    <n v="1.9832299199999996"/>
    <n v="2.2953067200000006"/>
    <n v="0"/>
    <n v="0"/>
    <x v="4"/>
  </r>
  <r>
    <s v="VERTEX PHARMACEUTICALS INC"/>
    <s v="1193776"/>
    <n v="4027.88072736"/>
    <n v="4023.7315574400004"/>
    <n v="0"/>
    <n v="1.9128312000000003"/>
    <n v="2.2363387199999996"/>
    <n v="0"/>
    <n v="0"/>
    <x v="4"/>
  </r>
  <r>
    <s v="GILLETTE COMPANY LLC THE"/>
    <s v="1210063"/>
    <n v="4020.6522484800003"/>
    <n v="4016.5497086400001"/>
    <n v="0"/>
    <n v="1.9014004799999999"/>
    <n v="2.2011393599999995"/>
    <n v="0"/>
    <n v="0"/>
    <x v="5"/>
  </r>
  <r>
    <s v="HOLLINGSWORTH &amp; VOSE COMPANY"/>
    <s v="1190260"/>
    <n v="3926.9213424"/>
    <n v="3922.9142400000001"/>
    <n v="0"/>
    <n v="1.8565848"/>
    <n v="2.1505176000000001"/>
    <n v="0"/>
    <n v="0"/>
    <x v="5"/>
  </r>
  <r>
    <s v="WOODS HOLE OCEAN INSTITUTE"/>
    <s v="1200555"/>
    <n v="3784.3366276799993"/>
    <n v="3552.9798527999992"/>
    <n v="0"/>
    <n v="1.72966752"/>
    <n v="2.1013473600000006"/>
    <n v="227.52576000000002"/>
    <n v="0"/>
    <x v="4"/>
  </r>
  <r>
    <s v="STURDY MEMORIAL HOSP"/>
    <s v="1200086"/>
    <n v="3753.3881347200004"/>
    <n v="3749.4632246400006"/>
    <n v="0"/>
    <n v="1.8010641599999997"/>
    <n v="2.1238459199999995"/>
    <n v="0"/>
    <n v="0"/>
    <x v="4"/>
  </r>
  <r>
    <s v="POLYFOAM CORPORATION"/>
    <s v="1180303"/>
    <n v="3740.5928044800003"/>
    <n v="3736.7786635200005"/>
    <n v="0"/>
    <n v="1.7678606399999999"/>
    <n v="2.0462803199999997"/>
    <n v="0"/>
    <n v="0"/>
    <x v="5"/>
  </r>
  <r>
    <s v="MBTA COMMUTER RAIL MAINTENANCE FACILITY"/>
    <s v="1191612"/>
    <n v="3740.5697616000002"/>
    <n v="3736.7078111999999"/>
    <n v="0"/>
    <n v="1.7786563199999998"/>
    <n v="2.0832940799999999"/>
    <n v="0"/>
    <n v="0"/>
    <x v="6"/>
  </r>
  <r>
    <s v="SMITH &amp; WESSON INC"/>
    <s v="0420089"/>
    <n v="3737.2170225600007"/>
    <n v="3733.4120443200004"/>
    <n v="0"/>
    <n v="1.7637782399999999"/>
    <n v="2.0411999999999999"/>
    <n v="0"/>
    <n v="0"/>
    <x v="5"/>
  </r>
  <r>
    <s v="NORTH CENTRAL CORRECTIONAL INSTITUTE"/>
    <s v="1180032"/>
    <n v="3729.1313303999996"/>
    <n v="3725.3202739199996"/>
    <n v="0"/>
    <n v="1.7655019200000002"/>
    <n v="2.0455545600000002"/>
    <n v="0"/>
    <n v="0"/>
    <x v="4"/>
  </r>
  <r>
    <s v="NASOYA FOODS USA LLC "/>
    <s v="1210937"/>
    <n v="3690.4075891199996"/>
    <n v="3686.6437977599999"/>
    <m/>
    <n v="1.7443641600000002"/>
    <n v="2.0194272"/>
    <m/>
    <m/>
    <x v="5"/>
  </r>
  <r>
    <s v="BHA BROMLEY HEATH TMC"/>
    <s v="1190805"/>
    <n v="3587.585904"/>
    <n v="3583.9280736000001"/>
    <n v="0"/>
    <n v="1.6961011199999998"/>
    <n v="1.9617292799999995"/>
    <n v="0"/>
    <n v="0"/>
    <x v="4"/>
  </r>
  <r>
    <s v="YANKEE CANDLE CO"/>
    <s v="0420102"/>
    <n v="3515.8156790400003"/>
    <n v="3512.2631745600002"/>
    <n v="0"/>
    <n v="1.64647728"/>
    <n v="1.9060272"/>
    <n v="0"/>
    <n v="0"/>
    <x v="5"/>
  </r>
  <r>
    <s v="ST LUKES HOSPITAL"/>
    <s v="1200154"/>
    <n v="3498.23931408"/>
    <n v="3494.6320147200004"/>
    <n v="0"/>
    <n v="1.66262544"/>
    <n v="1.9446739199999994"/>
    <n v="0"/>
    <n v="0"/>
    <x v="4"/>
  </r>
  <r>
    <s v="JOSEPHS MIDDLE EAST BAKERY"/>
    <s v="1210700"/>
    <n v="3462.6789792"/>
    <n v="3459.1536000000001"/>
    <n v="0"/>
    <n v="1.63296"/>
    <n v="1.8924192"/>
    <n v="0"/>
    <n v="0"/>
    <x v="5"/>
  </r>
  <r>
    <s v="UMASS HAHNEMANN"/>
    <s v="1180122"/>
    <n v="3400.64446176"/>
    <n v="3382.9488000000001"/>
    <n v="0"/>
    <n v="1.583064"/>
    <n v="16.112597759999996"/>
    <n v="0"/>
    <n v="0"/>
    <x v="4"/>
  </r>
  <r>
    <s v="PLAINVILLE GENERATING"/>
    <s v="1200616"/>
    <n v="3342.6531532800004"/>
    <n v="0"/>
    <n v="3303.6504480000003"/>
    <n v="11.653619040000001"/>
    <n v="27.349086239999998"/>
    <n v="0"/>
    <n v="0"/>
    <x v="0"/>
  </r>
  <r>
    <s v="SWAN DYEING &amp; PRINTING CORP"/>
    <s v="1200820"/>
    <n v="3280.3101878400003"/>
    <n v="3276.9664300800005"/>
    <n v="0"/>
    <n v="1.55004192"/>
    <n v="1.7937158400000002"/>
    <n v="0"/>
    <n v="0"/>
    <x v="5"/>
  </r>
  <r>
    <s v="MIT LINCOLN LABORATORY"/>
    <s v="1190723"/>
    <n v="3271.9081550400001"/>
    <n v="3270.9410798400004"/>
    <n v="0"/>
    <n v="0.39626496"/>
    <n v="0.57081024000000002"/>
    <n v="0"/>
    <n v="0"/>
    <x v="4"/>
  </r>
  <r>
    <s v="WEETABIX COMPANY LLC"/>
    <s v="1180386"/>
    <n v="3260.0329070400003"/>
    <n v="3256.71001488"/>
    <n v="0"/>
    <n v="1.5403348800000001"/>
    <n v="1.7825572800000005"/>
    <n v="0"/>
    <n v="0"/>
    <x v="5"/>
  </r>
  <r>
    <s v="AXCELIS TECHNOLOGIES INC"/>
    <s v="1191846"/>
    <n v="3073.6337889600004"/>
    <n v="2401.0454160000004"/>
    <n v="0"/>
    <n v="1.1376288000000001"/>
    <n v="1.2839601599999999"/>
    <n v="670.16678400000001"/>
    <n v="0"/>
    <x v="5"/>
  </r>
  <r>
    <s v="HAARTZ CORP"/>
    <s v="1190901"/>
    <n v="2968.0731763200001"/>
    <n v="2965.0469385599999"/>
    <n v="0"/>
    <n v="1.4027126399999998"/>
    <n v="1.62352512"/>
    <n v="0"/>
    <n v="0"/>
    <x v="5"/>
  </r>
  <r>
    <s v="T MARZETTI/CHATHAM VILLAGE"/>
    <s v="1200745"/>
    <n v="2964.1718534400002"/>
    <n v="2961.1503331200001"/>
    <n v="0"/>
    <n v="1.4006260800000001"/>
    <n v="1.6208942399999999"/>
    <n v="0"/>
    <n v="0"/>
    <x v="5"/>
  </r>
  <r>
    <s v="AR METALLIZING LTD"/>
    <s v="1200137"/>
    <n v="2817.1574625599997"/>
    <n v="2814.0944831999996"/>
    <n v="0"/>
    <n v="1.5216465599999998"/>
    <n v="1.5413328000000002"/>
    <n v="0"/>
    <n v="0"/>
    <x v="5"/>
  </r>
  <r>
    <s v="ESSENTIAL POWER MASSACHUSETTS LLC"/>
    <s v="0420117"/>
    <n v="2784.6240912000003"/>
    <n v="2779.3835596800004"/>
    <n v="0"/>
    <n v="1.8521395200000004"/>
    <n v="3.3883920000000001"/>
    <n v="0"/>
    <n v="0"/>
    <x v="0"/>
  </r>
  <r>
    <s v="FOUNTAIN PLATING CO INC"/>
    <s v="0420187"/>
    <n v="2714.4373838400002"/>
    <n v="2711.7253094400003"/>
    <n v="0"/>
    <n v="1.2493958399999998"/>
    <n v="1.4626785599999998"/>
    <n v="0"/>
    <n v="0"/>
    <x v="5"/>
  </r>
  <r>
    <s v="PIANTEDOSI BAKING CO"/>
    <s v="1190782"/>
    <n v="2652.4151136"/>
    <n v="2649.6876167999999"/>
    <n v="0"/>
    <n v="1.240596"/>
    <n v="1.4869007999999999"/>
    <n v="0"/>
    <n v="0"/>
    <x v="5"/>
  </r>
  <r>
    <s v="HAZEN PAPER CO"/>
    <s v="0420128"/>
    <n v="2448.9479347199999"/>
    <n v="2446.3446335999997"/>
    <n v="0"/>
    <n v="1.1975040000000001"/>
    <n v="1.4057971200000003"/>
    <n v="0"/>
    <n v="0"/>
    <x v="5"/>
  </r>
  <r>
    <s v="PJ KEATING COMPANY"/>
    <s v="1210258"/>
    <n v="2111.30215632"/>
    <n v="2109.14991504"/>
    <n v="0"/>
    <n v="0.99764783999999995"/>
    <n v="1.15459344"/>
    <n v="0"/>
    <n v="0"/>
    <x v="5"/>
  </r>
  <r>
    <s v="BARRDAY CORPORATION"/>
    <s v="1180452"/>
    <n v="2082.03506784"/>
    <n v="2079.9127641600003"/>
    <n v="0"/>
    <n v="0.98376768000000003"/>
    <n v="1.1385360000000002"/>
    <n v="0"/>
    <n v="0"/>
    <x v="5"/>
  </r>
  <r>
    <s v="TEXTRON SYSTEMS CORPORATION"/>
    <s v="1191269"/>
    <n v="1874.8130788799999"/>
    <n v="1872.9016991999999"/>
    <n v="0"/>
    <n v="0.88615295999999988"/>
    <n v="1.02522672"/>
    <n v="0"/>
    <n v="0"/>
    <x v="5"/>
  </r>
  <r>
    <s v="INDUSTRIAL POWER SERVICES CORP"/>
    <s v="0420105"/>
    <n v="1832.56604496"/>
    <n v="0"/>
    <n v="1811.1833409599999"/>
    <n v="6.3889559999999994"/>
    <n v="14.993748"/>
    <n v="0"/>
    <n v="0"/>
    <x v="0"/>
  </r>
  <r>
    <s v="BHA OLD COLONY DEVELOPMENT"/>
    <s v="1191378"/>
    <n v="1819.9114214399999"/>
    <n v="1818.0560159999998"/>
    <n v="0"/>
    <n v="0.86011631999999993"/>
    <n v="0.99528912000000003"/>
    <n v="0"/>
    <n v="0"/>
    <x v="4"/>
  </r>
  <r>
    <s v="VICINITY ENERGY CAMBRIDGE LLC"/>
    <s v="1192016"/>
    <n v="1806.26522832"/>
    <n v="1804.38741504"/>
    <n v="0"/>
    <n v="0.85050000000000003"/>
    <n v="1.02731328"/>
    <n v="0"/>
    <n v="0"/>
    <x v="6"/>
  </r>
  <r>
    <s v="FRIENDLYS MANUFACTURING AND RETAIL LLC"/>
    <s v="0420390"/>
    <n v="1675.0428307200004"/>
    <n v="1673.2239854400004"/>
    <n v="0"/>
    <n v="0.7915319999999999"/>
    <n v="1.0273132799999998"/>
    <n v="0"/>
    <n v="0"/>
    <x v="5"/>
  </r>
  <r>
    <s v="PEABODY MUNICIPAL LIGHT PLANT"/>
    <s v="1190015"/>
    <n v="1654.4078409600002"/>
    <n v="1651.6029600000002"/>
    <n v="0"/>
    <n v="1.0206"/>
    <n v="1.7842809599999998"/>
    <n v="0"/>
    <n v="0"/>
    <x v="0"/>
  </r>
  <r>
    <s v="GAS DIVISION OFFICE"/>
    <s v="1201071"/>
    <n v="1431.72707328"/>
    <n v="190.25136143999998"/>
    <n v="0"/>
    <n v="1241.3687529599999"/>
    <n v="0.10695888000000001"/>
    <n v="0"/>
    <n v="0"/>
    <x v="2"/>
  </r>
  <r>
    <s v="NORTHAMPTON LANDFILL"/>
    <s v="0420068"/>
    <n v="1424.42393184"/>
    <n v="0"/>
    <n v="1417.1371199999999"/>
    <n v="2.1772800000000001"/>
    <n v="5.1095318399999998"/>
    <n v="0"/>
    <n v="0"/>
    <x v="3"/>
  </r>
  <r>
    <s v="GRANBY SANITARY LANDFILL"/>
    <s v="0420234"/>
    <n v="1420.3304639999999"/>
    <n v="0"/>
    <n v="242.331264"/>
    <n v="1177.9992"/>
    <n v="0"/>
    <n v="0"/>
    <n v="0"/>
    <x v="3"/>
  </r>
  <r>
    <s v="CALLAWAY GOLF BALL OPERATIONS INC"/>
    <s v="0420014"/>
    <n v="1420.1617248000002"/>
    <n v="1418.7141057600002"/>
    <n v="0"/>
    <n v="0.67105584000000007"/>
    <n v="0.77656320000000001"/>
    <n v="0"/>
    <n v="0"/>
    <x v="5"/>
  </r>
  <r>
    <s v="APPLIED MATERIALS INC"/>
    <s v="1190804"/>
    <n v="1330.4648649599999"/>
    <n v="1329.0617894399998"/>
    <n v="0"/>
    <n v="0.63939455999999995"/>
    <n v="0.76368095999999974"/>
    <n v="0"/>
    <n v="0"/>
    <x v="5"/>
  </r>
  <r>
    <s v="HOGAN REGIONAL CENTER"/>
    <s v="1190242"/>
    <n v="1266.9523372799999"/>
    <n v="1265.6439734400001"/>
    <n v="0"/>
    <n v="0.6026529599999999"/>
    <n v="0.70571088000000004"/>
    <n v="0"/>
    <n v="0"/>
    <x v="4"/>
  </r>
  <r>
    <s v="FRANKLIN ENERGY CENTER"/>
    <s v="1200687"/>
    <n v="1200.6281246400001"/>
    <n v="5.1891840000000002E-2"/>
    <n v="0"/>
    <n v="1.2980217600000001"/>
    <n v="15.471842400000002"/>
    <n v="1183.7544768"/>
    <n v="5.1891840000000002E-2"/>
    <x v="4"/>
  </r>
  <r>
    <s v="ITW POLYMERS ADHESIVES NORTH AMERICA"/>
    <s v="1190683"/>
    <n v="1096.5152217599998"/>
    <n v="1095.3807681599999"/>
    <n v="0"/>
    <n v="0.51665039999999995"/>
    <n v="0.6178032"/>
    <n v="0"/>
    <n v="0"/>
    <x v="5"/>
  </r>
  <r>
    <s v="INDUSPAD LLC"/>
    <s v="1210212"/>
    <n v="1068.83319312"/>
    <n v="1067.7349368"/>
    <n v="0"/>
    <n v="0.50349599999999994"/>
    <n v="0.59476032000000012"/>
    <n v="0"/>
    <n v="0"/>
    <x v="4"/>
  </r>
  <r>
    <s v="MCI NORFOLK"/>
    <s v="1190581"/>
    <n v="958.39846704000001"/>
    <n v="957.02986512000007"/>
    <n v="0"/>
    <n v="0.59730048000000024"/>
    <n v="0.77130144000000012"/>
    <n v="0"/>
    <n v="0"/>
    <x v="4"/>
  </r>
  <r>
    <s v="IDEAL TAPE COMPANY"/>
    <s v="1210036"/>
    <n v="912.48797807999995"/>
    <n v="911.55791663999992"/>
    <n v="0"/>
    <n v="0.43128287999999998"/>
    <n v="0.49877856000000004"/>
    <n v="0"/>
    <n v="0"/>
    <x v="5"/>
  </r>
  <r>
    <s v="NANTUCKET ELECTRIC COMPANY"/>
    <s v="1200284"/>
    <n v="892.95968159999995"/>
    <n v="889.88871888000006"/>
    <n v="0"/>
    <n v="0.90248256000000004"/>
    <n v="2.1684801600000001"/>
    <n v="0"/>
    <n v="0"/>
    <x v="0"/>
  </r>
  <r>
    <s v="SCHNEIDER ELECTRIC"/>
    <s v="1200125"/>
    <n v="791.05871375999993"/>
    <n v="789.92897759999994"/>
    <n v="0"/>
    <n v="0.44797536000000004"/>
    <n v="0.68176079999999983"/>
    <n v="0"/>
    <n v="0"/>
    <x v="5"/>
  </r>
  <r>
    <s v="US VA BOSTON HEALTHCARE SYSTEM"/>
    <s v="1190525"/>
    <n v="720.42085584000006"/>
    <n v="719.65309248000005"/>
    <n v="0"/>
    <n v="0.34872768000000004"/>
    <n v="0.41903567999999997"/>
    <n v="0"/>
    <n v="0"/>
    <x v="4"/>
  </r>
  <r>
    <s v="VINEYARD RELIABILITY LLC OAK BLUFFS"/>
    <s v="1200352"/>
    <n v="716.80602671999998"/>
    <n v="714.34107359999996"/>
    <n v="0"/>
    <n v="0.71696015999999996"/>
    <n v="1.7479929600000002"/>
    <n v="0"/>
    <n v="0"/>
    <x v="0"/>
  </r>
  <r>
    <s v="TENNESSEE GAS PIPELINE LLC STATION 267"/>
    <s v="1190945"/>
    <n v="637.47973296000009"/>
    <n v="635.55147936000003"/>
    <n v="0"/>
    <n v="0.30618000000000001"/>
    <n v="1.6220735999999998"/>
    <n v="0"/>
    <n v="0"/>
    <x v="2"/>
  </r>
  <r>
    <s v="VINEYARD RELIABILITY W TISBURY"/>
    <s v="1200902"/>
    <n v="536.68074095999998"/>
    <n v="534.83513328000004"/>
    <n v="0"/>
    <n v="0.53679023999999997"/>
    <n v="1.3088174400000001"/>
    <n v="0"/>
    <n v="0"/>
    <x v="0"/>
  </r>
  <r>
    <s v="NEW ENGLAND PRIMATE RESEARCH CENTER"/>
    <s v="1190916"/>
    <n v="520.85953583999992"/>
    <n v="518.10191999999995"/>
    <n v="0"/>
    <n v="0.35154000000000002"/>
    <n v="2.4060758400000002"/>
    <n v="0"/>
    <n v="0"/>
    <x v="4"/>
  </r>
  <r>
    <s v="MBTA SOUTH BOSTON POWER"/>
    <s v="1191667"/>
    <n v="482.92832448000007"/>
    <n v="480.81600000000003"/>
    <n v="0"/>
    <n v="0.54432000000000014"/>
    <n v="1.5680044800000001"/>
    <n v="0"/>
    <n v="0"/>
    <x v="6"/>
  </r>
  <r>
    <s v="EXELON FRAMINGHAM LLC"/>
    <s v="1190500"/>
    <n v="435.48430463999995"/>
    <n v="433.85660639999998"/>
    <n v="0"/>
    <n v="0.47346768000000006"/>
    <n v="1.15423056"/>
    <n v="0"/>
    <n v="0"/>
    <x v="0"/>
  </r>
  <r>
    <s v="PATRIOT BEVERAGES LLC"/>
    <s v="1210907"/>
    <n v="293.69012400000003"/>
    <n v="293.39065728000003"/>
    <n v="0"/>
    <n v="0.1388016"/>
    <n v="0.16066511999999999"/>
    <n v="0"/>
    <n v="0"/>
    <x v="5"/>
  </r>
  <r>
    <s v="3M"/>
    <s v="1192436"/>
    <n v="273.97567008000004"/>
    <n v="273.58330608"/>
    <n v="0"/>
    <n v="0.15504048000000001"/>
    <n v="0.23732352000000001"/>
    <n v="0"/>
    <n v="0"/>
    <x v="5"/>
  </r>
  <r>
    <s v="BOSTON SHIP REPAIR LLC"/>
    <s v="1191435"/>
    <n v="232.41883392000003"/>
    <n v="231.62240304000002"/>
    <n v="0"/>
    <n v="0.24131520000000001"/>
    <n v="0.55511568"/>
    <n v="0"/>
    <n v="0"/>
    <x v="5"/>
  </r>
  <r>
    <s v="CLPF REVERE LLC"/>
    <s v="1192952"/>
    <n v="231.342804"/>
    <n v="231.08597567999999"/>
    <n v="0"/>
    <n v="0.11412575999999999"/>
    <n v="0.14270256000000001"/>
    <n v="0"/>
    <n v="0"/>
    <x v="5"/>
  </r>
  <r>
    <s v="HUDSON LIGHT &amp; POWER DEPARTMENT"/>
    <s v="1190904"/>
    <n v="207.25482960000002"/>
    <n v="206.60926608"/>
    <n v="0"/>
    <n v="0.185976"/>
    <n v="0.45958752000000003"/>
    <n v="0"/>
    <n v="0"/>
    <x v="0"/>
  </r>
  <r>
    <s v="ST JOSEPHS ABBEY"/>
    <s v="1181258"/>
    <n v="203.96985840000002"/>
    <n v="201.26740032000001"/>
    <n v="0"/>
    <n v="0.39562991999999997"/>
    <n v="2.3068281600000002"/>
    <n v="0"/>
    <n v="0"/>
    <x v="5"/>
  </r>
  <r>
    <s v="BROCKTON AWRF"/>
    <s v="1192233"/>
    <n v="186.58581984000006"/>
    <n v="186.31311552000005"/>
    <n v="0"/>
    <n v="0.11857104000000002"/>
    <n v="0.15413327999999998"/>
    <n v="0"/>
    <n v="0"/>
    <x v="7"/>
  </r>
  <r>
    <s v="GLOBAL COMPANIES LLC"/>
    <s v="1190487"/>
    <n v="185.35710816000005"/>
    <n v="184.86794592000004"/>
    <n v="0"/>
    <n v="0.18579456"/>
    <n v="0.30336767999999997"/>
    <n v="0"/>
    <n v="0"/>
    <x v="8"/>
  </r>
  <r>
    <s v="CHICOPEE ELECTRIC LIGHT"/>
    <s v="0420232"/>
    <n v="130.8558888"/>
    <n v="130.56458688000001"/>
    <n v="0"/>
    <n v="0.10206"/>
    <n v="0.18924192000000001"/>
    <n v="0"/>
    <n v="0"/>
    <x v="0"/>
  </r>
  <r>
    <s v="BERKSHIRE GAS CO"/>
    <s v="1170208"/>
    <n v="123.44724000000001"/>
    <n v="123.32132064000001"/>
    <n v="0"/>
    <n v="5.8423679999999999E-2"/>
    <n v="6.7495680000000002E-2"/>
    <n v="0"/>
    <n v="0"/>
    <x v="2"/>
  </r>
  <r>
    <s v="EXXONMOBIL EVERETT TERMINAL"/>
    <s v="1190484"/>
    <n v="118.45754927999998"/>
    <n v="118.04495471999998"/>
    <n v="0"/>
    <n v="6.89472E-3"/>
    <n v="0.40569983999999998"/>
    <n v="0"/>
    <n v="0"/>
    <x v="8"/>
  </r>
  <r>
    <s v="SHREWSBURY ELECTRIC AND CABLE OPERATIONS"/>
    <s v="1180664"/>
    <n v="98.025227999999998"/>
    <n v="97.688021759999998"/>
    <n v="0"/>
    <n v="9.806832E-2"/>
    <n v="0.23913792"/>
    <n v="0"/>
    <n v="0"/>
    <x v="0"/>
  </r>
  <r>
    <s v="GULF OIL LP CHELSEA"/>
    <s v="1190483"/>
    <n v="95.597470080000008"/>
    <n v="95.377292640000007"/>
    <n v="0"/>
    <n v="9.0447840000000002E-2"/>
    <n v="0.1297296"/>
    <n v="0"/>
    <n v="0"/>
    <x v="8"/>
  </r>
  <r>
    <s v="ALLIANCE LEATHER INC"/>
    <s v="1190185"/>
    <n v="95.20982352"/>
    <n v="94.711680000000001"/>
    <n v="0"/>
    <n v="3.8556E-2"/>
    <n v="0.45958752000000003"/>
    <n v="0"/>
    <n v="0"/>
    <x v="5"/>
  </r>
  <r>
    <s v="SUNOCO PARTNERS MARKETING &amp; TERMINALS LP"/>
    <s v="1190481"/>
    <n v="91.964224800000011"/>
    <n v="89.414539200000007"/>
    <n v="0"/>
    <n v="2.2793400000000004"/>
    <n v="0.27034559999999996"/>
    <n v="0"/>
    <n v="0"/>
    <x v="8"/>
  </r>
  <r>
    <s v="BUCKEYE SPRINGFIELD TERMINAL"/>
    <s v="0420202"/>
    <n v="49.176136799999995"/>
    <n v="48.964033440000001"/>
    <n v="0"/>
    <n v="4.9896000000000003E-2"/>
    <n v="0.16220735999999999"/>
    <n v="0"/>
    <n v="0"/>
    <x v="8"/>
  </r>
  <r>
    <s v="GAS RECOVERY SERVICES"/>
    <s v="1200533"/>
    <n v="40.800684959999998"/>
    <n v="0"/>
    <n v="40.59202896"/>
    <n v="6.2324640000000001E-2"/>
    <n v="0.14633135999999999"/>
    <n v="0"/>
    <n v="0"/>
    <x v="0"/>
  </r>
  <r>
    <s v="IRVING OIL TERMINALS"/>
    <s v="1190490"/>
    <n v="33.345043199999999"/>
    <n v="33.23409264"/>
    <n v="0"/>
    <n v="3.3384959999999998E-2"/>
    <n v="7.7565600000000012E-2"/>
    <n v="0"/>
    <n v="0"/>
    <x v="8"/>
  </r>
  <r>
    <s v="INTERPRINT INC"/>
    <s v="1170013"/>
    <n v="16.396823519999998"/>
    <n v="16.379768159999998"/>
    <n v="0"/>
    <n v="7.9833600000000001E-3"/>
    <n v="9.0720000000000002E-3"/>
    <n v="0"/>
    <n v="0"/>
    <x v="5"/>
  </r>
  <r>
    <s v="COMM OF MA MDPH BIDLS"/>
    <s v="1190017"/>
    <n v="9.2272219200000016"/>
    <n v="9.1933833600000003"/>
    <n v="0"/>
    <n v="6.8040000000000002E-3"/>
    <n v="2.7034559999999999E-2"/>
    <n v="0"/>
    <n v="0"/>
    <x v="4"/>
  </r>
  <r>
    <s v="IPSWICH MUNICIPAL LIGHT"/>
    <s v="1190766"/>
    <n v="8.8503710400000024"/>
    <n v="8.8334064000000012"/>
    <n v="0"/>
    <n v="5.8968000000000024E-3"/>
    <n v="1.1067839999999997E-2"/>
    <n v="0"/>
    <n v="0"/>
    <x v="0"/>
  </r>
  <r>
    <s v="MARBLEHEAD MUNICIPAL WILKINS"/>
    <s v="1190976"/>
    <n v="8.5783017600000022"/>
    <n v="8.5489084800000015"/>
    <n v="0"/>
    <n v="8.527680000000001E-3"/>
    <n v="2.0865600000000002E-2"/>
    <n v="0"/>
    <n v="0"/>
    <x v="0"/>
  </r>
  <r>
    <s v="MUSTANG MOTORCYCLE PRODUCTS LLC"/>
    <s v="0420307"/>
    <n v="0"/>
    <n v="0"/>
    <n v="0"/>
    <n v="0"/>
    <n v="0"/>
    <n v="0"/>
    <n v="0"/>
    <x v="5"/>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77">
  <r>
    <s v="FORE RIVER ENERGY CENTER"/>
    <s v="1190227"/>
    <n v="1341079.40315664"/>
    <n v="1339708.8610080001"/>
    <n v="0"/>
    <n v="623.19877200000019"/>
    <n v="747.34337663999986"/>
    <n v="0"/>
    <n v="0"/>
    <x v="0"/>
  </r>
  <r>
    <s v="SEMASS PARTNERSHIP"/>
    <s v="1200001"/>
    <n v="929599.85428127996"/>
    <n v="357281.11200463993"/>
    <n v="552970"/>
    <n v="7544.9397239999998"/>
    <n v="11803.80255264"/>
    <n v="0"/>
    <n v="0"/>
    <x v="1"/>
  </r>
  <r>
    <s v="MYSTIC STATION"/>
    <s v="1190128"/>
    <n v="769700.79455472005"/>
    <n v="768910.31717472"/>
    <n v="0"/>
    <n v="358.60028400000004"/>
    <n v="431.87709600000005"/>
    <n v="0"/>
    <n v="0"/>
    <x v="0"/>
  </r>
  <r>
    <s v="KENDALL GREEN ENERGY LLC"/>
    <s v="1190093"/>
    <n v="717407.10541584017"/>
    <n v="716676.30936720013"/>
    <n v="0"/>
    <n v="332.87436000000002"/>
    <n v="397.92168864000001"/>
    <n v="0"/>
    <n v="0"/>
    <x v="0"/>
  </r>
  <r>
    <s v="COVANTA HAVERHILL INCORPORATED"/>
    <s v="1210007"/>
    <n v="604416.98808287992"/>
    <n v="214090.83237983997"/>
    <n v="323319"/>
    <n v="58793.813064000002"/>
    <n v="8213.34263904"/>
    <n v="0"/>
    <n v="0"/>
    <x v="1"/>
  </r>
  <r>
    <s v="ANP BELLINGHAM ENERGY COMPANY LLC"/>
    <s v="1201509"/>
    <n v="523742.63132015982"/>
    <n v="523198.84665887983"/>
    <n v="0"/>
    <n v="248.08064399999998"/>
    <n v="295.70401728000002"/>
    <n v="0"/>
    <n v="0"/>
    <x v="0"/>
  </r>
  <r>
    <s v="BLACKSTONE POWER GENERATING LLC"/>
    <s v="1180211"/>
    <n v="515067.18613056"/>
    <n v="514451.35554624"/>
    <n v="0"/>
    <n v="238.29422400000001"/>
    <n v="284.45764032"/>
    <n v="93.07871999999999"/>
    <n v="0"/>
    <x v="0"/>
  </r>
  <r>
    <s v="WHEELABRATOR MILLBURY INC"/>
    <s v="1180419"/>
    <n v="492292.20991104009"/>
    <n v="222775.34046176006"/>
    <n v="258883"/>
    <n v="4146.5753279999999"/>
    <n v="6487.2941212799997"/>
    <n v="0"/>
    <n v="0"/>
    <x v="1"/>
  </r>
  <r>
    <s v="MILLENNIUM POWER COMPANY LLC"/>
    <s v="1180281"/>
    <n v="408331.55108592001"/>
    <n v="407918.11636799999"/>
    <n v="0"/>
    <n v="188.85862800000001"/>
    <n v="224.57608991999999"/>
    <n v="0"/>
    <n v="0"/>
    <x v="0"/>
  </r>
  <r>
    <s v="WHEELABRATOR NORTH ANDOVER INCORPORATED"/>
    <s v="1210261"/>
    <n v="383149.44948672003"/>
    <n v="174335.86970096"/>
    <n v="199894"/>
    <n v="3478.3068600000001"/>
    <n v="5441.2729257599995"/>
    <n v="0"/>
    <n v="0"/>
    <x v="1"/>
  </r>
  <r>
    <s v="NATIONAL GRID USA SERVICE COMPANY INC"/>
    <s v="1193490"/>
    <n v="353134.41406992002"/>
    <n v="5051.2377081599998"/>
    <n v="0"/>
    <n v="348080.58104399999"/>
    <n v="2.5953177599999999"/>
    <n v="0"/>
    <n v="0"/>
    <x v="0"/>
  </r>
  <r>
    <s v="FOOTPRINT POWER SALEM HARBOR DEVELOPMENT"/>
    <s v="1193733"/>
    <n v="334190.6856993601"/>
    <n v="333856.2497760001"/>
    <n v="0"/>
    <n v="154.49389199999999"/>
    <n v="179.94203135999999"/>
    <n v="0"/>
    <n v="0"/>
    <x v="0"/>
  </r>
  <r>
    <s v="WHEELABRATOR SAUGUS INC"/>
    <s v="1197654"/>
    <n v="306337.06825344003"/>
    <n v="123190.02336912003"/>
    <n v="175890"/>
    <n v="2827.5133320000004"/>
    <n v="4429.5315523200006"/>
    <n v="0"/>
    <n v="0"/>
    <x v="1"/>
  </r>
  <r>
    <s v="MEDICAL AREA TOTAL ENERGY PLANT"/>
    <s v="1191191"/>
    <n v="252710.99552159998"/>
    <n v="252446.29905599999"/>
    <n v="0"/>
    <n v="119.79122400000001"/>
    <n v="144.90524160000001"/>
    <n v="0"/>
    <n v="0"/>
    <x v="0"/>
  </r>
  <r>
    <s v="BERKSHIRE POWER COMPANY LLC"/>
    <s v="0420067"/>
    <n v="244322.72131680002"/>
    <n v="244097.54402544003"/>
    <n v="0"/>
    <n v="102.6837"/>
    <n v="122.49359136"/>
    <n v="0"/>
    <n v="0"/>
    <x v="0"/>
  </r>
  <r>
    <s v="DISTRIGAS OF MASSACHUSETTS LLC"/>
    <s v="1190814"/>
    <n v="200862.616752"/>
    <n v="23778.673631999998"/>
    <n v="0"/>
    <n v="177070.42584000001"/>
    <n v="13.517280000000001"/>
    <n v="0"/>
    <n v="0"/>
    <x v="2"/>
  </r>
  <r>
    <s v="CANAL 3 GENERATING LLC"/>
    <s v="1201180"/>
    <n v="163500.41411424"/>
    <n v="163321.62839999999"/>
    <n v="0"/>
    <n v="78.649704000000014"/>
    <n v="100.13601024"/>
    <n v="0"/>
    <n v="0"/>
    <x v="0"/>
  </r>
  <r>
    <s v="RESOURCE CONTROL INC-WESTMINSTER"/>
    <s v="1180329"/>
    <n v="153517.20937056001"/>
    <n v="24.357594240000001"/>
    <n v="85911.431760000007"/>
    <n v="67422.673079999993"/>
    <n v="158.74693632"/>
    <n v="0"/>
    <n v="0"/>
    <x v="3"/>
  </r>
  <r>
    <s v="MASSPOWER LLC"/>
    <s v="0420007"/>
    <n v="147004.61117327996"/>
    <n v="146667.04214399998"/>
    <n v="0"/>
    <n v="67.888043999999994"/>
    <n v="81.455129280000008"/>
    <n v="188.22585599999999"/>
    <n v="0"/>
    <x v="0"/>
  </r>
  <r>
    <s v="COLUMBIA GAS LAWRENCE OPERATING CENTER"/>
    <s v="1210635"/>
    <n v="133360.50062160005"/>
    <n v="7174.3324665599966"/>
    <n v="0"/>
    <n v="126182.54552400004"/>
    <n v="3.622631039999999"/>
    <n v="0"/>
    <n v="0"/>
    <x v="2"/>
  </r>
  <r>
    <s v="SOUTHBRIDGE LANDFILL GAS MANAGEMENT"/>
    <s v="1180570"/>
    <n v="114255.031464"/>
    <n v="55.554659999999998"/>
    <n v="60375.067199999998"/>
    <n v="53714.243772000002"/>
    <n v="110.16583200000001"/>
    <n v="0"/>
    <n v="0"/>
    <x v="3"/>
  </r>
  <r>
    <s v="MASSACHUSETTS INSTITUTE OF TECHNOLOGY"/>
    <s v="1191844"/>
    <n v="112823.81233199999"/>
    <n v="112706.17344"/>
    <n v="0"/>
    <n v="53.431811999999987"/>
    <n v="64.207079999999948"/>
    <n v="0"/>
    <n v="0"/>
    <x v="4"/>
  </r>
  <r>
    <s v="EXELON WEST MEDWAY LLC"/>
    <s v="1200133"/>
    <n v="107726.89547088"/>
    <n v="107606.9664432"/>
    <n v="0"/>
    <n v="52.261524000000001"/>
    <n v="67.667503679999996"/>
    <n v="0"/>
    <n v="0"/>
    <x v="0"/>
  </r>
  <r>
    <s v="COMMUNITY ECO SPRINGFIELD LLC"/>
    <s v="0420006"/>
    <n v="102615.36488784"/>
    <n v="17893.269905120003"/>
    <n v="82468"/>
    <n v="875.68387199999995"/>
    <n v="1378.4111107199999"/>
    <n v="0"/>
    <n v="0"/>
    <x v="1"/>
  </r>
  <r>
    <s v="MILFORD POWER LLC"/>
    <s v="1201504"/>
    <n v="94772.135717280005"/>
    <n v="94677.02496000001"/>
    <n v="0"/>
    <n v="44.069507999999999"/>
    <n v="51.041249280000002"/>
    <n v="0"/>
    <n v="0"/>
    <x v="0"/>
  </r>
  <r>
    <s v="UMASS AMHERST CAMPUS"/>
    <s v="0420004"/>
    <n v="91243.681018560004"/>
    <n v="91138.584801600009"/>
    <n v="0"/>
    <n v="46.539360000000002"/>
    <n v="58.556856959999976"/>
    <n v="0"/>
    <n v="0"/>
    <x v="4"/>
  </r>
  <r>
    <s v="DIGHTON POWER"/>
    <s v="1200276"/>
    <n v="91167.321359520007"/>
    <n v="91075.833142560004"/>
    <n v="0"/>
    <n v="42.393456"/>
    <n v="49.094760959999995"/>
    <n v="0"/>
    <n v="0"/>
    <x v="0"/>
  </r>
  <r>
    <s v="NSTAR GAS"/>
    <s v="1193487"/>
    <n v="88828.262107199989"/>
    <n v="1766.9081707199998"/>
    <n v="0"/>
    <n v="87060.461795999989"/>
    <n v="0.89214048000000001"/>
    <n v="0"/>
    <n v="0"/>
    <x v="2"/>
  </r>
  <r>
    <s v="UMASS MEDICAL SCHOOL"/>
    <s v="1180334"/>
    <n v="84787.947568800009"/>
    <n v="84697.991794080008"/>
    <n v="0"/>
    <n v="41.645015999999998"/>
    <n v="48.31075872000001"/>
    <n v="0"/>
    <n v="0"/>
    <x v="4"/>
  </r>
  <r>
    <s v="HARVARD UNIVERSITY BLACKSTONE STEAM PLAN"/>
    <s v="1190092"/>
    <n v="73996.70368608"/>
    <n v="73916.748611999996"/>
    <n v="0"/>
    <n v="36.213155999999991"/>
    <n v="43.741918080000012"/>
    <n v="0"/>
    <n v="0"/>
    <x v="4"/>
  </r>
  <r>
    <s v="SOLUTIA INC"/>
    <s v="0420086"/>
    <n v="72693.737958239988"/>
    <n v="72618.832268639992"/>
    <n v="0"/>
    <n v="34.083503999999998"/>
    <n v="40.822185600000005"/>
    <n v="0"/>
    <n v="0"/>
    <x v="5"/>
  </r>
  <r>
    <s v="STORED SOLAR FITCHBURG LLC"/>
    <s v="1180061"/>
    <n v="69991.90466688"/>
    <n v="64.882399680000006"/>
    <n v="65245.966158240008"/>
    <n v="663.37412400000005"/>
    <n v="3953.5610889600002"/>
    <n v="64.120896000000002"/>
    <n v="0"/>
    <x v="0"/>
  </r>
  <r>
    <s v="VICINITY ENERGY LLC"/>
    <s v="1190507"/>
    <n v="69008.254469279986"/>
    <n v="68936.27976143999"/>
    <n v="0"/>
    <n v="32.396112000000002"/>
    <n v="39.578595840000006"/>
    <n v="0"/>
    <n v="0"/>
    <x v="6"/>
  </r>
  <r>
    <s v="ST GOBAIN ABRASIVES INC"/>
    <s v="1180115"/>
    <n v="62175.107947680001"/>
    <n v="62111.864041920002"/>
    <n v="0"/>
    <n v="28.882980000000003"/>
    <n v="34.360925760000001"/>
    <n v="0"/>
    <n v="0"/>
    <x v="5"/>
  </r>
  <r>
    <s v="COMMUNITY ECO PITTSFIELD LLC"/>
    <s v="1170004"/>
    <n v="60309.112671359995"/>
    <n v="23495.215388960001"/>
    <n v="35476"/>
    <n v="519.696324"/>
    <n v="818.2009584000001"/>
    <n v="0"/>
    <n v="0"/>
    <x v="1"/>
  </r>
  <r>
    <s v="TWIN RIVERS TECHNOLOGIES MANUFACTURING C"/>
    <s v="1190497"/>
    <n v="57255.49978848001"/>
    <n v="57197.073386880009"/>
    <n v="0"/>
    <n v="27.066311999999996"/>
    <n v="31.360089599999998"/>
    <n v="0"/>
    <n v="0"/>
    <x v="5"/>
  </r>
  <r>
    <s v="MWRA DEER ISLAND"/>
    <s v="1191899"/>
    <n v="54976.273007039999"/>
    <n v="6085.1836180799992"/>
    <n v="48620.932214399996"/>
    <n v="80.88821999999999"/>
    <n v="189.26895456"/>
    <n v="0"/>
    <n v="0"/>
    <x v="7"/>
  </r>
  <r>
    <s v="STONY BROOK ENERGY CENTER"/>
    <s v="0420001"/>
    <n v="49890.286726559993"/>
    <n v="49833.097473599999"/>
    <n v="0"/>
    <n v="24.991092000000005"/>
    <n v="32.198160960000003"/>
    <n v="0"/>
    <n v="0"/>
    <x v="0"/>
  </r>
  <r>
    <s v="CARVER MARION WAREHAM REGIONAL REFUSE"/>
    <s v="1200610"/>
    <n v="49452.819010560001"/>
    <n v="19.042128000000002"/>
    <n v="4005.6871680000004"/>
    <n v="45428.062680000003"/>
    <n v="2.7034559999999999E-2"/>
    <n v="0"/>
    <n v="0"/>
    <x v="3"/>
  </r>
  <r>
    <s v="GILLETTE COMPANY LLC THE"/>
    <s v="1190033"/>
    <n v="48454.667130239999"/>
    <n v="48404.183446079995"/>
    <n v="0"/>
    <n v="23.151744000000004"/>
    <n v="27.331940160000002"/>
    <n v="0"/>
    <n v="0"/>
    <x v="5"/>
  </r>
  <r>
    <s v="LIBERTY UTILITIES"/>
    <s v="1200159"/>
    <n v="48369.710299679995"/>
    <n v="150.59011967999999"/>
    <n v="0"/>
    <n v="48219.120179999998"/>
    <n v="0"/>
    <n v="0"/>
    <n v="0"/>
    <x v="2"/>
  </r>
  <r>
    <s v="BOSTON UNIVERSITY PHYSICAL PLANT"/>
    <s v="1191578"/>
    <n v="48300.273302399975"/>
    <n v="48248.165095199976"/>
    <n v="0"/>
    <n v="23.857092000000002"/>
    <n v="28.251115199999994"/>
    <n v="0"/>
    <n v="0"/>
    <x v="4"/>
  </r>
  <r>
    <s v="SPECIALTY MINERALS"/>
    <s v="1170042"/>
    <n v="42434.5811904"/>
    <n v="42390.00673488"/>
    <n v="0"/>
    <n v="20.459628000000002"/>
    <n v="24.114827519999999"/>
    <n v="0"/>
    <n v="0"/>
    <x v="5"/>
  </r>
  <r>
    <s v="WYETH LLC"/>
    <s v="1211015"/>
    <n v="42344.899027199986"/>
    <n v="42301.647359999988"/>
    <n v="0"/>
    <n v="19.7316"/>
    <n v="23.520067199999996"/>
    <n v="0"/>
    <n v="0"/>
    <x v="5"/>
  </r>
  <r>
    <s v="GENERAL ELECTRIC AIRCRAFT ENGINES"/>
    <s v="1190138"/>
    <n v="42342.518988000003"/>
    <n v="42283.857893760003"/>
    <n v="0"/>
    <n v="23.408027999999998"/>
    <n v="35.25306624000001"/>
    <n v="0"/>
    <n v="0"/>
    <x v="5"/>
  </r>
  <r>
    <s v="ROUSSELOT PEABODY INC"/>
    <s v="1190175"/>
    <n v="41845.073467680006"/>
    <n v="41802.427537920004"/>
    <n v="0"/>
    <n v="19.774691999999998"/>
    <n v="22.87123776"/>
    <n v="0"/>
    <n v="0"/>
    <x v="5"/>
  </r>
  <r>
    <s v="COLONIAL GAS LOWELL"/>
    <s v="1210285"/>
    <n v="37507.333772159996"/>
    <n v="1397.9052964800001"/>
    <n v="0"/>
    <n v="36108.671507999999"/>
    <n v="0.75696768000000003"/>
    <n v="0"/>
    <n v="0"/>
    <x v="2"/>
  </r>
  <r>
    <s v="WYMAN GORDON COMPANY"/>
    <s v="1180039"/>
    <n v="37138.692235679999"/>
    <n v="37100.912435999999"/>
    <n v="0"/>
    <n v="17.422776000000006"/>
    <n v="20.357023680000001"/>
    <n v="0"/>
    <n v="0"/>
    <x v="5"/>
  </r>
  <r>
    <s v="UPPER BLACKSTONE SSI"/>
    <s v="1180937"/>
    <n v="36846.123410879991"/>
    <n v="4637.83601232"/>
    <n v="29553.527807999999"/>
    <n v="238.51875600000002"/>
    <n v="2416.2408345599997"/>
    <n v="0"/>
    <n v="0"/>
    <x v="7"/>
  </r>
  <r>
    <s v="TAUNTON MUNICIPAL LIGHT PLANT"/>
    <s v="1200067"/>
    <n v="32489.124312959997"/>
    <n v="32456.939759999997"/>
    <n v="0"/>
    <n v="14.855399999999999"/>
    <n v="17.329152960000005"/>
    <n v="0"/>
    <n v="0"/>
    <x v="0"/>
  </r>
  <r>
    <s v="ANALOG DEVICES INC"/>
    <s v="1190226"/>
    <n v="32102.218391039998"/>
    <n v="5378.8213684800003"/>
    <n v="0"/>
    <n v="2.5333559999999995"/>
    <n v="1298.3617785600002"/>
    <n v="6966.425088"/>
    <n v="18456.076799999999"/>
    <x v="5"/>
  </r>
  <r>
    <s v="ERVING PAPER MILLS"/>
    <s v="0420121"/>
    <n v="31395.693389759992"/>
    <n v="31360.924949759992"/>
    <n v="0"/>
    <n v="15.844248"/>
    <n v="18.924192000000001"/>
    <n v="0"/>
    <n v="0"/>
    <x v="5"/>
  </r>
  <r>
    <s v="SKYWORKS SOLUTIONS INC"/>
    <s v="1191245"/>
    <n v="30849.623854560003"/>
    <n v="4197.4521019200001"/>
    <n v="0"/>
    <n v="1.7826479999999998"/>
    <n v="78.021740159999993"/>
    <n v="2200.7946240000001"/>
    <n v="24371.572740480002"/>
    <x v="5"/>
  </r>
  <r>
    <s v="NEWARK AMERICA"/>
    <s v="1180355"/>
    <n v="30660.330042720001"/>
    <n v="30433.307688000001"/>
    <n v="0"/>
    <n v="13.80078"/>
    <n v="213.22157472000001"/>
    <n v="0"/>
    <n v="0"/>
    <x v="5"/>
  </r>
  <r>
    <s v="SEAMAN PAPER COMPANY"/>
    <s v="1180035"/>
    <n v="29109.871990080002"/>
    <n v="315.36331344000001"/>
    <n v="28391.146056000001"/>
    <n v="58.158323999999986"/>
    <n v="345.20429664000005"/>
    <n v="0"/>
    <n v="0"/>
    <x v="5"/>
  </r>
  <r>
    <s v="WASTE MANAGEMENT OF MASS INC"/>
    <s v="1201047"/>
    <n v="28652.342544000003"/>
    <n v="26.914174559999999"/>
    <n v="9770.2809120000002"/>
    <n v="18840.981348000001"/>
    <n v="14.16610944"/>
    <n v="0"/>
    <n v="0"/>
    <x v="3"/>
  </r>
  <r>
    <s v="USAF HANSCOM AFB 66 ABG/CEIE"/>
    <s v="1190499"/>
    <n v="28317.845112480005"/>
    <n v="28283.053176000005"/>
    <n v="0"/>
    <n v="15.651468000000008"/>
    <n v="19.140468480000006"/>
    <n v="0"/>
    <n v="0"/>
    <x v="6"/>
  </r>
  <r>
    <s v="BIOGEN INC"/>
    <s v="1191819"/>
    <n v="27142.538754240002"/>
    <n v="27114.373460160001"/>
    <n v="0"/>
    <n v="12.809663999999998"/>
    <n v="15.355630080000001"/>
    <n v="0"/>
    <n v="0"/>
    <x v="5"/>
  </r>
  <r>
    <s v="NORTHEASTERN UNIVERSITY"/>
    <s v="1190054"/>
    <n v="27056.16387936001"/>
    <n v="27028.209781440011"/>
    <n v="0"/>
    <n v="12.895847999999994"/>
    <n v="15.058249919999994"/>
    <n v="0"/>
    <n v="0"/>
    <x v="4"/>
  </r>
  <r>
    <s v="NEA BELLINGHAM"/>
    <s v="1201550"/>
    <n v="26123.742630720004"/>
    <n v="26088.583459680005"/>
    <n v="0"/>
    <n v="20.046852000000001"/>
    <n v="15.112319040000001"/>
    <n v="0"/>
    <n v="0"/>
    <x v="0"/>
  </r>
  <r>
    <s v="TENNESSEE GAS PIPELINE LLC STATION 264"/>
    <s v="1180591"/>
    <n v="25142.25138768"/>
    <n v="25113.972421440001"/>
    <n v="0"/>
    <n v="12.625956"/>
    <n v="15.65301024"/>
    <n v="0"/>
    <n v="0"/>
    <x v="2"/>
  </r>
  <r>
    <s v="MASSPORT LOGAN AIRPORT"/>
    <s v="1191249"/>
    <n v="23322.48593472"/>
    <n v="23296.349412"/>
    <n v="0"/>
    <n v="11.618964000000002"/>
    <n v="14.517558719999988"/>
    <n v="0"/>
    <n v="0"/>
    <x v="6"/>
  </r>
  <r>
    <s v="HOLLINGSWORTH &amp; VOSE"/>
    <s v="1210086"/>
    <n v="22911.010224480004"/>
    <n v="22886.416304640003"/>
    <n v="11.37402"/>
    <n v="13.21989984"/>
    <n v="0"/>
    <n v="0"/>
    <n v="0"/>
    <x v="5"/>
  </r>
  <r>
    <s v="DARTMOUTH POWER ASSOCATES"/>
    <s v="1200025"/>
    <n v="22674.691791360005"/>
    <n v="22651.261083360005"/>
    <n v="0"/>
    <n v="10.589292"/>
    <n v="12.841415999999997"/>
    <n v="0"/>
    <n v="0"/>
    <x v="0"/>
  </r>
  <r>
    <s v="BOSTON COLLEGE CHESTNUT HILL"/>
    <s v="1190292"/>
    <n v="22353.738492959994"/>
    <n v="22329.830688479993"/>
    <n v="0"/>
    <n v="10.850112000000001"/>
    <n v="13.057692479999989"/>
    <n v="0"/>
    <n v="0"/>
    <x v="4"/>
  </r>
  <r>
    <s v="BONDIS ISLAND LANDFILL"/>
    <s v="0420361"/>
    <n v="21432.6"/>
    <n v="0"/>
    <n v="0"/>
    <n v="21432.6"/>
    <n v="0"/>
    <n v="0"/>
    <n v="0"/>
    <x v="3"/>
  </r>
  <r>
    <s v="COOLEY DICKINSON HOSPITAL"/>
    <s v="0420054"/>
    <n v="21303.910141920001"/>
    <n v="1319.5142352"/>
    <n v="30890.52"/>
    <n v="59.91"/>
    <n v="779.72"/>
    <n v="0"/>
    <n v="0"/>
    <x v="4"/>
  </r>
  <r>
    <s v="BAYSTATE MEDICAL CENTER"/>
    <s v="0420093"/>
    <n v="20285.798591520001"/>
    <n v="20263.78565568"/>
    <n v="0"/>
    <n v="10.144763999999999"/>
    <n v="11.86817184"/>
    <n v="0"/>
    <n v="0"/>
    <x v="4"/>
  </r>
  <r>
    <s v="OCEAN SPRAY CRANBERRIES INC"/>
    <s v="1200278"/>
    <n v="20194.011905759999"/>
    <n v="20171.865157920001"/>
    <n v="0"/>
    <n v="10.167716159999999"/>
    <n v="11.97903168"/>
    <n v="0"/>
    <n v="0"/>
    <x v="5"/>
  </r>
  <r>
    <s v="AMERESCO CHICOPEE ENERGY INC"/>
    <s v="0420110"/>
    <n v="20041.990587359996"/>
    <n v="1557.8347680000002"/>
    <n v="18390.758399999999"/>
    <n v="28.352268000000002"/>
    <n v="65.045151359999991"/>
    <n v="0"/>
    <n v="0"/>
    <x v="0"/>
  </r>
  <r>
    <s v="TUFTS UNIVERSITY"/>
    <s v="1190156"/>
    <n v="19186.634617920005"/>
    <n v="19166.678304480003"/>
    <n v="0"/>
    <n v="9.1695239999999991"/>
    <n v="10.78678944"/>
    <n v="0"/>
    <n v="0"/>
    <x v="4"/>
  </r>
  <r>
    <s v="RAYTHEON INTEGRATED AIR DEFENSE CENTER"/>
    <s v="1211013"/>
    <n v="18753.651100800002"/>
    <n v="18745.97918256"/>
    <n v="0"/>
    <n v="3.5085959999999989"/>
    <n v="4.1633222400000003"/>
    <n v="0"/>
    <n v="0"/>
    <x v="5"/>
  </r>
  <r>
    <s v="PITTSFIELD GENERATING COMPANY LP"/>
    <s v="1170006"/>
    <n v="18562.443369119996"/>
    <n v="18543.512735999997"/>
    <n v="0"/>
    <n v="8.7386040000000005"/>
    <n v="10.192029120000001"/>
    <n v="0"/>
    <n v="0"/>
    <x v="0"/>
  </r>
  <r>
    <s v="BFINA EAST BRIDGEWATER LANDFILL"/>
    <s v="1192250"/>
    <n v="16610.966265600004"/>
    <n v="0"/>
    <n v="11548.656000000001"/>
    <n v="5041.7640000000001"/>
    <n v="20.546265599999998"/>
    <n v="0"/>
    <n v="0"/>
    <x v="3"/>
  </r>
  <r>
    <s v="COCA-COLA NORTH AMERICA "/>
    <s v="0420033"/>
    <n v="16342.460859110399"/>
    <n v="16226.3501010576"/>
    <n v="99.035258212800002"/>
    <n v="7.8296803200000014"/>
    <n v="9.2458195199999995"/>
    <n v="0"/>
    <n v="0"/>
    <x v="5"/>
  </r>
  <r>
    <s v="TENNESSEE GAS PIPELINE COMPANY LLC"/>
    <s v="0420005"/>
    <n v="16140.740011200001"/>
    <n v="16121.70849744"/>
    <n v="0"/>
    <n v="9.6775560000000009"/>
    <n v="9.3539577600000001"/>
    <n v="0"/>
    <n v="0"/>
    <x v="2"/>
  </r>
  <r>
    <s v="LAHEY CLINIC HOSPITAL INC"/>
    <s v="1190593"/>
    <n v="15977.186910720004"/>
    <n v="15242.489992800003"/>
    <n v="0"/>
    <n v="7.2780119999999995"/>
    <n v="727.41890591999993"/>
    <n v="0"/>
    <n v="0"/>
    <x v="4"/>
  </r>
  <r>
    <s v="AGRI MARK INC"/>
    <s v="0420788"/>
    <n v="15386.64924384"/>
    <n v="15370.94552112"/>
    <n v="0"/>
    <n v="7.2689400000000006"/>
    <n v="8.4347827199999994"/>
    <n v="0"/>
    <n v="0"/>
    <x v="5"/>
  </r>
  <r>
    <s v="MWRA FORE RIVER STAGING AREA"/>
    <s v="1190304"/>
    <n v="15332.781794400002"/>
    <n v="15298.716978720002"/>
    <n v="0"/>
    <n v="15.735384"/>
    <n v="18.329431679999999"/>
    <n v="0"/>
    <n v="0"/>
    <x v="7"/>
  </r>
  <r>
    <s v="SONOCO PRODUCTS CO INC"/>
    <s v="0420925"/>
    <n v="15096.283372800001"/>
    <n v="15080.902704"/>
    <n v="0"/>
    <n v="7.1351279999999999"/>
    <n v="8.2455408000000006"/>
    <n v="0"/>
    <n v="0"/>
    <x v="5"/>
  </r>
  <r>
    <s v="UMASS DARTMOUTH"/>
    <s v="1200091"/>
    <n v="15016.72456368"/>
    <n v="15000.871697279999"/>
    <n v="0"/>
    <n v="7.3369800000000005"/>
    <n v="8.5158864000000012"/>
    <n v="0"/>
    <n v="0"/>
    <x v="4"/>
  </r>
  <r>
    <s v="CANAL GENERATING LLC"/>
    <s v="1200054"/>
    <n v="14894.868733920002"/>
    <n v="14817.774787200002"/>
    <n v="0"/>
    <n v="10.53486"/>
    <n v="66.559086719999996"/>
    <n v="0"/>
    <n v="0"/>
    <x v="0"/>
  </r>
  <r>
    <s v="WELLESLEY COLLEGE"/>
    <s v="1190261"/>
    <n v="14441.59949904"/>
    <n v="14424.98340528"/>
    <n v="0"/>
    <n v="7.2621360000000008"/>
    <n v="9.3539577599999983"/>
    <n v="0"/>
    <n v="0"/>
    <x v="4"/>
  </r>
  <r>
    <s v="GENZYME CORPORATION"/>
    <s v="1191771"/>
    <n v="13708.021793760003"/>
    <n v="13693.956383520002"/>
    <n v="0"/>
    <n v="6.5227680000000019"/>
    <n v="7.5426422399999993"/>
    <n v="0"/>
    <n v="0"/>
    <x v="5"/>
  </r>
  <r>
    <s v="BRISTOL-MYERS SQUIBB CO"/>
    <s v="1210627"/>
    <n v="13604.616869760001"/>
    <n v="13590.064837440001"/>
    <n v="0"/>
    <n v="6.522768000000001"/>
    <n v="8.0292643199999993"/>
    <n v="0"/>
    <n v="0"/>
    <x v="5"/>
  </r>
  <r>
    <s v="SMITH COLLEGE"/>
    <s v="0420058"/>
    <n v="13353.592906079999"/>
    <n v="13339.333355039998"/>
    <n v="0"/>
    <n v="6.5817360000000003"/>
    <n v="7.6778150399999987"/>
    <n v="0"/>
    <n v="0"/>
    <x v="4"/>
  </r>
  <r>
    <s v="HOPKINTON LNG CORP"/>
    <s v="1190957"/>
    <n v="13142.992232159995"/>
    <n v="13129.593523199996"/>
    <n v="0"/>
    <n v="6.2075160000000018"/>
    <n v="7.1911929600000004"/>
    <n v="0"/>
    <n v="0"/>
    <x v="2"/>
  </r>
  <r>
    <s v="GREATER LAWRENCE SANITARY DISTRICT"/>
    <s v="1210242"/>
    <n v="12744.61013952"/>
    <n v="12063.89760912"/>
    <n v="665.03039903999991"/>
    <n v="6.7336919999999996"/>
    <n v="8.9484393600000001"/>
    <n v="0"/>
    <n v="0"/>
    <x v="7"/>
  </r>
  <r>
    <s v="HOME MARKET FOODS"/>
    <s v="1193160"/>
    <n v="12464.300000000001"/>
    <n v="12451.44"/>
    <n v="0"/>
    <n v="5.87"/>
    <n v="6.99"/>
    <n v="0"/>
    <n v="0"/>
    <x v="5"/>
  </r>
  <r>
    <s v="UMASS MEMORIAL MEDICAL CENTER"/>
    <s v="1180519"/>
    <n v="12224.438987039999"/>
    <n v="12211.973514719999"/>
    <n v="0"/>
    <n v="5.7879359999999993"/>
    <n v="6.6775363199999997"/>
    <n v="0"/>
    <n v="0"/>
    <x v="4"/>
  </r>
  <r>
    <s v="ENCORE BOSTON HARBOR"/>
    <s v="1193978"/>
    <n v="12136.116081599999"/>
    <n v="12123.492937919998"/>
    <n v="0"/>
    <n v="5.7834000000000012"/>
    <n v="6.8397436800000015"/>
    <n v="0"/>
    <n v="0"/>
    <x v="4"/>
  </r>
  <r>
    <s v="ROHM AND HAAS ELECTRONIC MATERIALS LLC"/>
    <s v="1190910"/>
    <n v="12116.802972960002"/>
    <n v="12049.563758400001"/>
    <n v="0"/>
    <n v="4.3568279999999993"/>
    <n v="62.882386560000008"/>
    <n v="0"/>
    <n v="0"/>
    <x v="5"/>
  </r>
  <r>
    <s v="BAKER COMMODITIES"/>
    <s v="1210247"/>
    <n v="12114.151680960002"/>
    <n v="12101.803781760002"/>
    <n v="0"/>
    <n v="5.7244320000000002"/>
    <n v="6.6234671999999994"/>
    <n v="0"/>
    <n v="0"/>
    <x v="5"/>
  </r>
  <r>
    <s v="BRANDEIS UNIVERSITY "/>
    <s v="1190335"/>
    <n v="12105.379964160002"/>
    <n v="12093.070439520001"/>
    <n v="0"/>
    <n v="5.7130920000000005"/>
    <n v="6.5964326400000006"/>
    <n v="0"/>
    <n v="0"/>
    <x v="4"/>
  </r>
  <r>
    <s v="FOREST CITY UNIVERSITY PARK AT MIT"/>
    <s v="1193230"/>
    <n v="12034.791095040002"/>
    <n v="12022.371164160002"/>
    <n v="0"/>
    <n v="5.7153600000000004"/>
    <n v="6.7045708799999977"/>
    <n v="0"/>
    <n v="0"/>
    <x v="4"/>
  </r>
  <r>
    <s v="CERTAINTEED"/>
    <s v="1191170"/>
    <n v="11925.487284479999"/>
    <n v="11913.350672160001"/>
    <n v="0"/>
    <n v="5.4590760000000005"/>
    <n v="6.6775363199999989"/>
    <n v="0"/>
    <n v="0"/>
    <x v="5"/>
  </r>
  <r>
    <s v="COMMONWEALTH NEW BEDFORD ENERGY LLC"/>
    <s v="1200624"/>
    <n v="11825.67423744"/>
    <n v="3.3318734399999999"/>
    <n v="11760.9408"/>
    <n v="18.146268000000003"/>
    <n v="43.255296000000001"/>
    <n v="0"/>
    <n v="0"/>
    <x v="3"/>
  </r>
  <r>
    <s v="BRAINTREE ELECTRIC"/>
    <s v="1190491"/>
    <n v="11515.41900432"/>
    <n v="11500.30614096"/>
    <n v="0"/>
    <n v="6.1644240000000003"/>
    <n v="8.9484393600000001"/>
    <n v="0"/>
    <n v="0"/>
    <x v="0"/>
  </r>
  <r>
    <s v="WILLIAMS COLLEGE"/>
    <s v="1170036"/>
    <n v="11302.77132432"/>
    <n v="11290.64832"/>
    <n v="0"/>
    <n v="5.445468"/>
    <n v="6.6775363199999997"/>
    <n v="0"/>
    <n v="0"/>
    <x v="4"/>
  </r>
  <r>
    <s v="UMASS LOWELL NORTH CAMPUS"/>
    <s v="1210041"/>
    <n v="11223.512707679998"/>
    <n v="11211.581394719999"/>
    <n v="0"/>
    <n v="5.4159839999999999"/>
    <n v="6.5153289600000015"/>
    <n v="0"/>
    <n v="0"/>
    <x v="4"/>
  </r>
  <r>
    <s v="NOVARTIS INSTITUTES FOR BIOMEDICAL RESEA"/>
    <s v="1191940"/>
    <n v="11185.332469920002"/>
    <n v="8950.7799360000008"/>
    <n v="0"/>
    <n v="2229.6322439999999"/>
    <n v="4.9202899200000001"/>
    <n v="0"/>
    <n v="0"/>
    <x v="4"/>
  </r>
  <r>
    <s v="IXYS INTEGRATED CIRUITS, LLC"/>
    <s v="1191497"/>
    <n v="11044.602162719999"/>
    <n v="830.67885936000005"/>
    <n v="0"/>
    <n v="0.39463199999999998"/>
    <n v="93.161093760000014"/>
    <n v="651.55104000000006"/>
    <n v="9468.8165375999997"/>
    <x v="5"/>
  </r>
  <r>
    <s v="FLEXCON COMPANY INC"/>
    <s v="1180998"/>
    <n v="11035.189962719998"/>
    <n v="11024.303562719999"/>
    <n v="0"/>
    <n v="4.8036240000000001"/>
    <n v="6.0827760000000008"/>
    <n v="0"/>
    <n v="0"/>
    <x v="5"/>
  </r>
  <r>
    <s v="TANNER STREET GENERATION LLC"/>
    <s v="1210362"/>
    <n v="10249.187346720002"/>
    <n v="10238.650128000001"/>
    <n v="0"/>
    <n v="4.8058920000000001"/>
    <n v="5.7313267199999993"/>
    <n v="0"/>
    <n v="0"/>
    <x v="0"/>
  </r>
  <r>
    <s v="MUELLER ROAD GAS CONTROL"/>
    <s v="0421125"/>
    <n v="10073.966112000002"/>
    <n v="99.204769439999993"/>
    <n v="0"/>
    <n v="9974.734308000001"/>
    <n v="2.7034559999999999E-2"/>
    <n v="0"/>
    <n v="0"/>
    <x v="2"/>
  </r>
  <r>
    <s v="BFI RANDOLPH LANDFILL"/>
    <s v="1190913"/>
    <n v="9919.7871091199995"/>
    <n v="0"/>
    <n v="4167.6768000000002"/>
    <n v="5745.2975999999999"/>
    <n v="6.8127091200000001"/>
    <n v="0"/>
    <n v="0"/>
    <x v="3"/>
  </r>
  <r>
    <s v="SIEMENS HEALTHCARE DIAGNOSTICS INC"/>
    <s v="1191071"/>
    <n v="9818.7969700799986"/>
    <n v="9808.7045515199989"/>
    <n v="0"/>
    <n v="4.6584719999999988"/>
    <n v="5.4339465600000008"/>
    <n v="0"/>
    <n v="0"/>
    <x v="5"/>
  </r>
  <r>
    <s v="PJ KEATING COMPANY"/>
    <s v="1180296"/>
    <n v="9808.6456742399987"/>
    <n v="9798.6570393599995"/>
    <n v="0"/>
    <n v="4.6357920000000004"/>
    <n v="5.3528428800000007"/>
    <n v="0"/>
    <n v="0"/>
    <x v="5"/>
  </r>
  <r>
    <s v="BMR BLACKFAN CIRCLE LLC"/>
    <s v="1191993"/>
    <n v="9783.197716319999"/>
    <n v="9729.9413567999982"/>
    <n v="0"/>
    <n v="4.134564000000001"/>
    <n v="49.121795520000006"/>
    <n v="0"/>
    <n v="0"/>
    <x v="4"/>
  </r>
  <r>
    <s v="AGGREGATE INDUSTRIES"/>
    <s v="1200404"/>
    <n v="9565.0309036800008"/>
    <n v="9533.9148508800008"/>
    <n v="0"/>
    <n v="9.3532320000000002"/>
    <n v="21.7628208"/>
    <n v="0"/>
    <n v="0"/>
    <x v="5"/>
  </r>
  <r>
    <s v="AMHERST COLLEGE"/>
    <s v="0420003"/>
    <n v="9442.1580119999962"/>
    <n v="9431.5757961599975"/>
    <n v="0"/>
    <n v="4.7968200000000039"/>
    <n v="5.7853958399999996"/>
    <n v="0"/>
    <n v="0"/>
    <x v="4"/>
  </r>
  <r>
    <s v="CLARK UNIVERSITY"/>
    <s v="1180105"/>
    <n v="9213.2114860800011"/>
    <n v="9203.7292502400014"/>
    <n v="0"/>
    <n v="4.3727039999999997"/>
    <n v="5.1095318399999998"/>
    <n v="0"/>
    <n v="0"/>
    <x v="4"/>
  </r>
  <r>
    <s v="MCI SHIRLEY"/>
    <s v="1180299"/>
    <n v="9028.9719575999989"/>
    <n v="9019.69066656"/>
    <n v="0"/>
    <n v="4.3069320000000006"/>
    <n v="4.9743590400000004"/>
    <n v="0"/>
    <n v="0"/>
    <x v="4"/>
  </r>
  <r>
    <s v="BRIGHAM AND WOMENS FAULKNER HOSPITAL"/>
    <s v="1190549"/>
    <n v="8803.9018065599994"/>
    <n v="8794.7112355200006"/>
    <n v="0"/>
    <n v="4.2162119999999996"/>
    <n v="4.9743590400000004"/>
    <n v="0"/>
    <n v="0"/>
    <x v="4"/>
  </r>
  <r>
    <s v="ACUSHNET COMPANY - BALL PLANT III"/>
    <s v="1200619"/>
    <n v="8755.2130175999991"/>
    <n v="8746.3453190399996"/>
    <n v="0"/>
    <n v="4.1096159999999999"/>
    <n v="4.7580825600000001"/>
    <n v="0"/>
    <n v="0"/>
    <x v="5"/>
  </r>
  <r>
    <s v="ABBVIE BIORESEARCH CENTER INC"/>
    <s v="1180186"/>
    <n v="8512.8620673600017"/>
    <n v="8503.8232708800024"/>
    <n v="0"/>
    <n v="4.0914720000000004"/>
    <n v="4.9473244800000007"/>
    <n v="0"/>
    <n v="0"/>
    <x v="5"/>
  </r>
  <r>
    <s v="NORTH SHORE MEDICAL CENTER INC"/>
    <s v="1190563"/>
    <n v="8450.8393435200014"/>
    <n v="7822.0739923200017"/>
    <n v="0"/>
    <n v="3.726324"/>
    <n v="625.03902719999996"/>
    <n v="0"/>
    <n v="0"/>
    <x v="4"/>
  </r>
  <r>
    <s v="SHIRE"/>
    <s v="1190813"/>
    <n v="8357.8103380800003"/>
    <n v="8177.7232454399991"/>
    <n v="0"/>
    <n v="3.8941560000000006"/>
    <n v="4.5688406399999995"/>
    <n v="0"/>
    <n v="171.62409600000001"/>
    <x v="5"/>
  </r>
  <r>
    <s v="BENEVENTO ASPHALT CORPORATION"/>
    <s v="1190062"/>
    <n v="8348.8634409599999"/>
    <n v="8340.3482803200004"/>
    <n v="0"/>
    <n v="3.9463200000000014"/>
    <n v="4.5688406400000003"/>
    <n v="0"/>
    <n v="0"/>
    <x v="5"/>
  </r>
  <r>
    <s v="TEWKSBURY HOSPITAL"/>
    <s v="1210255"/>
    <n v="8302.7023833599997"/>
    <n v="8294.1218135999989"/>
    <n v="0"/>
    <n v="3.9576600000000006"/>
    <n v="4.6229097599999989"/>
    <n v="0"/>
    <n v="0"/>
    <x v="4"/>
  </r>
  <r>
    <s v="RESILIENCE BOSTON INC"/>
    <s v="1191405"/>
    <n v="8285.7671366400027"/>
    <n v="8276.9582246400023"/>
    <n v="0"/>
    <n v="4.0778640000000008"/>
    <n v="4.7310479999999995"/>
    <n v="0"/>
    <n v="0"/>
    <x v="5"/>
  </r>
  <r>
    <s v="ONYX SPECIALTY PAPERS INC WILLOW MILL"/>
    <s v="1170015"/>
    <n v="8224.0193851199983"/>
    <n v="8215.6397601599983"/>
    <n v="0"/>
    <n v="3.8918880000000007"/>
    <n v="4.4877369599999994"/>
    <n v="0"/>
    <n v="0"/>
    <x v="5"/>
  </r>
  <r>
    <s v="MOUNT HOLYOKE COLLEGE"/>
    <s v="0420073"/>
    <n v="8178.6525811200027"/>
    <n v="8170.3272067200032"/>
    <n v="0"/>
    <n v="3.8646719999999997"/>
    <n v="4.4607023999999988"/>
    <n v="0"/>
    <n v="0"/>
    <x v="4"/>
  </r>
  <r>
    <s v="WORCESTER POLYTECHNICAL INSTITUTE"/>
    <s v="1180127"/>
    <n v="7979.3651447999982"/>
    <n v="7971.3199137599986"/>
    <n v="0"/>
    <n v="3.7467360000000007"/>
    <n v="4.2984950399999997"/>
    <n v="0"/>
    <n v="0"/>
    <x v="4"/>
  </r>
  <r>
    <s v="NEWTON WELLESLEY HOSPITAL"/>
    <s v="1190168"/>
    <n v="7976.8316073599999"/>
    <n v="7968.3778641600002"/>
    <n v="0"/>
    <n v="3.8578679999999994"/>
    <n v="4.5958752"/>
    <n v="0"/>
    <n v="0"/>
    <x v="4"/>
  </r>
  <r>
    <s v="WESTOVER AIR RESERVE BASE"/>
    <s v="0420017"/>
    <n v="7974.3746376000008"/>
    <n v="7966.0067155200004"/>
    <n v="0"/>
    <n v="3.8261160000000003"/>
    <n v="4.5418060800000006"/>
    <n v="0"/>
    <n v="0"/>
    <x v="6"/>
  </r>
  <r>
    <s v="ACUSHNET COMPANY PLANT #2"/>
    <s v="1200254"/>
    <n v="7963.6911782400002"/>
    <n v="7955.5310049600002"/>
    <n v="0"/>
    <n v="3.7535400000000001"/>
    <n v="4.4066332799999994"/>
    <n v="0"/>
    <n v="0"/>
    <x v="5"/>
  </r>
  <r>
    <s v="ASTRAZENECA PHARMACEUTICALS LP"/>
    <s v="1191745"/>
    <n v="7825.5797760000005"/>
    <n v="7823.7653760000003"/>
    <n v="0"/>
    <n v="1.8144"/>
    <n v="0"/>
    <n v="0"/>
    <n v="0"/>
    <x v="4"/>
  </r>
  <r>
    <s v="BFI FALL RIVER LANDFILL"/>
    <s v="1200866"/>
    <n v="7710.2517945599993"/>
    <n v="3.0844800000000001"/>
    <n v="1189.1124"/>
    <n v="6518.0278799999996"/>
    <n v="2.7034559999999999E-2"/>
    <n v="0"/>
    <n v="0"/>
    <x v="3"/>
  </r>
  <r>
    <s v="PHILLIPS ACADEMY"/>
    <s v="1210003"/>
    <n v="7627.9327387200001"/>
    <n v="7618.6853769600002"/>
    <n v="0"/>
    <n v="3.948588"/>
    <n v="5.2987737599999996"/>
    <n v="0"/>
    <n v="0"/>
    <x v="4"/>
  </r>
  <r>
    <s v="MASSACHUSETTS GENERAL HOSPITAL"/>
    <s v="1190513"/>
    <n v="7589.2498214400002"/>
    <n v="7151.8072348800006"/>
    <n v="0"/>
    <n v="3.1888080000000003"/>
    <n v="408.49220160000004"/>
    <n v="0"/>
    <n v="25.761576959999999"/>
    <x v="4"/>
  </r>
  <r>
    <s v="MM TAUNTON ENERGY LLC"/>
    <s v="1200217"/>
    <n v="7569.8015399999995"/>
    <n v="0.18080496000000001"/>
    <n v="7530.9067007999993"/>
    <n v="11.571335999999999"/>
    <n v="27.142698240000001"/>
    <n v="0"/>
    <n v="0"/>
    <x v="0"/>
  </r>
  <r>
    <s v="LANTHEUS MEDICAL IMAGING INC"/>
    <s v="1210153"/>
    <n v="7531.1178062400013"/>
    <n v="4158.6691204800009"/>
    <n v="0"/>
    <n v="2.0457359999999998"/>
    <n v="2.5953177599999995"/>
    <n v="0"/>
    <n v="3367.807632"/>
    <x v="5"/>
  </r>
  <r>
    <s v="ISP FREETOWN FINE CHEMICALS"/>
    <s v="1200075"/>
    <n v="7525.6296998400003"/>
    <n v="7484.6286144000005"/>
    <n v="0"/>
    <n v="3.1797360000000001"/>
    <n v="37.821349440000006"/>
    <n v="0"/>
    <n v="0"/>
    <x v="5"/>
  </r>
  <r>
    <s v="RESOURCE CONTROL INC"/>
    <s v="1180395"/>
    <n v="7521.1493111999998"/>
    <n v="0"/>
    <n v="6219.2914559999999"/>
    <n v="1290.50334"/>
    <n v="11.3545152"/>
    <n v="0"/>
    <n v="0"/>
    <x v="3"/>
  </r>
  <r>
    <s v="VA HEALTHCARE SYSTEM BROCKTON"/>
    <s v="1192229"/>
    <n v="7489.4445763199983"/>
    <n v="7481.6392089599985"/>
    <n v="0"/>
    <n v="3.5879759999999989"/>
    <n v="4.2173913599999988"/>
    <n v="0"/>
    <n v="0"/>
    <x v="4"/>
  </r>
  <r>
    <s v="LYNN REGIONAL WWTP"/>
    <s v="1190520"/>
    <n v="7468.1467862400004"/>
    <n v="678.61535615999981"/>
    <n v="6638.2636320000001"/>
    <n v="58.863672000000008"/>
    <n v="92.404126079999998"/>
    <n v="0"/>
    <n v="0"/>
    <x v="7"/>
  </r>
  <r>
    <s v="KANZAKI SPECIALTY PAPERS INC"/>
    <s v="0420189"/>
    <n v="7365.0000513599998"/>
    <n v="7337.0219126399998"/>
    <n v="0"/>
    <n v="8.7295320000000007"/>
    <n v="19.248606720000002"/>
    <n v="0"/>
    <n v="0"/>
    <x v="5"/>
  </r>
  <r>
    <s v="KENS FOODS INCORPORATED"/>
    <s v="1192000"/>
    <n v="7332.1521537600001"/>
    <n v="5788.5990724800004"/>
    <n v="1529.78559552"/>
    <n v="5.0893920000000001"/>
    <n v="8.6780937600000012"/>
    <n v="0"/>
    <n v="0"/>
    <x v="5"/>
  </r>
  <r>
    <s v="BOURNE LANDFILL"/>
    <s v="1200614"/>
    <n v="7238.5224912000003"/>
    <n v="3.7812095999999999"/>
    <n v="7197.7248"/>
    <n v="11.063303999999999"/>
    <n v="25.9531776"/>
    <n v="0"/>
    <n v="0"/>
    <x v="3"/>
  </r>
  <r>
    <s v="BERKSHIRE MEDICAL CENTER"/>
    <s v="1170026"/>
    <n v="7222.8783715199988"/>
    <n v="7215.5111817599991"/>
    <n v="0"/>
    <n v="3.4201439999999996"/>
    <n v="3.9470457599999995"/>
    <n v="0"/>
    <n v="0"/>
    <x v="4"/>
  </r>
  <r>
    <s v="COLLEGE OF THE HOLY CROSS"/>
    <s v="1180106"/>
    <n v="7115.9917953600007"/>
    <n v="7108.6495536000002"/>
    <n v="0"/>
    <n v="3.3951960000000003"/>
    <n v="3.9470457599999995"/>
    <n v="0"/>
    <n v="0"/>
    <x v="4"/>
  </r>
  <r>
    <s v="BRITTANY GLOBAL TECHNOLOGIES CORP"/>
    <s v="1200290"/>
    <n v="7036.1411399999997"/>
    <n v="7028.8576848000002"/>
    <n v="0"/>
    <n v="3.3634440000000003"/>
    <n v="3.9200111999999998"/>
    <n v="0"/>
    <n v="0"/>
    <x v="5"/>
  </r>
  <r>
    <s v="US EDITH NOURSE VA HOSPITAL"/>
    <s v="1190248"/>
    <n v="6949.2710246399993"/>
    <n v="6942.0306614399997"/>
    <n v="0"/>
    <n v="3.3203519999999997"/>
    <n v="3.9200111999999998"/>
    <n v="0"/>
    <n v="0"/>
    <x v="4"/>
  </r>
  <r>
    <s v="BRADFORD INDUSTRIES"/>
    <s v="1210087"/>
    <n v="6942.0349252799997"/>
    <n v="6934.9435243199996"/>
    <n v="0"/>
    <n v="3.279528"/>
    <n v="3.8118729600000005"/>
    <n v="0"/>
    <n v="0"/>
    <x v="5"/>
  </r>
  <r>
    <s v="BETH ISRAEL DEACONESS HOSPITAL PLYMOUTH"/>
    <s v="1200363"/>
    <n v="6819.6872116800005"/>
    <n v="6812.7179198400008"/>
    <n v="0"/>
    <n v="3.2114880000000001"/>
    <n v="3.7578038400000007"/>
    <n v="0"/>
    <n v="0"/>
    <x v="4"/>
  </r>
  <r>
    <s v="WRENTHAM DEVELOPMENTAL CENTER"/>
    <s v="1200828"/>
    <n v="6743.2467211199992"/>
    <n v="6736.3112678399993"/>
    <n v="0"/>
    <n v="3.2046840000000003"/>
    <n v="3.7307692800000001"/>
    <n v="0"/>
    <n v="0"/>
    <x v="4"/>
  </r>
  <r>
    <s v="CAPE COD HOSPITAL"/>
    <s v="1200130"/>
    <n v="6663.8532945600009"/>
    <n v="6197.0391100800007"/>
    <n v="0"/>
    <n v="2.9552039999999997"/>
    <n v="463.85898048000001"/>
    <n v="0"/>
    <n v="0"/>
    <x v="4"/>
  </r>
  <r>
    <s v="BRIDGEWATER STATE UNIVERSITY"/>
    <s v="1192145"/>
    <n v="6457.3977988799998"/>
    <n v="6450.8258606399995"/>
    <n v="0"/>
    <n v="3.0844800000000001"/>
    <n v="3.48745824"/>
    <n v="0"/>
    <n v="0"/>
    <x v="4"/>
  </r>
  <r>
    <s v="ST VINCENT HOSPITAL @ WORC MED CTR"/>
    <s v="1180295"/>
    <n v="6375.1764484799996"/>
    <n v="6368.66801424"/>
    <n v="0"/>
    <n v="3.0209759999999997"/>
    <n v="3.48745824"/>
    <n v="0"/>
    <n v="0"/>
    <x v="4"/>
  </r>
  <r>
    <s v="ST ELIZABETHS MEDICAL CENTER"/>
    <s v="1190059"/>
    <n v="6355.4741510400008"/>
    <n v="6348.9071116800005"/>
    <n v="0"/>
    <n v="3.025512"/>
    <n v="3.5415273599999995"/>
    <n v="0"/>
    <n v="0"/>
    <x v="4"/>
  </r>
  <r>
    <s v="CHICOPEE SANITARY LANDFILL"/>
    <s v="0420233"/>
    <n v="6337.9294473600003"/>
    <n v="0"/>
    <n v="274.59220320000003"/>
    <n v="6062.3640000000005"/>
    <n v="0.97324416000000002"/>
    <n v="0"/>
    <n v="0"/>
    <x v="3"/>
  </r>
  <r>
    <s v="MERCY MEDICAL CENTER"/>
    <s v="0420508"/>
    <n v="6231.5548041599995"/>
    <n v="6225.1437124799995"/>
    <n v="0"/>
    <n v="2.9506679999999994"/>
    <n v="3.4604236799999994"/>
    <n v="0"/>
    <n v="0"/>
    <x v="4"/>
  </r>
  <r>
    <s v="NORTHFIELD MOUNT HERMON SCHOOL"/>
    <s v="0420550"/>
    <n v="6199.38086544"/>
    <n v="6178.7427912000003"/>
    <n v="0"/>
    <n v="6.3367920000000026"/>
    <n v="14.301282239999999"/>
    <n v="0"/>
    <n v="0"/>
    <x v="4"/>
  </r>
  <r>
    <s v="BHA MARY ELLEN MCCORMICK"/>
    <s v="1190100"/>
    <n v="6196.0395571199988"/>
    <n v="6189.6804479999983"/>
    <n v="0"/>
    <n v="2.9257200000000001"/>
    <n v="3.4333891199999997"/>
    <n v="0"/>
    <n v="0"/>
    <x v="4"/>
  </r>
  <r>
    <s v="TENNESSEE GAS PIPELINE LLC STATION 266A"/>
    <s v="1180060"/>
    <n v="6185.1561508799996"/>
    <n v="6178.4533944000004"/>
    <n v="0"/>
    <n v="3.1071599999999999"/>
    <n v="3.5955964800000002"/>
    <n v="0"/>
    <n v="0"/>
    <x v="2"/>
  </r>
  <r>
    <s v="MCI FRAMINGHAM"/>
    <s v="1190580"/>
    <n v="6179.6102558400007"/>
    <n v="6165.3513398400009"/>
    <n v="0"/>
    <n v="6.1485480000000008"/>
    <n v="8.1103679999999994"/>
    <n v="0"/>
    <n v="0"/>
    <x v="4"/>
  </r>
  <r>
    <s v="FITCHBURG STATE UNIVERSITY"/>
    <s v="1180028"/>
    <n v="6029.2730635200014"/>
    <n v="6023.1126312000006"/>
    <n v="0"/>
    <n v="2.862216000000001"/>
    <n v="3.2982163199999999"/>
    <n v="0"/>
    <n v="0"/>
    <x v="4"/>
  </r>
  <r>
    <s v="BOSTIK INCORPORATED"/>
    <s v="1190159"/>
    <n v="5990.6173622400001"/>
    <n v="5877.487972334161"/>
    <n v="0.21301822583999999"/>
    <n v="2.4290279999999997"/>
    <n v="2.7845596799999992"/>
    <n v="0"/>
    <n v="107.70278399999999"/>
    <x v="5"/>
  </r>
  <r>
    <s v="US VA MEDICAL CENTER"/>
    <s v="1191709"/>
    <n v="5953.8477297599993"/>
    <n v="5947.3963583999994"/>
    <n v="0"/>
    <n v="2.9098440000000001"/>
    <n v="3.5415273599999999"/>
    <n v="0"/>
    <n v="0"/>
    <x v="4"/>
  </r>
  <r>
    <s v="BARNHARDT MANUFACTURING CO"/>
    <s v="0420061"/>
    <n v="5914.90898208"/>
    <n v="5908.2250953599996"/>
    <n v="0"/>
    <n v="2.9801519999999999"/>
    <n v="3.7037347200000004"/>
    <n v="0"/>
    <n v="0"/>
    <x v="5"/>
  </r>
  <r>
    <s v="WHEATON COLLEGE"/>
    <s v="1200045"/>
    <n v="5825.9026828799979"/>
    <n v="5819.9524487999979"/>
    <n v="0"/>
    <n v="2.7601559999999994"/>
    <n v="3.1900780799999997"/>
    <n v="0"/>
    <n v="0"/>
    <x v="4"/>
  </r>
  <r>
    <s v="MT AUBURN HOSPITAL"/>
    <s v="1190543"/>
    <n v="5692.6716537600023"/>
    <n v="5686.665264000002"/>
    <n v="0"/>
    <n v="2.7352079999999996"/>
    <n v="3.2711817599999997"/>
    <n v="0"/>
    <n v="0"/>
    <x v="4"/>
  </r>
  <r>
    <s v="SPRAGUE-EVERETT TERMINAL"/>
    <s v="1190634"/>
    <n v="5623.1860305599994"/>
    <n v="5617.4437267199992"/>
    <n v="0"/>
    <n v="2.660364"/>
    <n v="3.0819398400000004"/>
    <n v="0"/>
    <n v="0"/>
    <x v="8"/>
  </r>
  <r>
    <s v="BEVERLY HOSPITAL"/>
    <s v="1190715"/>
    <n v="5591.0791339199995"/>
    <n v="5585.3638646399995"/>
    <n v="0"/>
    <n v="2.6603639999999995"/>
    <n v="3.0549052799999994"/>
    <n v="0"/>
    <n v="0"/>
    <x v="4"/>
  </r>
  <r>
    <s v="SOUTH SHORE HOSPITAL"/>
    <s v="1190228"/>
    <n v="5537.3586508799999"/>
    <n v="5531.4698342399997"/>
    <n v="0"/>
    <n v="2.6717039999999996"/>
    <n v="3.2171126399999999"/>
    <n v="0"/>
    <n v="0"/>
    <x v="4"/>
  </r>
  <r>
    <s v="SOUTH HADLEY LANDFILL"/>
    <s v="0420177"/>
    <n v="5426.2610337600008"/>
    <n v="0"/>
    <n v="5398.4750400000003"/>
    <n v="8.2940760000000004"/>
    <n v="19.49191776"/>
    <n v="0"/>
    <n v="0"/>
    <x v="3"/>
  </r>
  <r>
    <s v="CRANE &amp; COMPANY INC"/>
    <s v="1170038"/>
    <n v="5391.7863451199992"/>
    <n v="5386.1842944"/>
    <n v="0"/>
    <n v="2.5741800000000001"/>
    <n v="3.0278707200000001"/>
    <n v="0"/>
    <n v="0"/>
    <x v="5"/>
  </r>
  <r>
    <s v="EMS CUP LLC"/>
    <s v="1200002"/>
    <n v="5283.1978617599998"/>
    <n v="5256.888336"/>
    <n v="0"/>
    <n v="7.4934719999999997"/>
    <n v="18.816053759999996"/>
    <n v="0"/>
    <n v="0"/>
    <x v="6"/>
  </r>
  <r>
    <s v="LOWELL GENERAL HOSPITAL"/>
    <s v="1210316"/>
    <n v="5236.1557315200007"/>
    <n v="5230.7434670400007"/>
    <n v="0"/>
    <n v="2.4925319999999997"/>
    <n v="2.9197324800000004"/>
    <n v="0"/>
    <n v="0"/>
    <x v="4"/>
  </r>
  <r>
    <s v="VICINITY ENERGY LLC"/>
    <s v="1190009"/>
    <n v="5206.0845916800008"/>
    <n v="5199.1450560000003"/>
    <n v="0"/>
    <n v="2.803248"/>
    <n v="4.1362876800000006"/>
    <n v="0"/>
    <n v="0"/>
    <x v="6"/>
  </r>
  <r>
    <s v="GARELICK FARMS INC"/>
    <s v="1200868"/>
    <n v="5203.0144454399997"/>
    <n v="4071.2837155199995"/>
    <n v="1102.2739459200002"/>
    <n v="22.698143999999999"/>
    <n v="6.7586400000000006"/>
    <n v="0"/>
    <n v="0"/>
    <x v="5"/>
  </r>
  <r>
    <s v="LAWRENCE GENERAL HOSPITAL"/>
    <s v="1210025"/>
    <n v="5154.6524299200019"/>
    <n v="5103.6259680000012"/>
    <n v="0"/>
    <n v="23.802659999999999"/>
    <n v="27.223801920000003"/>
    <n v="0"/>
    <n v="0"/>
    <x v="4"/>
  </r>
  <r>
    <s v="TAUNTON LANDFILL"/>
    <s v="1200710"/>
    <n v="4979.2572849600001"/>
    <n v="2.5826169600000002"/>
    <n v="785.63520000000005"/>
    <n v="4191.0394679999999"/>
    <n v="0"/>
    <n v="0"/>
    <n v="0"/>
    <x v="3"/>
  </r>
  <r>
    <s v="AGGREGATE INDUSTRIES"/>
    <s v="1210018"/>
    <n v="4870.17628272"/>
    <n v="4865.3853595199998"/>
    <n v="0"/>
    <n v="2.2226399999999997"/>
    <n v="2.5682831999999998"/>
    <n v="0"/>
    <n v="0"/>
    <x v="5"/>
  </r>
  <r>
    <s v="TWISS STREET LANDFILL GAS ENERGY PROJECT"/>
    <s v="0420140"/>
    <n v="4834.9224000000004"/>
    <n v="0"/>
    <n v="1380.7583999999999"/>
    <n v="3454.1640000000002"/>
    <n v="0"/>
    <n v="0"/>
    <n v="0"/>
    <x v="3"/>
  </r>
  <r>
    <s v="ROYAL HOSPITALITY SERVICES INC"/>
    <s v="1190258"/>
    <n v="4739.8053830400004"/>
    <n v="4735.0278864000002"/>
    <n v="0"/>
    <n v="2.2362479999999993"/>
    <n v="2.5412486400000001"/>
    <n v="0"/>
    <n v="0"/>
    <x v="4"/>
  </r>
  <r>
    <s v="BABSON COLLEGE"/>
    <s v="1191892"/>
    <n v="4737.8964527999988"/>
    <n v="4732.5726403199988"/>
    <n v="0"/>
    <n v="2.4040800000000004"/>
    <n v="2.91973248"/>
    <n v="0"/>
    <n v="0"/>
    <x v="4"/>
  </r>
  <r>
    <s v="NEWLY WEDS FOODS"/>
    <s v="1191181"/>
    <n v="4736.1020112000006"/>
    <n v="4731.3020160000005"/>
    <n v="0"/>
    <n v="2.2317119999999999"/>
    <n v="2.5682831999999998"/>
    <n v="0"/>
    <n v="0"/>
    <x v="5"/>
  </r>
  <r>
    <s v="MA COM TECHNOLOGY SOLUTIONS INC"/>
    <s v="1210330"/>
    <n v="4725.6127833600012"/>
    <n v="4720.810520160001"/>
    <n v="0"/>
    <n v="2.2339800000000003"/>
    <n v="2.5682831999999998"/>
    <n v="0"/>
    <n v="0"/>
    <x v="5"/>
  </r>
  <r>
    <s v="CHARLTON MEMORIAL HOSPITAL"/>
    <s v="1200123"/>
    <n v="4613.3362598399999"/>
    <n v="4608.5387140799994"/>
    <n v="0"/>
    <n v="2.2022279999999999"/>
    <n v="2.5953177599999999"/>
    <n v="0"/>
    <n v="0"/>
    <x v="4"/>
  </r>
  <r>
    <s v="HOLT AND BUGBEE COMPANY"/>
    <s v="1210270"/>
    <n v="4537.7204140800004"/>
    <n v="37.828697760000004"/>
    <n v="4443.1006334399999"/>
    <n v="8.1829439999999991"/>
    <n v="48.608138880000006"/>
    <n v="0"/>
    <n v="0"/>
    <x v="6"/>
  </r>
  <r>
    <s v="SBC ENERGY LLC"/>
    <s v="1180264"/>
    <n v="4528.6226496000008"/>
    <n v="4523.8271904000003"/>
    <n v="0"/>
    <n v="2.227176"/>
    <n v="2.5682831999999998"/>
    <n v="0"/>
    <n v="0"/>
    <x v="0"/>
  </r>
  <r>
    <s v="FRANKLIN ENERGY CENTER"/>
    <s v="1200687"/>
    <n v="4461.0734447999994"/>
    <n v="4456.5333623999995"/>
    <n v="0"/>
    <n v="2.1069719999999998"/>
    <n v="2.4331103999999999"/>
    <n v="0"/>
    <n v="0"/>
    <x v="4"/>
  </r>
  <r>
    <s v="AGGREGATE INDUSTRIES"/>
    <s v="1190344"/>
    <n v="4377.4741483199996"/>
    <n v="4372.8667516799997"/>
    <n v="0"/>
    <n v="2.0661480000000001"/>
    <n v="2.5412486399999996"/>
    <n v="0"/>
    <n v="0"/>
    <x v="5"/>
  </r>
  <r>
    <s v="NEW CORR PACKAGING"/>
    <s v="1180227"/>
    <n v="4308.9116011199985"/>
    <n v="4304.5251983999988"/>
    <n v="0"/>
    <n v="2.0343960000000001"/>
    <n v="2.3520067199999999"/>
    <n v="0"/>
    <n v="0"/>
    <x v="5"/>
  </r>
  <r>
    <s v="TL EDWARDS INC"/>
    <s v="1192129"/>
    <n v="4300.6805755200003"/>
    <n v="4296.4094779200004"/>
    <n v="0"/>
    <n v="1.9731599999999998"/>
    <n v="2.2979376"/>
    <n v="0"/>
    <n v="0"/>
    <x v="5"/>
  </r>
  <r>
    <s v="FRAMINGHAM STATE UNIVERSITY"/>
    <s v="1190584"/>
    <n v="4256.6807404799993"/>
    <n v="4252.3102137599999"/>
    <n v="0"/>
    <n v="2.0185200000000001"/>
    <n v="2.3520067199999999"/>
    <n v="0"/>
    <n v="0"/>
    <x v="4"/>
  </r>
  <r>
    <s v="BHA BROMLEY HEATH TMC"/>
    <s v="1190805"/>
    <n v="4173.1878585599989"/>
    <n v="4168.903334399999"/>
    <n v="0"/>
    <n v="1.9595519999999997"/>
    <n v="2.3249721599999997"/>
    <n v="0"/>
    <n v="0"/>
    <x v="4"/>
  </r>
  <r>
    <s v="STURDY MEMORIAL HOSP"/>
    <s v="1200086"/>
    <n v="4169.7659908799988"/>
    <n v="4165.390928159999"/>
    <n v="0"/>
    <n v="2.023056"/>
    <n v="2.3520067199999999"/>
    <n v="0"/>
    <n v="0"/>
    <x v="4"/>
  </r>
  <r>
    <s v="NASOYA FOODS USA LLC "/>
    <s v="1210937"/>
    <n v="4134.0745655999999"/>
    <n v="4133.9888351999998"/>
    <n v="0"/>
    <n v="7.8200640000000002E-2"/>
    <n v="7.5297599999999999E-3"/>
    <n v="0"/>
    <n v="0"/>
    <x v="5"/>
  </r>
  <r>
    <s v="POLYFOAM CORPORATION"/>
    <s v="1180303"/>
    <n v="4030.4982715200003"/>
    <n v="4026.3763176000002"/>
    <n v="0"/>
    <n v="1.9051200000000001"/>
    <n v="2.21683392"/>
    <n v="0"/>
    <n v="0"/>
    <x v="5"/>
  </r>
  <r>
    <s v="OLDCASTLE LAWN &amp; GARDEN INC LEE PLANT"/>
    <s v="1170012"/>
    <n v="4024.6472851200001"/>
    <n v="4020.4914926400002"/>
    <n v="0"/>
    <n v="1.911924"/>
    <n v="2.2438684800000002"/>
    <n v="0"/>
    <n v="0"/>
    <x v="5"/>
  </r>
  <r>
    <s v="ARCLIN SURFACES LLC"/>
    <s v="0420166"/>
    <n v="3965.2098998399997"/>
    <n v="3961.1444644799994"/>
    <n v="0"/>
    <n v="1.8756359999999999"/>
    <n v="2.1897993600000003"/>
    <n v="0"/>
    <n v="0"/>
    <x v="5"/>
  </r>
  <r>
    <s v="VERTEX PHARMACEUTICALS INC"/>
    <s v="1193776"/>
    <n v="3868.4113876799997"/>
    <n v="3864.4385774399998"/>
    <n v="0"/>
    <n v="1.8370799999999998"/>
    <n v="2.1357302399999996"/>
    <n v="0"/>
    <n v="0"/>
    <x v="4"/>
  </r>
  <r>
    <s v="MILLENNIUM PLACE"/>
    <s v="1191833"/>
    <n v="3864.8953526399991"/>
    <n v="3860.8302801599993"/>
    <n v="0"/>
    <n v="1.8212039999999994"/>
    <n v="2.2438684799999997"/>
    <n v="0"/>
    <n v="0"/>
    <x v="6"/>
  </r>
  <r>
    <s v="UMASS HAHNEMANN"/>
    <s v="1180122"/>
    <n v="3848.4304891200004"/>
    <n v="3843.8372448000005"/>
    <n v="0"/>
    <n v="1.9708919999999999"/>
    <n v="2.6223523200000001"/>
    <n v="0"/>
    <n v="0"/>
    <x v="4"/>
  </r>
  <r>
    <s v="YANKEE CANDLE CO"/>
    <s v="0420102"/>
    <n v="3839.6924294399996"/>
    <n v="3835.7670657599997"/>
    <n v="0"/>
    <n v="1.8166679999999999"/>
    <n v="2.1086956799999999"/>
    <n v="0"/>
    <n v="0"/>
    <x v="5"/>
  </r>
  <r>
    <s v="THE FIRST CHURCH OF CHRIST SCIENTIST"/>
    <s v="1190359"/>
    <n v="3814.9886476800002"/>
    <n v="3811.0746240000003"/>
    <n v="0"/>
    <n v="1.805328"/>
    <n v="2.1086956800000003"/>
    <n v="0"/>
    <n v="0"/>
    <x v="4"/>
  </r>
  <r>
    <s v="NEW ENGLAND SHEETS LLC"/>
    <s v="1210701"/>
    <n v="3801.3839135999997"/>
    <n v="3797.5059964799998"/>
    <n v="0"/>
    <n v="1.7962559999999996"/>
    <n v="2.0816611200000001"/>
    <n v="0"/>
    <n v="0"/>
    <x v="5"/>
  </r>
  <r>
    <s v="AXCELIS TECHNOLOGIES INC"/>
    <s v="1191846"/>
    <n v="3794.5983297600001"/>
    <n v="2854.6884172800001"/>
    <n v="0"/>
    <n v="1.3494600000000003"/>
    <n v="1.5680044799999999"/>
    <n v="936.99244799999997"/>
    <n v="0"/>
    <x v="5"/>
  </r>
  <r>
    <s v="GILLETTE COMPANY LLC THE"/>
    <s v="1210063"/>
    <n v="3758.4212803200003"/>
    <n v="3754.58627376"/>
    <n v="0"/>
    <n v="1.7803799999999999"/>
    <n v="2.05462656"/>
    <n v="0"/>
    <n v="0"/>
    <x v="5"/>
  </r>
  <r>
    <s v="SMITH &amp; WESSON INC"/>
    <s v="0420089"/>
    <n v="3732.3449049599999"/>
    <n v="3728.5596129599999"/>
    <n v="0"/>
    <n v="1.7577"/>
    <n v="2.0275919999999998"/>
    <n v="0"/>
    <n v="0"/>
    <x v="5"/>
  </r>
  <r>
    <s v="BROX INDUSTRIES INC"/>
    <s v="1210259"/>
    <n v="3663.54294768"/>
    <n v="3659.7035865600001"/>
    <n v="0"/>
    <n v="1.7577"/>
    <n v="2.0816611200000001"/>
    <n v="0"/>
    <n v="0"/>
    <x v="5"/>
  </r>
  <r>
    <s v="MBTA COMMUTER RAIL MAINTENANCE FACILITY"/>
    <s v="1191612"/>
    <n v="3655.6681795200002"/>
    <n v="3651.8694609600002"/>
    <n v="0"/>
    <n v="1.7440920000000002"/>
    <n v="2.0546265600000004"/>
    <n v="0"/>
    <n v="0"/>
    <x v="6"/>
  </r>
  <r>
    <s v="JOSEPHS MIDDLE EAST BAKERY"/>
    <s v="1210700"/>
    <n v="3646.9312992"/>
    <n v="3643.3152"/>
    <n v="0"/>
    <n v="1.7236799999999999"/>
    <n v="1.8924192"/>
    <n v="0"/>
    <n v="0"/>
    <x v="5"/>
  </r>
  <r>
    <s v="BHA CHARLESTOWN"/>
    <s v="1191379"/>
    <n v="3569.9937537600013"/>
    <n v="3566.3846400000011"/>
    <n v="0"/>
    <n v="1.6896600000000002"/>
    <n v="1.9194537600000001"/>
    <n v="0"/>
    <n v="0"/>
    <x v="4"/>
  </r>
  <r>
    <s v="SWAN DYEING &amp; PRINTING CORP"/>
    <s v="1200820"/>
    <n v="3551.1840503999993"/>
    <n v="3547.6290057599995"/>
    <n v="0"/>
    <n v="1.6896600000000002"/>
    <n v="1.8653846400000005"/>
    <n v="0"/>
    <n v="0"/>
    <x v="5"/>
  </r>
  <r>
    <s v="NORTH CENTRAL CORRECTIONAL INSTITUTE"/>
    <s v="1180032"/>
    <n v="3543.0429283200015"/>
    <n v="3539.4496905600013"/>
    <n v="0"/>
    <n v="1.6737839999999993"/>
    <n v="1.9194537600000001"/>
    <n v="0"/>
    <n v="0"/>
    <x v="4"/>
  </r>
  <r>
    <s v="WOODS HOLE OCEAN INSTITUTE"/>
    <s v="1200555"/>
    <n v="3536.5748644800001"/>
    <n v="3305.4112324800003"/>
    <n v="0"/>
    <n v="1.6102799999999999"/>
    <n v="2.0275919999999998"/>
    <n v="227.52576000000002"/>
    <n v="0"/>
    <x v="4"/>
  </r>
  <r>
    <s v="BOSTON PARK PLAZA HOTEL &amp; TOWERS"/>
    <s v="1190933"/>
    <n v="3491.7704337599998"/>
    <n v="3488.22917856"/>
    <n v="0"/>
    <n v="1.6488360000000002"/>
    <n v="1.8924192"/>
    <n v="0"/>
    <n v="0"/>
    <x v="4"/>
  </r>
  <r>
    <s v="HAARTZ CORP"/>
    <s v="1190901"/>
    <n v="3491.2452556800008"/>
    <n v="3487.6792339200006"/>
    <n v="0"/>
    <n v="1.646568"/>
    <n v="1.9194537600000001"/>
    <n v="0"/>
    <n v="0"/>
    <x v="5"/>
  </r>
  <r>
    <s v="MERRIMACK COLLEGE"/>
    <s v="1210164"/>
    <n v="3384.3138638399992"/>
    <n v="3380.8336631999996"/>
    <n v="0"/>
    <n v="1.614816"/>
    <n v="1.86538464"/>
    <n v="0"/>
    <n v="0"/>
    <x v="4"/>
  </r>
  <r>
    <s v="HOLLINGSWORTH &amp; VOSE COMPANY"/>
    <s v="1190260"/>
    <n v="3298.9153176"/>
    <n v="3295.5436180800002"/>
    <n v="0"/>
    <n v="1.560384"/>
    <n v="1.81131552"/>
    <n v="0"/>
    <n v="0"/>
    <x v="5"/>
  </r>
  <r>
    <s v="SCHNEIDER ELECTRIC"/>
    <s v="1200125"/>
    <n v="3295.1728454400004"/>
    <n v="3291.5777025600005"/>
    <n v="0"/>
    <n v="1.6216200000000001"/>
    <n v="1.9735228800000002"/>
    <n v="0"/>
    <n v="0"/>
    <x v="5"/>
  </r>
  <r>
    <s v="US VA BOSTON HEALTHCARE SYSTEM"/>
    <s v="1190525"/>
    <n v="3266.4498955199992"/>
    <n v="3263.0736599999996"/>
    <n v="0"/>
    <n v="1.5649199999999999"/>
    <n v="1.81131552"/>
    <n v="0"/>
    <n v="0"/>
    <x v="4"/>
  </r>
  <r>
    <s v="TENNESSEE GAS PIPELINE CO"/>
    <s v="1181412"/>
    <n v="3258.6478847999997"/>
    <n v="1.2782448"/>
    <n v="0"/>
    <n v="3257.3696399999999"/>
    <n v="0"/>
    <n v="0"/>
    <n v="0"/>
    <x v="2"/>
  </r>
  <r>
    <s v="ST LUKES HOSPITAL"/>
    <s v="1200154"/>
    <n v="3206.2756824000007"/>
    <n v="3202.9988760000006"/>
    <n v="0"/>
    <n v="1.5195599999999998"/>
    <n v="1.7572463999999999"/>
    <n v="0"/>
    <n v="0"/>
    <x v="4"/>
  </r>
  <r>
    <s v="AGT WESTWOOD"/>
    <s v="1193482"/>
    <n v="3146.326364160001"/>
    <n v="1385.6329670400007"/>
    <n v="0"/>
    <n v="1759.9634640000002"/>
    <n v="0.7299331200000001"/>
    <n v="0"/>
    <n v="0"/>
    <x v="2"/>
  </r>
  <r>
    <s v="COMM OF MA MDPH BIDLS"/>
    <s v="1190017"/>
    <n v="3047.4571679999999"/>
    <n v="3047.4571679999999"/>
    <n v="0"/>
    <n v="0"/>
    <n v="0"/>
    <n v="0"/>
    <n v="0"/>
    <x v="4"/>
  </r>
  <r>
    <s v="CALLAWAY GOLF BALL OPERATIONS INC"/>
    <s v="0420014"/>
    <n v="3039.5796782399998"/>
    <n v="3036.46562352"/>
    <n v="0"/>
    <n v="1.4379120000000001"/>
    <n v="1.6761427199999999"/>
    <n v="0"/>
    <n v="0"/>
    <x v="5"/>
  </r>
  <r>
    <s v="PLAINVILLE GENERATING"/>
    <s v="1200616"/>
    <n v="2952.81026208"/>
    <n v="0"/>
    <n v="2918.3739479999999"/>
    <n v="10.294452"/>
    <n v="24.141862079999999"/>
    <n v="0"/>
    <n v="0"/>
    <x v="0"/>
  </r>
  <r>
    <s v="GRANBY SANITARY LANDFILL"/>
    <s v="0420234"/>
    <n v="2934.6831360000001"/>
    <n v="0"/>
    <n v="480.48033600000002"/>
    <n v="2454.2028"/>
    <n v="0"/>
    <n v="0"/>
    <n v="0"/>
    <x v="3"/>
  </r>
  <r>
    <s v="T MARZETTI/CHATHAM VILLAGE"/>
    <s v="1200745"/>
    <n v="2813.2189444800001"/>
    <n v="2810.3489265600001"/>
    <n v="0"/>
    <n v="1.329048"/>
    <n v="1.5409699200000002"/>
    <n v="0"/>
    <n v="0"/>
    <x v="5"/>
  </r>
  <r>
    <s v="MIT LINCOLN LABORATORY"/>
    <s v="1190723"/>
    <n v="2712.22871472"/>
    <n v="2711.4107832"/>
    <n v="0"/>
    <n v="0.358344"/>
    <n v="0.45958751999999997"/>
    <n v="0"/>
    <n v="0"/>
    <x v="4"/>
  </r>
  <r>
    <s v="PEABODY MUNICIPAL LIGHT PLANT"/>
    <s v="1190015"/>
    <n v="2535.4460073599998"/>
    <n v="2530.9700640000001"/>
    <n v="0"/>
    <n v="1.6102799999999999"/>
    <n v="2.8656633599999997"/>
    <n v="0"/>
    <n v="0"/>
    <x v="0"/>
  </r>
  <r>
    <s v="TL EDWARDS INC"/>
    <s v="1200370"/>
    <n v="2493.7304112000002"/>
    <n v="2491.2310751999999"/>
    <n v="0"/>
    <n v="1.1476080000000002"/>
    <n v="1.351728"/>
    <n v="0"/>
    <n v="0"/>
    <x v="5"/>
  </r>
  <r>
    <s v="FOUNTAIN PLATING CO INC"/>
    <s v="0420187"/>
    <n v="2487.2018371200002"/>
    <n v="2484.56242944"/>
    <n v="0"/>
    <n v="1.2065760000000001"/>
    <n v="1.4328316800000001"/>
    <n v="0"/>
    <n v="0"/>
    <x v="5"/>
  </r>
  <r>
    <s v="ESSENTIAL POWER MASSACHUSETTS LLC"/>
    <s v="0420117"/>
    <n v="2450.3261529599999"/>
    <n v="2447.04172608"/>
    <n v="0"/>
    <n v="1.3109040000000001"/>
    <n v="1.9735228799999998"/>
    <n v="0"/>
    <n v="0"/>
    <x v="0"/>
  </r>
  <r>
    <s v="TEXTRON SYSTEMS CORPORATION"/>
    <s v="1191269"/>
    <n v="2419.4563142399998"/>
    <n v="2417.0110473599993"/>
    <n v="0"/>
    <n v="1.1476079999999997"/>
    <n v="1.2976588800000002"/>
    <n v="0"/>
    <n v="0"/>
    <x v="5"/>
  </r>
  <r>
    <s v="3M"/>
    <s v="1192436"/>
    <n v="2311.2396921599993"/>
    <n v="2308.7946067199996"/>
    <n v="0"/>
    <n v="1.1203920000000001"/>
    <n v="1.3246934400000001"/>
    <n v="0"/>
    <n v="0"/>
    <x v="5"/>
  </r>
  <r>
    <s v="PIANTEDOSI BAKING CO"/>
    <s v="1190782"/>
    <n v="2292.8373215999995"/>
    <n v="2290.5232358399999"/>
    <n v="0"/>
    <n v="1.0704960000000001"/>
    <n v="1.2435897600000001"/>
    <n v="0"/>
    <n v="0"/>
    <x v="5"/>
  </r>
  <r>
    <s v="HAZEN PAPER CO"/>
    <s v="0420128"/>
    <n v="2251.5365879999999"/>
    <n v="2249.2608768"/>
    <n v="0"/>
    <n v="1.059156"/>
    <n v="1.2165551999999999"/>
    <n v="0"/>
    <n v="0"/>
    <x v="5"/>
  </r>
  <r>
    <s v="INDUSTRIAL POWER SERVICES CORP"/>
    <s v="0420105"/>
    <n v="2184.8735361599997"/>
    <n v="0"/>
    <n v="2159.3854799999999"/>
    <n v="7.6182120000000006"/>
    <n v="17.86984416"/>
    <n v="0"/>
    <n v="0"/>
    <x v="0"/>
  </r>
  <r>
    <s v="AR METALLIZING LTD"/>
    <s v="1200137"/>
    <n v="2156.1857856000001"/>
    <n v="2143.2600000000002"/>
    <n v="0"/>
    <n v="1.1657520000000001"/>
    <n v="11.760033600000002"/>
    <n v="0"/>
    <n v="0"/>
    <x v="5"/>
  </r>
  <r>
    <s v="PJ KEATING COMPANY"/>
    <s v="1210258"/>
    <n v="2033.3150712000001"/>
    <n v="2031.24502224"/>
    <n v="0"/>
    <n v="0.96163200000000004"/>
    <n v="1.10841696"/>
    <n v="0"/>
    <n v="0"/>
    <x v="5"/>
  </r>
  <r>
    <s v="BARRDAY CORPORATION"/>
    <s v="1180452"/>
    <n v="1878.949548"/>
    <n v="1877.06021328"/>
    <n v="0"/>
    <n v="0.88905599999999985"/>
    <n v="1.0002787200000001"/>
    <n v="0"/>
    <n v="0"/>
    <x v="5"/>
  </r>
  <r>
    <s v="FRIENDLYS MANUFACTURING AND RETAIL LLC"/>
    <s v="0420390"/>
    <n v="1760.7484641599997"/>
    <n v="1758.9428639999999"/>
    <n v="0"/>
    <n v="0.83235599999999998"/>
    <n v="0.97324416000000002"/>
    <n v="0"/>
    <n v="0"/>
    <x v="5"/>
  </r>
  <r>
    <s v="APPLIED MATERIALS INC"/>
    <s v="1190804"/>
    <n v="1476.79695072"/>
    <n v="1475.2760299199999"/>
    <n v="0"/>
    <n v="0.70988399999999996"/>
    <n v="0.81103680000000011"/>
    <n v="0"/>
    <n v="0"/>
    <x v="5"/>
  </r>
  <r>
    <s v="GAS DIVISION OFFICE"/>
    <s v="1201071"/>
    <n v="1436.2503724799999"/>
    <n v="231.04043424"/>
    <n v="0"/>
    <n v="1205.1017999999999"/>
    <n v="0.10813824"/>
    <n v="0"/>
    <n v="0"/>
    <x v="2"/>
  </r>
  <r>
    <s v="NORTHAMPTON LANDFILL"/>
    <s v="0420068"/>
    <n v="1190.4464376000001"/>
    <n v="0"/>
    <n v="1184.3560411200001"/>
    <n v="1.8189359999999999"/>
    <n v="4.27146048"/>
    <n v="0"/>
    <n v="0"/>
    <x v="3"/>
  </r>
  <r>
    <s v="EXELON FRAMINGHAM LLC"/>
    <s v="1190500"/>
    <n v="1012.39183584"/>
    <n v="1008.6040944"/>
    <n v="0"/>
    <n v="1.1113200000000001"/>
    <n v="2.6764214399999999"/>
    <n v="0"/>
    <n v="0"/>
    <x v="0"/>
  </r>
  <r>
    <s v="TENNESSEE GAS PIPELINE LLC STATION 267"/>
    <s v="1190945"/>
    <n v="973.43358335999994"/>
    <n v="972.45045071999994"/>
    <n v="0"/>
    <n v="0.46947600000000006"/>
    <n v="0.51365664"/>
    <n v="0"/>
    <n v="0"/>
    <x v="2"/>
  </r>
  <r>
    <s v="VINEYARD RELIABILITY W TISBURY"/>
    <s v="1200902"/>
    <n v="961.54064496000012"/>
    <n v="958.22700624000015"/>
    <n v="0"/>
    <n v="0.96163200000000004"/>
    <n v="2.3520067199999999"/>
    <n v="0"/>
    <n v="0"/>
    <x v="0"/>
  </r>
  <r>
    <s v="ITW POLYMERS ADHESIVES NORTH AMERICA"/>
    <s v="1190683"/>
    <n v="957.77776080000012"/>
    <n v="955.10732688000007"/>
    <n v="0"/>
    <n v="0.4536"/>
    <n v="2.21683392"/>
    <n v="0"/>
    <n v="0"/>
    <x v="5"/>
  </r>
  <r>
    <s v="VINEYARD RELIABILITY LLC OAK BLUFFS"/>
    <s v="1200352"/>
    <n v="929.58515999999997"/>
    <n v="926.38437695999994"/>
    <n v="0"/>
    <n v="0.92987999999999993"/>
    <n v="2.2709030400000003"/>
    <n v="0"/>
    <n v="0"/>
    <x v="0"/>
  </r>
  <r>
    <s v="WHIRLPOOL"/>
    <s v="1200813"/>
    <n v="873.76124303999995"/>
    <n v="872.88661151999997"/>
    <n v="0"/>
    <n v="0.41504399999999997"/>
    <n v="0.45958751999999997"/>
    <n v="0"/>
    <n v="0"/>
    <x v="4"/>
  </r>
  <r>
    <s v="HOGAN REGIONAL CENTER "/>
    <s v="1190242"/>
    <n v="810.90616320000004"/>
    <n v="810.05466527999999"/>
    <m/>
    <n v="0.38510640000000002"/>
    <n v="0.46639152"/>
    <m/>
    <m/>
    <x v="4"/>
  </r>
  <r>
    <s v="MCI NORFOLK"/>
    <s v="1190581"/>
    <n v="796.21351488000005"/>
    <n v="795.23509968000008"/>
    <n v="0"/>
    <n v="0.43772400000000011"/>
    <n v="0.54069120000000015"/>
    <n v="0"/>
    <n v="0"/>
    <x v="4"/>
  </r>
  <r>
    <s v="INDUSPAD LLC"/>
    <s v="1210212"/>
    <n v="737.11741824000012"/>
    <n v="736.36262784000007"/>
    <n v="0"/>
    <n v="0.34927200000000003"/>
    <n v="0.40551839999999995"/>
    <n v="0"/>
    <n v="0"/>
    <x v="4"/>
  </r>
  <r>
    <s v="VICINITY ENERGY CAMBRIDGE LLC"/>
    <s v="1192016"/>
    <n v="652.00972032000004"/>
    <n v="651.35209104"/>
    <n v="0"/>
    <n v="0.30617999999999995"/>
    <n v="0.35144927999999998"/>
    <n v="0"/>
    <n v="0"/>
    <x v="6"/>
  </r>
  <r>
    <s v="KPR US LLC"/>
    <s v="0420821"/>
    <n v="588.83430811999995"/>
    <n v="588.23410460000002"/>
    <n v="0"/>
    <n v="0.27823823999999997"/>
    <n v="0.32196528000000002"/>
    <n v="0"/>
    <n v="0"/>
    <x v="5"/>
  </r>
  <r>
    <s v="IDEAL TAPE COMPANY"/>
    <s v="1210036"/>
    <n v="554.42775024000002"/>
    <n v="553.86501408000004"/>
    <n v="0"/>
    <n v="0.26535600000000004"/>
    <n v="0.29738016"/>
    <n v="0"/>
    <n v="0"/>
    <x v="5"/>
  </r>
  <r>
    <s v="NEW ENGLAND PRIMATE RESEARCH CENTER"/>
    <s v="1190916"/>
    <n v="538.73518608000006"/>
    <n v="535.84675200000004"/>
    <n v="0"/>
    <n v="0.37422000000000005"/>
    <n v="2.5142140799999999"/>
    <n v="0"/>
    <n v="0"/>
    <x v="4"/>
  </r>
  <r>
    <s v="MBTA SOUTH BOSTON POWER"/>
    <s v="1191667"/>
    <n v="438.69198240000003"/>
    <n v="436.99824000000001"/>
    <n v="0"/>
    <n v="0.61236000000000002"/>
    <n v="1.0813823999999999"/>
    <n v="0"/>
    <n v="0"/>
    <x v="6"/>
  </r>
  <r>
    <s v="POWERSECURE INC"/>
    <s v="0421331"/>
    <n v="312.72435935999994"/>
    <n v="311.60033855999995"/>
    <n v="0"/>
    <n v="0.31298400000000004"/>
    <n v="0.8110368"/>
    <n v="0"/>
    <n v="0"/>
    <x v="4"/>
  </r>
  <r>
    <s v="BOSTON SHIP REPAIR LLC"/>
    <s v="1191435"/>
    <n v="311.75546975999998"/>
    <n v="310.67644608000001"/>
    <n v="0"/>
    <n v="0.32205600000000001"/>
    <n v="0.75696768000000003"/>
    <n v="0"/>
    <n v="0"/>
    <x v="5"/>
  </r>
  <r>
    <s v="CHICOPEE ELECTRIC LIGHT"/>
    <s v="0420232"/>
    <n v="311.16823919999996"/>
    <n v="310.20887519999997"/>
    <n v="0"/>
    <n v="0.28349999999999997"/>
    <n v="0.67586400000000013"/>
    <n v="0"/>
    <n v="0"/>
    <x v="0"/>
  </r>
  <r>
    <s v="NANTUCKET ELECTRIC COMPANY "/>
    <s v="1200284"/>
    <n v="265.75144847999997"/>
    <n v="264.86202959999997"/>
    <n v="0"/>
    <n v="0.26762399999999997"/>
    <n v="0.62179488000000005"/>
    <n v="0"/>
    <n v="0"/>
    <x v="0"/>
  </r>
  <r>
    <s v="IPSWICH MUNICIPAL LIGHT"/>
    <s v="1190766"/>
    <n v="258.46599744000002"/>
    <n v="258.19474464000001"/>
    <n v="0"/>
    <n v="0.13608000000000003"/>
    <n v="0.13517279999999998"/>
    <n v="0"/>
    <n v="0"/>
    <x v="0"/>
  </r>
  <r>
    <s v="BROCKTON AWRF"/>
    <s v="1192233"/>
    <n v="256.83403535999997"/>
    <n v="256.40701631999997"/>
    <n v="0"/>
    <n v="0.18370800000000001"/>
    <n v="0.24331104000000001"/>
    <n v="0"/>
    <n v="0"/>
    <x v="7"/>
  </r>
  <r>
    <s v="HUDSON LIGHT &amp; POWER DEPARTMENT"/>
    <s v="1190904"/>
    <n v="235.02821328000002"/>
    <n v="234.37130976"/>
    <n v="0"/>
    <n v="0.19731600000000002"/>
    <n v="0.45958752000000003"/>
    <n v="0"/>
    <n v="0"/>
    <x v="0"/>
  </r>
  <r>
    <s v="3M CHELMSFORD"/>
    <s v="1210145"/>
    <n v="233.00207280000004"/>
    <n v="232.75576800000005"/>
    <n v="0"/>
    <n v="0.11113199999999999"/>
    <n v="0.13517279999999998"/>
    <n v="0"/>
    <n v="0"/>
    <x v="5"/>
  </r>
  <r>
    <s v="GLOBAL COMPANIES LLC"/>
    <s v="1190487"/>
    <n v="168.562296"/>
    <n v="168.17591952000001"/>
    <n v="0"/>
    <n v="0.17010000000000006"/>
    <n v="0.21627647999999999"/>
    <n v="0"/>
    <n v="0"/>
    <x v="8"/>
  </r>
  <r>
    <s v="BERKSHIRE GAS CO "/>
    <s v="1170208"/>
    <n v="137.10064082400001"/>
    <n v="136.95904504800001"/>
    <m/>
    <n v="6.4547279999999999E-2"/>
    <n v="7.7048496000000008E-2"/>
    <m/>
    <m/>
    <x v="2"/>
  </r>
  <r>
    <s v="GULF OIL LP CHELSEA"/>
    <s v="1190483"/>
    <n v="84.111501600000011"/>
    <n v="83.921715360000007"/>
    <n v="0"/>
    <n v="8.1648000000000012E-2"/>
    <n v="0.10813824"/>
    <n v="0"/>
    <n v="0"/>
    <x v="8"/>
  </r>
  <r>
    <s v="EXXONMOBIL EVERETT TERMINAL"/>
    <s v="1190484"/>
    <n v="72.154242719999999"/>
    <n v="71.906395680000003"/>
    <n v="0"/>
    <n v="4.5360000000000001E-3"/>
    <n v="0.24331104000000001"/>
    <n v="0"/>
    <n v="0"/>
    <x v="8"/>
  </r>
  <r>
    <s v="GAS RECOVERY SERVICES"/>
    <s v="1200533"/>
    <n v="44.995849919999998"/>
    <n v="0"/>
    <n v="44.765602559999998"/>
    <n v="6.8040000000000003E-2"/>
    <n v="0.16220735999999999"/>
    <n v="0"/>
    <n v="0"/>
    <x v="0"/>
  </r>
  <r>
    <s v="IRVING OIL TERMINALS"/>
    <s v="1190490"/>
    <n v="40.592482560000008"/>
    <n v="40.470554880000009"/>
    <n v="0"/>
    <n v="4.0823999999999999E-2"/>
    <n v="8.1103679999999997E-2"/>
    <n v="0"/>
    <n v="0"/>
    <x v="8"/>
  </r>
  <r>
    <s v="SUNOCO PARTNERS MARKETING &amp; TERMINALS LP"/>
    <s v="1190481"/>
    <n v="38.340539999999997"/>
    <n v="36.287999999999997"/>
    <n v="0"/>
    <n v="2.05254"/>
    <n v="0"/>
    <n v="0"/>
    <n v="0"/>
    <x v="8"/>
  </r>
  <r>
    <s v="BUCKEYE SPRINGFIELD TERMINAL"/>
    <s v="0420202"/>
    <n v="36.48785616"/>
    <n v="36.341161919999998"/>
    <n v="0"/>
    <n v="3.8556E-2"/>
    <n v="0.10813824"/>
    <n v="0"/>
    <n v="0"/>
    <x v="8"/>
  </r>
  <r>
    <s v="SHREWSBURY ELECTRIC AND CABLE OPERATIONS"/>
    <s v="1180664"/>
    <n v="25.707326400000003"/>
    <n v="25.657611840000001"/>
    <n v="0"/>
    <n v="2.2680000000000002E-2"/>
    <n v="2.7034559999999999E-2"/>
    <n v="0"/>
    <n v="0"/>
    <x v="0"/>
  </r>
  <r>
    <s v="MARBLEHEAD MUNICIPAL WILKINS"/>
    <s v="1190976"/>
    <n v="23.750677440000004"/>
    <n v="23.673928320000002"/>
    <n v="0"/>
    <n v="2.2680000000000002E-2"/>
    <n v="5.4069119999999998E-2"/>
    <n v="0"/>
    <n v="0"/>
    <x v="0"/>
  </r>
  <r>
    <s v="INTERPRINT INC"/>
    <s v="1170013"/>
    <n v="10.253446560000002"/>
    <n v="10.248910560000002"/>
    <n v="0"/>
    <n v="4.5360000000000001E-3"/>
    <n v="0"/>
    <n v="0"/>
    <n v="0"/>
    <x v="5"/>
  </r>
  <r>
    <s v="MUSTANG MOTORCYCLE PRODUCTS LLC "/>
    <s v="0420307"/>
    <n v="0"/>
    <n v="0"/>
    <n v="0"/>
    <n v="0"/>
    <n v="0"/>
    <n v="0"/>
    <n v="0"/>
    <x v="5"/>
  </r>
  <r>
    <s v="PJ KEATING CO "/>
    <s v="1200182"/>
    <n v="0"/>
    <n v="0"/>
    <n v="0"/>
    <n v="0"/>
    <n v="0"/>
    <n v="0"/>
    <n v="0"/>
    <x v="5"/>
  </r>
  <r>
    <s v="QG PRINTING II LLC"/>
    <s v="0420190"/>
    <n v="0"/>
    <n v="0"/>
    <n v="0"/>
    <n v="0"/>
    <n v="0"/>
    <n v="0"/>
    <n v="0"/>
    <x v="5"/>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74">
  <r>
    <s v="FORE RIVER ENERGY CENTER"/>
    <s v="1190227"/>
    <n v="1420016.0420879999"/>
    <n v="1418135.5661759998"/>
    <n v="0"/>
    <n v="923.5658880000002"/>
    <n v="791.43674399999998"/>
    <n v="0"/>
    <n v="165.47328000000002"/>
    <x v="0"/>
  </r>
  <r>
    <s v="SEMASS PARTNERSHIP"/>
    <s v="1200001"/>
    <n v="1106340.3253123199"/>
    <n v="437216.32716448"/>
    <n v="649022"/>
    <n v="7838.1457660799997"/>
    <n v="12263.85238176"/>
    <n v="0"/>
    <n v="0"/>
    <x v="1"/>
  </r>
  <r>
    <s v="ANP BELLINGHAM ENERGY COMPANY LLC"/>
    <s v="1201509"/>
    <n v="861518.9297635199"/>
    <n v="860644.02590208"/>
    <n v="0"/>
    <n v="399.12263999999999"/>
    <n v="475.78122144000002"/>
    <n v="0"/>
    <n v="0"/>
    <x v="0"/>
  </r>
  <r>
    <s v="BLACKSTONE POWER GENERATING LLC"/>
    <s v="1180211"/>
    <n v="841119.64730304887"/>
    <n v="840255.23352960008"/>
    <n v="0"/>
    <n v="389.63868047999995"/>
    <n v="464.43301296884351"/>
    <n v="0"/>
    <n v="10.342080000000001"/>
    <x v="0"/>
  </r>
  <r>
    <s v="KENDALL GREEN ENERGY LLC"/>
    <s v="1190093"/>
    <n v="659915.06384159997"/>
    <n v="659237.40594432002"/>
    <n v="0"/>
    <n v="307.60883999999999"/>
    <n v="370.04905728"/>
    <n v="0"/>
    <n v="0"/>
    <x v="0"/>
  </r>
  <r>
    <s v="COVANTA HAVERHILL INCORPORATED"/>
    <s v="1210007"/>
    <n v="604127.77281360014"/>
    <n v="248915.51936944004"/>
    <n v="315623"/>
    <n v="31375.180872000001"/>
    <n v="8214.0725721599993"/>
    <n v="0"/>
    <n v="0"/>
    <x v="1"/>
  </r>
  <r>
    <s v="MYSTIC STATION"/>
    <s v="1190128"/>
    <n v="495102.32323775993"/>
    <n v="494256.00098447996"/>
    <n v="0"/>
    <n v="405.03078000000005"/>
    <n v="290.29710527999998"/>
    <n v="0"/>
    <n v="150.99436800000001"/>
    <x v="0"/>
  </r>
  <r>
    <s v="WHEELABRATOR MILLBURY INC"/>
    <s v="1180419"/>
    <n v="459352.70044272003"/>
    <n v="181692.30411552003"/>
    <n v="266919"/>
    <n v="4188.5682551999998"/>
    <n v="6552.8280720000002"/>
    <n v="0"/>
    <n v="0"/>
    <x v="1"/>
  </r>
  <r>
    <s v="WHEELABRATOR NORTH ANDOVER INCORPORATED"/>
    <s v="1210261"/>
    <n v="388135.08366191993"/>
    <n v="161134.99275951996"/>
    <n v="217997"/>
    <n v="3510.55854576"/>
    <n v="5492.5323566400002"/>
    <n v="0"/>
    <n v="0"/>
    <x v="1"/>
  </r>
  <r>
    <s v="NATIONAL GRID USA SERVICE COMPANY INC"/>
    <s v="1193490"/>
    <n v="375121.83726864"/>
    <n v="7918.7831452800001"/>
    <n v="0"/>
    <n v="367198.836732"/>
    <n v="4.2173913599999997"/>
    <n v="0"/>
    <n v="0"/>
    <x v="0"/>
  </r>
  <r>
    <s v="BERKSHIRE POWER COMPANY LLC"/>
    <s v="0420067"/>
    <n v="307975.37002848001"/>
    <n v="307678.28443632001"/>
    <n v="0"/>
    <n v="142.69121999999999"/>
    <n v="154.39437215999999"/>
    <n v="0"/>
    <n v="0"/>
    <x v="0"/>
  </r>
  <r>
    <s v="FOOTPRINT POWER SALEM HARBOR DEVELOPMENT"/>
    <s v="1193733"/>
    <n v="293230.47914496"/>
    <n v="292937.01191999996"/>
    <n v="0"/>
    <n v="135.55836000000002"/>
    <n v="157.90886496000002"/>
    <n v="0"/>
    <n v="0"/>
    <x v="0"/>
  </r>
  <r>
    <s v="WHEELABRATOR SAUGUS INC"/>
    <s v="1197654"/>
    <n v="280825.32882096001"/>
    <n v="109313.80140736001"/>
    <n v="165680"/>
    <n v="1441.0010159999999"/>
    <n v="4390.5263975999997"/>
    <n v="0"/>
    <n v="0"/>
    <x v="1"/>
  </r>
  <r>
    <s v="MILLENNIUM POWER COMPANY LLC"/>
    <s v="1180281"/>
    <n v="269156.55663791997"/>
    <n v="268883.229888"/>
    <n v="0"/>
    <n v="124.447428"/>
    <n v="148.87932192"/>
    <n v="0"/>
    <n v="0"/>
    <x v="0"/>
  </r>
  <r>
    <s v="MEDICAL AREA TOTAL ENERGY PLANT"/>
    <s v="1191191"/>
    <n v="261219.48461280001"/>
    <n v="260935.10190720001"/>
    <n v="0"/>
    <n v="131.36709599999998"/>
    <n v="153.0156096"/>
    <n v="0"/>
    <n v="0"/>
    <x v="0"/>
  </r>
  <r>
    <s v="DISTRIGAS OF MASSACHUSETTS LLC"/>
    <s v="1190814"/>
    <n v="185545.93322160002"/>
    <n v="17134.994016000001"/>
    <n v="0"/>
    <n v="168401.206764"/>
    <n v="9.7324415999999996"/>
    <n v="0"/>
    <n v="0"/>
    <x v="2"/>
  </r>
  <r>
    <s v="RESOURCE CONTROL INC-WESTMINSTER"/>
    <s v="1180329"/>
    <n v="158571.93417407997"/>
    <n v="8.10147744"/>
    <n v="75438.098063999991"/>
    <n v="82996.78785552"/>
    <n v="128.94677711999998"/>
    <n v="0"/>
    <n v="0"/>
    <x v="3"/>
  </r>
  <r>
    <s v="COLUMBIA GAS LAWRENCE OPERATING CENTER"/>
    <s v="1210635"/>
    <n v="129116.97691200006"/>
    <n v="7549.852756319995"/>
    <n v="0"/>
    <n v="121563.06080688006"/>
    <n v="4.0633488"/>
    <n v="0"/>
    <n v="0"/>
    <x v="2"/>
  </r>
  <r>
    <s v="MASSACHUSETTS INSTITUTE OF TECHNOLOGY"/>
    <s v="1191844"/>
    <n v="128706.93494063997"/>
    <n v="128570.55574607998"/>
    <n v="0"/>
    <n v="62.007119999999993"/>
    <n v="74.372074560000001"/>
    <n v="0"/>
    <n v="0"/>
    <x v="4"/>
  </r>
  <r>
    <s v="MILFORD POWER LLC"/>
    <s v="1201504"/>
    <n v="118571.65471872"/>
    <n v="118452.986064"/>
    <n v="0"/>
    <n v="54.813023999999999"/>
    <n v="63.855630720000008"/>
    <n v="0"/>
    <n v="0"/>
    <x v="0"/>
  </r>
  <r>
    <s v="DIGHTON POWER"/>
    <s v="1200276"/>
    <n v="110182.58970768002"/>
    <n v="110081.17200528001"/>
    <n v="0"/>
    <n v="46.267200000000003"/>
    <n v="55.150502400000001"/>
    <n v="0"/>
    <n v="0"/>
    <x v="0"/>
  </r>
  <r>
    <s v="MASSPOWER LLC"/>
    <s v="0420007"/>
    <n v="108209.96023824"/>
    <n v="108098.82216000001"/>
    <n v="0"/>
    <n v="50.202179999999998"/>
    <n v="60.935898240000014"/>
    <n v="0"/>
    <n v="0"/>
    <x v="0"/>
  </r>
  <r>
    <s v="CANAL 3 GENERATING LLC"/>
    <s v="1201180"/>
    <n v="104207.59033775999"/>
    <n v="104081.667984"/>
    <n v="0"/>
    <n v="48.614579999999989"/>
    <n v="58.692029760000004"/>
    <n v="0"/>
    <n v="18.615743999999999"/>
    <x v="0"/>
  </r>
  <r>
    <s v="CONSTELLATION WEST MEDWAY LLC"/>
    <s v="1200133"/>
    <n v="100651.43909519998"/>
    <n v="100540.22136479999"/>
    <n v="0"/>
    <n v="48.632724000000003"/>
    <n v="62.585006400000012"/>
    <n v="0"/>
    <n v="0"/>
    <x v="0"/>
  </r>
  <r>
    <s v="UMASS AMHERST CAMPUS"/>
    <s v="0420004"/>
    <n v="97472.767512959996"/>
    <n v="97361.771774399997"/>
    <n v="0"/>
    <n v="49.46508"/>
    <n v="61.530658559999985"/>
    <n v="0"/>
    <n v="0"/>
    <x v="4"/>
  </r>
  <r>
    <s v="COMMUNITY ECO SPRINGFIELD LLC"/>
    <s v="0420006"/>
    <n v="93236.069523542406"/>
    <n v="48711.737009395205"/>
    <n v="42477"/>
    <n v="795.29225327999995"/>
    <n v="1252.0402608672"/>
    <n v="0"/>
    <n v="0"/>
    <x v="1"/>
  </r>
  <r>
    <s v="UMASS MEDICAL SCHOOL"/>
    <s v="1180334"/>
    <n v="86039.301781439994"/>
    <n v="85947.832252799999"/>
    <n v="0"/>
    <n v="42.293664000000007"/>
    <n v="49.175864640000007"/>
    <n v="0"/>
    <n v="0"/>
    <x v="4"/>
  </r>
  <r>
    <s v="NSTAR GAS"/>
    <s v="1193487"/>
    <n v="84026.931055199995"/>
    <n v="1889.0309894399998"/>
    <n v="0"/>
    <n v="82136.920289760004"/>
    <n v="0.97977600000000009"/>
    <n v="0"/>
    <n v="0"/>
    <x v="2"/>
  </r>
  <r>
    <s v="TWIN RIVERS TECHNOLOGIES MANUFACTURING C"/>
    <s v="1190497"/>
    <n v="83833.510481279984"/>
    <n v="62318.67824447999"/>
    <n v="66.207455999999993"/>
    <n v="1684.67466384"/>
    <n v="19763.950116960004"/>
    <n v="0"/>
    <n v="0"/>
    <x v="5"/>
  </r>
  <r>
    <s v="SOLUTIA INC"/>
    <s v="0420086"/>
    <n v="78724.453197599985"/>
    <n v="78643.251177119993"/>
    <n v="0"/>
    <n v="37.054583999999998"/>
    <n v="44.147436480000003"/>
    <n v="0"/>
    <n v="0"/>
    <x v="5"/>
  </r>
  <r>
    <s v="VICINITY ENERGY LLC"/>
    <s v="1190507"/>
    <n v="78093.384011999995"/>
    <n v="78002.187459839988"/>
    <n v="0"/>
    <n v="38.857643999999993"/>
    <n v="52.338908160000003"/>
    <n v="0"/>
    <n v="0"/>
    <x v="6"/>
  </r>
  <r>
    <s v="HARVARD UNIVERSITY BLACKSTONE STEAM PLAN"/>
    <s v="1190092"/>
    <n v="77180.527892159982"/>
    <n v="77097.366863999981"/>
    <n v="0"/>
    <n v="37.580759999999998"/>
    <n v="45.580268160000017"/>
    <n v="0"/>
    <n v="0"/>
    <x v="4"/>
  </r>
  <r>
    <s v="COOLEY DICKINSON HOSPITAL"/>
    <s v="0420054"/>
    <n v="22495.42"/>
    <n v="1644.29"/>
    <n v="20298.55"/>
    <n v="39.729999999999997"/>
    <n v="512.85"/>
    <n v="0"/>
    <n v="0"/>
    <x v="4"/>
  </r>
  <r>
    <s v="NEA BELLINGHAM"/>
    <s v="1201550"/>
    <n v="61833.76033967999"/>
    <n v="61770.318392159992"/>
    <n v="0"/>
    <n v="28.781736480000003"/>
    <n v="34.66021104"/>
    <n v="0"/>
    <n v="0"/>
    <x v="0"/>
  </r>
  <r>
    <s v="ST GOBAIN ABRASIVES INC"/>
    <s v="1180115"/>
    <n v="61537.576050719988"/>
    <n v="61475.308927199992"/>
    <n v="0"/>
    <n v="28.7469"/>
    <n v="33.520223519999988"/>
    <n v="0"/>
    <n v="0"/>
    <x v="5"/>
  </r>
  <r>
    <s v="BOSTON UNIVERSITY PHYSICAL PLANT"/>
    <s v="1191578"/>
    <n v="60319.326110399998"/>
    <n v="60207.712568639996"/>
    <n v="0"/>
    <n v="51.049958400000001"/>
    <n v="60.563583359999996"/>
    <n v="0"/>
    <n v="0"/>
    <x v="4"/>
  </r>
  <r>
    <s v="COMMUNITY ECO PITTSFIELD LLC"/>
    <s v="1170004"/>
    <n v="60257.144333534394"/>
    <n v="37614.302288030398"/>
    <n v="21306"/>
    <n v="519.29502408000008"/>
    <n v="817.54702142399992"/>
    <n v="0"/>
    <n v="0"/>
    <x v="1"/>
  </r>
  <r>
    <s v="SKYWORKS SOLUTIONS INC"/>
    <s v="1191245"/>
    <n v="58581.837522960006"/>
    <n v="4521.7041609600001"/>
    <n v="0"/>
    <n v="2.134188"/>
    <n v="68.262264000000002"/>
    <n v="11494.18771"/>
    <n v="42495.549200000001"/>
    <x v="5"/>
  </r>
  <r>
    <s v="MWRA DEER ISLAND"/>
    <s v="1191899"/>
    <n v="52536.462844319998"/>
    <n v="6267.8555956800001"/>
    <n v="46010.501500320002"/>
    <n v="77.055300000000017"/>
    <n v="181.05044832000002"/>
    <n v="0"/>
    <n v="0"/>
    <x v="7"/>
  </r>
  <r>
    <s v="SOUTHBRIDGE LANDFILL GAS MANAGEMENT"/>
    <s v="1180570"/>
    <n v="51281.561933280005"/>
    <n v="45.398556000000006"/>
    <n v="37986.641280000003"/>
    <n v="13176.68019696"/>
    <n v="72.841900319999993"/>
    <n v="0"/>
    <n v="0"/>
    <x v="3"/>
  </r>
  <r>
    <s v="STORED SOLAR FITCHBURG LLC"/>
    <s v="1180061"/>
    <n v="48179.99346048"/>
    <n v="529.32307680000008"/>
    <n v="44256.472847999998"/>
    <n v="475.95885119999997"/>
    <n v="2835.5020444800002"/>
    <n v="0"/>
    <n v="82.736640000000008"/>
    <x v="0"/>
  </r>
  <r>
    <s v="GILLETTE COMPANY LLC THE"/>
    <s v="1190033"/>
    <n v="47455.812895679999"/>
    <n v="47407.423754880001"/>
    <n v="0"/>
    <n v="22.426981920000003"/>
    <n v="25.96215888"/>
    <n v="0"/>
    <n v="0"/>
    <x v="5"/>
  </r>
  <r>
    <s v="LIBERTY UTILITIES"/>
    <s v="1200159"/>
    <n v="46402.303308480004"/>
    <n v="302.51681711999998"/>
    <n v="0"/>
    <n v="46099.624284000005"/>
    <n v="0.16220736000000002"/>
    <n v="0"/>
    <n v="0"/>
    <x v="2"/>
  </r>
  <r>
    <s v="SPECIALTY MINERALS"/>
    <s v="1170042"/>
    <n v="45609.993112319993"/>
    <n v="45554.334033599996"/>
    <n v="0"/>
    <n v="23.68980432"/>
    <n v="31.969274399999993"/>
    <n v="0"/>
    <n v="0"/>
    <x v="5"/>
  </r>
  <r>
    <s v="WYETH LLC"/>
    <s v="1211015"/>
    <n v="43175.661983999998"/>
    <n v="43130.918880000005"/>
    <n v="0"/>
    <n v="20.411999999999999"/>
    <n v="24.331104"/>
    <n v="0"/>
    <n v="0"/>
    <x v="5"/>
  </r>
  <r>
    <s v="ROUSSELOT PEABODY INC"/>
    <s v="1190175"/>
    <n v="43070.3582904"/>
    <n v="43026.450899039999"/>
    <n v="0"/>
    <n v="20.353031999999995"/>
    <n v="23.554359359999999"/>
    <n v="0"/>
    <n v="0"/>
    <x v="5"/>
  </r>
  <r>
    <s v="CANAL GENERATING LLC"/>
    <s v="1200054"/>
    <n v="41414.135323679999"/>
    <n v="41248.348333919996"/>
    <n v="0"/>
    <n v="33.216855840000001"/>
    <n v="132.57013391999999"/>
    <n v="0"/>
    <n v="0"/>
    <x v="0"/>
  </r>
  <r>
    <s v="UPPER BLACKSTONE SSI"/>
    <s v="1180937"/>
    <n v="36985.144008960007"/>
    <n v="30959.512355520004"/>
    <n v="3412.3965120000003"/>
    <n v="242.33126399999995"/>
    <n v="2370.9038774399996"/>
    <n v="0"/>
    <n v="0"/>
    <x v="7"/>
  </r>
  <r>
    <s v="CARVER MARION WAREHAM REGIONAL REFUSE"/>
    <s v="1200610"/>
    <n v="35529.892876800004"/>
    <n v="15.313535999999999"/>
    <n v="9296.341488"/>
    <n v="26218.10268"/>
    <n v="0.13517279999999998"/>
    <n v="0"/>
    <n v="0"/>
    <x v="3"/>
  </r>
  <r>
    <s v="ANALOG DEVICES INC"/>
    <s v="1190226"/>
    <n v="33350.390089833607"/>
    <n v="5008.0303340928003"/>
    <n v="0"/>
    <n v="2.3542293599999997"/>
    <n v="4.6504559808000012"/>
    <n v="7593.1551360000012"/>
    <n v="20742.199934400003"/>
    <x v="5"/>
  </r>
  <r>
    <s v="PITTSFIELD GENERATING COMPANY LP"/>
    <s v="1170006"/>
    <n v="32443.739999999998"/>
    <n v="32410.981007999999"/>
    <n v="0"/>
    <n v="15.186528000000003"/>
    <n v="17.572464"/>
    <n v="0"/>
    <n v="0"/>
    <x v="0"/>
  </r>
  <r>
    <s v="SEAMAN PAPER COMPANY"/>
    <s v="1180035"/>
    <n v="32083.812482400004"/>
    <n v="1065.2029416"/>
    <n v="30582.367452000002"/>
    <n v="63.432512639999999"/>
    <n v="372.80957616000001"/>
    <n v="0"/>
    <n v="0"/>
    <x v="5"/>
  </r>
  <r>
    <s v="ERVING PAPER MILLS"/>
    <s v="0420121"/>
    <n v="31496.825687039996"/>
    <n v="31461.612174719998"/>
    <n v="0"/>
    <n v="15.967264320000004"/>
    <n v="19.246247999999998"/>
    <n v="0"/>
    <n v="0"/>
    <x v="5"/>
  </r>
  <r>
    <s v="NEWARK AMERICA"/>
    <s v="1180355"/>
    <n v="31095.909059040001"/>
    <n v="30890.809827360001"/>
    <n v="0"/>
    <n v="14.07139776"/>
    <n v="191.02783392000001"/>
    <n v="0"/>
    <n v="0"/>
    <x v="5"/>
  </r>
  <r>
    <s v="STONY BROOK ENERGY CENTER"/>
    <s v="0420001"/>
    <n v="30160.849672799995"/>
    <n v="30121.533257759995"/>
    <n v="0"/>
    <n v="15.972253919999998"/>
    <n v="23.344161119999995"/>
    <n v="0"/>
    <n v="0"/>
    <x v="0"/>
  </r>
  <r>
    <s v="BIOGEN INC"/>
    <s v="1191819"/>
    <n v="29412.087707519997"/>
    <n v="29381.585829119998"/>
    <n v="0"/>
    <n v="13.875624000000002"/>
    <n v="16.626254400000001"/>
    <n v="0"/>
    <n v="0"/>
    <x v="5"/>
  </r>
  <r>
    <s v="TENNESSEE GAS PIPELINE LLC STATION 264"/>
    <s v="1180591"/>
    <n v="29175.665127840002"/>
    <n v="29141.850880800001"/>
    <n v="0"/>
    <n v="14.646744"/>
    <n v="19.16750304"/>
    <n v="0"/>
    <n v="0"/>
    <x v="2"/>
  </r>
  <r>
    <s v="GENERAL ELECTRIC AIRCRAFT ENGINES"/>
    <s v="1190138"/>
    <n v="27612.019870847998"/>
    <n v="27569.187928799998"/>
    <n v="0"/>
    <n v="16.33803696"/>
    <n v="26.493905087999998"/>
    <n v="0"/>
    <n v="0"/>
    <x v="5"/>
  </r>
  <r>
    <s v="NORTHEASTERN UNIVERSITY"/>
    <s v="1190054"/>
    <n v="27038.413332"/>
    <n v="27010.403894879997"/>
    <n v="0"/>
    <n v="12.878611199999998"/>
    <n v="15.130825919999999"/>
    <n v="0"/>
    <n v="0"/>
    <x v="4"/>
  </r>
  <r>
    <s v="WYMAN GORDON COMPANY"/>
    <s v="1180039"/>
    <n v="24935.456780640001"/>
    <n v="24910.57464336"/>
    <n v="0"/>
    <n v="11.689272000000001"/>
    <n v="13.192865279999999"/>
    <n v="0"/>
    <n v="0"/>
    <x v="5"/>
  </r>
  <r>
    <s v="TENNESSEE GAS PIPELINE COMPANY LLC"/>
    <s v="0420005"/>
    <n v="24579.437843519998"/>
    <n v="24101.247008159997"/>
    <n v="0"/>
    <n v="452.34579599999995"/>
    <n v="25.845039359999998"/>
    <n v="0"/>
    <n v="0"/>
    <x v="2"/>
  </r>
  <r>
    <s v="MASSPORT LOGAN AIRPORT"/>
    <s v="1191249"/>
    <n v="23519.886576479999"/>
    <n v="23492.735169120002"/>
    <n v="0"/>
    <n v="11.860007039999998"/>
    <n v="15.291400319999992"/>
    <n v="0"/>
    <n v="0"/>
    <x v="6"/>
  </r>
  <r>
    <s v="BAYSTATE MEDICAL CENTER"/>
    <s v="0420093"/>
    <n v="22076.664009119999"/>
    <n v="20287.661980319997"/>
    <n v="0"/>
    <n v="10.12607568"/>
    <n v="1308.0391531199998"/>
    <n v="470.83679999999998"/>
    <n v="0"/>
    <x v="4"/>
  </r>
  <r>
    <s v="BOSTON COLLEGE CHESTNUT HILL"/>
    <s v="1190292"/>
    <n v="21766.155485759999"/>
    <n v="21742.228630079997"/>
    <n v="0"/>
    <n v="10.683550079999996"/>
    <n v="13.243305600000001"/>
    <n v="0"/>
    <n v="0"/>
    <x v="4"/>
  </r>
  <r>
    <s v="TUFTS UNIVERSITY"/>
    <s v="1190156"/>
    <n v="21571.700068800004"/>
    <n v="21549.577815360004"/>
    <n v="0"/>
    <n v="10.226139839999998"/>
    <n v="11.8961136"/>
    <n v="0"/>
    <n v="0"/>
    <x v="4"/>
  </r>
  <r>
    <s v="OCEAN SPRAY CRANBERRIES INC"/>
    <s v="1200278"/>
    <n v="20657.541844799995"/>
    <n v="20634.934783679997"/>
    <n v="0"/>
    <n v="10.382268959999999"/>
    <n v="12.224792160000003"/>
    <n v="0"/>
    <n v="0"/>
    <x v="5"/>
  </r>
  <r>
    <s v="BONDIS ISLAND LANDFILL"/>
    <s v="0420361"/>
    <n v="20295.198"/>
    <n v="0"/>
    <n v="0"/>
    <n v="20295.198"/>
    <n v="0"/>
    <n v="0"/>
    <n v="0"/>
    <x v="3"/>
  </r>
  <r>
    <s v="DARTMOUTH POWER ASSOCATES"/>
    <s v="1200025"/>
    <n v="18424.132292159997"/>
    <n v="18405.067211999998"/>
    <n v="0"/>
    <n v="8.62974"/>
    <n v="10.435340159999997"/>
    <n v="0"/>
    <n v="0"/>
    <x v="0"/>
  </r>
  <r>
    <s v="AGRI MARK INC"/>
    <s v="0420788"/>
    <n v="18371.765442240001"/>
    <n v="18353.036751840002"/>
    <n v="0"/>
    <n v="8.6817225600000008"/>
    <n v="10.046967840000001"/>
    <n v="0"/>
    <n v="0"/>
    <x v="5"/>
  </r>
  <r>
    <s v="LAHEY CLINIC HOSPITAL INC"/>
    <s v="1190593"/>
    <n v="18254.94947136"/>
    <n v="18236.006772479999"/>
    <n v="0"/>
    <n v="8.7028603199999992"/>
    <n v="10.239838560000003"/>
    <n v="0"/>
    <n v="0"/>
    <x v="4"/>
  </r>
  <r>
    <s v="SMITH COLLEGE"/>
    <s v="0420058"/>
    <n v="17942.039952479998"/>
    <n v="17923.652913599999"/>
    <n v="0"/>
    <n v="8.5099895999999973"/>
    <n v="9.8770492800000014"/>
    <n v="0"/>
    <n v="0"/>
    <x v="4"/>
  </r>
  <r>
    <s v="USAF HANSCOM AFB 66 ABG/CEIE"/>
    <s v="1190499"/>
    <n v="17852.297585673608"/>
    <n v="17828.642680430406"/>
    <n v="0"/>
    <n v="10.604782439999997"/>
    <n v="13.050122803200003"/>
    <n v="0"/>
    <n v="0"/>
    <x v="6"/>
  </r>
  <r>
    <s v="AMERESCO CHICOPEE ENERGY INC"/>
    <s v="0420110"/>
    <n v="16836.78041136"/>
    <n v="1481.711616"/>
    <n v="15277.248"/>
    <n v="23.589468"/>
    <n v="54.231327359999995"/>
    <n v="0"/>
    <n v="0"/>
    <x v="0"/>
  </r>
  <r>
    <s v="GENZYME CORPORATION"/>
    <s v="1191771"/>
    <n v="16335.49435056"/>
    <n v="16318.442891520001"/>
    <n v="0"/>
    <n v="7.8110827200000026"/>
    <n v="9.2403763200000011"/>
    <n v="0"/>
    <n v="0"/>
    <x v="5"/>
  </r>
  <r>
    <s v="COCA-COLA NORTH AMERICA"/>
    <s v="0420033"/>
    <n v="16265.81313504"/>
    <n v="16132.459743146879"/>
    <n v="115.93170453312"/>
    <n v="7.9028913599999999"/>
    <n v="9.518796"/>
    <n v="0"/>
    <n v="0"/>
    <x v="5"/>
  </r>
  <r>
    <s v="WELLESLEY COLLEGE"/>
    <s v="1190261"/>
    <n v="16154.048272320004"/>
    <n v="16135.474259520002"/>
    <n v="0"/>
    <n v="8.1175348799999991"/>
    <n v="10.456477919999998"/>
    <n v="0"/>
    <n v="0"/>
    <x v="4"/>
  </r>
  <r>
    <s v="RAYTHEON INTEGRATED AIR DEFENSE CENTER"/>
    <s v="1211013"/>
    <n v="15738.2926582896"/>
    <n v="7860.5115237935997"/>
    <n v="0"/>
    <n v="3.7659686399999996"/>
    <n v="4.4634058559999996"/>
    <n v="0"/>
    <n v="7869.5517599999994"/>
    <x v="5"/>
  </r>
  <r>
    <s v="SONOCO PRODUCTS CO INC"/>
    <s v="0420925"/>
    <n v="15715.125044640001"/>
    <n v="15699.103257600002"/>
    <n v="0"/>
    <n v="7.4268835200000005"/>
    <n v="8.5949035200000008"/>
    <n v="0"/>
    <n v="0"/>
    <x v="5"/>
  </r>
  <r>
    <s v="HOPKINTON LNG CORP"/>
    <s v="1190957"/>
    <n v="15176.902335839997"/>
    <n v="15161.424324479996"/>
    <n v="0"/>
    <n v="7.1731396800000002"/>
    <n v="8.3048716800000015"/>
    <n v="0"/>
    <n v="0"/>
    <x v="2"/>
  </r>
  <r>
    <s v="GREATER LAWRENCE SANITARY DISTRICT"/>
    <s v="1210242"/>
    <n v="15163.520863680003"/>
    <n v="15013.052399520004"/>
    <n v="133.08723792000001"/>
    <n v="7.3135742400000003"/>
    <n v="10.067652000000001"/>
    <n v="0"/>
    <n v="0"/>
    <x v="7"/>
  </r>
  <r>
    <s v="MWRA FORE RIVER STAGING AREA"/>
    <s v="1190304"/>
    <n v="15092.151258239999"/>
    <n v="15069.209893919999"/>
    <n v="0"/>
    <n v="15.587964000000001"/>
    <n v="7.3534003199999995"/>
    <n v="0"/>
    <n v="0"/>
    <x v="7"/>
  </r>
  <r>
    <s v="BRISTOL-MYERS SQUIBB CO"/>
    <s v="1210627"/>
    <n v="14666.67264384"/>
    <n v="14651.44429392"/>
    <n v="0"/>
    <n v="6.9287400000000012"/>
    <n v="8.29960992"/>
    <n v="0"/>
    <n v="0"/>
    <x v="5"/>
  </r>
  <r>
    <s v="IXYS INTEGRATED CIRUITS, LLC"/>
    <s v="1191497"/>
    <n v="14334.61830192"/>
    <n v="831.89096928000004"/>
    <n v="0"/>
    <n v="0.39562992000000002"/>
    <n v="102.65349024000001"/>
    <n v="10532.85363648"/>
    <n v="2866.824576"/>
    <x v="5"/>
  </r>
  <r>
    <s v="WASTE MANAGEMENT OF MASS INC"/>
    <s v="1201047"/>
    <n v="14297.442969599999"/>
    <n v="58.415515199999994"/>
    <n v="8339.1910559999997"/>
    <n v="5884.1536320000005"/>
    <n v="15.682766400000002"/>
    <n v="0"/>
    <n v="0"/>
    <x v="3"/>
  </r>
  <r>
    <s v="UMASS MEMORIAL MEDICAL CENTER"/>
    <s v="1180519"/>
    <n v="14274.389293920001"/>
    <n v="14259.625974720002"/>
    <n v="0"/>
    <n v="6.7941115200000004"/>
    <n v="7.9692076800000011"/>
    <n v="0"/>
    <n v="0"/>
    <x v="4"/>
  </r>
  <r>
    <s v="BRANDEIS UNIVERSITY"/>
    <s v="1190335"/>
    <n v="13890.334247999985"/>
    <n v="13876.096197599985"/>
    <n v="0"/>
    <n v="6.5825524800000004"/>
    <n v="7.6554979200000073"/>
    <n v="0"/>
    <n v="0"/>
    <x v="4"/>
  </r>
  <r>
    <s v="ENCORE BOSTON HARBOR"/>
    <s v="1193978"/>
    <n v="13746.802597919997"/>
    <n v="13732.606369439998"/>
    <n v="0"/>
    <n v="6.5357409600000009"/>
    <n v="7.6604875200000002"/>
    <n v="0"/>
    <n v="0"/>
    <x v="4"/>
  </r>
  <r>
    <s v="BFINA EAST BRIDGEWATER LANDFILL"/>
    <s v="1192250"/>
    <n v="13733.63740224"/>
    <n v="0"/>
    <n v="10108.929599999999"/>
    <n v="3607.0272"/>
    <n v="17.680602239999999"/>
    <n v="0"/>
    <n v="0"/>
    <x v="3"/>
  </r>
  <r>
    <s v="BRAINTREE ELECTRIC"/>
    <s v="1190491"/>
    <n v="13613.78920608"/>
    <n v="13585.75763328"/>
    <n v="0"/>
    <n v="9.5877432000000002"/>
    <n v="18.443829600000001"/>
    <n v="0"/>
    <n v="0"/>
    <x v="0"/>
  </r>
  <r>
    <s v="HOME MARKET FOODS"/>
    <s v="1193160"/>
    <n v="13600.3"/>
    <n v="13586.27"/>
    <n v="0"/>
    <n v="6.4"/>
    <n v="7.63"/>
    <n v="0"/>
    <n v="0"/>
    <x v="5"/>
  </r>
  <r>
    <s v="UMASS DARTMOUTH"/>
    <s v="1200091"/>
    <n v="13566.478272479999"/>
    <n v="13552.175629439998"/>
    <n v="0"/>
    <n v="6.6248279999999999"/>
    <n v="7.6778150400000005"/>
    <n v="0"/>
    <n v="0"/>
    <x v="4"/>
  </r>
  <r>
    <s v="CERTAINTEED"/>
    <s v="1191170"/>
    <n v="12733.729636320002"/>
    <n v="12720.713856480001"/>
    <n v="0"/>
    <n v="5.8786560000000003"/>
    <n v="7.137123840000001"/>
    <n v="0"/>
    <n v="0"/>
    <x v="5"/>
  </r>
  <r>
    <s v="UNIVERSITY PARK AT MIT"/>
    <s v="1193230"/>
    <n v="12661.15563216"/>
    <n v="12648.118986719999"/>
    <n v="0"/>
    <n v="6.0131030400000007"/>
    <n v="7.0235424000000011"/>
    <n v="0"/>
    <n v="0"/>
    <x v="4"/>
  </r>
  <r>
    <s v="TANNER STREET GENERATION LLC"/>
    <s v="1210362"/>
    <n v="12316.703948640001"/>
    <n v="12304.2274992"/>
    <n v="0"/>
    <n v="5.7448439999999996"/>
    <n v="6.7316054399999992"/>
    <n v="0"/>
    <n v="0"/>
    <x v="0"/>
  </r>
  <r>
    <s v="WILLIAMS COLLEGE"/>
    <s v="1170036"/>
    <n v="12104.48900304"/>
    <n v="12091.516315199999"/>
    <n v="0"/>
    <n v="5.8355639999999998"/>
    <n v="7.137123840000001"/>
    <n v="0"/>
    <n v="0"/>
    <x v="4"/>
  </r>
  <r>
    <s v="COMMONWEALTH NEW BEDFORD ENERGY LLC"/>
    <s v="1200624"/>
    <n v="12067.506632160001"/>
    <n v="8.0667316800000002"/>
    <n v="11997.72"/>
    <n v="18.441198719999996"/>
    <n v="43.278701759999997"/>
    <n v="0"/>
    <n v="0"/>
    <x v="3"/>
  </r>
  <r>
    <s v="UMASS LOWELL NORTH CAMPUS"/>
    <s v="1210041"/>
    <n v="11907.551486880002"/>
    <n v="11894.939229600002"/>
    <n v="0"/>
    <n v="5.7358627199999992"/>
    <n v="6.8763945600000005"/>
    <n v="0"/>
    <n v="0"/>
    <x v="4"/>
  </r>
  <r>
    <s v="ACUSHNET COMPANY - BALL PLANT III"/>
    <s v="1200619"/>
    <n v="11794.14713232"/>
    <n v="11782.212462719999"/>
    <n v="0"/>
    <n v="5.5244851199999996"/>
    <n v="6.4101844799999999"/>
    <n v="0"/>
    <n v="0"/>
    <x v="5"/>
  </r>
  <r>
    <s v="GILLETTE STADIUM"/>
    <s v="1200515"/>
    <n v="11530.725282720003"/>
    <n v="11524.967375040002"/>
    <n v="0"/>
    <n v="2.6423107200000002"/>
    <n v="3.11559696"/>
    <n v="0"/>
    <n v="0"/>
    <x v="4"/>
  </r>
  <r>
    <s v="TENNESSEE GAS PIPELINE LLC STATION 266A"/>
    <s v="1180060"/>
    <n v="11379.078093600001"/>
    <n v="11366.76176496"/>
    <n v="0"/>
    <n v="5.7198959999999994"/>
    <n v="6.5964326399999997"/>
    <n v="0"/>
    <n v="0"/>
    <x v="2"/>
  </r>
  <r>
    <s v="BAKER COMMODITIES"/>
    <s v="1210247"/>
    <n v="11299.2739776"/>
    <n v="11287.754261279999"/>
    <n v="0"/>
    <n v="5.3398699199999999"/>
    <n v="6.1798464000000006"/>
    <n v="0"/>
    <n v="0"/>
    <x v="5"/>
  </r>
  <r>
    <s v="AMHERST COLLEGE"/>
    <s v="0420003"/>
    <n v="11258.559204480001"/>
    <n v="11245.724773920001"/>
    <n v="0"/>
    <n v="5.7553675200000027"/>
    <n v="7.0790630399999994"/>
    <n v="0"/>
    <n v="0"/>
    <x v="4"/>
  </r>
  <r>
    <s v="BENEVENTO ASPHALT CORPORATION"/>
    <s v="1190062"/>
    <n v="10631.007324000002"/>
    <n v="10620.170457120001"/>
    <n v="0"/>
    <n v="5.0233478400000005"/>
    <n v="5.813519040000001"/>
    <n v="0"/>
    <n v="0"/>
    <x v="5"/>
  </r>
  <r>
    <s v="MA COM TECHNOLOGY SOLUTIONS INC"/>
    <s v="1210330"/>
    <n v="10601.51125824"/>
    <n v="8841.1166928000002"/>
    <n v="0"/>
    <n v="2.2422355199999999"/>
    <n v="2.6296099200000005"/>
    <n v="0"/>
    <n v="1755.5227199999999"/>
    <x v="5"/>
  </r>
  <r>
    <s v="ACUSHNET COMPANY PLANT #2"/>
    <s v="1200254"/>
    <n v="10489.023538559999"/>
    <n v="10478.381266079999"/>
    <n v="0"/>
    <n v="4.9358030400000006"/>
    <n v="5.7064694399999993"/>
    <n v="0"/>
    <n v="0"/>
    <x v="5"/>
  </r>
  <r>
    <s v="FLEXCON COMPANY INC"/>
    <s v="1180998"/>
    <n v="10331.957280960001"/>
    <n v="10321.424053920002"/>
    <n v="0"/>
    <n v="4.8825504000000004"/>
    <n v="5.6506766400000004"/>
    <n v="0"/>
    <n v="0"/>
    <x v="5"/>
  </r>
  <r>
    <s v="BMR BLACKFAN CIRCLE LLC"/>
    <s v="1191993"/>
    <n v="10249.648839359999"/>
    <n v="10193.784551999999"/>
    <n v="0"/>
    <n v="4.3364160000000007"/>
    <n v="51.527871359999992"/>
    <n v="0"/>
    <n v="0"/>
    <x v="4"/>
  </r>
  <r>
    <s v="AGT WESTWOOD"/>
    <s v="1193482"/>
    <n v="10245.894392160002"/>
    <n v="1088.1791424000003"/>
    <n v="0"/>
    <n v="9157.1475240000018"/>
    <n v="0.56772576000000008"/>
    <n v="0"/>
    <n v="0"/>
    <x v="2"/>
  </r>
  <r>
    <s v="BROX INDUSTRIES INC"/>
    <s v="1210259"/>
    <n v="9782.7736910399999"/>
    <n v="9772.46880624"/>
    <n v="0"/>
    <n v="4.6941249600000008"/>
    <n v="5.6107598400000001"/>
    <n v="0"/>
    <n v="0"/>
    <x v="5"/>
  </r>
  <r>
    <s v="MUELLER ROAD GAS CONTROL"/>
    <s v="0421125"/>
    <n v="9727.8670439999987"/>
    <n v="110.55157344"/>
    <n v="0"/>
    <n v="9617.2884359999989"/>
    <n v="2.7034559999999999E-2"/>
    <n v="0"/>
    <n v="0"/>
    <x v="2"/>
  </r>
  <r>
    <s v="PJ KEATING COMPANY"/>
    <s v="1180296"/>
    <n v="9655.6838616000005"/>
    <n v="9645.84146736"/>
    <n v="0"/>
    <n v="4.5624902400000007"/>
    <n v="5.2799040000000002"/>
    <n v="0"/>
    <n v="0"/>
    <x v="5"/>
  </r>
  <r>
    <s v="RESILIENCE BOSTON INC"/>
    <s v="1191405"/>
    <n v="9440.6996880000006"/>
    <n v="9430.6531737600017"/>
    <n v="0"/>
    <n v="4.6511236799999995"/>
    <n v="5.3953905600000001"/>
    <n v="0"/>
    <n v="0"/>
    <x v="5"/>
  </r>
  <r>
    <s v="ONYX SPECIALTY PAPERS INC WILLOW MILL"/>
    <s v="1170015"/>
    <n v="9221.0702875200022"/>
    <n v="9211.6489248000016"/>
    <n v="0"/>
    <n v="4.3658999999999999"/>
    <n v="5.0554627199999995"/>
    <n v="0"/>
    <n v="0"/>
    <x v="5"/>
  </r>
  <r>
    <s v="NOVARTIS INSTITUTES FOR BIOMEDICAL RESEA"/>
    <s v="1191940"/>
    <n v="9088.2502199999999"/>
    <n v="7314.9531839999991"/>
    <n v="0"/>
    <n v="1769.2418519999999"/>
    <n v="4.0551839999999997"/>
    <n v="0"/>
    <n v="0"/>
    <x v="4"/>
  </r>
  <r>
    <s v="SHIRE"/>
    <s v="1190813"/>
    <n v="8895.600131039997"/>
    <n v="8804.8790423999981"/>
    <n v="0"/>
    <n v="4.1523451199999997"/>
    <n v="4.8935275199999992"/>
    <n v="81.675216000000006"/>
    <n v="0"/>
    <x v="5"/>
  </r>
  <r>
    <s v="NEWTON WELLESLEY HOSPITAL"/>
    <s v="1190168"/>
    <n v="8754.1254662399988"/>
    <n v="8745.0207163199993"/>
    <n v="0"/>
    <n v="4.2064142399999991"/>
    <n v="4.8983356799999997"/>
    <n v="0"/>
    <n v="0"/>
    <x v="4"/>
  </r>
  <r>
    <s v="BRIGHAM AND WOMENS FAULKNER HOSPITAL"/>
    <s v="1190549"/>
    <n v="8684.8647379200011"/>
    <n v="8675.88191568"/>
    <n v="0"/>
    <n v="4.1336567999999998"/>
    <n v="4.8491654400000002"/>
    <n v="0"/>
    <n v="0"/>
    <x v="4"/>
  </r>
  <r>
    <s v="WORCESTER POLYTECHNICAL INSTITUTE"/>
    <s v="1180127"/>
    <n v="8485.4620872000014"/>
    <n v="8476.9422091200013"/>
    <n v="0"/>
    <n v="3.9780720000000005"/>
    <n v="4.5418060800000006"/>
    <n v="0"/>
    <n v="0"/>
    <x v="4"/>
  </r>
  <r>
    <s v="AGGREGATE INDUSTRIES"/>
    <s v="1200404"/>
    <n v="8377.5618964799978"/>
    <n v="8350.298268479999"/>
    <n v="0"/>
    <n v="8.1994550400000001"/>
    <n v="19.064172960000001"/>
    <n v="0"/>
    <n v="0"/>
    <x v="5"/>
  </r>
  <r>
    <s v="CLARK UNIVERSITY"/>
    <s v="1180105"/>
    <n v="8238.3945134399983"/>
    <n v="8229.8510481599988"/>
    <n v="0"/>
    <n v="3.9346171200000004"/>
    <n v="4.6088481599999991"/>
    <n v="0"/>
    <n v="0"/>
    <x v="4"/>
  </r>
  <r>
    <s v="LYNN REGIONAL WWTP"/>
    <s v="1190520"/>
    <n v="8237.1850979040009"/>
    <n v="8158.0655205503999"/>
    <n v="0"/>
    <n v="67.993279200000003"/>
    <n v="11.126298153600001"/>
    <n v="0"/>
    <n v="0"/>
    <x v="7"/>
  </r>
  <r>
    <s v="MOUNT HOLYOKE COLLEGE"/>
    <s v="0420073"/>
    <n v="8064.5882385600016"/>
    <n v="8056.3632912000012"/>
    <n v="0"/>
    <n v="3.8125987199999996"/>
    <n v="4.4123486400000003"/>
    <n v="0"/>
    <n v="0"/>
    <x v="4"/>
  </r>
  <r>
    <s v="ISP FREETOWN FINE CHEMICALS"/>
    <s v="1200075"/>
    <n v="8049.159125279999"/>
    <n v="8005.2863889599994"/>
    <n v="0"/>
    <n v="3.4019999999999997"/>
    <n v="40.470736320000007"/>
    <n v="0"/>
    <n v="0"/>
    <x v="5"/>
  </r>
  <r>
    <s v="NORTH SHORE MEDICAL CENTER INC"/>
    <s v="1190563"/>
    <n v="8010.162679680001"/>
    <n v="8001.943719840001"/>
    <n v="0"/>
    <n v="3.7980835199999996"/>
    <n v="4.4208763200000005"/>
    <n v="0"/>
    <n v="0"/>
    <x v="4"/>
  </r>
  <r>
    <s v="VA HEALTHCARE SYSTEM BROCKTON"/>
    <s v="1192229"/>
    <n v="7875.6656529600023"/>
    <n v="7867.3133347200028"/>
    <n v="0"/>
    <n v="3.7961784000000001"/>
    <n v="4.5561398400000002"/>
    <n v="0"/>
    <n v="0"/>
    <x v="4"/>
  </r>
  <r>
    <s v="TEWKSBURY HOSPITAL "/>
    <s v="1210255"/>
    <n v="7829.0873740799998"/>
    <n v="7820.9233905599995"/>
    <n v="0"/>
    <n v="3.7419278399999998"/>
    <n v="4.4220556799999997"/>
    <n v="0"/>
    <n v="0"/>
    <x v="4"/>
  </r>
  <r>
    <s v="ASTRAZENECA PHARMACEUTICALS LP"/>
    <s v="1191745"/>
    <n v="7803.1265759999987"/>
    <n v="7801.3121759999985"/>
    <n v="0"/>
    <n v="1.8144"/>
    <n v="0"/>
    <n v="0"/>
    <n v="0"/>
    <x v="4"/>
  </r>
  <r>
    <s v="MCI SHIRLEY"/>
    <s v="1180299"/>
    <n v="7761.4825579199987"/>
    <n v="7753.4954783999992"/>
    <n v="0"/>
    <n v="3.6954791999999994"/>
    <n v="4.2916003199999997"/>
    <n v="0"/>
    <n v="0"/>
    <x v="4"/>
  </r>
  <r>
    <s v="WHIRLPOOL"/>
    <s v="1200813"/>
    <n v="7726.8060172799997"/>
    <n v="7492.7462400000004"/>
    <n v="0"/>
    <n v="230.32900799999999"/>
    <n v="3.7307692800000001"/>
    <n v="0"/>
    <n v="0"/>
    <x v="4"/>
  </r>
  <r>
    <s v="KANZAKI SPECIALTY PAPERS INC"/>
    <s v="0420189"/>
    <n v="7658.7141254399994"/>
    <n v="7629.6004444799992"/>
    <n v="0"/>
    <n v="9.0810720000000007"/>
    <n v="20.032608960000001"/>
    <n v="0"/>
    <n v="0"/>
    <x v="5"/>
  </r>
  <r>
    <s v="TAUNTON MUNICIPAL LIGHT PLANT"/>
    <s v="1200067"/>
    <n v="7656.9019934400003"/>
    <n v="7648.4943359999997"/>
    <n v="0"/>
    <n v="3.7036440000000006"/>
    <n v="4.7040134399999998"/>
    <n v="0"/>
    <n v="0"/>
    <x v="0"/>
  </r>
  <r>
    <s v="PHILLIPS ACADEMY"/>
    <s v="1210003"/>
    <n v="7588.58711184"/>
    <n v="7579.7897212799999"/>
    <n v="0"/>
    <n v="3.8289283200000002"/>
    <n v="4.96846224"/>
    <n v="0"/>
    <n v="0"/>
    <x v="4"/>
  </r>
  <r>
    <s v="SIEMENS HEALTHCARE DIAGNOSTICS INC"/>
    <s v="1191071"/>
    <n v="7544.5582464000017"/>
    <n v="7536.8148408000015"/>
    <n v="0"/>
    <n v="3.5775431999999991"/>
    <n v="4.1658624000000009"/>
    <n v="0"/>
    <n v="0"/>
    <x v="5"/>
  </r>
  <r>
    <s v="ABBVIE BIORESEARCH CENTER INC"/>
    <s v="1180186"/>
    <n v="7385.0760244799994"/>
    <n v="7377.0806894399993"/>
    <n v="0"/>
    <n v="3.6048499200000004"/>
    <n v="4.3904851200000001"/>
    <n v="0"/>
    <n v="0"/>
    <x v="5"/>
  </r>
  <r>
    <s v="MASSACHUSETTS GENERAL HOSPITAL"/>
    <s v="1190513"/>
    <n v="7379.3430647999994"/>
    <n v="6941.9025647999997"/>
    <n v="0"/>
    <n v="3.2137560000000005"/>
    <n v="408.46516703999998"/>
    <n v="25.761576959999999"/>
    <n v="0"/>
    <x v="4"/>
  </r>
  <r>
    <s v="BRITTANY GLOBAL TECHNOLOGIES CORP"/>
    <s v="1200290"/>
    <n v="7283.3459731199991"/>
    <n v="7275.8006999999989"/>
    <n v="0"/>
    <n v="3.4863695999999993"/>
    <n v="4.0589035200000012"/>
    <n v="0"/>
    <n v="0"/>
    <x v="5"/>
  </r>
  <r>
    <s v="MM TAUNTON ENERGY LLC"/>
    <s v="1200217"/>
    <n v="7271.2920067199993"/>
    <n v="0.6159888"/>
    <n v="7233.4778241599997"/>
    <n v="11.11447008"/>
    <n v="26.083723679999999"/>
    <n v="0"/>
    <n v="0"/>
    <x v="0"/>
  </r>
  <r>
    <s v="AIR LIQUIDE ADVANCED TECHNOLOGIES"/>
    <s v="1193671"/>
    <n v="7266.4703294400006"/>
    <n v="122.417568"/>
    <n v="0"/>
    <n v="5.7879359999999998E-2"/>
    <n v="6.704207999999999E-2"/>
    <n v="7143.9278400000003"/>
    <n v="0"/>
    <x v="5"/>
  </r>
  <r>
    <s v="US EDITH NOURSE VA HOSPITAL"/>
    <s v="1190248"/>
    <n v="7265.2408012799997"/>
    <n v="7257.3601363199996"/>
    <n v="0"/>
    <n v="3.5439768000000003"/>
    <n v="4.3366881600000005"/>
    <n v="0"/>
    <n v="0"/>
    <x v="4"/>
  </r>
  <r>
    <s v="BRIDGEWATER STATE UNIVERSITY"/>
    <s v="1192145"/>
    <n v="7262.0504510399996"/>
    <n v="7254.5215075199994"/>
    <n v="0"/>
    <n v="3.4610587199999996"/>
    <n v="4.0678848000000007"/>
    <n v="0"/>
    <n v="0"/>
    <x v="4"/>
  </r>
  <r>
    <s v="BRADFORD INDUSTRIES"/>
    <s v="1210087"/>
    <n v="7123.3969968000001"/>
    <n v="7078.4279999999999"/>
    <n v="0"/>
    <n v="3.6061200000000002"/>
    <n v="41.362876799999995"/>
    <n v="0"/>
    <n v="0"/>
    <x v="5"/>
  </r>
  <r>
    <s v="BFI FALL RIVER LANDFILL"/>
    <s v="1200866"/>
    <n v="7091.8383211200007"/>
    <n v="3.0028320000000002"/>
    <n v="1601.1263519999998"/>
    <n v="5487.6550680000009"/>
    <n v="5.4069119999999998E-2"/>
    <n v="0"/>
    <n v="0"/>
    <x v="3"/>
  </r>
  <r>
    <s v="WRENTHAM DEVELOPMENTAL CENTER"/>
    <s v="1200828"/>
    <n v="7050.6104356800006"/>
    <n v="7043.3067499200006"/>
    <n v="0"/>
    <n v="3.3585451200000001"/>
    <n v="3.9451406400000009"/>
    <n v="0"/>
    <n v="0"/>
    <x v="4"/>
  </r>
  <r>
    <s v="VICINITY ENERGY LLC"/>
    <s v="1190009"/>
    <n v="6991.9927055999997"/>
    <n v="6979.8970079999999"/>
    <n v="0"/>
    <n v="4.3908480000000001"/>
    <n v="7.7048496000000002"/>
    <n v="0"/>
    <n v="0"/>
    <x v="6"/>
  </r>
  <r>
    <s v="ST VINCENT HOSPITAL @ WORC MED CTR"/>
    <s v="1180295"/>
    <n v="6908.8643366400001"/>
    <n v="6901.7709398400002"/>
    <n v="0"/>
    <n v="3.2767156800000001"/>
    <n v="3.8166811200000006"/>
    <n v="0"/>
    <n v="0"/>
    <x v="4"/>
  </r>
  <r>
    <s v="GARELICK FARMS INC"/>
    <s v="1200868"/>
    <n v="6879.8532599999999"/>
    <n v="4177.7496230399993"/>
    <n v="2663.5686840000003"/>
    <n v="25.936848000000001"/>
    <n v="12.598104960000001"/>
    <n v="0"/>
    <n v="0"/>
    <x v="5"/>
  </r>
  <r>
    <s v="BETH ISRAEL DEACONESS HOSPITAL PLYMOUTH"/>
    <s v="1200363"/>
    <n v="6833.4689404800001"/>
    <n v="6826.4073864000002"/>
    <n v="0"/>
    <n v="3.2480481600000002"/>
    <n v="3.8135059199999999"/>
    <n v="0"/>
    <n v="0"/>
    <x v="4"/>
  </r>
  <r>
    <s v="RESOURCE CONTROL INC"/>
    <s v="1180395"/>
    <n v="6763.2360566400002"/>
    <n v="0"/>
    <n v="5614.7206752000002"/>
    <n v="1138.404456"/>
    <n v="10.110925440000001"/>
    <n v="0"/>
    <n v="0"/>
    <x v="3"/>
  </r>
  <r>
    <s v="ST ELIZABETHS MEDICAL CENTER "/>
    <s v="1190059"/>
    <n v="6672.9062497103996"/>
    <n v="6666.0714167039996"/>
    <n v="0"/>
    <n v="3.1605713999999998"/>
    <n v="3.6742616064000004"/>
    <n v="0"/>
    <n v="0"/>
    <x v="4"/>
  </r>
  <r>
    <s v="CAPE COD HOSPITAL"/>
    <s v="1200130"/>
    <n v="6627.4464513599987"/>
    <n v="6620.5909223999988"/>
    <n v="0"/>
    <n v="3.15406224"/>
    <n v="3.70146672"/>
    <n v="0"/>
    <n v="0"/>
    <x v="4"/>
  </r>
  <r>
    <s v="FITCHBURG STATE UNIVERSITY"/>
    <s v="1180028"/>
    <n v="6624.4897958399988"/>
    <n v="6617.6730950399988"/>
    <n v="0"/>
    <n v="3.1488004800000011"/>
    <n v="3.6679003200000007"/>
    <n v="0"/>
    <n v="0"/>
    <x v="4"/>
  </r>
  <r>
    <s v="COLLEGE OF THE HOLY CROSS"/>
    <s v="1180106"/>
    <n v="6374.5421342399995"/>
    <n v="6367.9569508799996"/>
    <n v="0"/>
    <n v="3.0436559999999999"/>
    <n v="3.5415273599999995"/>
    <n v="0"/>
    <n v="0"/>
    <x v="4"/>
  </r>
  <r>
    <s v="CHICOPEE SANITARY LANDFILL"/>
    <s v="0420233"/>
    <n v="6332.7302841599994"/>
    <n v="0"/>
    <n v="271.43423999999999"/>
    <n v="6060.3227999999999"/>
    <n v="0.97324416000000002"/>
    <n v="0"/>
    <n v="0"/>
    <x v="3"/>
  </r>
  <r>
    <s v="SOUTH SHORE HOSPITAL"/>
    <s v="1190228"/>
    <n v="6256.3962081600002"/>
    <n v="6249.6079934400004"/>
    <n v="0"/>
    <n v="3.0478291199999989"/>
    <n v="3.7403856000000011"/>
    <n v="0"/>
    <n v="0"/>
    <x v="4"/>
  </r>
  <r>
    <s v="PLAINVILLE GENERATING"/>
    <s v="1200616"/>
    <n v="6229.135309924799"/>
    <n v="0"/>
    <n v="6197.267180159999"/>
    <n v="9.521903159999999"/>
    <n v="22.346226604799998"/>
    <n v="0"/>
    <n v="0"/>
    <x v="0"/>
  </r>
  <r>
    <s v="ROYAL HOSPITALITY SERVICES INC"/>
    <s v="1190258"/>
    <n v="6172.4992593599991"/>
    <n v="6166.2061036799996"/>
    <n v="0"/>
    <n v="2.9170108800000003"/>
    <n v="3.3761448000000005"/>
    <n v="0"/>
    <n v="0"/>
    <x v="4"/>
  </r>
  <r>
    <s v="BOURNE LANDFILL"/>
    <s v="1200614"/>
    <n v="6148.28346048"/>
    <n v="5.0306961599999998"/>
    <n v="6111.8064000000004"/>
    <n v="9.3957796800000004"/>
    <n v="22.05058464"/>
    <n v="0"/>
    <n v="0"/>
    <x v="3"/>
  </r>
  <r>
    <s v="MERCY MEDICAL CENTER"/>
    <s v="0420508"/>
    <n v="5999.0005252800001"/>
    <n v="5992.8693048000005"/>
    <n v="0"/>
    <n v="2.8382659200000004"/>
    <n v="3.2929545599999996"/>
    <n v="0"/>
    <n v="0"/>
    <x v="4"/>
  </r>
  <r>
    <s v="WESTOVER AIR RESERVE BASE"/>
    <s v="0420017"/>
    <n v="5921.2694519999986"/>
    <n v="5914.9601481599993"/>
    <n v="0"/>
    <n v="2.8601294400000001"/>
    <n v="3.4491744"/>
    <n v="0"/>
    <n v="0"/>
    <x v="6"/>
  </r>
  <r>
    <s v="LANTHEUS MEDICAL IMAGING INC"/>
    <s v="1210153"/>
    <n v="5915.0381673599995"/>
    <n v="4201.1340638399997"/>
    <n v="0"/>
    <n v="2.0374804799999997"/>
    <n v="2.4115190399999999"/>
    <n v="1709.4551039999999"/>
    <n v="0"/>
    <x v="5"/>
  </r>
  <r>
    <s v="CRANE &amp; COMPANY INC"/>
    <s v="1170038"/>
    <n v="5845.5308620799997"/>
    <n v="5839.3662566399998"/>
    <n v="0"/>
    <n v="2.8123200000000002"/>
    <n v="3.3522854399999997"/>
    <n v="0"/>
    <n v="0"/>
    <x v="5"/>
  </r>
  <r>
    <s v="US VA MEDICAL CENTER"/>
    <s v="1191709"/>
    <n v="5785.2976809599977"/>
    <n v="5779.189775519998"/>
    <n v="0"/>
    <n v="2.7823823999999999"/>
    <n v="3.3255230400000011"/>
    <n v="0"/>
    <n v="0"/>
    <x v="4"/>
  </r>
  <r>
    <s v="BERKSHIRE MEDICAL CENTER"/>
    <s v="1170026"/>
    <n v="5783.0884675199995"/>
    <n v="5777.1572846399995"/>
    <n v="0"/>
    <n v="2.7421934400000003"/>
    <n v="3.1889894400000003"/>
    <n v="0"/>
    <n v="0"/>
    <x v="4"/>
  </r>
  <r>
    <s v="MT AUBURN HOSPITAL"/>
    <s v="1190543"/>
    <n v="5714.2886875200002"/>
    <n v="5708.36449008"/>
    <n v="0"/>
    <n v="2.7239587199999997"/>
    <n v="3.2002387199999998"/>
    <n v="0"/>
    <n v="0"/>
    <x v="4"/>
  </r>
  <r>
    <s v="WHEATON COLLEGE"/>
    <s v="1200045"/>
    <n v="5619.107168640001"/>
    <n v="5613.3031752000015"/>
    <n v="0"/>
    <n v="2.6741534400000009"/>
    <n v="3.1298400000000006"/>
    <n v="0"/>
    <n v="0"/>
    <x v="4"/>
  </r>
  <r>
    <s v="INDUSTRIAL POWER SERVICES CORP"/>
    <s v="0420105"/>
    <n v="5564.5504286399992"/>
    <n v="0"/>
    <n v="5536.0824019199999"/>
    <n v="8.5059979199999987"/>
    <n v="19.962028800000002"/>
    <n v="0"/>
    <n v="0"/>
    <x v="0"/>
  </r>
  <r>
    <s v="ESSENTIAL POWER MASSACHUSETTS LLC"/>
    <s v="0420117"/>
    <n v="5527.0774440000005"/>
    <n v="5514.2849260800003"/>
    <n v="0"/>
    <n v="2.6186327999999994"/>
    <n v="10.173885120000001"/>
    <n v="0"/>
    <n v="0"/>
    <x v="0"/>
  </r>
  <r>
    <s v="FRANKLIN ENERGY CENTER"/>
    <s v="1200687"/>
    <n v="5462.1807105600001"/>
    <n v="5456.6129519999995"/>
    <n v="0"/>
    <n v="2.5809840000000004"/>
    <n v="2.9867745600000002"/>
    <n v="0"/>
    <n v="0"/>
    <x v="4"/>
  </r>
  <r>
    <s v="BEVERLY HOSPITAL"/>
    <s v="1190715"/>
    <n v="5442.8715935999999"/>
    <n v="5437.3034721599997"/>
    <n v="0"/>
    <n v="2.5843406399999997"/>
    <n v="2.9837807999999999"/>
    <n v="0"/>
    <n v="0"/>
    <x v="4"/>
  </r>
  <r>
    <s v="TL EDWARDS INC"/>
    <s v="1192129"/>
    <n v="5379.0010848000002"/>
    <n v="5373.6543201599998"/>
    <n v="0"/>
    <n v="2.4706684800000001"/>
    <n v="2.8760961599999999"/>
    <n v="0"/>
    <n v="0"/>
    <x v="5"/>
  </r>
  <r>
    <s v="MCI FRAMINGHAM"/>
    <s v="1190580"/>
    <n v="5250.2921755200014"/>
    <n v="5238.1477612800018"/>
    <n v="0"/>
    <n v="5.2282843199999993"/>
    <n v="6.9161299200000013"/>
    <n v="0"/>
    <n v="0"/>
    <x v="4"/>
  </r>
  <r>
    <s v="LOWELL GENERAL HOSPITAL"/>
    <s v="1210316"/>
    <n v="5162.6788819200001"/>
    <n v="5157.3434572799997"/>
    <n v="0"/>
    <n v="2.4563347199999996"/>
    <n v="2.8790899200000002"/>
    <n v="0"/>
    <n v="0"/>
    <x v="4"/>
  </r>
  <r>
    <s v="HOLT AND BUGBEE COMPANY"/>
    <s v="1210270"/>
    <n v="5162.0374915199991"/>
    <n v="44.056897920000004"/>
    <n v="5053.3761599999998"/>
    <n v="9.315311040000001"/>
    <n v="55.289122560000003"/>
    <n v="0"/>
    <n v="0"/>
    <x v="6"/>
  </r>
  <r>
    <s v="ROHM AND HAAS ELECTRONIC MATERIALS LLC"/>
    <s v="1190910"/>
    <n v="5139.0434188799991"/>
    <n v="5110.5370175999997"/>
    <n v="0"/>
    <n v="1.7962560000000003"/>
    <n v="26.710145279999999"/>
    <n v="0"/>
    <n v="0"/>
    <x v="5"/>
  </r>
  <r>
    <s v="BOSTIK INCORPORATED"/>
    <s v="1190159"/>
    <n v="5043.8295129600001"/>
    <n v="4981.5475226999997"/>
    <n v="9.1525139999999991E-2"/>
    <n v="2.3332276799999998"/>
    <n v="3.1572374399999994"/>
    <n v="56.7"/>
    <n v="0"/>
    <x v="5"/>
  </r>
  <r>
    <s v="BHA MARY ELLEN MCCORMICK"/>
    <s v="1190100"/>
    <n v="5014.7072135999997"/>
    <n v="5009.5946879999992"/>
    <n v="0"/>
    <n v="2.3701507200000003"/>
    <n v="2.7423748800000003"/>
    <n v="0"/>
    <n v="0"/>
    <x v="4"/>
  </r>
  <r>
    <s v="BABSON COLLEGE"/>
    <s v="1191892"/>
    <n v="5007.6555480000006"/>
    <n v="5002.4131113600006"/>
    <n v="0"/>
    <n v="2.4156921599999999"/>
    <n v="2.8267444800000003"/>
    <n v="0"/>
    <n v="0"/>
    <x v="4"/>
  </r>
  <r>
    <s v="EMS CUP LLC"/>
    <s v="1200002"/>
    <n v="5006.8278187200003"/>
    <n v="4981.1539680000005"/>
    <n v="0"/>
    <n v="7.1011080000000009"/>
    <n v="18.572742720000001"/>
    <n v="0"/>
    <n v="0"/>
    <x v="6"/>
  </r>
  <r>
    <s v="SBC ENERGY LLC"/>
    <s v="1180264"/>
    <n v="4997.3001321599986"/>
    <n v="4991.9775897599993"/>
    <n v="0"/>
    <n v="2.4665860799999999"/>
    <n v="2.8559563199999998"/>
    <n v="0"/>
    <n v="0"/>
    <x v="0"/>
  </r>
  <r>
    <s v="NEWLY WEDS FOODS"/>
    <s v="1191181"/>
    <n v="4996.6737105599996"/>
    <n v="4991.595839999999"/>
    <n v="0"/>
    <n v="2.3539118399999999"/>
    <n v="2.7239587200000002"/>
    <n v="0"/>
    <n v="0"/>
    <x v="5"/>
  </r>
  <r>
    <s v="BARNHARDT MANUFACTURING CO"/>
    <s v="0420061"/>
    <n v="4973.3852515200006"/>
    <n v="4967.7281337599998"/>
    <n v="0"/>
    <n v="2.5160284799999997"/>
    <n v="3.1410892800000001"/>
    <n v="0"/>
    <n v="0"/>
    <x v="5"/>
  </r>
  <r>
    <s v="TAUNTON LANDFILL"/>
    <s v="1200710"/>
    <n v="4867.5964780800005"/>
    <n v="0.47591711999999997"/>
    <n v="799.23412800000006"/>
    <n v="4067.8853443200005"/>
    <n v="1.0886399999999999E-3"/>
    <n v="0"/>
    <n v="0"/>
    <x v="3"/>
  </r>
  <r>
    <s v="YANKEE CANDLE CO"/>
    <s v="0420102"/>
    <n v="4781.4663657599995"/>
    <n v="4776.5802772799998"/>
    <n v="0"/>
    <n v="2.2648248"/>
    <n v="2.6212636800000002"/>
    <n v="0"/>
    <n v="0"/>
    <x v="5"/>
  </r>
  <r>
    <s v="NASOYA FOODS USA LLC"/>
    <s v="1210937"/>
    <n v="4768.0289193600001"/>
    <n v="4763.1628799999999"/>
    <n v="0"/>
    <n v="2.2545734400000002"/>
    <n v="2.6114659199999997"/>
    <n v="0"/>
    <n v="0"/>
    <x v="5"/>
  </r>
  <r>
    <s v="SPRAGUE-EVERETT TERMINAL"/>
    <s v="1190634"/>
    <n v="4735.0160928000005"/>
    <n v="4730.1857064000005"/>
    <n v="0"/>
    <n v="2.2387881599999995"/>
    <n v="2.5915982400000006"/>
    <n v="0"/>
    <n v="0"/>
    <x v="8"/>
  </r>
  <r>
    <s v="FRAMINGHAM STATE UNIVERSITY"/>
    <s v="1190584"/>
    <n v="4714.7967820800004"/>
    <n v="4709.9744697599999"/>
    <n v="0"/>
    <n v="2.2340707200000001"/>
    <n v="2.5882415999999999"/>
    <n v="0"/>
    <n v="0"/>
    <x v="4"/>
  </r>
  <r>
    <s v="VERTEX PHARMACEUTICALS INC"/>
    <s v="1193776"/>
    <n v="4661.3584382400004"/>
    <n v="4656.5331321600006"/>
    <n v="0"/>
    <n v="2.2188297600000002"/>
    <n v="2.6064763200000001"/>
    <n v="0"/>
    <n v="0"/>
    <x v="4"/>
  </r>
  <r>
    <s v="HOLLINGSWORTH &amp; VOSE COMPANY"/>
    <s v="1190260"/>
    <n v="4652.9878852800011"/>
    <n v="4648.2248131200013"/>
    <n v="0"/>
    <n v="2.2156545599999999"/>
    <n v="2.5474176000000002"/>
    <n v="0"/>
    <n v="0"/>
    <x v="5"/>
  </r>
  <r>
    <s v="NEW CORR PACKAGING"/>
    <s v="1180227"/>
    <n v="4626.5805633599985"/>
    <n v="4621.8637583999989"/>
    <n v="0"/>
    <n v="2.1864427200000001"/>
    <n v="2.5303622400000001"/>
    <n v="0"/>
    <n v="0"/>
    <x v="5"/>
  </r>
  <r>
    <s v="BFI RANDOLPH LANDFILL"/>
    <s v="1190913"/>
    <n v="4614.0008745600007"/>
    <n v="0"/>
    <n v="3330.3312000000001"/>
    <n v="1276.884"/>
    <n v="6.7856745600000004"/>
    <n v="0"/>
    <n v="0"/>
    <x v="3"/>
  </r>
  <r>
    <s v="CHARLTON MEMORIAL HOSPITAL"/>
    <s v="1200123"/>
    <n v="4600.3621204799992"/>
    <n v="4595.5175817599993"/>
    <n v="0"/>
    <n v="2.2094855999999998"/>
    <n v="2.6350531200000002"/>
    <n v="0"/>
    <n v="0"/>
    <x v="4"/>
  </r>
  <r>
    <s v="MERRIMACK COLLEGE"/>
    <s v="1210164"/>
    <n v="4490.1292573600003"/>
    <n v="4485.4537300000002"/>
    <n v="0"/>
    <n v="2.1441672000000005"/>
    <n v="2.5313601600000002"/>
    <n v="0"/>
    <n v="0"/>
    <x v="4"/>
  </r>
  <r>
    <s v="SOUTH HADLEY LANDFILL"/>
    <s v="0420177"/>
    <n v="4471.4585260800004"/>
    <n v="0"/>
    <n v="4448.5642454400004"/>
    <n v="6.8357520000000003"/>
    <n v="16.058528639999999"/>
    <n v="0"/>
    <n v="0"/>
    <x v="3"/>
  </r>
  <r>
    <s v="LAWRENCE GENERAL HOSPITAL"/>
    <s v="1210025"/>
    <n v="4448.9600568000005"/>
    <n v="4444.1838302400001"/>
    <n v="0"/>
    <n v="2.1613132799999999"/>
    <n v="2.6149132799999997"/>
    <n v="0"/>
    <n v="0"/>
    <x v="4"/>
  </r>
  <r>
    <s v="STURDY MEMORIAL HOSP"/>
    <s v="1200086"/>
    <n v="4408.5111840000009"/>
    <n v="4403.7275184000009"/>
    <n v="0"/>
    <n v="2.18163456"/>
    <n v="2.60203104"/>
    <n v="0"/>
    <n v="0"/>
    <x v="4"/>
  </r>
  <r>
    <s v="TWISS STREET LANDFILL GAS ENERGY PROJECT"/>
    <s v="0420140"/>
    <n v="4398.1055999999999"/>
    <n v="0"/>
    <n v="1313.6256000000001"/>
    <n v="3084.48"/>
    <n v="0"/>
    <n v="0"/>
    <n v="0"/>
    <x v="3"/>
  </r>
  <r>
    <s v="OLDCASTLE LAWN &amp; GARDEN INC LEE PLANT"/>
    <s v="1170012"/>
    <n v="4237.9672910399995"/>
    <n v="4233.6508334399996"/>
    <n v="0"/>
    <n v="2.0185199999999996"/>
    <n v="2.2979376"/>
    <n v="0"/>
    <n v="0"/>
    <x v="5"/>
  </r>
  <r>
    <s v="AGGREGATE INDUSTRIES"/>
    <s v="1190344"/>
    <n v="4204.9643529600007"/>
    <n v="4200.6794659200004"/>
    <n v="0"/>
    <n v="1.9536551999999998"/>
    <n v="2.3312318400000001"/>
    <n v="0"/>
    <n v="0"/>
    <x v="5"/>
  </r>
  <r>
    <s v="NEW ENGLAND SHEETS LLC"/>
    <s v="1210701"/>
    <n v="4181.8973414400007"/>
    <n v="4177.6239758400006"/>
    <n v="0"/>
    <n v="1.9754279999999997"/>
    <n v="2.2979376"/>
    <n v="0"/>
    <n v="0"/>
    <x v="5"/>
  </r>
  <r>
    <s v="POLYFOAM CORPORATION"/>
    <s v="1180303"/>
    <n v="4149.8221060799997"/>
    <n v="4145.5906531199998"/>
    <n v="0"/>
    <n v="1.9613664"/>
    <n v="2.2700865600000002"/>
    <n v="0"/>
    <n v="0"/>
    <x v="5"/>
  </r>
  <r>
    <s v="MILLENNIUM PLACE"/>
    <s v="1191833"/>
    <n v="4092.1929518400007"/>
    <n v="4087.9424476800004"/>
    <n v="0"/>
    <n v="1.925532"/>
    <n v="2.3249721600000002"/>
    <n v="0"/>
    <n v="0"/>
    <x v="6"/>
  </r>
  <r>
    <s v="SCHNEIDER ELECTRIC"/>
    <s v="1200125"/>
    <n v="3922.3497801600001"/>
    <n v="3918.1938969600001"/>
    <n v="0"/>
    <n v="1.8899697599999996"/>
    <n v="2.2659134399999998"/>
    <n v="0"/>
    <n v="0"/>
    <x v="5"/>
  </r>
  <r>
    <s v="BHA BROMLEY HEATH TMC"/>
    <s v="1190805"/>
    <n v="3898.6980782400001"/>
    <n v="3894.7239072000002"/>
    <n v="0"/>
    <n v="1.8433396799999999"/>
    <n v="2.1308313600000002"/>
    <n v="0"/>
    <n v="0"/>
    <x v="4"/>
  </r>
  <r>
    <s v="HAARTZ CORP"/>
    <s v="1190901"/>
    <n v="3806.6641804799992"/>
    <n v="3802.7829974399992"/>
    <n v="0"/>
    <n v="1.7990683199999999"/>
    <n v="2.0821147200000003"/>
    <n v="0"/>
    <n v="0"/>
    <x v="5"/>
  </r>
  <r>
    <s v="THE FIRST CHURCH OF CHRIST SCIENTIST"/>
    <s v="1190359"/>
    <n v="3792.3666177600003"/>
    <n v="3788.4889728000003"/>
    <n v="0"/>
    <n v="1.7949859200000002"/>
    <n v="2.0826590400000002"/>
    <n v="0"/>
    <n v="0"/>
    <x v="4"/>
  </r>
  <r>
    <s v="UMASS HAHNEMANN"/>
    <s v="1180122"/>
    <n v="3768.4175356800006"/>
    <n v="3764.1059769600006"/>
    <n v="0"/>
    <n v="1.8858873599999999"/>
    <n v="2.4256713599999999"/>
    <n v="0"/>
    <n v="0"/>
    <x v="4"/>
  </r>
  <r>
    <s v="GILLETTE COMPANY LLC THE"/>
    <s v="1210063"/>
    <n v="3763.6890278400001"/>
    <n v="3759.8483966399999"/>
    <n v="0"/>
    <n v="1.7800171199999999"/>
    <n v="2.0606140799999997"/>
    <n v="0"/>
    <n v="0"/>
    <x v="5"/>
  </r>
  <r>
    <s v="ST LUKES HOSPITAL"/>
    <s v="1200154"/>
    <n v="3749.0580691200007"/>
    <n v="3745.1931249600007"/>
    <n v="0"/>
    <n v="1.7817408000000001"/>
    <n v="2.0832033599999997"/>
    <n v="0"/>
    <n v="0"/>
    <x v="4"/>
  </r>
  <r>
    <s v="SMITH &amp; WESSON INC"/>
    <s v="0420089"/>
    <n v="3746.1033187200005"/>
    <n v="3742.2899035200003"/>
    <n v="0"/>
    <n v="1.7676791999999997"/>
    <n v="2.0457359999999998"/>
    <n v="0"/>
    <n v="0"/>
    <x v="5"/>
  </r>
  <r>
    <s v="JOSEPHS MIDDLE EAST BAKERY"/>
    <s v="1210700"/>
    <n v="3740.63226768"/>
    <n v="3736.7568000000001"/>
    <n v="0"/>
    <n v="1.766772"/>
    <n v="2.1086956799999999"/>
    <n v="0"/>
    <n v="0"/>
    <x v="5"/>
  </r>
  <r>
    <s v="T MARZETTI/CHATHAM VILLAGE"/>
    <s v="1200745"/>
    <n v="3726.5447217599994"/>
    <n v="3722.7460031999994"/>
    <n v="0"/>
    <n v="1.7608752000000001"/>
    <n v="2.0378433600000001"/>
    <n v="0"/>
    <n v="0"/>
    <x v="5"/>
  </r>
  <r>
    <s v="WOODS HOLE OCEAN INSTITUTE"/>
    <s v="1200555"/>
    <n v="3712.4872041600001"/>
    <n v="3481.1501155199999"/>
    <n v="0"/>
    <n v="1.70671536"/>
    <n v="2.1046132800000001"/>
    <n v="0"/>
    <n v="227.52576000000002"/>
    <x v="4"/>
  </r>
  <r>
    <s v="ARCLIN SURFACES LLC"/>
    <s v="0420166"/>
    <n v="3470.9438432800002"/>
    <n v="3466.4646339999999"/>
    <n v="0"/>
    <n v="2.0762179199999999"/>
    <n v="2.4029913600000006"/>
    <n v="0"/>
    <n v="0"/>
    <x v="5"/>
  </r>
  <r>
    <s v="NORTH CENTRAL CORRECTIONAL INSTITUTE"/>
    <s v="1180032"/>
    <n v="3377.7513604800006"/>
    <n v="3374.3007345600008"/>
    <n v="0"/>
    <n v="1.5990307200000005"/>
    <n v="1.8515951999999996"/>
    <n v="0"/>
    <n v="0"/>
    <x v="4"/>
  </r>
  <r>
    <s v="AXCELIS TECHNOLOGIES INC"/>
    <s v="1191846"/>
    <n v="3368.0847815999996"/>
    <n v="2992.7113675199998"/>
    <n v="0"/>
    <n v="1.4166835200000001"/>
    <n v="1.6418505600000002"/>
    <n v="0"/>
    <n v="372.31487999999996"/>
    <x v="5"/>
  </r>
  <r>
    <s v="BOSTON PARK PLAZA HOTEL &amp; TOWERS"/>
    <s v="1190933"/>
    <n v="3346.53896304"/>
    <n v="3343.1268024000001"/>
    <n v="0"/>
    <n v="1.5816124799999998"/>
    <n v="1.8305481599999998"/>
    <n v="0"/>
    <n v="0"/>
    <x v="4"/>
  </r>
  <r>
    <s v="MBTA COMMUTER RAIL MAINTENANCE FACILITY"/>
    <s v="1191612"/>
    <n v="3308.4237715200002"/>
    <n v="3304.99546272"/>
    <n v="0"/>
    <n v="1.5760785600000002"/>
    <n v="1.8522302400000001"/>
    <n v="0"/>
    <n v="0"/>
    <x v="6"/>
  </r>
  <r>
    <s v="BHA CHARLESTOWN"/>
    <s v="1191379"/>
    <n v="3242.5545196800003"/>
    <n v="3239.2483200000001"/>
    <n v="0"/>
    <n v="1.5326236799999999"/>
    <n v="1.773576"/>
    <n v="0"/>
    <n v="0"/>
    <x v="4"/>
  </r>
  <r>
    <s v="QG PRINTING II LLC"/>
    <s v="0420190"/>
    <n v="3198.7483718400003"/>
    <n v="3195.1674720000001"/>
    <n v="0"/>
    <n v="1.5889608000000002"/>
    <n v="1.9919390400000001"/>
    <n v="0"/>
    <n v="0"/>
    <x v="5"/>
  </r>
  <r>
    <s v="SWAN DYEING &amp; PRINTING CORP"/>
    <s v="1200820"/>
    <n v="3044.8183953600001"/>
    <n v="3041.2988222400004"/>
    <n v="0"/>
    <n v="1.4379120000000001"/>
    <n v="2.0816611200000001"/>
    <n v="0"/>
    <n v="0"/>
    <x v="5"/>
  </r>
  <r>
    <s v="AGGREGATE INDUSTRIES"/>
    <s v="1210018"/>
    <n v="2963.5504214399998"/>
    <n v="2960.5296268799998"/>
    <n v="0"/>
    <n v="1.4003539200000001"/>
    <n v="1.62044064"/>
    <n v="0"/>
    <n v="0"/>
    <x v="5"/>
  </r>
  <r>
    <s v="3M"/>
    <s v="1192436"/>
    <n v="2906.6474808000003"/>
    <n v="2903.5658131200003"/>
    <n v="0"/>
    <n v="1.4038012799999999"/>
    <n v="1.6778663999999999"/>
    <n v="0"/>
    <n v="0"/>
    <x v="5"/>
  </r>
  <r>
    <s v="MIT LINCOLN LABORATORY"/>
    <s v="1190723"/>
    <n v="2875.38473376"/>
    <n v="2821.4920641600002"/>
    <n v="0"/>
    <n v="0.1138536"/>
    <n v="0"/>
    <n v="0"/>
    <n v="53.778815999999999"/>
    <x v="4"/>
  </r>
  <r>
    <s v="3M CHELMSFORD"/>
    <s v="1210145"/>
    <n v="2606.4473803199999"/>
    <n v="229.60306656"/>
    <n v="0"/>
    <n v="0.10859184"/>
    <n v="0.12573792"/>
    <n v="0"/>
    <n v="2376.6099839999997"/>
    <x v="5"/>
  </r>
  <r>
    <s v="FOUNTAIN PLATING CO INC"/>
    <s v="0420187"/>
    <n v="2595.5927323199994"/>
    <n v="2592.8168817599994"/>
    <n v="0"/>
    <n v="1.2553833599999999"/>
    <n v="1.5204671999999999"/>
    <n v="0"/>
    <n v="0"/>
    <x v="5"/>
  </r>
  <r>
    <s v="AR METALLIZING LTD "/>
    <s v="1200137"/>
    <n v="2509.9972547328007"/>
    <n v="2506.3706165904009"/>
    <n v="0"/>
    <n v="2.1994837199999999"/>
    <n v="1.4271544224000003"/>
    <n v="0"/>
    <n v="0"/>
    <x v="5"/>
  </r>
  <r>
    <s v="PIANTEDOSI BAKING CO"/>
    <s v="1190782"/>
    <n v="2488.1517662399997"/>
    <n v="2485.6140556800001"/>
    <n v="0"/>
    <n v="1.1589479999999999"/>
    <n v="1.37876256"/>
    <n v="0"/>
    <n v="0"/>
    <x v="5"/>
  </r>
  <r>
    <s v="TL EDWARDS INC"/>
    <s v="1200370"/>
    <n v="2447.7822734399997"/>
    <n v="2445.3104255999997"/>
    <n v="0"/>
    <n v="1.1343628800000001"/>
    <n v="1.3374849600000001"/>
    <n v="0"/>
    <n v="0"/>
    <x v="5"/>
  </r>
  <r>
    <s v="TEXTRON SYSTEMS CORPORATION"/>
    <s v="1191269"/>
    <n v="2400.9487991999999"/>
    <n v="2398.5011735999997"/>
    <n v="0"/>
    <n v="1.13481648"/>
    <n v="1.3128091199999998"/>
    <n v="0"/>
    <n v="0"/>
    <x v="5"/>
  </r>
  <r>
    <s v="HAZEN PAPER CO"/>
    <s v="0420128"/>
    <n v="2379.4313759999995"/>
    <n v="2377.2813119999996"/>
    <n v="0"/>
    <n v="0.86864399999999997"/>
    <n v="1.28142"/>
    <n v="0"/>
    <n v="0"/>
    <x v="5"/>
  </r>
  <r>
    <s v="PEABODY MUNICIPAL LIGHT PLANT"/>
    <s v="1190015"/>
    <n v="2357.0104723200002"/>
    <n v="2352.9048480000001"/>
    <n v="0"/>
    <n v="1.4832719999999999"/>
    <n v="2.6223523200000001"/>
    <n v="0"/>
    <n v="0"/>
    <x v="0"/>
  </r>
  <r>
    <s v="KENS FOODS INCORPORATED"/>
    <s v="1192000"/>
    <n v="2289.3502262400002"/>
    <n v="2270.9933064000002"/>
    <n v="0"/>
    <n v="6.1578014400000001"/>
    <n v="12.1991184"/>
    <n v="0"/>
    <n v="0"/>
    <x v="5"/>
  </r>
  <r>
    <s v="TENNESSEE GAS PIPELINE CO"/>
    <s v="1181412"/>
    <n v="2153.1018499199999"/>
    <n v="0.96489792000000008"/>
    <n v="0"/>
    <n v="2152.1369519999998"/>
    <n v="0"/>
    <n v="0"/>
    <n v="0"/>
    <x v="2"/>
  </r>
  <r>
    <s v="PJ KEATING COMPANY"/>
    <s v="1210258"/>
    <n v="1889.5559860800001"/>
    <n v="1887.6299097600001"/>
    <n v="0"/>
    <n v="0.89286624000000003"/>
    <n v="1.0332100799999999"/>
    <n v="0"/>
    <n v="0"/>
    <x v="5"/>
  </r>
  <r>
    <s v="VINEYARD RELIABILITY LLC OAK BLUFFS"/>
    <s v="1200352"/>
    <n v="1813.3808515200003"/>
    <n v="1807.1447587200003"/>
    <n v="0"/>
    <n v="1.8137649600000001"/>
    <n v="4.4223278399999995"/>
    <n v="0"/>
    <n v="0"/>
    <x v="0"/>
  </r>
  <r>
    <s v="FRIENDLYS MANUFACTURING AND RETAIL LLC"/>
    <s v="0420390"/>
    <n v="1768.21644384"/>
    <n v="1766.40857568"/>
    <n v="0"/>
    <n v="0.83462400000000003"/>
    <n v="0.97324416000000002"/>
    <n v="0"/>
    <n v="0"/>
    <x v="5"/>
  </r>
  <r>
    <s v="US VA BOSTON HEALTHCARE SYSTEM"/>
    <s v="1190525"/>
    <n v="1747.1803809600001"/>
    <n v="1745.3609006400002"/>
    <n v="0"/>
    <n v="0.83643839999999969"/>
    <n v="0.98304192000000012"/>
    <n v="0"/>
    <n v="0"/>
    <x v="4"/>
  </r>
  <r>
    <s v="BARRDAY CORPORATION"/>
    <s v="1180452"/>
    <n v="1667.0357927999999"/>
    <n v="1665.3359721599998"/>
    <n v="0"/>
    <n v="0.78790319999999991"/>
    <n v="0.91191744000000008"/>
    <n v="0"/>
    <n v="0"/>
    <x v="5"/>
  </r>
  <r>
    <s v="GRANBY SANITARY LANDFILL"/>
    <s v="0420234"/>
    <n v="1589.1424214400001"/>
    <n v="0"/>
    <n v="0.32904144000000002"/>
    <n v="1588.8133800000001"/>
    <n v="0"/>
    <n v="0"/>
    <n v="0"/>
    <x v="3"/>
  </r>
  <r>
    <s v="CALLAWAY GOLF BALL OPERATIONS INC"/>
    <s v="0420014"/>
    <n v="1378.4154652799998"/>
    <n v="1377.0103032"/>
    <n v="0"/>
    <n v="0.6513696000000001"/>
    <n v="0.75379247999999999"/>
    <n v="0"/>
    <n v="0"/>
    <x v="5"/>
  </r>
  <r>
    <s v="GAS DIVISION OFFICE"/>
    <s v="1201071"/>
    <n v="1272.3288580799997"/>
    <n v="180.32432544000002"/>
    <n v="0"/>
    <n v="1091.9028355199998"/>
    <n v="0.10169712"/>
    <n v="0"/>
    <n v="0"/>
    <x v="2"/>
  </r>
  <r>
    <s v="TENNESSEE GAS PIPELINE LLC STATION 267"/>
    <s v="1190945"/>
    <n v="1253.9523427200002"/>
    <n v="1252.6845307200001"/>
    <n v="0"/>
    <n v="0.59194800000000003"/>
    <n v="0.67586400000000002"/>
    <n v="0"/>
    <n v="0"/>
    <x v="2"/>
  </r>
  <r>
    <s v="APPLIED MATERIALS INC"/>
    <s v="1190804"/>
    <n v="1135.4108774400001"/>
    <n v="1134.2506593600001"/>
    <n v="0"/>
    <n v="0.53733456000000002"/>
    <n v="0.62288352000000013"/>
    <n v="0"/>
    <n v="0"/>
    <x v="5"/>
  </r>
  <r>
    <s v="BHA OLD COLONY DEVELOPMENT"/>
    <s v="1191378"/>
    <n v="1109.3342299200001"/>
    <n v="1108.2028608000001"/>
    <n v="0"/>
    <n v="0.52436160000000009"/>
    <n v="0.60700752000000002"/>
    <n v="0"/>
    <n v="0"/>
    <x v="4"/>
  </r>
  <r>
    <s v="ITW POLYMERS ADHESIVES NORTH AMERICA"/>
    <s v="1190683"/>
    <n v="1048.88767536"/>
    <n v="1044.7435857600001"/>
    <n v="0"/>
    <n v="0.49442399999999992"/>
    <n v="3.6496656000000005"/>
    <n v="0"/>
    <n v="0"/>
    <x v="5"/>
  </r>
  <r>
    <s v="NORTHAMPTON LANDFILL"/>
    <s v="0420068"/>
    <n v="1046.1947428799999"/>
    <n v="0"/>
    <n v="1040.8379990399999"/>
    <n v="1.59894"/>
    <n v="3.7578038399999998"/>
    <n v="0"/>
    <n v="0"/>
    <x v="3"/>
  </r>
  <r>
    <s v="VINEYARD RELIABILITY W TISBURY"/>
    <s v="1200902"/>
    <n v="1010.9717956799999"/>
    <n v="1007.4952238399999"/>
    <n v="0"/>
    <n v="1.01125584"/>
    <n v="2.4653160000000001"/>
    <n v="0"/>
    <n v="0"/>
    <x v="0"/>
  </r>
  <r>
    <s v="EXELON FRAMINGHAM LLC"/>
    <s v="1190500"/>
    <n v="845.44571664"/>
    <n v="842.24992320000001"/>
    <n v="0"/>
    <n v="0.92942639999999999"/>
    <n v="2.26636704"/>
    <n v="0"/>
    <n v="0"/>
    <x v="0"/>
  </r>
  <r>
    <s v="HOGAN REGIONAL CENTER"/>
    <s v="1190242"/>
    <n v="824.00504255999999"/>
    <n v="823.15118591999999"/>
    <n v="0"/>
    <n v="0.39263616000000001"/>
    <n v="0.46122047999999999"/>
    <n v="0"/>
    <n v="0"/>
    <x v="4"/>
  </r>
  <r>
    <s v="COMM OF MA MDPH BIDLS"/>
    <s v="1190017"/>
    <n v="813.6201427200001"/>
    <n v="813.34108800000013"/>
    <n v="0"/>
    <n v="0.129276"/>
    <n v="0.14977872"/>
    <n v="0"/>
    <n v="0"/>
    <x v="4"/>
  </r>
  <r>
    <s v="MCI NORFOLK"/>
    <s v="1190581"/>
    <n v="693.62951615999998"/>
    <n v="692.82809567999993"/>
    <n v="0"/>
    <n v="0.35934191999999998"/>
    <n v="0.44207856000000006"/>
    <n v="0"/>
    <n v="0"/>
    <x v="4"/>
  </r>
  <r>
    <s v="IDEAL TAPE COMPANY"/>
    <s v="1210036"/>
    <n v="632.98646208000014"/>
    <n v="632.34162432000005"/>
    <n v="0"/>
    <n v="0.29919456000000005"/>
    <n v="0.34564320000000004"/>
    <n v="0"/>
    <n v="0"/>
    <x v="5"/>
  </r>
  <r>
    <s v="NEW ENGLAND PRIMATE RESEARCH CENTER"/>
    <s v="1190916"/>
    <n v="563.24890944000003"/>
    <n v="560.277648"/>
    <n v="0"/>
    <n v="0.29483999999999999"/>
    <n v="2.6764214399999999"/>
    <n v="0"/>
    <n v="0"/>
    <x v="4"/>
  </r>
  <r>
    <s v="MBTA SOUTH BOSTON POWER"/>
    <s v="1191667"/>
    <n v="437.51715840000003"/>
    <n v="430.38475200000005"/>
    <n v="0"/>
    <n v="1.9958399999999998"/>
    <n v="5.1365663999999995"/>
    <n v="0"/>
    <n v="0"/>
    <x v="6"/>
  </r>
  <r>
    <s v="CHICOPEE ELECTRIC LIGHT"/>
    <s v="0420232"/>
    <n v="398.88195984000009"/>
    <n v="397.61106336000006"/>
    <n v="0"/>
    <n v="0.37875600000000004"/>
    <n v="0.8921404799999999"/>
    <n v="0"/>
    <n v="0"/>
    <x v="0"/>
  </r>
  <r>
    <s v="IPSWICH MUNICIPAL LIGHT"/>
    <s v="1190766"/>
    <n v="368.15899680000001"/>
    <n v="367.71437808000002"/>
    <n v="0"/>
    <n v="0.18933264"/>
    <n v="0.25528607999999997"/>
    <n v="0"/>
    <n v="0"/>
    <x v="0"/>
  </r>
  <r>
    <s v="BOSTON SHIP REPAIR LLC"/>
    <s v="1191435"/>
    <n v="368.05983984000005"/>
    <n v="366.80708736000003"/>
    <n v="0"/>
    <n v="0.37875599999999998"/>
    <n v="0.87399647999999996"/>
    <n v="0"/>
    <n v="0"/>
    <x v="5"/>
  </r>
  <r>
    <s v="BROCKTON AWRF"/>
    <s v="1192233"/>
    <n v="318.8895998399999"/>
    <n v="318.43872143999994"/>
    <n v="0"/>
    <n v="0.19695311999999998"/>
    <n v="0.25392528000000003"/>
    <n v="0"/>
    <n v="0"/>
    <x v="7"/>
  </r>
  <r>
    <s v="ST JOSEPHS ABBEY"/>
    <s v="1181258"/>
    <n v="258.17387903999997"/>
    <n v="255.68914895999998"/>
    <n v="0"/>
    <n v="0.41223167999999999"/>
    <n v="2.0724984000000002"/>
    <n v="0"/>
    <n v="0"/>
    <x v="5"/>
  </r>
  <r>
    <s v="HUDSON LIGHT &amp; POWER DEPARTMENT"/>
    <s v="1190904"/>
    <n v="162.74923055999997"/>
    <n v="162.34480079999997"/>
    <n v="0"/>
    <n v="0.12900383999999998"/>
    <n v="0.27542592000000005"/>
    <n v="0"/>
    <n v="0"/>
    <x v="0"/>
  </r>
  <r>
    <s v="SUNOCO PARTNERS MARKETING &amp; TERMINALS LP"/>
    <s v="1190481"/>
    <n v="145.19736"/>
    <n v="74.163600000000002"/>
    <n v="0"/>
    <n v="43.999200000000002"/>
    <n v="27.034560000000003"/>
    <n v="0"/>
    <n v="0"/>
    <x v="8"/>
  </r>
  <r>
    <s v="GLOBAL COMPANIES LLC"/>
    <s v="1190487"/>
    <n v="142.63515504000006"/>
    <n v="142.25893920000004"/>
    <n v="0"/>
    <n v="0.14297472"/>
    <n v="0.23324112"/>
    <n v="0"/>
    <n v="0"/>
    <x v="8"/>
  </r>
  <r>
    <s v="POWERSECURE INC"/>
    <s v="0421331"/>
    <n v="129.80535119999999"/>
    <n v="129.37216319999999"/>
    <n v="0"/>
    <n v="0.13027392000000002"/>
    <n v="0.30291408000000003"/>
    <n v="0"/>
    <n v="0"/>
    <x v="4"/>
  </r>
  <r>
    <s v="NANTUCKET ELECTRIC COMPANY "/>
    <s v="1200284"/>
    <n v="98.571634560000007"/>
    <n v="98.230799520000005"/>
    <n v="0"/>
    <n v="9.7524E-2"/>
    <n v="0.24331104000000001"/>
    <n v="0"/>
    <n v="0"/>
    <x v="0"/>
  </r>
  <r>
    <s v="SHREWSBURY ELECTRIC AND CABLE OPERATIONS"/>
    <s v="1180664"/>
    <n v="88.710007680000004"/>
    <n v="88.404825600000009"/>
    <n v="0"/>
    <n v="8.8814879999999999E-2"/>
    <n v="0.21636719999999998"/>
    <n v="0"/>
    <n v="0"/>
    <x v="0"/>
  </r>
  <r>
    <s v="GULF OIL LP CHELSEA"/>
    <s v="1190483"/>
    <n v="84.485721600000005"/>
    <n v="84.289312800000005"/>
    <n v="0"/>
    <n v="8.0650079999999999E-2"/>
    <n v="0.11575872"/>
    <n v="0"/>
    <n v="0"/>
    <x v="8"/>
  </r>
  <r>
    <s v="BERKSHIRE GAS CO "/>
    <s v="1170208"/>
    <n v="63.138529943999998"/>
    <n v="63.073674216000001"/>
    <n v="0"/>
    <n v="2.9710800000000002E-2"/>
    <n v="3.5144927999999999E-2"/>
    <n v="0"/>
    <n v="0"/>
    <x v="2"/>
  </r>
  <r>
    <s v="EXXONMOBIL EVERETT TERMINAL"/>
    <s v="1190484"/>
    <n v="55.64483568"/>
    <n v="55.453325759999998"/>
    <n v="0"/>
    <n v="2.2680000000000001E-3"/>
    <n v="0.18924192000000001"/>
    <n v="0"/>
    <n v="0"/>
    <x v="8"/>
  </r>
  <r>
    <s v="IRVING OIL TERMINALS"/>
    <s v="1190490"/>
    <n v="48.944528640000001"/>
    <n v="48.781686240000006"/>
    <n v="0"/>
    <n v="4.8988799999999999E-2"/>
    <n v="0.1138536"/>
    <n v="0"/>
    <n v="0"/>
    <x v="8"/>
  </r>
  <r>
    <s v="BUCKEYE SPRINGFIELD TERMINAL"/>
    <s v="0420202"/>
    <n v="35.405112960000004"/>
    <n v="35.262954720000003"/>
    <n v="0"/>
    <n v="3.4020000000000002E-2"/>
    <n v="0.10813824"/>
    <n v="0"/>
    <n v="0"/>
    <x v="8"/>
  </r>
  <r>
    <s v="GAS RECOVERY SERVICES"/>
    <s v="1200533"/>
    <n v="35.369732160000005"/>
    <n v="0"/>
    <n v="35.188836480000006"/>
    <n v="5.4069119999999998E-2"/>
    <n v="0.12682656"/>
    <n v="0"/>
    <n v="0"/>
    <x v="0"/>
  </r>
  <r>
    <s v="MARBLEHEAD MUNICIPAL WILKINS"/>
    <s v="1190976"/>
    <n v="27.262630080000001"/>
    <n v="27.181344960000001"/>
    <n v="0"/>
    <n v="2.7216000000000001E-2"/>
    <n v="5.4069119999999998E-2"/>
    <n v="0"/>
    <n v="0"/>
    <x v="0"/>
  </r>
  <r>
    <s v="INTERPRINT INC"/>
    <s v="1170013"/>
    <n v="12.125181599999999"/>
    <n v="12.1120272"/>
    <n v="0"/>
    <n v="5.8060799999999999E-3"/>
    <n v="7.3483199999999993E-3"/>
    <n v="0"/>
    <n v="0"/>
    <x v="5"/>
  </r>
  <r>
    <s v="MUSTANG MOTORCYCLE PRODUCTS LLC "/>
    <s v="0420307"/>
    <n v="0"/>
    <n v="0"/>
    <n v="0"/>
    <n v="0"/>
    <n v="0"/>
    <n v="0"/>
    <n v="0"/>
    <x v="5"/>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74">
  <r>
    <s v="FORE RIVER ENERGY CENTER"/>
    <s v="1190227"/>
    <n v="1412256.9877416005"/>
    <n v="1410006.0744000005"/>
    <n v="0"/>
    <n v="1190.2123800000002"/>
    <n v="1060.7009616000003"/>
    <n v="0"/>
    <n v="0"/>
    <x v="0"/>
  </r>
  <r>
    <s v="SEMASS PARTNERSHIP"/>
    <s v="1200001"/>
    <n v="1175379.4589644803"/>
    <n v="473823.96020800009"/>
    <n v="681824"/>
    <n v="7694.1446400000004"/>
    <n v="12037.354116479999"/>
    <n v="0"/>
    <n v="0"/>
    <x v="1"/>
  </r>
  <r>
    <s v="BLACKSTONE POWER GENERATING LLC"/>
    <s v="1180211"/>
    <n v="949710.83135040011"/>
    <n v="948746.27190672013"/>
    <n v="0"/>
    <n v="440.00787600000001"/>
    <n v="524.55156768000006"/>
    <n v="0"/>
    <n v="0"/>
    <x v="0"/>
  </r>
  <r>
    <s v="ANP BELLINGHAM ENERGY COMPANY LLC"/>
    <s v="1201509"/>
    <n v="857830.23750816006"/>
    <n v="856958.95845504"/>
    <n v="0"/>
    <n v="397.44431999999995"/>
    <n v="473.83473312000007"/>
    <n v="0"/>
    <n v="0"/>
    <x v="0"/>
  </r>
  <r>
    <s v="KENDALL GREEN ENERGY LLC"/>
    <s v="1190093"/>
    <n v="677759.24884752033"/>
    <n v="676909.75665600027"/>
    <n v="0"/>
    <n v="441.48661199999998"/>
    <n v="408.00557952000003"/>
    <n v="0"/>
    <n v="0"/>
    <x v="0"/>
  </r>
  <r>
    <s v="MYSTIC STATION"/>
    <s v="1190128"/>
    <n v="649237.62946895999"/>
    <n v="648325.79721503996"/>
    <n v="0"/>
    <n v="553.43509200000005"/>
    <n v="358.39716191999997"/>
    <n v="0"/>
    <n v="0"/>
    <x v="0"/>
  </r>
  <r>
    <s v="COVANTA HAVERHILL INCORPORATED"/>
    <s v="1210007"/>
    <n v="620138.2936996799"/>
    <n v="234084.57317807997"/>
    <n v="322905"/>
    <n v="54897.420816000005"/>
    <n v="8251.2997055999986"/>
    <n v="0"/>
    <n v="0"/>
    <x v="1"/>
  </r>
  <r>
    <s v="WHEELABRATOR MILLBURY INC"/>
    <s v="1180419"/>
    <n v="459345.4565314608"/>
    <n v="165662.23465609923"/>
    <n v="282942"/>
    <n v="4188.5009636400009"/>
    <n v="6552.7209117216007"/>
    <n v="0"/>
    <n v="0"/>
    <x v="1"/>
  </r>
  <r>
    <s v="MILLENNIUM POWER COMPANY LLC"/>
    <s v="1180281"/>
    <n v="444273.16080671997"/>
    <n v="443821.08617279999"/>
    <n v="0"/>
    <n v="205.87089600000002"/>
    <n v="246.20373792000001"/>
    <n v="0"/>
    <n v="0"/>
    <x v="0"/>
  </r>
  <r>
    <s v="WHEELABRATOR NORTH ANDOVER INCORPORATED"/>
    <s v="1210261"/>
    <n v="406683.81603753119"/>
    <n v="168053.67592701761"/>
    <n v="229706"/>
    <n v="3479.9998993200002"/>
    <n v="5444.1402111936004"/>
    <n v="0"/>
    <n v="0"/>
    <x v="1"/>
  </r>
  <r>
    <s v="DISTRIGAS OF MASSACHUSETTS LLC"/>
    <s v="1190814"/>
    <n v="398557.79841024004"/>
    <n v="17297.814643199999"/>
    <n v="0"/>
    <n v="381250.27836"/>
    <n v="9.7054070400000008"/>
    <n v="0"/>
    <n v="0"/>
    <x v="2"/>
  </r>
  <r>
    <s v="NATIONAL GRID USA SERVICE COMPANY INC"/>
    <s v="1193490"/>
    <n v="362939.30611344002"/>
    <n v="6626.5593911999995"/>
    <n v="0"/>
    <n v="356309.25926399999"/>
    <n v="3.48745824"/>
    <n v="0"/>
    <n v="0"/>
    <x v="0"/>
  </r>
  <r>
    <s v="WHEELABRATOR SAUGUS INC"/>
    <s v="1197654"/>
    <n v="318056.0877932256"/>
    <n v="127247.12139425923"/>
    <n v="182954"/>
    <n v="3061.0038412800004"/>
    <n v="4793.9625576864"/>
    <n v="0"/>
    <n v="0"/>
    <x v="1"/>
  </r>
  <r>
    <s v="MEDICAL AREA TOTAL ENERGY PLANT"/>
    <s v="1191191"/>
    <n v="271876.07524896006"/>
    <n v="271581.91401600005"/>
    <n v="0"/>
    <n v="136.92823200000001"/>
    <n v="157.23300096"/>
    <n v="0"/>
    <n v="0"/>
    <x v="0"/>
  </r>
  <r>
    <s v="CANAL GENERATING LLC"/>
    <s v="1200054"/>
    <n v="226746.91501056007"/>
    <n v="225979.59790224006"/>
    <n v="0"/>
    <n v="227.55996144000002"/>
    <n v="539.75714687999982"/>
    <n v="0"/>
    <n v="0"/>
    <x v="0"/>
  </r>
  <r>
    <s v="FOOTPRINT POWER SALEM HARBOR DEVELOPMENT"/>
    <s v="1193733"/>
    <n v="223198.38724175998"/>
    <n v="222975.008928"/>
    <n v="0"/>
    <n v="103.18265999999998"/>
    <n v="120.19565376000001"/>
    <n v="0"/>
    <n v="0"/>
    <x v="0"/>
  </r>
  <r>
    <s v="BERKSHIRE POWER COMPANY LLC"/>
    <s v="0420067"/>
    <n v="211568.61930624"/>
    <n v="211351.57887312002"/>
    <n v="0"/>
    <n v="100.737756"/>
    <n v="116.30267711999998"/>
    <n v="0"/>
    <n v="0"/>
    <x v="0"/>
  </r>
  <r>
    <s v="MASSACHUSETTS INSTITUTE OF TECHNOLOGY"/>
    <s v="1191844"/>
    <n v="170098.22633328001"/>
    <n v="169920.76422384"/>
    <n v="0"/>
    <n v="81.516456000000005"/>
    <n v="95.945653440000001"/>
    <n v="0"/>
    <n v="0"/>
    <x v="3"/>
  </r>
  <r>
    <s v="CANAL 3 GENERATING LLC"/>
    <s v="1201180"/>
    <n v="153146.63078063997"/>
    <n v="150205.68460799998"/>
    <n v="0"/>
    <n v="100.833012"/>
    <n v="188.40384864000001"/>
    <n v="2651.709312"/>
    <n v="0"/>
    <x v="0"/>
  </r>
  <r>
    <s v="RESOURCE CONTROL INC-WESTMINSTER"/>
    <s v="1180329"/>
    <n v="128540.33920385281"/>
    <n v="10930.411900799996"/>
    <n v="50868.164592000001"/>
    <n v="66636.128412000005"/>
    <n v="105.6342990528"/>
    <n v="0"/>
    <n v="0"/>
    <x v="4"/>
  </r>
  <r>
    <s v="CONSTELLATION WEST MEDWAY LLC"/>
    <s v="1200133"/>
    <n v="127145.46230063999"/>
    <n v="126982.82610719999"/>
    <n v="0"/>
    <n v="66.01467599999998"/>
    <n v="96.621517440000005"/>
    <n v="0"/>
    <n v="0"/>
    <x v="0"/>
  </r>
  <r>
    <s v="VICINITY ENERGY LLC"/>
    <s v="1190507"/>
    <n v="112881.12541776001"/>
    <n v="112706.24728608"/>
    <n v="0"/>
    <n v="65.982923999999997"/>
    <n v="108.89520768"/>
    <n v="0"/>
    <n v="0"/>
    <x v="5"/>
  </r>
  <r>
    <s v="COLUMBIA GAS LAWRENCE OPERATING CENTER"/>
    <s v="1210635"/>
    <n v="111251.08188432002"/>
    <n v="7757.0772854400002"/>
    <n v="0"/>
    <n v="103489.70927904002"/>
    <n v="4.2953198400000039"/>
    <n v="0"/>
    <n v="0"/>
    <x v="2"/>
  </r>
  <r>
    <s v="DIGHTON POWER"/>
    <s v="1200276"/>
    <n v="108407.94629616001"/>
    <n v="108308.02003056"/>
    <n v="0"/>
    <n v="45.586800000000004"/>
    <n v="54.339465600000004"/>
    <n v="0"/>
    <n v="0"/>
    <x v="0"/>
  </r>
  <r>
    <s v="UMASS AMHERST CAMPUS"/>
    <s v="0420004"/>
    <n v="104208.56512416001"/>
    <n v="104081.96736000001"/>
    <n v="0"/>
    <n v="54.658800000000006"/>
    <n v="71.938964160000012"/>
    <n v="0"/>
    <n v="0"/>
    <x v="3"/>
  </r>
  <r>
    <s v="NEA BELLINGHAM"/>
    <s v="1201550"/>
    <n v="102336.99211008"/>
    <n v="102221.59282272001"/>
    <n v="0"/>
    <n v="50.354135999999997"/>
    <n v="65.045151360000006"/>
    <n v="0"/>
    <n v="0"/>
    <x v="0"/>
  </r>
  <r>
    <s v="MASSPOWER LLC"/>
    <s v="0420007"/>
    <n v="98818.721547840003"/>
    <n v="98718.600959999996"/>
    <n v="0"/>
    <n v="45.672984"/>
    <n v="54.447603839999999"/>
    <n v="0"/>
    <n v="0"/>
    <x v="0"/>
  </r>
  <r>
    <s v="UMASS MEDICAL SCHOOL"/>
    <s v="1180334"/>
    <n v="82127.444948639997"/>
    <n v="82034.674223039998"/>
    <n v="0"/>
    <n v="42.486443999999999"/>
    <n v="50.2842816"/>
    <n v="0"/>
    <n v="0"/>
    <x v="3"/>
  </r>
  <r>
    <s v="NSTAR GAS"/>
    <s v="1193487"/>
    <n v="78580.602485280004"/>
    <n v="2089.5589310400005"/>
    <n v="0"/>
    <n v="76489.921529280007"/>
    <n v="1.1220249600000001"/>
    <n v="0"/>
    <n v="0"/>
    <x v="2"/>
  </r>
  <r>
    <s v="HARVARD UNIVERSITY BLACKSTONE STEAM PLAN"/>
    <s v="1190092"/>
    <n v="77258.651238719991"/>
    <n v="77167.339199999988"/>
    <n v="0"/>
    <n v="38.946095999999997"/>
    <n v="52.36594272"/>
    <n v="0"/>
    <n v="0"/>
    <x v="3"/>
  </r>
  <r>
    <s v="SOLUTIA INC"/>
    <s v="0420086"/>
    <n v="77012.106756480018"/>
    <n v="76932.076838400011"/>
    <n v="0"/>
    <n v="36.287999999999997"/>
    <n v="43.741918079999998"/>
    <n v="0"/>
    <n v="0"/>
    <x v="6"/>
  </r>
  <r>
    <s v="MILFORD POWER LLC"/>
    <s v="1201504"/>
    <n v="70581.765562560002"/>
    <n v="70511.125255200008"/>
    <n v="0"/>
    <n v="32.629716000000002"/>
    <n v="38.010591359999999"/>
    <n v="0"/>
    <n v="0"/>
    <x v="0"/>
  </r>
  <r>
    <s v="STONY BROOK ENERGY CENTER"/>
    <s v="0420001"/>
    <n v="66055.108452479995"/>
    <n v="65907.259074720001"/>
    <n v="0"/>
    <n v="48.911052959999999"/>
    <n v="98.938324800000004"/>
    <n v="0"/>
    <n v="0"/>
    <x v="0"/>
  </r>
  <r>
    <s v="BOSTON UNIVERSITY PHYSICAL PLANT"/>
    <s v="1191578"/>
    <n v="59618.20539024"/>
    <n v="59550.326781119998"/>
    <n v="0"/>
    <n v="29.501690400000001"/>
    <n v="38.376918719999999"/>
    <n v="0"/>
    <n v="0"/>
    <x v="3"/>
  </r>
  <r>
    <s v="MWRA DEER ISLAND"/>
    <s v="1191899"/>
    <n v="52499.919286080003"/>
    <n v="6441.6273969599943"/>
    <n v="45800.804669760008"/>
    <n v="76.869323999999992"/>
    <n v="180.61789535999998"/>
    <n v="0"/>
    <n v="0"/>
    <x v="7"/>
  </r>
  <r>
    <s v="TWIN RIVERS TECHNOLOGIES MANUFACTURING C"/>
    <s v="1190497"/>
    <n v="49144.646255039996"/>
    <n v="49093.881701759994"/>
    <n v="0"/>
    <n v="23.144939999999998"/>
    <n v="27.619613279999996"/>
    <n v="0"/>
    <n v="0"/>
    <x v="6"/>
  </r>
  <r>
    <s v="GILLETTE COMPANY LLC THE"/>
    <s v="1190033"/>
    <n v="47599.620697440012"/>
    <n v="47550.451999680008"/>
    <n v="0"/>
    <n v="22.417547039999999"/>
    <n v="26.751150719999998"/>
    <n v="0"/>
    <n v="0"/>
    <x v="6"/>
  </r>
  <r>
    <s v="ST GOBAIN ABRASIVES INC"/>
    <s v="1180115"/>
    <n v="47514.270142080015"/>
    <n v="47465.672798880012"/>
    <n v="0"/>
    <n v="22.225402079999999"/>
    <n v="26.371941120000006"/>
    <n v="0"/>
    <n v="0"/>
    <x v="6"/>
  </r>
  <r>
    <s v="LIBERTY UTILITIES"/>
    <s v="1200159"/>
    <n v="45713.604152159991"/>
    <n v="1738.6321982400002"/>
    <n v="0"/>
    <n v="43974.106847999996"/>
    <n v="0.86510591999999997"/>
    <n v="0"/>
    <n v="0"/>
    <x v="2"/>
  </r>
  <r>
    <s v="NE RENEWABLE POWER FITCHBURG LLC"/>
    <s v="1180061"/>
    <n v="45055.07320608"/>
    <n v="115.98960239999457"/>
    <n v="42844.751711999997"/>
    <n v="300.94881264000003"/>
    <n v="1793.3830790399998"/>
    <n v="0"/>
    <n v="0"/>
    <x v="0"/>
  </r>
  <r>
    <s v="ANALOG DEVICES INC"/>
    <s v="1190226"/>
    <n v="43001.9874808272"/>
    <n v="5497.2373879584011"/>
    <n v="0"/>
    <n v="2.5717985999999993"/>
    <n v="2533.5364910687999"/>
    <n v="8577.7211520000001"/>
    <n v="26390.920651200002"/>
    <x v="6"/>
  </r>
  <r>
    <s v="CARVER MARION WAREHAM REGIONAL REFUSE"/>
    <s v="1200610"/>
    <n v="42763.121493119994"/>
    <n v="16.683407999999471"/>
    <n v="6056.9298720000006"/>
    <n v="36689.454143999996"/>
    <n v="5.4069119999999998E-2"/>
    <n v="0"/>
    <n v="0"/>
    <x v="4"/>
  </r>
  <r>
    <s v="ROUSSELOT PEABODY INC"/>
    <s v="1190175"/>
    <n v="42238.156695840007"/>
    <n v="42194.578708800007"/>
    <n v="0"/>
    <n v="19.880562239999996"/>
    <n v="23.697424800000004"/>
    <n v="0"/>
    <n v="0"/>
    <x v="6"/>
  </r>
  <r>
    <s v="WYETH LLC"/>
    <s v="1211015"/>
    <n v="42063.458643359998"/>
    <n v="42020.433776159996"/>
    <n v="0"/>
    <n v="19.504799999999999"/>
    <n v="23.5200672"/>
    <n v="0"/>
    <n v="0"/>
    <x v="6"/>
  </r>
  <r>
    <s v="SPECIALTY MINERALS"/>
    <s v="1170042"/>
    <n v="41771.703304799994"/>
    <n v="41703.895185119996"/>
    <n v="0"/>
    <n v="25.215986879999999"/>
    <n v="42.592132800000002"/>
    <n v="0"/>
    <n v="0"/>
    <x v="6"/>
  </r>
  <r>
    <s v="UPPER BLACKSTONE SSI"/>
    <s v="1180937"/>
    <n v="36981.082837440001"/>
    <n v="30485.027522880002"/>
    <n v="3647.3703839999998"/>
    <n v="241.17458400000004"/>
    <n v="2607.51034656"/>
    <n v="0"/>
    <n v="0"/>
    <x v="7"/>
  </r>
  <r>
    <s v="ERVING PAPER MILLS"/>
    <s v="0420121"/>
    <n v="36734.414522400002"/>
    <n v="36691.640677440002"/>
    <n v="0"/>
    <n v="18.379871999999999"/>
    <n v="24.393972960000003"/>
    <n v="0"/>
    <n v="0"/>
    <x v="6"/>
  </r>
  <r>
    <s v="USAF HANSCOM AFB 66 ABG/CEIE"/>
    <s v="1190499"/>
    <n v="35790.103964159985"/>
    <n v="35739.28080575999"/>
    <n v="0"/>
    <n v="19.973368799999999"/>
    <n v="30.849789599999998"/>
    <n v="0"/>
    <n v="0"/>
    <x v="5"/>
  </r>
  <r>
    <s v="SKYWORKS SOLUTIONS INC"/>
    <s v="1191245"/>
    <n v="35583.634316159994"/>
    <n v="4151.6855856000002"/>
    <n v="0"/>
    <n v="1.9595519999999997"/>
    <n v="68.018952959999993"/>
    <n v="1176.9287039999999"/>
    <n v="30185.041521599996"/>
    <x v="6"/>
  </r>
  <r>
    <s v="SEAMAN PAPER COMPANY"/>
    <s v="1180035"/>
    <n v="34732.020728160001"/>
    <n v="1442.097367199993"/>
    <n v="32846.32115856"/>
    <n v="64.473615359999997"/>
    <n v="379.12858704000001"/>
    <n v="0"/>
    <n v="0"/>
    <x v="6"/>
  </r>
  <r>
    <s v="SOUTHBRIDGE LANDFILL GAS MANAGEMENT"/>
    <s v="1180570"/>
    <n v="30568.130218080001"/>
    <n v="10.41429311999887"/>
    <n v="25015.76784"/>
    <n v="5493.7432871999999"/>
    <n v="48.204797759999998"/>
    <n v="0"/>
    <n v="0"/>
    <x v="4"/>
  </r>
  <r>
    <s v="DARTMOUTH POWER ASSOCATES"/>
    <s v="1200025"/>
    <n v="30047.819538240001"/>
    <n v="30013.305658560002"/>
    <n v="0"/>
    <n v="14.832719999999998"/>
    <n v="19.68115968"/>
    <n v="0"/>
    <n v="0"/>
    <x v="0"/>
  </r>
  <r>
    <s v="TENNESSEE GAS PIPELINE LLC STATION 264"/>
    <s v="1180591"/>
    <n v="29855.047793759997"/>
    <n v="29820.514862879998"/>
    <n v="0"/>
    <n v="14.986943999999999"/>
    <n v="19.545986880000001"/>
    <n v="0"/>
    <n v="0"/>
    <x v="2"/>
  </r>
  <r>
    <s v="BIOGEN INC"/>
    <s v="1191819"/>
    <n v="29828.16020016"/>
    <n v="29797.454201760003"/>
    <n v="0"/>
    <n v="14.079744"/>
    <n v="16.626254399999997"/>
    <n v="0"/>
    <n v="0"/>
    <x v="6"/>
  </r>
  <r>
    <s v="PITTSFIELD GENERATING COMPANY LP"/>
    <s v="1170006"/>
    <n v="29603.331727199999"/>
    <n v="29573.395488000002"/>
    <n v="0"/>
    <n v="13.850676000000004"/>
    <n v="16.085563199999999"/>
    <n v="0"/>
    <n v="0"/>
    <x v="0"/>
  </r>
  <r>
    <s v="NEWARK AMERICA"/>
    <s v="1180355"/>
    <n v="29493.93855744"/>
    <n v="29348.927627040001"/>
    <n v="0"/>
    <n v="13.487795999999999"/>
    <n v="131.5231344"/>
    <n v="0"/>
    <n v="0"/>
    <x v="6"/>
  </r>
  <r>
    <s v="NORTHEASTERN UNIVERSITY"/>
    <s v="1190054"/>
    <n v="29359.018049759998"/>
    <n v="29328.095956319998"/>
    <n v="0"/>
    <n v="13.961717280000007"/>
    <n v="16.960376160000003"/>
    <n v="0"/>
    <n v="0"/>
    <x v="3"/>
  </r>
  <r>
    <s v="TENNESSEE GAS PIPELINE COMPANY LLC"/>
    <s v="0420005"/>
    <n v="28278.810383039996"/>
    <n v="27136.615463999995"/>
    <n v="0"/>
    <n v="1075.041072"/>
    <n v="67.153847040000002"/>
    <n v="0"/>
    <n v="0"/>
    <x v="2"/>
  </r>
  <r>
    <s v="GENERAL ELECTRIC AIRCRAFT ENGINES"/>
    <s v="1190138"/>
    <n v="27517.570844299196"/>
    <n v="27474.026359247997"/>
    <n v="0"/>
    <n v="16.414763399999998"/>
    <n v="27.129721651199997"/>
    <n v="0"/>
    <n v="0"/>
    <x v="6"/>
  </r>
  <r>
    <s v="HOME MARKET FOODS"/>
    <s v="1193160"/>
    <n v="26296.199761098029"/>
    <n v="26269.069305630896"/>
    <n v="0"/>
    <n v="12.377032603488001"/>
    <n v="14.753422863648"/>
    <n v="0"/>
    <n v="0"/>
    <x v="6"/>
  </r>
  <r>
    <s v="HOLLINGSWORTH &amp; VOSE"/>
    <s v="1210086"/>
    <n v="23633.807672159997"/>
    <n v="23609.312637119998"/>
    <n v="0"/>
    <n v="11.141413920000002"/>
    <n v="13.353621120000001"/>
    <n v="0"/>
    <n v="0"/>
    <x v="6"/>
  </r>
  <r>
    <s v="COMMUNITY ECO SPRINGFIELD LLC"/>
    <s v="0420006"/>
    <n v="23476.107577507202"/>
    <n v="13145.427819748804"/>
    <n v="9819"/>
    <n v="199.54846044000001"/>
    <n v="312.13129731840002"/>
    <n v="0"/>
    <n v="0"/>
    <x v="1"/>
  </r>
  <r>
    <s v="TUFTS UNIVERSITY"/>
    <s v="1190156"/>
    <n v="22615.384044959999"/>
    <n v="22591.92866112"/>
    <n v="0"/>
    <n v="10.672572960000002"/>
    <n v="12.78281088"/>
    <n v="0"/>
    <n v="0"/>
    <x v="3"/>
  </r>
  <r>
    <s v="HOPKINTON LNG CORP"/>
    <s v="1190957"/>
    <n v="22273.263411840002"/>
    <n v="22250.276687520003"/>
    <n v="0"/>
    <n v="10.485326879999999"/>
    <n v="12.50139744"/>
    <n v="0"/>
    <n v="0"/>
    <x v="2"/>
  </r>
  <r>
    <s v="BFI FALL RIVER LANDFILL"/>
    <s v="1200866"/>
    <n v="22129.761699360002"/>
    <n v="184.49726400000239"/>
    <n v="15825.603407039998"/>
    <n v="6119.0662679999996"/>
    <n v="0.59476032000000012"/>
    <n v="0"/>
    <n v="0"/>
    <x v="4"/>
  </r>
  <r>
    <s v="WYMAN GORDON COMPANY"/>
    <s v="1180039"/>
    <n v="21656.541503520006"/>
    <n v="21635.239903200003"/>
    <n v="0"/>
    <n v="10.14095376"/>
    <n v="11.160646559999998"/>
    <n v="0"/>
    <n v="0"/>
    <x v="6"/>
  </r>
  <r>
    <s v="BOSTON COLLEGE CHESTNUT HILL"/>
    <s v="1190292"/>
    <n v="21560.578250399987"/>
    <n v="21536.259212159988"/>
    <n v="0"/>
    <n v="10.618413119999998"/>
    <n v="13.70062512"/>
    <n v="0"/>
    <n v="0"/>
    <x v="3"/>
  </r>
  <r>
    <s v="MASSPORT LOGAN AIRPORT"/>
    <s v="1191249"/>
    <n v="21376.903091039996"/>
    <n v="21350.376925919994"/>
    <n v="0"/>
    <n v="11.073373919999996"/>
    <n v="15.4527912"/>
    <n v="0"/>
    <n v="0"/>
    <x v="5"/>
  </r>
  <r>
    <s v="BAYSTATE MEDICAL CENTER"/>
    <s v="0420093"/>
    <n v="21226.394437920004"/>
    <n v="21204.242881920003"/>
    <n v="0"/>
    <n v="10.039891679999998"/>
    <n v="12.111664320000001"/>
    <n v="0"/>
    <n v="0"/>
    <x v="3"/>
  </r>
  <r>
    <s v="BRAINTREE ELECTRIC"/>
    <s v="1190491"/>
    <n v="21002.076174239999"/>
    <n v="20956.5744696"/>
    <n v="0"/>
    <n v="15.250032000000003"/>
    <n v="30.251672640000002"/>
    <n v="0"/>
    <n v="0"/>
    <x v="0"/>
  </r>
  <r>
    <s v="COOLEY DICKINSON HOSPITAL"/>
    <s v="0420054"/>
    <n v="20735.607613387201"/>
    <n v="1703.2563887471999"/>
    <n v="18527.75122464"/>
    <n v="36.36"/>
    <n v="468.24"/>
    <n v="0"/>
    <n v="0"/>
    <x v="3"/>
  </r>
  <r>
    <s v="AGRI MARK INC"/>
    <s v="0420788"/>
    <n v="20655.641442240001"/>
    <n v="20634.329862720002"/>
    <n v="0"/>
    <n v="9.722371680000002"/>
    <n v="11.589207840000002"/>
    <n v="0"/>
    <n v="0"/>
    <x v="6"/>
  </r>
  <r>
    <s v="BONDIS ISLAND LANDFILL"/>
    <s v="0420361"/>
    <n v="20272.971600000001"/>
    <n v="0"/>
    <n v="0"/>
    <n v="20272.971600000001"/>
    <n v="0"/>
    <n v="0"/>
    <n v="0"/>
    <x v="4"/>
  </r>
  <r>
    <s v="OCEAN SPRAY CRANBERRIES INC"/>
    <s v="1200278"/>
    <n v="19538.640918720008"/>
    <n v="18696.566085120005"/>
    <n v="2.5253726400000001"/>
    <n v="72.96618672000001"/>
    <n v="766.58327424000004"/>
    <n v="0"/>
    <n v="0"/>
    <x v="6"/>
  </r>
  <r>
    <s v="SMITH COLLEGE"/>
    <s v="0420058"/>
    <n v="18625.524341759996"/>
    <n v="18605.982527999997"/>
    <n v="0"/>
    <n v="8.8361280000000004"/>
    <n v="10.70568576"/>
    <n v="0"/>
    <n v="0"/>
    <x v="3"/>
  </r>
  <r>
    <s v="COMMUNITY ECO PITTSFIELD LLC"/>
    <s v="1170004"/>
    <n v="17784.0111066912"/>
    <n v="9198.6498834208014"/>
    <n v="8191.9999999999991"/>
    <n v="153.38651832000002"/>
    <n v="239.9747049504"/>
    <n v="0"/>
    <n v="0"/>
    <x v="1"/>
  </r>
  <r>
    <s v="LAHEY CLINIC HOSPITAL INC"/>
    <s v="1190593"/>
    <n v="17013.326974560005"/>
    <n v="16995.603008160004"/>
    <n v="0"/>
    <n v="8.0465918399999996"/>
    <n v="9.6773745600000023"/>
    <n v="0"/>
    <n v="0"/>
    <x v="3"/>
  </r>
  <r>
    <s v="TAUNTON MUNICIPAL LIGHT PLANT"/>
    <s v="1200067"/>
    <n v="16753.308213600001"/>
    <n v="16733.911824000003"/>
    <n v="0"/>
    <n v="8.3122199999999999"/>
    <n v="11.084169599999999"/>
    <n v="0"/>
    <n v="0"/>
    <x v="0"/>
  </r>
  <r>
    <s v="COCA-COLA NORTH AMERICA"/>
    <s v="0420033"/>
    <n v="16344.993823199997"/>
    <n v="16327.496203199997"/>
    <n v="0"/>
    <n v="7.8572591999999997"/>
    <n v="9.6403607999999981"/>
    <n v="0"/>
    <n v="0"/>
    <x v="6"/>
  </r>
  <r>
    <s v="TENNESSEE GAS PIPELINE LLC STATION 266A"/>
    <s v="1180060"/>
    <n v="15521.707736639999"/>
    <n v="15504.878541599999"/>
    <n v="0"/>
    <n v="7.799652"/>
    <n v="9.0295430399999983"/>
    <n v="0"/>
    <n v="0"/>
    <x v="2"/>
  </r>
  <r>
    <s v="COMMONWEALTH NEW BEDFORD ENERGY LLC"/>
    <s v="1200624"/>
    <n v="15462.196958880004"/>
    <n v="11.543484960001521"/>
    <n v="15373.4112"/>
    <n v="23.145302879999999"/>
    <n v="54.096971040000007"/>
    <n v="0"/>
    <n v="0"/>
    <x v="4"/>
  </r>
  <r>
    <s v="MWRA FORE RIVER STAGING AREA"/>
    <s v="1190304"/>
    <n v="15052.557602880001"/>
    <n v="15029.286199200002"/>
    <n v="0"/>
    <n v="15.755796"/>
    <n v="7.5156076800000013"/>
    <n v="0"/>
    <n v="0"/>
    <x v="7"/>
  </r>
  <r>
    <s v="BRISTOL-MYERS SQUIBB CO"/>
    <s v="1210627"/>
    <n v="14636.092927679996"/>
    <n v="14620.801436639997"/>
    <n v="0"/>
    <n v="6.937812000000001"/>
    <n v="8.3536790399999994"/>
    <n v="0"/>
    <n v="0"/>
    <x v="6"/>
  </r>
  <r>
    <s v="CRANE &amp; COMPANY INC"/>
    <s v="1170039"/>
    <n v="14599.061386559997"/>
    <n v="14581.853798399998"/>
    <n v="0"/>
    <n v="7.448112000000001"/>
    <n v="9.7594761600000002"/>
    <n v="0"/>
    <n v="0"/>
    <x v="6"/>
  </r>
  <r>
    <s v="UMASS MEMORIAL MEDICAL CENTER"/>
    <s v="1180519"/>
    <n v="14536.261555199999"/>
    <n v="14521.048809119999"/>
    <n v="0"/>
    <n v="6.8905468799999996"/>
    <n v="8.3221992"/>
    <n v="0"/>
    <n v="0"/>
    <x v="3"/>
  </r>
  <r>
    <s v="SONOCO PRODUCTS CO INC"/>
    <s v="0420925"/>
    <n v="14329.96636176"/>
    <n v="14315.18172336"/>
    <n v="0"/>
    <n v="6.7448505600000006"/>
    <n v="8.0397878399999989"/>
    <n v="0"/>
    <n v="0"/>
    <x v="6"/>
  </r>
  <r>
    <s v="ENCORE BOSTON HARBOR"/>
    <s v="1193978"/>
    <n v="13991.132604959999"/>
    <n v="13976.660769120001"/>
    <n v="0"/>
    <n v="6.5937110400000005"/>
    <n v="7.8781247999999993"/>
    <n v="0"/>
    <n v="0"/>
    <x v="3"/>
  </r>
  <r>
    <s v="GENZYME CORPORATION"/>
    <s v="1191771"/>
    <n v="13984.896512160001"/>
    <n v="13970.422408320002"/>
    <n v="0"/>
    <n v="6.6611160000000007"/>
    <n v="7.8129878399999999"/>
    <n v="0"/>
    <n v="0"/>
    <x v="6"/>
  </r>
  <r>
    <s v="MA COM TECHNOLOGY SOLUTIONS INC"/>
    <s v="1210330"/>
    <n v="13472.36888256"/>
    <n v="13434.01101504"/>
    <n v="0"/>
    <n v="11.870711999999999"/>
    <n v="26.487155520000002"/>
    <n v="0"/>
    <n v="0"/>
    <x v="6"/>
  </r>
  <r>
    <s v="BRANDEIS UNIVERSITY"/>
    <s v="1190335"/>
    <n v="13439.956713119998"/>
    <n v="13426.046071199999"/>
    <n v="0"/>
    <n v="6.33642912"/>
    <n v="7.5742128000000006"/>
    <n v="0"/>
    <n v="0"/>
    <x v="3"/>
  </r>
  <r>
    <s v="AMERESCO CHICOPEE ENERGY INC"/>
    <s v="0420110"/>
    <n v="13239.48048192"/>
    <n v="1729.4770079999994"/>
    <n v="11448.864"/>
    <n v="17.694935999999998"/>
    <n v="43.444537919999995"/>
    <n v="0"/>
    <n v="0"/>
    <x v="0"/>
  </r>
  <r>
    <s v="GREATER LAWRENCE SANITARY DISTRICT"/>
    <s v="1210242"/>
    <n v="13178.677760640003"/>
    <n v="12676.619944800001"/>
    <n v="2.3455656"/>
    <n v="7.3631073600000008"/>
    <n v="492.34914287999999"/>
    <n v="0"/>
    <n v="0"/>
    <x v="7"/>
  </r>
  <r>
    <s v="RAYTHEON INTEGRATED AIR DEFENSE CENTER"/>
    <s v="1211013"/>
    <n v="13167.985739126398"/>
    <n v="6590.9389035167987"/>
    <n v="0"/>
    <n v="3.1645857600000005"/>
    <n v="3.9035618495999995"/>
    <n v="0"/>
    <n v="6569.9786880000001"/>
    <x v="6"/>
  </r>
  <r>
    <s v="BFINA EAST BRIDGEWATER LANDFILL"/>
    <s v="1192250"/>
    <n v="13019.778233280002"/>
    <n v="0"/>
    <n v="9980.6515200000013"/>
    <n v="3021.2028"/>
    <n v="17.923913280000001"/>
    <n v="0"/>
    <n v="0"/>
    <x v="4"/>
  </r>
  <r>
    <s v="WASTE MANAGEMENT OF MASS INC"/>
    <s v="1201047"/>
    <n v="12886.597463039998"/>
    <n v="12.534238079999731"/>
    <n v="7728.9448319999992"/>
    <n v="5131.13662656"/>
    <n v="13.9817664"/>
    <n v="0"/>
    <n v="0"/>
    <x v="4"/>
  </r>
  <r>
    <s v="CERTAINTEED"/>
    <s v="1191170"/>
    <n v="12879.77758704"/>
    <n v="12866.63969808"/>
    <n v="0"/>
    <n v="5.9466960000000002"/>
    <n v="7.1911929600000004"/>
    <n v="0"/>
    <n v="0"/>
    <x v="6"/>
  </r>
  <r>
    <s v="WILLIAMS COLLEGE"/>
    <s v="1170036"/>
    <n v="12485.340362879999"/>
    <n v="12471.940655999999"/>
    <n v="0"/>
    <n v="6.0192720000000008"/>
    <n v="7.3804348799999993"/>
    <n v="0"/>
    <n v="0"/>
    <x v="3"/>
  </r>
  <r>
    <s v="IXYS INTEGRATED CIRUITS, LLC"/>
    <s v="1191497"/>
    <n v="12427.837387459202"/>
    <n v="637.18564865760004"/>
    <n v="0"/>
    <n v="0.30307283999999995"/>
    <n v="87.959914761600018"/>
    <n v="2866.824576"/>
    <n v="8835.564175200001"/>
    <x v="6"/>
  </r>
  <r>
    <s v="ACUSHNET COMPANY PLANT #2"/>
    <s v="1200254"/>
    <n v="12362.603551200003"/>
    <n v="12349.904656320003"/>
    <n v="0"/>
    <n v="5.7867566400000001"/>
    <n v="6.9121382399999991"/>
    <n v="0"/>
    <n v="0"/>
    <x v="6"/>
  </r>
  <r>
    <s v="UMASS LOWELL NORTH CAMPUS"/>
    <s v="1210041"/>
    <n v="12198.013339679999"/>
    <n v="12184.829909279999"/>
    <n v="0"/>
    <n v="5.8768415999999997"/>
    <n v="7.3065888000000001"/>
    <n v="0"/>
    <n v="0"/>
    <x v="3"/>
  </r>
  <r>
    <s v="WELLESLEY COLLEGE"/>
    <s v="1190261"/>
    <n v="11907.741817440001"/>
    <n v="11893.474010880002"/>
    <n v="0"/>
    <n v="6.0537456000000027"/>
    <n v="8.2140609600000012"/>
    <n v="0"/>
    <n v="0"/>
    <x v="3"/>
  </r>
  <r>
    <s v="TANNER STREET GENERATION LLC"/>
    <s v="1210362"/>
    <n v="11699.737912800001"/>
    <n v="11687.415868800001"/>
    <n v="0"/>
    <n v="5.5634040000000002"/>
    <n v="6.7586400000000006"/>
    <n v="0"/>
    <n v="0"/>
    <x v="0"/>
  </r>
  <r>
    <s v="NOVARTIS INSTITUTES FOR BIOMEDICAL RESEA"/>
    <s v="1191940"/>
    <n v="10899.286775999995"/>
    <n v="8748.7193707199967"/>
    <n v="0"/>
    <n v="2145.7549814399999"/>
    <n v="4.8124238399999992"/>
    <n v="0"/>
    <n v="0"/>
    <x v="3"/>
  </r>
  <r>
    <s v="BENEVENTO ASPHALT CORPORATION"/>
    <s v="1190062"/>
    <n v="10673.762299199998"/>
    <n v="10662.749979839999"/>
    <n v="0"/>
    <n v="5.0238921599999991"/>
    <n v="5.9884272000000003"/>
    <n v="0"/>
    <n v="0"/>
    <x v="6"/>
  </r>
  <r>
    <s v="BRIDGEWATER CORRECTIONAL COMPLEX"/>
    <s v="1192151"/>
    <n v="10666.383584371199"/>
    <n v="10655.076754324798"/>
    <n v="0"/>
    <n v="5.0837446800000006"/>
    <n v="6.2230853664000003"/>
    <n v="0"/>
    <n v="0"/>
    <x v="3"/>
  </r>
  <r>
    <s v="FLEXCON COMPANY INC"/>
    <s v="1180998"/>
    <n v="10292.788376640001"/>
    <n v="10282.168421280001"/>
    <n v="0"/>
    <n v="4.8450830400000005"/>
    <n v="5.7748723200000009"/>
    <n v="0"/>
    <n v="0"/>
    <x v="6"/>
  </r>
  <r>
    <s v="BMR BLACKFAN CIRCLE LLC"/>
    <s v="1191993"/>
    <n v="9967.7087697600018"/>
    <n v="9913.3599600000016"/>
    <n v="0"/>
    <n v="4.2126739200000003"/>
    <n v="50.136135840000001"/>
    <n v="0"/>
    <n v="0"/>
    <x v="3"/>
  </r>
  <r>
    <s v="AGGREGATE INDUSTRIES"/>
    <s v="1200404"/>
    <n v="9884.98492128"/>
    <n v="9851.9802595199999"/>
    <n v="0"/>
    <n v="9.7531257599999996"/>
    <n v="23.251535999999998"/>
    <n v="0"/>
    <n v="0"/>
    <x v="6"/>
  </r>
  <r>
    <s v="GILLETTE STADIUM"/>
    <s v="1200515"/>
    <n v="9857.2058222399992"/>
    <n v="9851.6793412799998"/>
    <n v="0"/>
    <n v="2.45361312"/>
    <n v="3.0728678400000007"/>
    <n v="0"/>
    <n v="0"/>
    <x v="3"/>
  </r>
  <r>
    <s v="KENS FOODS INCORPORATED"/>
    <s v="1192000"/>
    <n v="9805.6956367439998"/>
    <n v="7797.5708841072001"/>
    <n v="1988.22777552"/>
    <n v="6.8241507264000001"/>
    <n v="13.072826390399999"/>
    <n v="0"/>
    <n v="0"/>
    <x v="6"/>
  </r>
  <r>
    <s v="ONYX SPECIALTY PAPERS INC WILLOW MILL"/>
    <s v="1170015"/>
    <n v="9549.5562489599997"/>
    <n v="9537.7698158399999"/>
    <n v="0"/>
    <n v="4.9737239999999998"/>
    <n v="6.8127091200000001"/>
    <n v="0"/>
    <n v="0"/>
    <x v="6"/>
  </r>
  <r>
    <s v="MUELLER ROAD GAS CONTROL"/>
    <s v="0421125"/>
    <n v="9466.9086052799994"/>
    <n v="134.45411615999996"/>
    <n v="0"/>
    <n v="9332.4004199999999"/>
    <n v="5.4069119999999998E-2"/>
    <n v="0"/>
    <n v="0"/>
    <x v="2"/>
  </r>
  <r>
    <s v="ACUSHNET COMPANY - BALL PLANT III"/>
    <s v="1200619"/>
    <n v="9318.8137392000008"/>
    <n v="9309.3103656000003"/>
    <n v="0"/>
    <n v="4.3313356799999996"/>
    <n v="5.1720379200000002"/>
    <n v="0"/>
    <n v="0"/>
    <x v="6"/>
  </r>
  <r>
    <s v="BAKER COMMODITIES"/>
    <s v="1210247"/>
    <n v="9318.7792656000001"/>
    <n v="9309.1647600000015"/>
    <n v="0"/>
    <n v="4.38622128"/>
    <n v="5.2282843199999993"/>
    <n v="0"/>
    <n v="0"/>
    <x v="6"/>
  </r>
  <r>
    <s v="UNIVERSITY PARK AT MIT"/>
    <s v="1193230"/>
    <n v="9279.3108945600015"/>
    <n v="9269.5911537600005"/>
    <n v="0"/>
    <n v="4.4009179199999986"/>
    <n v="5.3188228799999999"/>
    <n v="0"/>
    <n v="0"/>
    <x v="3"/>
  </r>
  <r>
    <s v="SHIRE"/>
    <s v="1190813"/>
    <n v="9130.242421439998"/>
    <n v="8850.430280159997"/>
    <n v="0"/>
    <n v="4.1572439999999995"/>
    <n v="5.0371372799999987"/>
    <n v="135.30887999999999"/>
    <n v="135.30887999999999"/>
    <x v="6"/>
  </r>
  <r>
    <s v="AGT WEYMOUTH COMPRESSOR STATION"/>
    <s v="1193820"/>
    <n v="9102.5274614399987"/>
    <n v="8880.208575839999"/>
    <n v="0"/>
    <n v="217.31749200000002"/>
    <n v="5.0013935999999992"/>
    <n v="0"/>
    <n v="0"/>
    <x v="2"/>
  </r>
  <r>
    <s v="BROX INDUSTRIES INC"/>
    <s v="1210259"/>
    <n v="8934.9736996799984"/>
    <n v="8925.392579039999"/>
    <n v="0"/>
    <n v="4.3364159999999998"/>
    <n v="5.2447046400000001"/>
    <n v="0"/>
    <n v="0"/>
    <x v="6"/>
  </r>
  <r>
    <s v="CLARK UNIVERSITY"/>
    <s v="1180105"/>
    <n v="8692.2877204800006"/>
    <n v="8682.8727081600009"/>
    <n v="0"/>
    <n v="4.1919897600000002"/>
    <n v="5.2230225599999995"/>
    <n v="0"/>
    <n v="0"/>
    <x v="3"/>
  </r>
  <r>
    <s v="ISP FREETOWN FINE CHEMICALS"/>
    <s v="1200075"/>
    <n v="8630.5768012799999"/>
    <n v="8583.56869104"/>
    <n v="0"/>
    <n v="3.644676"/>
    <n v="43.363434239999997"/>
    <n v="0"/>
    <n v="0"/>
    <x v="6"/>
  </r>
  <r>
    <s v="BRIGHAM AND WOMENS FAULKNER HOSPITAL"/>
    <s v="1190549"/>
    <n v="8608.68279936"/>
    <n v="8599.6743033599996"/>
    <n v="0"/>
    <n v="4.0805856"/>
    <n v="4.9279104"/>
    <n v="0"/>
    <n v="0"/>
    <x v="3"/>
  </r>
  <r>
    <s v="NEWTON WELLESLEY HOSPITAL"/>
    <s v="1190168"/>
    <n v="8495.3788718399992"/>
    <n v="8486.5216060799994"/>
    <n v="0"/>
    <n v="4.0195310399999995"/>
    <n v="4.8377347199999994"/>
    <n v="0"/>
    <n v="0"/>
    <x v="3"/>
  </r>
  <r>
    <s v="NORTH SHORE MEDICAL CENTER INC"/>
    <s v="1190563"/>
    <n v="8343.2884248000009"/>
    <n v="8334.6018033600012"/>
    <n v="0"/>
    <n v="3.9450499199999993"/>
    <n v="4.7415715199999999"/>
    <n v="0"/>
    <n v="0"/>
    <x v="3"/>
  </r>
  <r>
    <s v="COLLEGE OF THE HOLY CROSS"/>
    <s v="1180106"/>
    <n v="8247.4942737600013"/>
    <n v="8238.97702656"/>
    <n v="0"/>
    <n v="3.9213719999999999"/>
    <n v="4.5958752"/>
    <n v="0"/>
    <n v="0"/>
    <x v="3"/>
  </r>
  <r>
    <s v="ROYAL HOSPITALITY SERVICES INC"/>
    <s v="1190258"/>
    <n v="8239.7630246399985"/>
    <n v="8231.2613812799991"/>
    <n v="0"/>
    <n v="3.8784614400000006"/>
    <n v="4.6231819199999995"/>
    <n v="0"/>
    <n v="0"/>
    <x v="3"/>
  </r>
  <r>
    <s v="ARE MA REGION NO 110 LLC"/>
    <s v="1191745"/>
    <n v="8090.3472753599999"/>
    <n v="8086.18086864"/>
    <n v="0"/>
    <n v="2.6380468799999996"/>
    <n v="1.52835984"/>
    <n v="0"/>
    <n v="0"/>
    <x v="3"/>
  </r>
  <r>
    <s v="WORCESTER POLYTECHNICAL INSTITUTE"/>
    <s v="1180127"/>
    <n v="8078.3520048000009"/>
    <n v="8069.9080593600011"/>
    <n v="0"/>
    <n v="3.8269324800000009"/>
    <n v="4.6170129599999994"/>
    <n v="0"/>
    <n v="0"/>
    <x v="3"/>
  </r>
  <r>
    <s v="MCI SHIRLEY"/>
    <s v="1180299"/>
    <n v="8028.2792822400006"/>
    <n v="8019.8359718400006"/>
    <n v="0"/>
    <n v="3.8148667199999999"/>
    <n v="4.6284436799999993"/>
    <n v="0"/>
    <n v="0"/>
    <x v="3"/>
  </r>
  <r>
    <s v="TEWKSBURY HOSPITAL"/>
    <s v="1210255"/>
    <n v="7969.1258505600008"/>
    <n v="7960.7370628800008"/>
    <n v="0"/>
    <n v="3.7888300800000008"/>
    <n v="4.5999576000000015"/>
    <n v="0"/>
    <n v="0"/>
    <x v="3"/>
  </r>
  <r>
    <s v="ABBVIE BIORESEARCH CENTER INC"/>
    <s v="1180186"/>
    <n v="7962.5615327999994"/>
    <n v="7953.5354371199992"/>
    <n v="0"/>
    <n v="3.9310790399999997"/>
    <n v="5.0950166400000008"/>
    <n v="0"/>
    <n v="0"/>
    <x v="6"/>
  </r>
  <r>
    <s v="MCI CONCORD"/>
    <s v="1190579"/>
    <n v="7895.4903316799991"/>
    <n v="7887.3111979199994"/>
    <n v="0"/>
    <n v="3.7237838400000003"/>
    <n v="4.4553499200000006"/>
    <n v="0"/>
    <n v="0"/>
    <x v="3"/>
  </r>
  <r>
    <s v="KANZAKI SPECIALTY PAPERS INC"/>
    <s v="0420189"/>
    <n v="7766.0383348800005"/>
    <n v="7736.5250323200007"/>
    <n v="0"/>
    <n v="9.2103479999999998"/>
    <n v="20.30295456"/>
    <n v="0"/>
    <n v="0"/>
    <x v="6"/>
  </r>
  <r>
    <s v="WHIRLPOOL"/>
    <s v="1200813"/>
    <n v="7754.7542183999994"/>
    <n v="7746.7524422399993"/>
    <n v="0"/>
    <n v="3.6503006400000007"/>
    <n v="4.351475520000001"/>
    <n v="0"/>
    <n v="0"/>
    <x v="3"/>
  </r>
  <r>
    <s v="PHILLIPS ACADEMY"/>
    <s v="1210003"/>
    <n v="7711.0689095999996"/>
    <n v="7702.0618651199993"/>
    <n v="0"/>
    <n v="3.8673028799999996"/>
    <n v="5.1397415999999998"/>
    <n v="0"/>
    <n v="0"/>
    <x v="3"/>
  </r>
  <r>
    <s v="MASSACHUSETTS GENERAL HOSPITAL"/>
    <s v="1190513"/>
    <n v="7600.0869604799991"/>
    <n v="7136.9459380799999"/>
    <n v="0"/>
    <n v="3.1797360000000001"/>
    <n v="408.43813247999998"/>
    <n v="25.761576959999999"/>
    <n v="25.761576959999999"/>
    <x v="3"/>
  </r>
  <r>
    <s v="MODERNA THERAPEUTICS INC."/>
    <s v="1193919"/>
    <n v="7528.9840718399983"/>
    <n v="7520.9866502399982"/>
    <n v="0"/>
    <n v="3.5957779200000006"/>
    <n v="4.4016436800000003"/>
    <n v="0"/>
    <n v="0"/>
    <x v="6"/>
  </r>
  <r>
    <s v="GARELICK FARMS INC"/>
    <s v="1200868"/>
    <n v="7516.4015707199987"/>
    <n v="4763.584092959999"/>
    <n v="2715.4479139200002"/>
    <n v="24.149663999999998"/>
    <n v="13.21989984"/>
    <n v="0"/>
    <n v="0"/>
    <x v="6"/>
  </r>
  <r>
    <s v="BRIDGEWATER STATE UNIVERSITY"/>
    <s v="1192145"/>
    <n v="7470.3254270400012"/>
    <n v="7462.4901220800011"/>
    <n v="0"/>
    <n v="3.5454283200000001"/>
    <n v="4.289876640000001"/>
    <n v="0"/>
    <n v="0"/>
    <x v="3"/>
  </r>
  <r>
    <s v="AGT WESTWOOD"/>
    <s v="1193482"/>
    <n v="7365.22458336"/>
    <n v="1061.0662910400004"/>
    <n v="0"/>
    <n v="6303.5635319999992"/>
    <n v="0.59476032000000012"/>
    <n v="0"/>
    <n v="0"/>
    <x v="2"/>
  </r>
  <r>
    <s v="VA HEALTHCARE SYSTEM BROCKTON"/>
    <s v="1192229"/>
    <n v="7303.6950134399985"/>
    <n v="7296.027812639999"/>
    <n v="0"/>
    <n v="3.4674998399999994"/>
    <n v="4.1997009599999995"/>
    <n v="0"/>
    <n v="0"/>
    <x v="3"/>
  </r>
  <r>
    <s v="US EDITH NOURSE VA HOSPITAL"/>
    <s v="1190248"/>
    <n v="7274.775836159999"/>
    <n v="7267.0295275199987"/>
    <n v="0"/>
    <n v="3.4784769600000001"/>
    <n v="4.2678316799999987"/>
    <n v="0"/>
    <n v="0"/>
    <x v="3"/>
  </r>
  <r>
    <s v="UMASS BOSTON CAMPUS EH&amp;S"/>
    <s v="1190763"/>
    <n v="7170.870863520001"/>
    <n v="7163.398710720001"/>
    <n v="0"/>
    <n v="3.3918393600000001"/>
    <n v="4.0803134400000003"/>
    <n v="0"/>
    <n v="0"/>
    <x v="3"/>
  </r>
  <r>
    <s v="SIEMENS HEALTHCARE DIAGNOSTICS INC"/>
    <s v="1191071"/>
    <n v="7136.7664032000002"/>
    <n v="7129.3900507200005"/>
    <n v="0"/>
    <n v="3.3623553599999996"/>
    <n v="4.0139971200000009"/>
    <n v="0"/>
    <n v="0"/>
    <x v="6"/>
  </r>
  <r>
    <s v="BROAD INSTITUTE"/>
    <s v="1191975"/>
    <n v="7098.356462400001"/>
    <n v="7090.8883012800006"/>
    <n v="0"/>
    <n v="3.3737860799999999"/>
    <n v="4.0943750399999992"/>
    <n v="0"/>
    <n v="0"/>
    <x v="3"/>
  </r>
  <r>
    <s v="CAPE COD HOSPITAL"/>
    <s v="1200130"/>
    <n v="7070.2500456000007"/>
    <n v="6218.4715286400005"/>
    <n v="0"/>
    <n v="2.9552947200000004"/>
    <n v="848.82322224000006"/>
    <n v="0"/>
    <n v="0"/>
    <x v="3"/>
  </r>
  <r>
    <s v="LYNN REGIONAL WWTP"/>
    <s v="1190520"/>
    <n v="6993.8598139199976"/>
    <n v="504.57683807999808"/>
    <n v="6345.101952"/>
    <n v="56.237600160000014"/>
    <n v="87.943423679999981"/>
    <n v="0"/>
    <n v="0"/>
    <x v="7"/>
  </r>
  <r>
    <s v="FRANKLIN ENERGY CENTER"/>
    <s v="1200687"/>
    <n v="6920.9646609599995"/>
    <n v="6913.8240897599999"/>
    <n v="0"/>
    <n v="3.2575737600000001"/>
    <n v="3.88299744"/>
    <n v="0"/>
    <n v="0"/>
    <x v="3"/>
  </r>
  <r>
    <s v="RESILIENCE BOSTON INC"/>
    <s v="1191405"/>
    <n v="6908.0941238400001"/>
    <n v="6900.9452971199999"/>
    <n v="0"/>
    <n v="3.2553964800000004"/>
    <n v="3.8934302400000007"/>
    <n v="0"/>
    <n v="0"/>
    <x v="6"/>
  </r>
  <r>
    <s v="LANTHEUS MEDICAL IMAGING INC"/>
    <s v="1210153"/>
    <n v="6876.4407364799999"/>
    <n v="6871.1449564800005"/>
    <n v="0"/>
    <n v="2.4015398400000008"/>
    <n v="2.8942401600000003"/>
    <n v="0"/>
    <n v="0"/>
    <x v="6"/>
  </r>
  <r>
    <s v="PJ KEATING COMPANY"/>
    <s v="1180296"/>
    <n v="6711.7009049999997"/>
    <n v="6704.7762092976"/>
    <n v="0"/>
    <n v="3.1590518400000001"/>
    <n v="3.7656438624000002"/>
    <n v="0"/>
    <n v="0"/>
    <x v="6"/>
  </r>
  <r>
    <s v="ST VINCENT HOSPITAL @ WORC MED CTR"/>
    <s v="1180295"/>
    <n v="6704.66912976"/>
    <n v="6697.7217014400003"/>
    <n v="0"/>
    <n v="3.1624992000000001"/>
    <n v="3.7849291200000001"/>
    <n v="0"/>
    <n v="0"/>
    <x v="3"/>
  </r>
  <r>
    <s v="MERCY MEDICAL CENTER"/>
    <s v="0420508"/>
    <n v="6651.9888422400018"/>
    <n v="6645.1057344000019"/>
    <n v="0"/>
    <n v="3.1355553599999997"/>
    <n v="3.7475524799999995"/>
    <n v="0"/>
    <n v="0"/>
    <x v="3"/>
  </r>
  <r>
    <s v="MM TAUNTON ENERGY LLC"/>
    <s v="1200217"/>
    <n v="6627.03548976"/>
    <n v="6.3322560000194067E-2"/>
    <n v="6593.0513241599992"/>
    <n v="10.130158079999999"/>
    <n v="23.790684959999997"/>
    <n v="0"/>
    <n v="0"/>
    <x v="0"/>
  </r>
  <r>
    <s v="FITCHBURG STATE UNIVERSITY"/>
    <s v="1180028"/>
    <n v="6505.034235840003"/>
    <n v="6498.2545488000023"/>
    <n v="0"/>
    <n v="3.0773131200000008"/>
    <n v="3.7023739199999994"/>
    <n v="0"/>
    <n v="0"/>
    <x v="3"/>
  </r>
  <r>
    <s v="BRITTANY GLOBAL TECHNOLOGIES CORP"/>
    <s v="1200290"/>
    <n v="6438.7229054400004"/>
    <n v="6431.82945552"/>
    <n v="0"/>
    <n v="3.0872015999999998"/>
    <n v="3.8062483200000012"/>
    <n v="0"/>
    <n v="0"/>
    <x v="6"/>
  </r>
  <r>
    <s v="VICINITY ENERGY LLC"/>
    <s v="1190009"/>
    <n v="6396.6749111999998"/>
    <n v="6384.4018560000004"/>
    <n v="0"/>
    <n v="4.29786"/>
    <n v="7.9751952000000008"/>
    <n v="0"/>
    <n v="0"/>
    <x v="5"/>
  </r>
  <r>
    <s v="RESOURCE CONTROL INC"/>
    <s v="1180395"/>
    <n v="6361.4651183999995"/>
    <n v="0"/>
    <n v="4844.5314623999993"/>
    <n v="1508.823288"/>
    <n v="8.1103679999999994"/>
    <n v="0"/>
    <n v="0"/>
    <x v="4"/>
  </r>
  <r>
    <s v="HAARTZ CORP"/>
    <s v="1190901"/>
    <n v="6186.2715532800003"/>
    <n v="6180.3399168000005"/>
    <n v="0"/>
    <n v="2.7059054399999996"/>
    <n v="3.2257310399999999"/>
    <n v="0"/>
    <n v="0"/>
    <x v="6"/>
  </r>
  <r>
    <s v="BHA MARY ELLEN MCCORMICK"/>
    <s v="1190100"/>
    <n v="6136.6624099199989"/>
    <n v="6130.3300631999991"/>
    <n v="0"/>
    <n v="2.8887969599999996"/>
    <n v="3.4435497599999993"/>
    <n v="0"/>
    <n v="0"/>
    <x v="3"/>
  </r>
  <r>
    <s v="MT AUBURN HOSPITAL"/>
    <s v="1190543"/>
    <n v="6132.4085491200012"/>
    <n v="6125.714864640001"/>
    <n v="0"/>
    <n v="2.9693563199999997"/>
    <n v="3.7243281599999998"/>
    <n v="0"/>
    <n v="0"/>
    <x v="3"/>
  </r>
  <r>
    <s v="CRANE &amp; COMPANY INC"/>
    <s v="1170038"/>
    <n v="6121.9894478400001"/>
    <n v="6113.5140225599998"/>
    <n v="0"/>
    <n v="3.3929280000000004"/>
    <n v="5.0824972800000001"/>
    <n v="0"/>
    <n v="0"/>
    <x v="6"/>
  </r>
  <r>
    <s v="BERKSHIRE MEDICAL CENTER"/>
    <s v="1170026"/>
    <n v="6098.7977870400009"/>
    <n v="6092.4728793600007"/>
    <n v="0"/>
    <n v="2.8780012799999999"/>
    <n v="3.4469063999999996"/>
    <n v="0"/>
    <n v="0"/>
    <x v="3"/>
  </r>
  <r>
    <s v="SOUTH SHORE HOSPITAL"/>
    <s v="1190228"/>
    <n v="6032.7805708799997"/>
    <n v="6026.1068447999996"/>
    <n v="0"/>
    <n v="2.9405980799999996"/>
    <n v="3.7331280000000011"/>
    <n v="0"/>
    <n v="0"/>
    <x v="3"/>
  </r>
  <r>
    <s v="WHEATON COLLEGE"/>
    <s v="1200045"/>
    <n v="5860.63819152"/>
    <n v="5854.5528753600001"/>
    <n v="0"/>
    <n v="2.76750432"/>
    <n v="3.3178118399999996"/>
    <n v="0"/>
    <n v="0"/>
    <x v="3"/>
  </r>
  <r>
    <s v="BOURNE LANDFILL"/>
    <s v="1200614"/>
    <n v="5813.2738238399997"/>
    <n v="4.8276648000000133"/>
    <n v="5777.9567999999999"/>
    <n v="8.8500988799999991"/>
    <n v="21.639260159999999"/>
    <n v="0"/>
    <n v="0"/>
    <x v="4"/>
  </r>
  <r>
    <s v="BAGEL BOY INC"/>
    <s v="1210704"/>
    <n v="5645.7634262399997"/>
    <n v="5639.9383857599996"/>
    <n v="0"/>
    <n v="2.6573702399999997"/>
    <n v="3.1676702399999996"/>
    <n v="0"/>
    <n v="0"/>
    <x v="6"/>
  </r>
  <r>
    <s v="WESTOVER AIR RESERVE BASE"/>
    <s v="0420017"/>
    <n v="5634.33315984"/>
    <n v="5628.2734267199994"/>
    <n v="0"/>
    <n v="2.7084455999999992"/>
    <n v="3.3512875199999996"/>
    <n v="0"/>
    <n v="0"/>
    <x v="5"/>
  </r>
  <r>
    <s v="US VA MEDICAL CENTER"/>
    <s v="1191709"/>
    <n v="5606.5861756799986"/>
    <n v="5600.655990719999"/>
    <n v="0"/>
    <n v="2.6719761600000003"/>
    <n v="3.2582088000000002"/>
    <n v="0"/>
    <n v="0"/>
    <x v="3"/>
  </r>
  <r>
    <s v="BRADFORD INDUSTRIES "/>
    <s v="1210087"/>
    <n v="5593.5149314464006"/>
    <n v="5584.3429326048008"/>
    <n v="0"/>
    <n v="3.07391112"/>
    <n v="6.0980877215999998"/>
    <n v="0"/>
    <n v="0"/>
    <x v="6"/>
  </r>
  <r>
    <s v="BEVERLY HOSPITAL"/>
    <s v="1190715"/>
    <n v="5520.6866736000011"/>
    <n v="5514.9129806400006"/>
    <n v="0"/>
    <n v="2.6376840000000001"/>
    <n v="3.1360089599999994"/>
    <n v="0"/>
    <n v="0"/>
    <x v="3"/>
  </r>
  <r>
    <s v="CHICOPEE SANITARY LANDFILL"/>
    <s v="0420233"/>
    <n v="5515.6318459200002"/>
    <n v="1.3335839999952805E-2"/>
    <n v="510.11855999999995"/>
    <n v="5003.6616000000004"/>
    <n v="1.8383500800000001"/>
    <n v="0"/>
    <n v="0"/>
    <x v="4"/>
  </r>
  <r>
    <s v="VERTEX PHARMACEUTICALS INC"/>
    <s v="1193776"/>
    <n v="5454.2942395199998"/>
    <n v="5448.6402062399993"/>
    <n v="0"/>
    <n v="2.57318208"/>
    <n v="3.0808512000000001"/>
    <n v="0"/>
    <n v="0"/>
    <x v="3"/>
  </r>
  <r>
    <s v="TL EDWARDS INC"/>
    <s v="1192129"/>
    <n v="5434.0926191999997"/>
    <n v="5428.63100304"/>
    <n v="0"/>
    <n v="2.4842764800000006"/>
    <n v="2.97733968"/>
    <n v="0"/>
    <n v="0"/>
    <x v="6"/>
  </r>
  <r>
    <s v="PLAINVILLE GENERATING"/>
    <s v="1200616"/>
    <n v="5395.639223520001"/>
    <n v="0"/>
    <n v="5368.0213339200009"/>
    <n v="8.2477180800000003"/>
    <n v="19.37017152"/>
    <n v="0"/>
    <n v="0"/>
    <x v="0"/>
  </r>
  <r>
    <s v="HOLT AND BUGBEE COMPANY"/>
    <s v="1210270"/>
    <n v="5363.1169199999995"/>
    <n v="4.037039999999835"/>
    <n v="5292.5503679999993"/>
    <n v="9.7569360000000014"/>
    <n v="56.772576000000001"/>
    <n v="0"/>
    <n v="0"/>
    <x v="5"/>
  </r>
  <r>
    <s v="NORTHFIELD MOUNT HERMON SCHOOL"/>
    <s v="0420550"/>
    <n v="5338.5874113599994"/>
    <n v="5320.0803499199992"/>
    <n v="0"/>
    <n v="5.4690552000000006"/>
    <n v="13.038006240000001"/>
    <n v="0"/>
    <n v="0"/>
    <x v="3"/>
  </r>
  <r>
    <s v="ROHM AND HAAS ELECTRONIC MATERIALS LLC"/>
    <s v="1190910"/>
    <n v="5287.9472352000003"/>
    <n v="5282.4763656000005"/>
    <n v="0"/>
    <n v="2.4970679999999992"/>
    <n v="2.9738016000000003"/>
    <n v="0"/>
    <n v="0"/>
    <x v="6"/>
  </r>
  <r>
    <s v="AIR LIQUIDE ADVANCED TECHNOLOGIES "/>
    <s v="1193671"/>
    <n v="5273.7711656111996"/>
    <n v="103.71280590720001"/>
    <n v="0"/>
    <n v="4.8875399999999999E-2"/>
    <n v="5.8124304000000002E-2"/>
    <n v="0"/>
    <n v="5169.95136"/>
    <x v="6"/>
  </r>
  <r>
    <s v="SBC ENERGY LLC"/>
    <s v="1180264"/>
    <n v="5163.6494952000003"/>
    <n v="5158.3303094399998"/>
    <n v="0"/>
    <n v="2.4267599999999998"/>
    <n v="2.8924257600000001"/>
    <n v="0"/>
    <n v="0"/>
    <x v="0"/>
  </r>
  <r>
    <s v="BOSTIK INCORPORATED"/>
    <s v="1190159"/>
    <n v="5125.0594752000006"/>
    <n v="5120.645584320001"/>
    <n v="0"/>
    <n v="2.0116252799999996"/>
    <n v="2.4022656000000002"/>
    <n v="0"/>
    <n v="0"/>
    <x v="6"/>
  </r>
  <r>
    <s v="BMR ROGERS STREET LLC"/>
    <s v="1193267"/>
    <n v="5019.3496281599992"/>
    <n v="5013.253425599999"/>
    <n v="0"/>
    <n v="2.1319199999999996"/>
    <n v="3.9642825599999991"/>
    <n v="0"/>
    <n v="0"/>
    <x v="3"/>
  </r>
  <r>
    <s v="BARNHARDT MANUFACTURING CO"/>
    <s v="0420061"/>
    <n v="4996.0168977599997"/>
    <n v="4989.7691020799994"/>
    <n v="0"/>
    <n v="2.5986743999999997"/>
    <n v="3.6491212800000001"/>
    <n v="0"/>
    <n v="0"/>
    <x v="6"/>
  </r>
  <r>
    <s v="NEWLY WEDS FOODS"/>
    <s v="1191181"/>
    <n v="4975.5055593599991"/>
    <n v="4970.3855039999999"/>
    <n v="0"/>
    <n v="2.3356771199999997"/>
    <n v="2.7843782400000006"/>
    <n v="0"/>
    <n v="0"/>
    <x v="6"/>
  </r>
  <r>
    <s v="WRENTHAM DEVELOPMENTAL CENTER"/>
    <s v="1200828"/>
    <n v="4842.9869543999994"/>
    <n v="4837.9129847999993"/>
    <n v="0"/>
    <n v="2.2969396799999999"/>
    <n v="2.7770299200000004"/>
    <n v="0"/>
    <n v="0"/>
    <x v="3"/>
  </r>
  <r>
    <s v="FRAMINGHAM STATE UNIVERSITY"/>
    <s v="1190584"/>
    <n v="4822.713574559999"/>
    <n v="4817.7112737599991"/>
    <n v="0"/>
    <n v="2.2759833600000001"/>
    <n v="2.7263174400000003"/>
    <n v="0"/>
    <n v="0"/>
    <x v="3"/>
  </r>
  <r>
    <s v="PATRIOT BEVERAGES LLC "/>
    <s v="1210907"/>
    <n v="4762.9314442079994"/>
    <n v="4758.0175436975996"/>
    <n v="0"/>
    <n v="2.2418046"/>
    <n v="2.6720959103999999"/>
    <n v="0"/>
    <n v="0"/>
    <x v="6"/>
  </r>
  <r>
    <s v="GRANBY SANITARY LANDFILL"/>
    <s v="0420234"/>
    <n v="4761.1368302399997"/>
    <n v="0"/>
    <n v="29.352274559999998"/>
    <n v="4731.7034519999997"/>
    <n v="8.1103679999999997E-2"/>
    <n v="0"/>
    <n v="0"/>
    <x v="4"/>
  </r>
  <r>
    <s v="LOWELL GENERAL HOSPITAL"/>
    <s v="1210316"/>
    <n v="4756.3007284800005"/>
    <n v="4751.3342620800004"/>
    <n v="0"/>
    <n v="2.25239616"/>
    <n v="2.7140702400000003"/>
    <n v="0"/>
    <n v="0"/>
    <x v="3"/>
  </r>
  <r>
    <s v="THE ARTISAN CHEF MANUFACTURING LLC"/>
    <s v="1210699"/>
    <n v="4720.28942448"/>
    <n v="4715.4188491200002"/>
    <n v="0"/>
    <n v="2.2219142399999998"/>
    <n v="2.6486611199999999"/>
    <n v="0"/>
    <n v="0"/>
    <x v="6"/>
  </r>
  <r>
    <s v="NEW CORR PACKAGING"/>
    <s v="1180227"/>
    <n v="4666.5166867199996"/>
    <n v="4661.70217632"/>
    <n v="0"/>
    <n v="2.1964219200000001"/>
    <n v="2.6180884799999999"/>
    <n v="0"/>
    <n v="0"/>
    <x v="6"/>
  </r>
  <r>
    <s v="INDUSTRIAL POWER SERVICES CORP"/>
    <s v="0420105"/>
    <n v="4596.1045401600004"/>
    <n v="0"/>
    <n v="4572.5791204799998"/>
    <n v="7.0256289599999997"/>
    <n v="16.49979072"/>
    <n v="0"/>
    <n v="0"/>
    <x v="0"/>
  </r>
  <r>
    <s v="BABSON COLLEGE"/>
    <s v="1191892"/>
    <n v="4594.6429502399997"/>
    <n v="4589.5981924799999"/>
    <n v="0"/>
    <n v="2.2262687999999997"/>
    <n v="2.79580896"/>
    <n v="1.1340000000000001E-2"/>
    <n v="1.1340000000000001E-2"/>
    <x v="3"/>
  </r>
  <r>
    <s v="HOLLINGSWORTH &amp; VOSE COMPANY"/>
    <s v="1190260"/>
    <n v="4590.6662390399997"/>
    <n v="4585.9246675199993"/>
    <n v="0"/>
    <n v="2.1618576000000003"/>
    <n v="2.5797139200000001"/>
    <n v="0"/>
    <n v="0"/>
    <x v="6"/>
  </r>
  <r>
    <s v="NEW ENGLAND SHEETS LLC"/>
    <s v="1210701"/>
    <n v="4585.3791681599996"/>
    <n v="4580.72604864"/>
    <n v="0"/>
    <n v="2.16594"/>
    <n v="2.4871795199999998"/>
    <n v="0"/>
    <n v="0"/>
    <x v="6"/>
  </r>
  <r>
    <s v="SOUTH ESSEX SEWERAGE"/>
    <s v="1190501"/>
    <n v="4581.5256547199979"/>
    <n v="4574.8586419199983"/>
    <n v="0"/>
    <n v="3.03431184"/>
    <n v="3.6327009600000006"/>
    <n v="0"/>
    <n v="0"/>
    <x v="7"/>
  </r>
  <r>
    <s v="YANKEE CANDLE CO"/>
    <s v="0420102"/>
    <n v="4567.135739039999"/>
    <n v="4562.4230164799992"/>
    <n v="0"/>
    <n v="2.14988256"/>
    <n v="2.56284"/>
    <n v="0"/>
    <n v="0"/>
    <x v="6"/>
  </r>
  <r>
    <s v="CHARLTON MEMORIAL HOSPITAL"/>
    <s v="1200123"/>
    <n v="4487.8551681599993"/>
    <n v="4483.0368475199994"/>
    <n v="0"/>
    <n v="2.1547814399999998"/>
    <n v="2.6635392000000002"/>
    <n v="0"/>
    <n v="0"/>
    <x v="3"/>
  </r>
  <r>
    <s v="EMS CUP LLC"/>
    <s v="1200002"/>
    <n v="4466.1515875200002"/>
    <n v="4443.8059814400003"/>
    <n v="0"/>
    <n v="6.3141119999999997"/>
    <n v="16.031494079999998"/>
    <n v="0"/>
    <n v="0"/>
    <x v="5"/>
  </r>
  <r>
    <s v="POLYFOAM CORPORATION"/>
    <s v="1180303"/>
    <n v="4432.1570798399998"/>
    <n v="4427.5833403199995"/>
    <n v="0"/>
    <n v="2.0863785600000004"/>
    <n v="2.4873609600000006"/>
    <n v="0"/>
    <n v="0"/>
    <x v="6"/>
  </r>
  <r>
    <s v="STURDY MEMORIAL HOSP"/>
    <s v="1200086"/>
    <n v="4428.5076863999984"/>
    <n v="4423.881601439999"/>
    <n v="0"/>
    <n v="2.0971742400000002"/>
    <n v="2.5289107199999998"/>
    <n v="0"/>
    <n v="0"/>
    <x v="3"/>
  </r>
  <r>
    <s v="PEABODY MUNICIPAL LIGHT PLANT"/>
    <s v="1190015"/>
    <n v="4424.2012080000004"/>
    <n v="4417.6739040000002"/>
    <n v="0"/>
    <n v="2.4721199999999999"/>
    <n v="4.0551839999999997"/>
    <n v="0"/>
    <n v="0"/>
    <x v="0"/>
  </r>
  <r>
    <s v="SOUTH HADLEY LANDFILL"/>
    <s v="0420177"/>
    <n v="4407.9405551999998"/>
    <n v="0"/>
    <n v="4385.3600750400001"/>
    <n v="6.7382280000000003"/>
    <n v="15.842252160000001"/>
    <n v="0"/>
    <n v="0"/>
    <x v="4"/>
  </r>
  <r>
    <s v="NASOYA FOODS USA LLC"/>
    <s v="1210937"/>
    <n v="4377.78731376"/>
    <n v="4373.2658289600004"/>
    <n v="0"/>
    <n v="2.0617934399999998"/>
    <n v="2.4596913599999999"/>
    <n v="0"/>
    <n v="0"/>
    <x v="6"/>
  </r>
  <r>
    <s v="MILLENNIUM PLACE"/>
    <s v="1191833"/>
    <n v="4327.1390635200005"/>
    <n v="4322.69405568"/>
    <n v="0"/>
    <n v="2.0389319999999995"/>
    <n v="2.4060758400000002"/>
    <n v="0"/>
    <n v="0"/>
    <x v="5"/>
  </r>
  <r>
    <s v="AGGREGATE INDUSTRIES"/>
    <s v="1190344"/>
    <n v="4309.3811678399989"/>
    <n v="4305.0556382399991"/>
    <n v="0"/>
    <n v="1.9686239999999999"/>
    <n v="2.3569056000000002"/>
    <n v="0"/>
    <n v="0"/>
    <x v="6"/>
  </r>
  <r>
    <s v="LAWRENCE GENERAL HOSPITAL"/>
    <s v="1210025"/>
    <n v="4291.7461977600005"/>
    <n v="4287.2018515200007"/>
    <n v="0"/>
    <n v="2.0464617599999997"/>
    <n v="2.4978844800000002"/>
    <n v="0"/>
    <n v="0"/>
    <x v="3"/>
  </r>
  <r>
    <s v="MBTA COMMUTER RAIL MAINTENANCE FACILITY"/>
    <s v="1191612"/>
    <n v="4270.3586855999993"/>
    <n v="4265.9497843199997"/>
    <n v="0"/>
    <n v="2.0298600000000002"/>
    <n v="2.37904128"/>
    <n v="0"/>
    <n v="0"/>
    <x v="5"/>
  </r>
  <r>
    <s v="BFI RANDOLPH LANDFILL"/>
    <s v="1190913"/>
    <n v="4088.8474703999996"/>
    <n v="0"/>
    <n v="2823.3878399999999"/>
    <n v="1259.6472000000001"/>
    <n v="5.8124304000000002"/>
    <n v="0"/>
    <n v="0"/>
    <x v="4"/>
  </r>
  <r>
    <s v="MCI FRAMINGHAM"/>
    <s v="1190580"/>
    <n v="4013.4165120000011"/>
    <n v="4003.0143753600009"/>
    <n v="0"/>
    <n v="3.2951318400000003"/>
    <n v="7.1070047999999995"/>
    <n v="0"/>
    <n v="0"/>
    <x v="3"/>
  </r>
  <r>
    <s v="TWISS STREET LANDFILL GAS ENERGY PROJECT"/>
    <s v="0420140"/>
    <n v="3895.5167999999999"/>
    <n v="0"/>
    <n v="1246.4928"/>
    <n v="2649.0239999999999"/>
    <n v="0"/>
    <n v="0"/>
    <n v="0"/>
    <x v="4"/>
  </r>
  <r>
    <s v="THE FIRST CHURCH OF CHRIST SCIENTIST"/>
    <s v="1190359"/>
    <n v="3828.9218788800003"/>
    <n v="3824.9570520000007"/>
    <n v="0"/>
    <n v="1.80560016"/>
    <n v="2.1592267199999995"/>
    <n v="0"/>
    <n v="0"/>
    <x v="3"/>
  </r>
  <r>
    <s v="UMASS HAHNEMANN"/>
    <s v="1180122"/>
    <n v="3819.4415481600004"/>
    <n v="3814.8313392000005"/>
    <n v="0"/>
    <n v="1.9481212799999998"/>
    <n v="2.66208768"/>
    <n v="0"/>
    <n v="0"/>
    <x v="3"/>
  </r>
  <r>
    <s v="SMITH &amp; WESSON INC"/>
    <s v="0420089"/>
    <n v="3765.9532176000002"/>
    <n v="3762.0593337600003"/>
    <n v="0"/>
    <n v="1.7706729599999997"/>
    <n v="2.1232108799999998"/>
    <n v="0"/>
    <n v="0"/>
    <x v="6"/>
  </r>
  <r>
    <s v="JOSEPHS MIDDLE EAST BAKERY"/>
    <s v="1210700"/>
    <n v="3661.6109745599997"/>
    <n v="3657.8303999999998"/>
    <n v="0"/>
    <n v="1.725948"/>
    <n v="2.05462656"/>
    <n v="0"/>
    <n v="0"/>
    <x v="6"/>
  </r>
  <r>
    <s v="WOODS HOLE OCEAN INSTITUTE"/>
    <s v="1200555"/>
    <n v="3648.25109376"/>
    <n v="3644.4086481599998"/>
    <n v="0"/>
    <n v="1.7545248"/>
    <n v="2.0879208"/>
    <n v="0"/>
    <n v="0"/>
    <x v="3"/>
  </r>
  <r>
    <s v="GILLETTE COMPANY LLC THE"/>
    <s v="1210063"/>
    <n v="3573.7546420799999"/>
    <n v="3570.0507259199999"/>
    <n v="0"/>
    <n v="1.68594048"/>
    <n v="2.0179756800000002"/>
    <n v="0"/>
    <n v="0"/>
    <x v="6"/>
  </r>
  <r>
    <s v="SWAN DYEING &amp; PRINTING CORP"/>
    <s v="1200820"/>
    <n v="3472.7938055999994"/>
    <n v="3469.2886569599996"/>
    <n v="0"/>
    <n v="1.639764"/>
    <n v="1.8653846400000005"/>
    <n v="0"/>
    <n v="0"/>
    <x v="6"/>
  </r>
  <r>
    <s v="ST LUKES HOSPITAL"/>
    <s v="1200154"/>
    <n v="3461.6877724799997"/>
    <n v="3458.0821968"/>
    <n v="0"/>
    <n v="1.6371331199999999"/>
    <n v="1.96844256"/>
    <n v="0"/>
    <n v="0"/>
    <x v="3"/>
  </r>
  <r>
    <s v="BOSTON PARK PLAZA HOTEL &amp; TOWERS"/>
    <s v="1190933"/>
    <n v="3346.53896304"/>
    <n v="3343.1268024000001"/>
    <n v="0"/>
    <n v="1.5816124799999998"/>
    <n v="1.8305481599999998"/>
    <n v="0"/>
    <n v="0"/>
    <x v="3"/>
  </r>
  <r>
    <s v="MERRIMACK COLLEGE"/>
    <s v="1210164"/>
    <n v="3311.2340956800003"/>
    <n v="3307.8404419200001"/>
    <n v="0"/>
    <n v="1.5804331199999999"/>
    <n v="1.8132206399999997"/>
    <n v="0"/>
    <n v="0"/>
    <x v="3"/>
  </r>
  <r>
    <s v="NORTH CENTRAL CORRECTIONAL INSTITUTE"/>
    <s v="1180032"/>
    <n v="3305.26127232"/>
    <n v="3301.8180854399998"/>
    <n v="0"/>
    <n v="1.5633777600000001"/>
    <n v="1.8798091200000002"/>
    <n v="0"/>
    <n v="0"/>
    <x v="3"/>
  </r>
  <r>
    <s v="AGGREGATE INDUSTRIES"/>
    <s v="1210018"/>
    <n v="3196.3631616000002"/>
    <n v="3193.0652174400002"/>
    <n v="0"/>
    <n v="1.5045004799999999"/>
    <n v="1.7934436800000002"/>
    <n v="0"/>
    <n v="0"/>
    <x v="6"/>
  </r>
  <r>
    <s v="T MARZETTI/CHATHAM VILLAGE"/>
    <s v="1200745"/>
    <n v="3191.7147595199995"/>
    <n v="3188.4216235199997"/>
    <n v="0"/>
    <n v="1.5023232"/>
    <n v="1.7908128000000001"/>
    <n v="0"/>
    <n v="0"/>
    <x v="6"/>
  </r>
  <r>
    <s v="3M"/>
    <s v="1192436"/>
    <n v="3114.1655798400002"/>
    <n v="3110.8043131200002"/>
    <n v="0"/>
    <n v="1.5010531200000001"/>
    <n v="1.8602136"/>
    <n v="0"/>
    <n v="0"/>
    <x v="6"/>
  </r>
  <r>
    <s v="QG PRINTING II LLC"/>
    <s v="0420190"/>
    <n v="3037.2146078400006"/>
    <n v="3033.8516174400002"/>
    <n v="0"/>
    <n v="1.4849049599999999"/>
    <n v="1.8780854400000002"/>
    <n v="0"/>
    <n v="0"/>
    <x v="6"/>
  </r>
  <r>
    <s v="AXCELIS TECHNOLOGIES INC"/>
    <s v="1191846"/>
    <n v="3000.62496384"/>
    <n v="2997.5197089600001"/>
    <n v="0"/>
    <n v="1.4145062399999999"/>
    <n v="1.69074864"/>
    <n v="0"/>
    <n v="0"/>
    <x v="6"/>
  </r>
  <r>
    <s v="OLDCASTLE LAWN &amp; GARDEN INC LEE PLANT"/>
    <s v="1170012"/>
    <n v="2953.3066819200003"/>
    <n v="2950.1905406400001"/>
    <n v="0"/>
    <n v="1.4129640000000001"/>
    <n v="1.70317728"/>
    <n v="0"/>
    <n v="0"/>
    <x v="6"/>
  </r>
  <r>
    <s v="TENNESSEE GAS PIPELINE CO"/>
    <s v="1181412"/>
    <n v="2760.5903673599996"/>
    <n v="1.1374473600000001"/>
    <n v="0"/>
    <n v="2759.4529199999997"/>
    <n v="0"/>
    <n v="0"/>
    <n v="0"/>
    <x v="2"/>
  </r>
  <r>
    <s v="TAUNTON LANDFILL"/>
    <s v="1200710"/>
    <n v="2679.2294036255998"/>
    <n v="0.33011102879999743"/>
    <n v="433.57809600000002"/>
    <n v="2245.32038556"/>
    <n v="8.1103679999999995E-4"/>
    <n v="0"/>
    <n v="0"/>
    <x v="4"/>
  </r>
  <r>
    <s v="MIT LINCOLN LABORATORY"/>
    <s v="1190723"/>
    <n v="2648.3740819200002"/>
    <n v="2647.2721968000005"/>
    <n v="0"/>
    <n v="0.41359247999999998"/>
    <n v="0.68829264000000012"/>
    <n v="0"/>
    <n v="0"/>
    <x v="3"/>
  </r>
  <r>
    <s v="PJ KEATING CO"/>
    <s v="1200182"/>
    <n v="2637.7049563199998"/>
    <n v="2634.9835377599998"/>
    <n v="0"/>
    <n v="1.2415032000000001"/>
    <n v="1.4799153599999999"/>
    <n v="0"/>
    <n v="0"/>
    <x v="6"/>
  </r>
  <r>
    <s v="TL EDWARDS INC"/>
    <s v="1200370"/>
    <n v="2513.7906897599996"/>
    <n v="2511.1743249599999"/>
    <n v="0"/>
    <n v="1.1887041600000001"/>
    <n v="1.42766064"/>
    <n v="0"/>
    <n v="0"/>
    <x v="6"/>
  </r>
  <r>
    <s v="TEXTRON SYSTEMS CORPORATION"/>
    <s v="1191269"/>
    <n v="2460.2721494399998"/>
    <n v="2457.6715699199999"/>
    <n v="0"/>
    <n v="1.1721024"/>
    <n v="1.4284771200000002"/>
    <n v="0"/>
    <n v="0"/>
    <x v="6"/>
  </r>
  <r>
    <s v="PIANTEDOSI BAKING CO"/>
    <s v="1190782"/>
    <n v="2373.0620155199999"/>
    <n v="2370.63053808"/>
    <n v="0"/>
    <n v="1.106784"/>
    <n v="1.3246934399999999"/>
    <n v="0"/>
    <n v="0"/>
    <x v="6"/>
  </r>
  <r>
    <s v="HAZEN PAPER CO"/>
    <s v="0420128"/>
    <n v="2353.369788"/>
    <n v="2351.0741184000003"/>
    <n v="0"/>
    <n v="1.081836"/>
    <n v="1.2138336000000001"/>
    <n v="0"/>
    <n v="0"/>
    <x v="6"/>
  </r>
  <r>
    <s v="NISSHA METALLIZING SOLUTIONS LTD"/>
    <s v="1200137"/>
    <n v="2276.5320436319998"/>
    <n v="2274.0682834799995"/>
    <n v="0"/>
    <n v="1.1201425200000001"/>
    <n v="1.343617632"/>
    <n v="0"/>
    <n v="0"/>
    <x v="6"/>
  </r>
  <r>
    <s v="BARRDAY CORPORATION"/>
    <s v="1180452"/>
    <n v="2230.5240216000007"/>
    <n v="2228.2221830400003"/>
    <n v="0"/>
    <n v="1.0501747199999998"/>
    <n v="1.2516638400000002"/>
    <n v="0"/>
    <n v="0"/>
    <x v="6"/>
  </r>
  <r>
    <s v="PJ KEATING COMPANY"/>
    <s v="1210258"/>
    <n v="2177.5426344000002"/>
    <n v="2175.2959536000003"/>
    <n v="0"/>
    <n v="1.0249545599999998"/>
    <n v="1.22172624"/>
    <n v="0"/>
    <n v="0"/>
    <x v="6"/>
  </r>
  <r>
    <s v="SCHNEIDER ELECTRIC"/>
    <s v="1200125"/>
    <n v="2141.0852701391996"/>
    <n v="2138.7226636943997"/>
    <n v="0"/>
    <n v="1.0425088800000002"/>
    <n v="1.3200975648000002"/>
    <n v="0"/>
    <n v="0"/>
    <x v="6"/>
  </r>
  <r>
    <s v="FOUNTAIN PLATING CO INC"/>
    <s v="0420187"/>
    <n v="1893.764818008"/>
    <n v="1891.8110131200001"/>
    <n v="0"/>
    <n v="0.89134667999999995"/>
    <n v="1.062458208"/>
    <n v="0"/>
    <n v="0"/>
    <x v="6"/>
  </r>
  <r>
    <s v="ARCLIN SURFACES LLC"/>
    <s v="0420166"/>
    <n v="1881.6589008000003"/>
    <n v="1878.4794369600002"/>
    <n v="0"/>
    <n v="1.4507942400000002"/>
    <n v="1.7286695999999999"/>
    <n v="0"/>
    <n v="0"/>
    <x v="6"/>
  </r>
  <r>
    <s v="FRIENDLYS MANUFACTURING AND RETAIL LLC"/>
    <s v="0420390"/>
    <n v="1751.1928358399998"/>
    <n v="1749.3940396799999"/>
    <n v="0"/>
    <n v="0.82555199999999995"/>
    <n v="0.97324416000000002"/>
    <n v="0"/>
    <n v="0"/>
    <x v="6"/>
  </r>
  <r>
    <s v="VINEYARD RELIABILITY LLC OAK BLUFFS"/>
    <s v="1200352"/>
    <n v="1547.6836535999998"/>
    <n v="1542.39095808"/>
    <n v="0"/>
    <n v="1.56410352"/>
    <n v="3.7285920000000004"/>
    <n v="0"/>
    <n v="0"/>
    <x v="0"/>
  </r>
  <r>
    <s v="COMM OF MA MDPH BIDLS "/>
    <s v="1190017"/>
    <n v="1408.0289943888001"/>
    <n v="1057.5470744496001"/>
    <n v="0"/>
    <n v="105.46581024"/>
    <n v="245.01610969920003"/>
    <n v="0"/>
    <n v="0"/>
    <x v="3"/>
  </r>
  <r>
    <s v="VINEYARD RELIABILITY W TISBURY"/>
    <s v="1200902"/>
    <n v="1334.5930785600003"/>
    <n v="1330.0288646400002"/>
    <n v="0"/>
    <n v="1.34873424"/>
    <n v="3.2154796800000001"/>
    <n v="0"/>
    <n v="0"/>
    <x v="0"/>
  </r>
  <r>
    <s v="ESSENTIAL POWER MASSACHUSETTS LLC"/>
    <s v="0420117"/>
    <n v="1322.7026803200001"/>
    <n v="1316.92626576"/>
    <n v="0"/>
    <n v="1.018332"/>
    <n v="4.7580825600000001"/>
    <n v="0"/>
    <n v="0"/>
    <x v="0"/>
  </r>
  <r>
    <s v="ST ELIZABETHS MEDICAL CENTER"/>
    <s v="1190059"/>
    <n v="1288.99811376"/>
    <n v="1287.60909984"/>
    <n v="0"/>
    <n v="0.62016192000000014"/>
    <n v="0.76885200000000009"/>
    <n v="0"/>
    <n v="0"/>
    <x v="3"/>
  </r>
  <r>
    <s v="EXELON FRAMINGHAM LLC"/>
    <s v="1190500"/>
    <n v="1269.62404128"/>
    <n v="1265.2854480000001"/>
    <n v="0"/>
    <n v="1.2836879999999999"/>
    <n v="3.0549052799999998"/>
    <n v="0"/>
    <n v="0"/>
    <x v="0"/>
  </r>
  <r>
    <s v="TENNESSEE GAS PIPELINE LLC STATION 267"/>
    <s v="1190945"/>
    <n v="1245.90566016"/>
    <n v="1244.6446521600001"/>
    <n v="0"/>
    <n v="0.585144"/>
    <n v="0.67586400000000002"/>
    <n v="0"/>
    <n v="0"/>
    <x v="2"/>
  </r>
  <r>
    <s v="CALLAWAY GOLF BALL OPERATIONS INC"/>
    <s v="0420014"/>
    <n v="1225.9752926400001"/>
    <n v="1224.7104744000001"/>
    <n v="0"/>
    <n v="0.57706992000000001"/>
    <n v="0.68774831999999997"/>
    <n v="0"/>
    <n v="0"/>
    <x v="6"/>
  </r>
  <r>
    <s v="APPLIED MATERIALS INC"/>
    <s v="1190804"/>
    <n v="1208.9949580800001"/>
    <n v="1207.7279625600002"/>
    <n v="0"/>
    <n v="0.57353184000000001"/>
    <n v="0.69346368000000014"/>
    <n v="0"/>
    <n v="0"/>
    <x v="6"/>
  </r>
  <r>
    <s v="GAS DIVISION OFFICE"/>
    <s v="1201071"/>
    <n v="1201.7407147200001"/>
    <n v="209.95574544000002"/>
    <n v="0"/>
    <n v="991.66784976000008"/>
    <n v="0.11711951999999999"/>
    <n v="0"/>
    <n v="0"/>
    <x v="2"/>
  </r>
  <r>
    <s v="CHICOPEE ELECTRIC LIGHT"/>
    <s v="0420232"/>
    <n v="1158.9919992"/>
    <n v="1155.1624358400002"/>
    <n v="0"/>
    <n v="1.1409854399999999"/>
    <n v="2.6885779200000002"/>
    <n v="0"/>
    <n v="0"/>
    <x v="0"/>
  </r>
  <r>
    <s v="ITW PERFORMANCE POLYMERS"/>
    <s v="1190683"/>
    <n v="943.20413711999993"/>
    <n v="940.78155023999989"/>
    <n v="0"/>
    <n v="0.44906400000000007"/>
    <n v="1.9735228799999998"/>
    <n v="0"/>
    <n v="0"/>
    <x v="6"/>
  </r>
  <r>
    <s v="NORTHAMPTON LANDFILL"/>
    <s v="0420068"/>
    <n v="855.32031647999997"/>
    <n v="0"/>
    <n v="850.9590432"/>
    <n v="1.306368"/>
    <n v="3.0549052799999998"/>
    <n v="0"/>
    <n v="0"/>
    <x v="4"/>
  </r>
  <r>
    <s v="US VA BOSTON HEALTHCARE SYSTEM"/>
    <s v="1190525"/>
    <n v="803.54840831999979"/>
    <n v="802.65336479999985"/>
    <n v="0"/>
    <n v="0.39318047999999994"/>
    <n v="0.50186304000000004"/>
    <n v="0"/>
    <n v="0"/>
    <x v="3"/>
  </r>
  <r>
    <s v="IDEAL TAPE COMPANY"/>
    <s v="1210036"/>
    <n v="692.48898431999999"/>
    <n v="691.77438287999996"/>
    <n v="0"/>
    <n v="0.32604768000000001"/>
    <n v="0.38855376000000003"/>
    <n v="0"/>
    <n v="0"/>
    <x v="6"/>
  </r>
  <r>
    <s v="SHREWSBURY ELECTRIC AND CABLE OPERATIONS"/>
    <s v="1180664"/>
    <n v="650.15150256000004"/>
    <n v="647.92777392000005"/>
    <n v="0"/>
    <n v="0.65699424000000006"/>
    <n v="1.5667344000000001"/>
    <n v="0"/>
    <n v="0"/>
    <x v="0"/>
  </r>
  <r>
    <s v="NEW ENGLAND PRIMATE RESEARCH CENTER"/>
    <s v="1190916"/>
    <n v="469.61634383999996"/>
    <n v="468.99518399999994"/>
    <n v="0"/>
    <n v="0.24267599999999998"/>
    <n v="0.37848383999999996"/>
    <n v="0"/>
    <n v="0"/>
    <x v="3"/>
  </r>
  <r>
    <s v="HUDSON LIGHT &amp; POWER DEPARTMENT"/>
    <s v="1190904"/>
    <n v="463.1524531199999"/>
    <n v="462.05592047999994"/>
    <n v="0"/>
    <n v="0.35798111999999999"/>
    <n v="0.73855151999999991"/>
    <n v="0"/>
    <n v="0"/>
    <x v="0"/>
  </r>
  <r>
    <s v="MBTA SOUTH BOSTON POWER"/>
    <s v="1191667"/>
    <n v="440.36966735999999"/>
    <n v="437.42916000000002"/>
    <n v="0"/>
    <n v="0.75070799999999993"/>
    <n v="2.1897993599999999"/>
    <n v="0"/>
    <n v="0"/>
    <x v="5"/>
  </r>
  <r>
    <s v="SPRAGUE-EVERETT TERMINAL"/>
    <s v="1190634"/>
    <n v="424.70189879040004"/>
    <n v="424.26382279680001"/>
    <n v="0"/>
    <n v="0.19990152"/>
    <n v="0.23817447359999999"/>
    <n v="0"/>
    <n v="0"/>
    <x v="8"/>
  </r>
  <r>
    <s v="BOSTON SHIP REPAIR LLC"/>
    <s v="1191435"/>
    <n v="366.71509728000007"/>
    <n v="365.41489824000001"/>
    <n v="0"/>
    <n v="0.38102400000000003"/>
    <n v="0.91917503999999994"/>
    <n v="0"/>
    <n v="0"/>
    <x v="6"/>
  </r>
  <r>
    <s v="3M CHELMSFORD"/>
    <s v="1210145"/>
    <n v="247.33447199999998"/>
    <n v="247.07936735999999"/>
    <n v="0"/>
    <n v="0.11639376"/>
    <n v="0.13871088000000001"/>
    <n v="0"/>
    <n v="0"/>
    <x v="6"/>
  </r>
  <r>
    <s v="BROCKTON AWRF"/>
    <s v="1192233"/>
    <n v="231.18930576"/>
    <n v="230.76555263999998"/>
    <n v="0"/>
    <n v="0.15068592000000003"/>
    <n v="0.27306720000000007"/>
    <n v="0"/>
    <n v="0"/>
    <x v="7"/>
  </r>
  <r>
    <s v="EXXONMOBIL EVERETT TERMINAL"/>
    <s v="1190484"/>
    <n v="194.07357648000001"/>
    <n v="193.46919984000002"/>
    <n v="0"/>
    <n v="0.18016992000000001"/>
    <n v="0.42420671999999998"/>
    <n v="0"/>
    <n v="0"/>
    <x v="8"/>
  </r>
  <r>
    <s v="ST JOSEPHS ABBEY"/>
    <s v="1181258"/>
    <n v="174.01801535999999"/>
    <n v="171.68224752"/>
    <n v="0"/>
    <n v="0.34038143999999998"/>
    <n v="1.9953864000000001"/>
    <n v="0"/>
    <n v="0"/>
    <x v="6"/>
  </r>
  <r>
    <s v="GAS RECOVERY SERVICES"/>
    <s v="1200533"/>
    <n v="164.20283712"/>
    <n v="0"/>
    <n v="163.36276992000001"/>
    <n v="0.25102224000000001"/>
    <n v="0.58904495999999995"/>
    <n v="0"/>
    <n v="0"/>
    <x v="0"/>
  </r>
  <r>
    <s v="SUNOCO PARTNERS MARKETING &amp; TERMINALS LP"/>
    <s v="1190481"/>
    <n v="155.983968"/>
    <n v="79.316496000000001"/>
    <n v="0"/>
    <n v="44.225999999999999"/>
    <n v="32.441471999999997"/>
    <n v="0"/>
    <n v="0"/>
    <x v="8"/>
  </r>
  <r>
    <s v="GLOBAL COMPANIES LLC"/>
    <s v="1190487"/>
    <n v="149.18441328"/>
    <n v="148.7100384"/>
    <n v="0"/>
    <n v="0.14723855999999999"/>
    <n v="0.32713631999999998"/>
    <n v="0"/>
    <n v="0"/>
    <x v="8"/>
  </r>
  <r>
    <s v="IPSWICH MUNICIPAL LIGHT"/>
    <s v="1190766"/>
    <n v="146.98690271999999"/>
    <n v="146.7119304"/>
    <n v="0"/>
    <n v="9.7342560000000009E-2"/>
    <n v="0.17762976"/>
    <n v="0"/>
    <n v="0"/>
    <x v="0"/>
  </r>
  <r>
    <s v="BERKSHIRE GAS CO"/>
    <s v="1170208"/>
    <n v="137.10069071999999"/>
    <n v="136.95907679999999"/>
    <n v="0"/>
    <n v="6.4592640000000007E-2"/>
    <n v="7.7021279999999998E-2"/>
    <n v="0"/>
    <n v="0"/>
    <x v="2"/>
  </r>
  <r>
    <s v="POWERSECURE INC"/>
    <s v="0421331"/>
    <n v="118.19718287999999"/>
    <n v="117.79293455999999"/>
    <n v="0"/>
    <n v="0.11956896"/>
    <n v="0.28467935999999999"/>
    <n v="0"/>
    <n v="0"/>
    <x v="3"/>
  </r>
  <r>
    <s v="MARBLEHEAD MUNICIPAL WILKINS"/>
    <s v="1190976"/>
    <n v="90.534931200000003"/>
    <n v="90.225303840000009"/>
    <n v="0"/>
    <n v="9.1445760000000001E-2"/>
    <n v="0.2181816"/>
    <n v="0"/>
    <n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4E66003-E339-45A9-894F-CCBACECC30E4}" name="PivotTable3"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
  <location ref="C8:N14" firstHeaderRow="1" firstDataRow="2" firstDataCol="1" rowPageCount="1" colPageCount="1"/>
  <pivotFields count="10">
    <pivotField axis="axisCol" showAll="0" measureFilter="1" sortType="descending">
      <items count="296">
        <item x="219"/>
        <item x="257"/>
        <item x="129"/>
        <item x="112"/>
        <item x="98"/>
        <item x="107"/>
        <item x="71"/>
        <item x="138"/>
        <item x="116"/>
        <item x="176"/>
        <item x="284"/>
        <item x="90"/>
        <item x="292"/>
        <item x="41"/>
        <item x="3"/>
        <item x="244"/>
        <item x="230"/>
        <item x="234"/>
        <item x="285"/>
        <item x="125"/>
        <item x="221"/>
        <item x="190"/>
        <item x="164"/>
        <item x="113"/>
        <item x="180"/>
        <item x="231"/>
        <item x="69"/>
        <item x="103"/>
        <item x="265"/>
        <item x="160"/>
        <item x="16"/>
        <item x="294"/>
        <item x="168"/>
        <item x="65"/>
        <item x="205"/>
        <item x="93"/>
        <item x="275"/>
        <item x="276"/>
        <item x="157"/>
        <item x="277"/>
        <item x="54"/>
        <item x="2"/>
        <item x="106"/>
        <item x="179"/>
        <item x="72"/>
        <item x="178"/>
        <item x="67"/>
        <item x="215"/>
        <item x="256"/>
        <item x="34"/>
        <item x="163"/>
        <item x="167"/>
        <item x="70"/>
        <item x="89"/>
        <item x="104"/>
        <item x="137"/>
        <item x="120"/>
        <item x="82"/>
        <item x="154"/>
        <item x="143"/>
        <item x="258"/>
        <item x="117"/>
        <item x="271"/>
        <item x="243"/>
        <item x="18"/>
        <item x="14"/>
        <item x="144"/>
        <item x="42"/>
        <item x="95"/>
        <item x="195"/>
        <item x="246"/>
        <item x="169"/>
        <item x="118"/>
        <item x="283"/>
        <item x="78"/>
        <item x="123"/>
        <item x="278"/>
        <item x="22"/>
        <item x="237"/>
        <item x="80"/>
        <item x="75"/>
        <item x="62"/>
        <item x="32"/>
        <item x="6"/>
        <item x="83"/>
        <item x="159"/>
        <item x="52"/>
        <item x="23"/>
        <item x="10"/>
        <item x="196"/>
        <item x="86"/>
        <item x="47"/>
        <item x="239"/>
        <item x="241"/>
        <item x="20"/>
        <item x="259"/>
        <item x="153"/>
        <item x="105"/>
        <item x="15"/>
        <item x="0"/>
        <item x="114"/>
        <item x="233"/>
        <item x="183"/>
        <item x="146"/>
        <item x="235"/>
        <item x="136"/>
        <item x="245"/>
        <item x="261"/>
        <item x="59"/>
        <item x="87"/>
        <item x="37"/>
        <item x="108"/>
        <item x="263"/>
        <item x="185"/>
        <item x="91"/>
        <item x="268"/>
        <item x="156"/>
        <item x="29"/>
        <item x="229"/>
        <item x="274"/>
        <item x="61"/>
        <item x="191"/>
        <item x="173"/>
        <item x="60"/>
        <item x="288"/>
        <item x="64"/>
        <item x="253"/>
        <item x="250"/>
        <item x="279"/>
        <item x="189"/>
        <item x="273"/>
        <item x="264"/>
        <item x="270"/>
        <item x="119"/>
        <item x="247"/>
        <item x="97"/>
        <item x="211"/>
        <item x="131"/>
        <item x="4"/>
        <item x="109"/>
        <item x="290"/>
        <item x="76"/>
        <item x="148"/>
        <item x="203"/>
        <item x="39"/>
        <item x="186"/>
        <item x="145"/>
        <item x="88"/>
        <item x="267"/>
        <item x="134"/>
        <item x="17"/>
        <item x="68"/>
        <item x="26"/>
        <item x="204"/>
        <item x="254"/>
        <item x="130"/>
        <item x="206"/>
        <item x="269"/>
        <item x="127"/>
        <item x="13"/>
        <item x="151"/>
        <item x="216"/>
        <item x="31"/>
        <item x="202"/>
        <item x="8"/>
        <item x="225"/>
        <item x="152"/>
        <item x="135"/>
        <item x="293"/>
        <item x="158"/>
        <item x="111"/>
        <item x="289"/>
        <item x="35"/>
        <item x="81"/>
        <item x="5"/>
        <item x="272"/>
        <item x="201"/>
        <item x="11"/>
        <item x="25"/>
        <item x="188"/>
        <item x="252"/>
        <item x="192"/>
        <item x="56"/>
        <item x="181"/>
        <item x="121"/>
        <item x="217"/>
        <item x="122"/>
        <item x="248"/>
        <item x="57"/>
        <item x="174"/>
        <item x="102"/>
        <item x="28"/>
        <item x="73"/>
        <item x="222"/>
        <item x="110"/>
        <item x="184"/>
        <item x="199"/>
        <item x="286"/>
        <item x="133"/>
        <item x="228"/>
        <item x="55"/>
        <item x="226"/>
        <item x="149"/>
        <item x="172"/>
        <item x="197"/>
        <item x="266"/>
        <item x="287"/>
        <item x="220"/>
        <item x="92"/>
        <item x="147"/>
        <item x="155"/>
        <item x="19"/>
        <item x="175"/>
        <item x="43"/>
        <item x="124"/>
        <item x="177"/>
        <item x="232"/>
        <item x="50"/>
        <item x="1"/>
        <item x="115"/>
        <item x="251"/>
        <item x="142"/>
        <item x="281"/>
        <item x="49"/>
        <item x="210"/>
        <item x="74"/>
        <item x="30"/>
        <item x="85"/>
        <item x="193"/>
        <item x="200"/>
        <item x="161"/>
        <item x="51"/>
        <item x="45"/>
        <item x="255"/>
        <item x="240"/>
        <item x="38"/>
        <item x="260"/>
        <item x="214"/>
        <item x="150"/>
        <item x="33"/>
        <item x="40"/>
        <item x="198"/>
        <item x="262"/>
        <item x="213"/>
        <item x="218"/>
        <item x="101"/>
        <item x="224"/>
        <item x="77"/>
        <item x="223"/>
        <item x="58"/>
        <item x="53"/>
        <item x="79"/>
        <item x="242"/>
        <item x="128"/>
        <item x="227"/>
        <item x="187"/>
        <item x="208"/>
        <item x="171"/>
        <item x="63"/>
        <item x="36"/>
        <item x="207"/>
        <item x="24"/>
        <item x="141"/>
        <item x="291"/>
        <item x="209"/>
        <item x="99"/>
        <item x="27"/>
        <item x="84"/>
        <item x="46"/>
        <item x="140"/>
        <item x="249"/>
        <item x="166"/>
        <item x="48"/>
        <item x="139"/>
        <item x="170"/>
        <item x="280"/>
        <item x="21"/>
        <item x="236"/>
        <item x="238"/>
        <item x="94"/>
        <item x="282"/>
        <item x="100"/>
        <item x="165"/>
        <item x="162"/>
        <item x="7"/>
        <item x="9"/>
        <item x="12"/>
        <item x="132"/>
        <item x="96"/>
        <item x="212"/>
        <item x="126"/>
        <item x="182"/>
        <item x="44"/>
        <item x="66"/>
        <item x="194"/>
        <item t="default"/>
      </items>
      <autoSortScope>
        <pivotArea dataOnly="0" outline="0" fieldPosition="0">
          <references count="1">
            <reference field="4294967294" count="1" selected="0">
              <x v="4"/>
            </reference>
          </references>
        </pivotArea>
      </autoSortScope>
    </pivotField>
    <pivotField showAll="0"/>
    <pivotField axis="axisPage" multipleItemSelectionAllowed="1" showAll="0">
      <items count="11">
        <item h="1" x="3"/>
        <item h="1" x="6"/>
        <item h="1" x="2"/>
        <item h="1" x="5"/>
        <item h="1" x="8"/>
        <item x="0"/>
        <item h="1" x="7"/>
        <item h="1" x="1"/>
        <item h="1" x="4"/>
        <item h="1" x="9"/>
        <item t="default"/>
      </items>
    </pivotField>
    <pivotField showAll="0"/>
    <pivotField showAll="0"/>
    <pivotField dataField="1" showAll="0">
      <items count="283">
        <item x="18"/>
        <item x="254"/>
        <item x="261"/>
        <item x="226"/>
        <item x="258"/>
        <item x="259"/>
        <item x="255"/>
        <item x="250"/>
        <item x="251"/>
        <item x="272"/>
        <item x="101"/>
        <item x="256"/>
        <item x="248"/>
        <item x="252"/>
        <item x="260"/>
        <item x="253"/>
        <item x="249"/>
        <item x="171"/>
        <item x="276"/>
        <item x="247"/>
        <item x="242"/>
        <item x="245"/>
        <item x="262"/>
        <item x="239"/>
        <item x="227"/>
        <item x="257"/>
        <item x="235"/>
        <item x="230"/>
        <item x="240"/>
        <item x="207"/>
        <item x="236"/>
        <item x="241"/>
        <item x="225"/>
        <item x="234"/>
        <item x="265"/>
        <item x="237"/>
        <item x="233"/>
        <item x="220"/>
        <item x="224"/>
        <item x="219"/>
        <item x="200"/>
        <item x="267"/>
        <item x="157"/>
        <item x="246"/>
        <item x="243"/>
        <item x="172"/>
        <item x="170"/>
        <item x="232"/>
        <item x="217"/>
        <item x="216"/>
        <item x="214"/>
        <item x="175"/>
        <item x="218"/>
        <item x="184"/>
        <item x="206"/>
        <item x="215"/>
        <item x="179"/>
        <item x="160"/>
        <item x="197"/>
        <item x="208"/>
        <item x="231"/>
        <item x="117"/>
        <item x="275"/>
        <item x="263"/>
        <item x="212"/>
        <item x="195"/>
        <item x="182"/>
        <item x="162"/>
        <item x="201"/>
        <item x="196"/>
        <item x="204"/>
        <item x="198"/>
        <item x="221"/>
        <item x="199"/>
        <item x="202"/>
        <item x="238"/>
        <item x="183"/>
        <item x="158"/>
        <item x="264"/>
        <item x="203"/>
        <item x="177"/>
        <item x="151"/>
        <item x="147"/>
        <item x="180"/>
        <item x="145"/>
        <item x="223"/>
        <item x="166"/>
        <item x="138"/>
        <item x="187"/>
        <item x="144"/>
        <item x="131"/>
        <item x="178"/>
        <item x="176"/>
        <item x="194"/>
        <item x="163"/>
        <item x="174"/>
        <item x="189"/>
        <item x="164"/>
        <item x="173"/>
        <item x="192"/>
        <item x="244"/>
        <item x="181"/>
        <item x="141"/>
        <item x="169"/>
        <item x="150"/>
        <item x="135"/>
        <item x="190"/>
        <item x="269"/>
        <item x="156"/>
        <item x="155"/>
        <item x="167"/>
        <item x="193"/>
        <item x="229"/>
        <item x="270"/>
        <item x="210"/>
        <item x="143"/>
        <item x="124"/>
        <item x="140"/>
        <item x="161"/>
        <item x="281"/>
        <item x="185"/>
        <item x="148"/>
        <item x="106"/>
        <item x="152"/>
        <item x="149"/>
        <item x="130"/>
        <item x="118"/>
        <item x="83"/>
        <item x="132"/>
        <item x="186"/>
        <item x="142"/>
        <item x="274"/>
        <item x="133"/>
        <item x="134"/>
        <item x="268"/>
        <item x="213"/>
        <item x="126"/>
        <item x="20"/>
        <item x="129"/>
        <item x="86"/>
        <item x="136"/>
        <item x="154"/>
        <item x="114"/>
        <item x="116"/>
        <item x="271"/>
        <item x="128"/>
        <item x="66"/>
        <item x="121"/>
        <item x="125"/>
        <item x="120"/>
        <item x="168"/>
        <item x="211"/>
        <item x="113"/>
        <item x="123"/>
        <item x="119"/>
        <item x="100"/>
        <item x="115"/>
        <item x="112"/>
        <item x="280"/>
        <item x="273"/>
        <item x="102"/>
        <item x="137"/>
        <item x="107"/>
        <item x="65"/>
        <item x="277"/>
        <item x="109"/>
        <item x="153"/>
        <item x="80"/>
        <item x="108"/>
        <item x="146"/>
        <item x="104"/>
        <item x="205"/>
        <item x="103"/>
        <item x="96"/>
        <item x="165"/>
        <item x="122"/>
        <item x="82"/>
        <item x="95"/>
        <item x="110"/>
        <item x="228"/>
        <item x="279"/>
        <item x="188"/>
        <item x="87"/>
        <item x="93"/>
        <item x="69"/>
        <item x="94"/>
        <item x="89"/>
        <item x="97"/>
        <item x="85"/>
        <item x="84"/>
        <item x="111"/>
        <item x="222"/>
        <item x="63"/>
        <item x="79"/>
        <item x="32"/>
        <item x="278"/>
        <item x="71"/>
        <item x="64"/>
        <item x="81"/>
        <item x="78"/>
        <item x="76"/>
        <item x="90"/>
        <item x="91"/>
        <item x="105"/>
        <item x="99"/>
        <item x="72"/>
        <item x="74"/>
        <item x="139"/>
        <item x="60"/>
        <item x="209"/>
        <item x="67"/>
        <item x="98"/>
        <item x="73"/>
        <item x="58"/>
        <item x="61"/>
        <item x="159"/>
        <item x="68"/>
        <item x="191"/>
        <item x="70"/>
        <item x="88"/>
        <item x="56"/>
        <item x="48"/>
        <item x="53"/>
        <item x="50"/>
        <item x="57"/>
        <item x="54"/>
        <item x="39"/>
        <item x="47"/>
        <item x="52"/>
        <item x="49"/>
        <item x="46"/>
        <item x="41"/>
        <item x="92"/>
        <item x="266"/>
        <item x="44"/>
        <item x="43"/>
        <item x="45"/>
        <item x="34"/>
        <item x="37"/>
        <item x="42"/>
        <item x="77"/>
        <item x="55"/>
        <item x="38"/>
        <item x="25"/>
        <item x="35"/>
        <item x="40"/>
        <item x="33"/>
        <item x="75"/>
        <item x="29"/>
        <item x="30"/>
        <item x="27"/>
        <item x="59"/>
        <item x="31"/>
        <item x="51"/>
        <item x="21"/>
        <item x="24"/>
        <item x="28"/>
        <item x="19"/>
        <item x="62"/>
        <item x="14"/>
        <item x="10"/>
        <item x="17"/>
        <item x="22"/>
        <item x="36"/>
        <item x="23"/>
        <item x="26"/>
        <item x="16"/>
        <item x="13"/>
        <item x="11"/>
        <item x="12"/>
        <item x="8"/>
        <item x="9"/>
        <item x="7"/>
        <item x="15"/>
        <item x="6"/>
        <item x="4"/>
        <item x="2"/>
        <item x="3"/>
        <item x="1"/>
        <item x="0"/>
        <item x="5"/>
        <item x="127"/>
        <item t="default"/>
      </items>
    </pivotField>
    <pivotField dataField="1" showAll="0">
      <items count="283">
        <item x="83"/>
        <item x="259"/>
        <item x="257"/>
        <item x="230"/>
        <item x="265"/>
        <item x="262"/>
        <item x="254"/>
        <item x="263"/>
        <item x="255"/>
        <item x="276"/>
        <item x="260"/>
        <item x="244"/>
        <item x="252"/>
        <item x="258"/>
        <item x="239"/>
        <item x="256"/>
        <item x="251"/>
        <item x="253"/>
        <item x="246"/>
        <item x="275"/>
        <item x="249"/>
        <item x="211"/>
        <item x="175"/>
        <item x="234"/>
        <item x="247"/>
        <item x="245"/>
        <item x="231"/>
        <item x="235"/>
        <item x="229"/>
        <item x="242"/>
        <item x="225"/>
        <item x="264"/>
        <item x="243"/>
        <item x="261"/>
        <item x="271"/>
        <item x="240"/>
        <item x="139"/>
        <item x="266"/>
        <item x="237"/>
        <item x="236"/>
        <item x="176"/>
        <item x="241"/>
        <item x="238"/>
        <item x="188"/>
        <item x="228"/>
        <item x="272"/>
        <item x="269"/>
        <item x="179"/>
        <item x="219"/>
        <item x="223"/>
        <item x="224"/>
        <item x="221"/>
        <item x="220"/>
        <item x="226"/>
        <item x="232"/>
        <item x="222"/>
        <item x="210"/>
        <item x="150"/>
        <item x="212"/>
        <item x="274"/>
        <item x="216"/>
        <item x="204"/>
        <item x="165"/>
        <item x="199"/>
        <item x="201"/>
        <item x="205"/>
        <item x="183"/>
        <item x="267"/>
        <item x="190"/>
        <item x="208"/>
        <item x="200"/>
        <item x="194"/>
        <item x="186"/>
        <item x="187"/>
        <item x="202"/>
        <item x="181"/>
        <item x="203"/>
        <item x="163"/>
        <item x="268"/>
        <item x="198"/>
        <item x="206"/>
        <item x="182"/>
        <item x="178"/>
        <item x="207"/>
        <item x="172"/>
        <item x="184"/>
        <item x="218"/>
        <item x="273"/>
        <item x="174"/>
        <item x="197"/>
        <item x="191"/>
        <item x="227"/>
        <item x="113"/>
        <item x="144"/>
        <item x="248"/>
        <item x="169"/>
        <item x="193"/>
        <item x="167"/>
        <item x="166"/>
        <item x="177"/>
        <item x="196"/>
        <item x="153"/>
        <item x="185"/>
        <item x="161"/>
        <item x="159"/>
        <item x="148"/>
        <item x="180"/>
        <item x="137"/>
        <item x="151"/>
        <item x="189"/>
        <item x="119"/>
        <item x="170"/>
        <item x="158"/>
        <item x="152"/>
        <item x="143"/>
        <item x="101"/>
        <item x="281"/>
        <item x="155"/>
        <item x="136"/>
        <item x="154"/>
        <item x="146"/>
        <item x="134"/>
        <item x="233"/>
        <item x="132"/>
        <item x="135"/>
        <item x="131"/>
        <item x="147"/>
        <item x="171"/>
        <item x="120"/>
        <item x="217"/>
        <item x="128"/>
        <item x="250"/>
        <item x="115"/>
        <item x="133"/>
        <item x="157"/>
        <item x="130"/>
        <item x="164"/>
        <item x="142"/>
        <item x="156"/>
        <item x="121"/>
        <item x="122"/>
        <item x="126"/>
        <item x="138"/>
        <item x="114"/>
        <item x="149"/>
        <item x="70"/>
        <item x="108"/>
        <item x="127"/>
        <item x="103"/>
        <item x="123"/>
        <item x="118"/>
        <item x="145"/>
        <item x="86"/>
        <item x="109"/>
        <item x="117"/>
        <item x="173"/>
        <item x="88"/>
        <item x="116"/>
        <item x="140"/>
        <item x="215"/>
        <item x="280"/>
        <item x="125"/>
        <item x="110"/>
        <item x="111"/>
        <item x="104"/>
        <item x="80"/>
        <item x="279"/>
        <item x="168"/>
        <item x="209"/>
        <item x="129"/>
        <item x="97"/>
        <item x="65"/>
        <item x="141"/>
        <item x="106"/>
        <item x="102"/>
        <item x="112"/>
        <item x="192"/>
        <item x="79"/>
        <item x="105"/>
        <item x="98"/>
        <item x="124"/>
        <item x="95"/>
        <item x="96"/>
        <item x="89"/>
        <item x="84"/>
        <item x="162"/>
        <item x="87"/>
        <item x="99"/>
        <item x="82"/>
        <item x="85"/>
        <item x="160"/>
        <item x="64"/>
        <item x="81"/>
        <item x="213"/>
        <item x="91"/>
        <item x="78"/>
        <item x="76"/>
        <item x="107"/>
        <item x="278"/>
        <item x="74"/>
        <item x="93"/>
        <item x="277"/>
        <item x="60"/>
        <item x="92"/>
        <item x="73"/>
        <item x="100"/>
        <item x="195"/>
        <item x="63"/>
        <item x="69"/>
        <item x="72"/>
        <item x="61"/>
        <item x="77"/>
        <item x="53"/>
        <item x="33"/>
        <item x="90"/>
        <item x="32"/>
        <item x="94"/>
        <item x="52"/>
        <item x="58"/>
        <item x="25"/>
        <item x="67"/>
        <item x="57"/>
        <item x="54"/>
        <item x="68"/>
        <item x="56"/>
        <item x="50"/>
        <item x="49"/>
        <item x="39"/>
        <item x="47"/>
        <item x="48"/>
        <item x="66"/>
        <item x="46"/>
        <item x="41"/>
        <item x="270"/>
        <item x="55"/>
        <item x="44"/>
        <item x="34"/>
        <item x="43"/>
        <item x="45"/>
        <item x="37"/>
        <item x="42"/>
        <item x="14"/>
        <item x="36"/>
        <item x="214"/>
        <item x="75"/>
        <item x="35"/>
        <item x="38"/>
        <item x="20"/>
        <item x="21"/>
        <item x="27"/>
        <item x="29"/>
        <item x="30"/>
        <item x="40"/>
        <item x="31"/>
        <item x="59"/>
        <item x="62"/>
        <item x="24"/>
        <item x="28"/>
        <item x="23"/>
        <item x="26"/>
        <item x="17"/>
        <item x="51"/>
        <item x="22"/>
        <item x="18"/>
        <item x="16"/>
        <item x="19"/>
        <item x="10"/>
        <item x="15"/>
        <item x="13"/>
        <item x="12"/>
        <item x="8"/>
        <item x="11"/>
        <item x="9"/>
        <item x="7"/>
        <item x="6"/>
        <item x="2"/>
        <item x="3"/>
        <item x="4"/>
        <item x="5"/>
        <item x="1"/>
        <item x="0"/>
        <item x="71"/>
        <item t="default"/>
      </items>
    </pivotField>
    <pivotField dataField="1" showAll="0">
      <items count="275">
        <item x="83"/>
        <item x="263"/>
        <item x="257"/>
        <item x="243"/>
        <item x="261"/>
        <item x="253"/>
        <item x="260"/>
        <item x="252"/>
        <item x="251"/>
        <item x="258"/>
        <item x="254"/>
        <item x="249"/>
        <item x="245"/>
        <item x="250"/>
        <item x="255"/>
        <item x="262"/>
        <item x="238"/>
        <item x="248"/>
        <item x="256"/>
        <item x="246"/>
        <item x="244"/>
        <item x="242"/>
        <item x="269"/>
        <item x="268"/>
        <item x="267"/>
        <item x="259"/>
        <item x="129"/>
        <item x="228"/>
        <item x="239"/>
        <item x="230"/>
        <item x="234"/>
        <item x="233"/>
        <item x="240"/>
        <item x="237"/>
        <item x="236"/>
        <item x="227"/>
        <item x="222"/>
        <item x="223"/>
        <item x="221"/>
        <item x="179"/>
        <item x="220"/>
        <item x="219"/>
        <item x="211"/>
        <item x="218"/>
        <item x="231"/>
        <item x="225"/>
        <item x="217"/>
        <item x="188"/>
        <item x="216"/>
        <item x="210"/>
        <item x="176"/>
        <item x="166"/>
        <item x="235"/>
        <item x="229"/>
        <item x="134"/>
        <item x="205"/>
        <item x="214"/>
        <item x="241"/>
        <item x="224"/>
        <item x="181"/>
        <item x="207"/>
        <item x="151"/>
        <item x="206"/>
        <item x="202"/>
        <item x="208"/>
        <item x="204"/>
        <item x="265"/>
        <item x="201"/>
        <item x="194"/>
        <item x="115"/>
        <item x="200"/>
        <item x="203"/>
        <item x="212"/>
        <item x="182"/>
        <item x="198"/>
        <item x="183"/>
        <item x="199"/>
        <item x="191"/>
        <item x="164"/>
        <item x="226"/>
        <item x="213"/>
        <item x="186"/>
        <item x="190"/>
        <item x="187"/>
        <item x="264"/>
        <item x="175"/>
        <item x="165"/>
        <item x="178"/>
        <item x="192"/>
        <item x="140"/>
        <item x="170"/>
        <item x="167"/>
        <item x="184"/>
        <item x="88"/>
        <item x="173"/>
        <item x="180"/>
        <item x="122"/>
        <item x="197"/>
        <item x="209"/>
        <item x="215"/>
        <item x="193"/>
        <item x="132"/>
        <item x="149"/>
        <item x="177"/>
        <item x="185"/>
        <item x="154"/>
        <item x="189"/>
        <item x="156"/>
        <item x="162"/>
        <item x="247"/>
        <item x="153"/>
        <item x="157"/>
        <item x="172"/>
        <item x="160"/>
        <item x="171"/>
        <item x="147"/>
        <item x="196"/>
        <item x="79"/>
        <item x="152"/>
        <item x="168"/>
        <item x="145"/>
        <item x="163"/>
        <item x="232"/>
        <item x="144"/>
        <item x="133"/>
        <item x="138"/>
        <item x="174"/>
        <item x="273"/>
        <item x="161"/>
        <item x="136"/>
        <item x="148"/>
        <item x="121"/>
        <item x="155"/>
        <item x="158"/>
        <item x="108"/>
        <item x="128"/>
        <item x="139"/>
        <item x="135"/>
        <item x="150"/>
        <item x="117"/>
        <item x="142"/>
        <item x="146"/>
        <item x="131"/>
        <item x="130"/>
        <item x="65"/>
        <item x="123"/>
        <item x="98"/>
        <item x="159"/>
        <item x="119"/>
        <item x="124"/>
        <item x="272"/>
        <item x="109"/>
        <item x="141"/>
        <item x="126"/>
        <item x="103"/>
        <item x="114"/>
        <item x="120"/>
        <item x="127"/>
        <item x="111"/>
        <item x="118"/>
        <item x="125"/>
        <item x="116"/>
        <item x="271"/>
        <item x="107"/>
        <item x="106"/>
        <item x="143"/>
        <item x="137"/>
        <item x="195"/>
        <item x="110"/>
        <item x="101"/>
        <item x="105"/>
        <item x="97"/>
        <item x="102"/>
        <item x="99"/>
        <item x="96"/>
        <item x="70"/>
        <item x="80"/>
        <item x="95"/>
        <item x="113"/>
        <item x="89"/>
        <item x="112"/>
        <item x="169"/>
        <item x="86"/>
        <item x="84"/>
        <item x="60"/>
        <item x="91"/>
        <item x="64"/>
        <item x="74"/>
        <item x="82"/>
        <item x="87"/>
        <item x="100"/>
        <item x="14"/>
        <item x="270"/>
        <item x="85"/>
        <item x="81"/>
        <item x="71"/>
        <item x="76"/>
        <item x="58"/>
        <item x="78"/>
        <item x="93"/>
        <item x="55"/>
        <item x="92"/>
        <item x="63"/>
        <item x="90"/>
        <item x="73"/>
        <item x="69"/>
        <item x="32"/>
        <item x="72"/>
        <item x="67"/>
        <item x="52"/>
        <item x="61"/>
        <item x="68"/>
        <item x="53"/>
        <item x="25"/>
        <item x="57"/>
        <item x="54"/>
        <item x="48"/>
        <item x="94"/>
        <item x="50"/>
        <item x="56"/>
        <item x="49"/>
        <item x="47"/>
        <item x="41"/>
        <item x="77"/>
        <item x="46"/>
        <item x="66"/>
        <item x="266"/>
        <item x="43"/>
        <item x="59"/>
        <item x="44"/>
        <item x="45"/>
        <item x="34"/>
        <item x="39"/>
        <item x="37"/>
        <item x="42"/>
        <item x="33"/>
        <item x="35"/>
        <item x="36"/>
        <item x="75"/>
        <item x="38"/>
        <item x="21"/>
        <item x="40"/>
        <item x="30"/>
        <item x="29"/>
        <item x="27"/>
        <item x="28"/>
        <item x="23"/>
        <item x="24"/>
        <item x="31"/>
        <item x="62"/>
        <item x="20"/>
        <item x="17"/>
        <item x="51"/>
        <item x="22"/>
        <item x="26"/>
        <item x="19"/>
        <item x="18"/>
        <item x="10"/>
        <item x="16"/>
        <item x="13"/>
        <item x="12"/>
        <item x="15"/>
        <item x="11"/>
        <item x="9"/>
        <item x="8"/>
        <item x="7"/>
        <item x="2"/>
        <item x="3"/>
        <item x="6"/>
        <item x="4"/>
        <item x="5"/>
        <item x="1"/>
        <item x="0"/>
        <item x="104"/>
        <item t="default"/>
      </items>
    </pivotField>
    <pivotField dataField="1" showAll="0">
      <items count="276">
        <item x="83"/>
        <item x="266"/>
        <item x="260"/>
        <item x="254"/>
        <item x="264"/>
        <item x="263"/>
        <item x="252"/>
        <item x="258"/>
        <item x="261"/>
        <item x="244"/>
        <item x="265"/>
        <item x="259"/>
        <item x="256"/>
        <item x="255"/>
        <item x="246"/>
        <item x="253"/>
        <item x="251"/>
        <item x="249"/>
        <item x="257"/>
        <item x="239"/>
        <item x="247"/>
        <item x="245"/>
        <item x="243"/>
        <item x="262"/>
        <item x="230"/>
        <item x="267"/>
        <item x="234"/>
        <item x="231"/>
        <item x="241"/>
        <item x="240"/>
        <item x="270"/>
        <item x="237"/>
        <item x="235"/>
        <item x="238"/>
        <item x="236"/>
        <item x="176"/>
        <item x="223"/>
        <item x="242"/>
        <item x="228"/>
        <item x="229"/>
        <item x="224"/>
        <item x="215"/>
        <item x="108"/>
        <item x="188"/>
        <item x="221"/>
        <item x="219"/>
        <item x="218"/>
        <item x="220"/>
        <item x="222"/>
        <item x="226"/>
        <item x="250"/>
        <item x="217"/>
        <item x="211"/>
        <item x="209"/>
        <item x="204"/>
        <item x="212"/>
        <item x="269"/>
        <item x="194"/>
        <item x="206"/>
        <item x="213"/>
        <item x="208"/>
        <item x="227"/>
        <item x="202"/>
        <item x="210"/>
        <item x="201"/>
        <item x="200"/>
        <item x="205"/>
        <item x="203"/>
        <item x="199"/>
        <item x="198"/>
        <item x="151"/>
        <item x="268"/>
        <item x="225"/>
        <item x="191"/>
        <item x="186"/>
        <item x="182"/>
        <item x="192"/>
        <item x="214"/>
        <item x="197"/>
        <item x="187"/>
        <item x="193"/>
        <item x="189"/>
        <item x="207"/>
        <item x="184"/>
        <item x="195"/>
        <item x="178"/>
        <item x="181"/>
        <item x="164"/>
        <item x="175"/>
        <item x="248"/>
        <item x="190"/>
        <item x="183"/>
        <item x="216"/>
        <item x="172"/>
        <item x="173"/>
        <item x="170"/>
        <item x="185"/>
        <item x="180"/>
        <item x="152"/>
        <item x="171"/>
        <item x="168"/>
        <item x="167"/>
        <item x="177"/>
        <item x="196"/>
        <item x="165"/>
        <item x="162"/>
        <item x="140"/>
        <item x="232"/>
        <item x="179"/>
        <item x="157"/>
        <item x="153"/>
        <item x="155"/>
        <item x="160"/>
        <item x="154"/>
        <item x="142"/>
        <item x="159"/>
        <item x="145"/>
        <item x="158"/>
        <item x="122"/>
        <item x="166"/>
        <item x="156"/>
        <item x="163"/>
        <item x="121"/>
        <item x="147"/>
        <item x="138"/>
        <item x="233"/>
        <item x="150"/>
        <item x="274"/>
        <item x="132"/>
        <item x="144"/>
        <item x="149"/>
        <item x="174"/>
        <item x="65"/>
        <item x="161"/>
        <item x="133"/>
        <item x="136"/>
        <item x="169"/>
        <item x="146"/>
        <item x="148"/>
        <item x="131"/>
        <item x="127"/>
        <item x="137"/>
        <item x="130"/>
        <item x="77"/>
        <item x="128"/>
        <item x="129"/>
        <item x="125"/>
        <item x="123"/>
        <item x="126"/>
        <item x="135"/>
        <item x="120"/>
        <item x="117"/>
        <item x="273"/>
        <item x="139"/>
        <item x="116"/>
        <item x="106"/>
        <item x="124"/>
        <item x="118"/>
        <item x="119"/>
        <item x="114"/>
        <item x="102"/>
        <item x="109"/>
        <item x="141"/>
        <item x="143"/>
        <item x="110"/>
        <item x="115"/>
        <item x="134"/>
        <item x="105"/>
        <item x="104"/>
        <item x="98"/>
        <item x="88"/>
        <item x="103"/>
        <item x="272"/>
        <item x="112"/>
        <item x="79"/>
        <item x="107"/>
        <item x="111"/>
        <item x="99"/>
        <item x="80"/>
        <item x="96"/>
        <item x="101"/>
        <item x="113"/>
        <item x="95"/>
        <item x="271"/>
        <item x="60"/>
        <item x="70"/>
        <item x="93"/>
        <item x="86"/>
        <item x="89"/>
        <item x="84"/>
        <item x="94"/>
        <item x="97"/>
        <item x="82"/>
        <item x="81"/>
        <item x="91"/>
        <item x="64"/>
        <item x="85"/>
        <item x="92"/>
        <item x="100"/>
        <item x="78"/>
        <item x="87"/>
        <item x="90"/>
        <item x="48"/>
        <item x="74"/>
        <item x="76"/>
        <item x="71"/>
        <item x="52"/>
        <item x="72"/>
        <item x="73"/>
        <item x="63"/>
        <item x="67"/>
        <item x="69"/>
        <item x="32"/>
        <item x="68"/>
        <item x="58"/>
        <item x="66"/>
        <item x="57"/>
        <item x="59"/>
        <item x="53"/>
        <item x="54"/>
        <item x="33"/>
        <item x="56"/>
        <item x="47"/>
        <item x="50"/>
        <item x="55"/>
        <item x="41"/>
        <item x="42"/>
        <item x="46"/>
        <item x="14"/>
        <item x="43"/>
        <item x="44"/>
        <item x="45"/>
        <item x="39"/>
        <item x="37"/>
        <item x="40"/>
        <item x="51"/>
        <item x="35"/>
        <item x="49"/>
        <item x="75"/>
        <item x="34"/>
        <item x="38"/>
        <item x="25"/>
        <item x="29"/>
        <item x="21"/>
        <item x="30"/>
        <item x="36"/>
        <item x="28"/>
        <item x="27"/>
        <item x="62"/>
        <item x="24"/>
        <item x="20"/>
        <item x="18"/>
        <item x="26"/>
        <item x="23"/>
        <item x="31"/>
        <item x="17"/>
        <item x="22"/>
        <item x="19"/>
        <item x="10"/>
        <item x="13"/>
        <item x="8"/>
        <item x="12"/>
        <item x="15"/>
        <item x="16"/>
        <item x="11"/>
        <item x="9"/>
        <item x="7"/>
        <item x="5"/>
        <item x="6"/>
        <item x="4"/>
        <item x="2"/>
        <item x="3"/>
        <item x="1"/>
        <item x="0"/>
        <item x="61"/>
        <item t="default"/>
      </items>
    </pivotField>
    <pivotField dataField="1" showAll="0"/>
  </pivotFields>
  <rowFields count="1">
    <field x="-2"/>
  </rowFields>
  <rowItems count="5">
    <i>
      <x/>
    </i>
    <i i="1">
      <x v="1"/>
    </i>
    <i i="2">
      <x v="2"/>
    </i>
    <i i="3">
      <x v="3"/>
    </i>
    <i i="4">
      <x v="4"/>
    </i>
  </rowItems>
  <colFields count="1">
    <field x="0"/>
  </colFields>
  <colItems count="11">
    <i>
      <x v="99"/>
    </i>
    <i>
      <x v="41"/>
    </i>
    <i>
      <x v="14"/>
    </i>
    <i>
      <x v="138"/>
    </i>
    <i>
      <x v="174"/>
    </i>
    <i>
      <x v="164"/>
    </i>
    <i>
      <x v="177"/>
    </i>
    <i>
      <x v="159"/>
    </i>
    <i>
      <x v="65"/>
    </i>
    <i>
      <x v="98"/>
    </i>
    <i t="grand">
      <x/>
    </i>
  </colItems>
  <pageFields count="1">
    <pageField fld="2" hier="-1"/>
  </pageFields>
  <dataFields count="5">
    <dataField name="Sum of 2018" fld="5" baseField="0" baseItem="99"/>
    <dataField name="Sum of 2019" fld="6" baseField="0" baseItem="99"/>
    <dataField name="Sum of 2020" fld="7" baseField="0" baseItem="99"/>
    <dataField name="Sum of 2021" fld="8" baseField="0" baseItem="99"/>
    <dataField name="Sum of 2022" fld="9" baseField="0" baseItem="2071990648"/>
  </dataFields>
  <chartFormats count="52">
    <chartFormat chart="1" format="262" series="1">
      <pivotArea type="data" outline="0" fieldPosition="0">
        <references count="2">
          <reference field="4294967294" count="1" selected="0">
            <x v="4"/>
          </reference>
          <reference field="0" count="1" selected="0">
            <x v="11"/>
          </reference>
        </references>
      </pivotArea>
    </chartFormat>
    <chartFormat chart="1" format="263" series="1">
      <pivotArea type="data" outline="0" fieldPosition="0">
        <references count="2">
          <reference field="4294967294" count="1" selected="0">
            <x v="4"/>
          </reference>
          <reference field="0" count="1" selected="0">
            <x v="14"/>
          </reference>
        </references>
      </pivotArea>
    </chartFormat>
    <chartFormat chart="1" format="264" series="1">
      <pivotArea type="data" outline="0" fieldPosition="0">
        <references count="2">
          <reference field="4294967294" count="1" selected="0">
            <x v="4"/>
          </reference>
          <reference field="0" count="1" selected="0">
            <x v="30"/>
          </reference>
        </references>
      </pivotArea>
    </chartFormat>
    <chartFormat chart="1" format="265" series="1">
      <pivotArea type="data" outline="0" fieldPosition="0">
        <references count="2">
          <reference field="4294967294" count="1" selected="0">
            <x v="4"/>
          </reference>
          <reference field="0" count="1" selected="0">
            <x v="41"/>
          </reference>
        </references>
      </pivotArea>
    </chartFormat>
    <chartFormat chart="1" format="266" series="1">
      <pivotArea type="data" outline="0" fieldPosition="0">
        <references count="2">
          <reference field="4294967294" count="1" selected="0">
            <x v="4"/>
          </reference>
          <reference field="0" count="1" selected="0">
            <x v="52"/>
          </reference>
        </references>
      </pivotArea>
    </chartFormat>
    <chartFormat chart="1" format="267" series="1">
      <pivotArea type="data" outline="0" fieldPosition="0">
        <references count="2">
          <reference field="4294967294" count="1" selected="0">
            <x v="4"/>
          </reference>
          <reference field="0" count="1" selected="0">
            <x v="64"/>
          </reference>
        </references>
      </pivotArea>
    </chartFormat>
    <chartFormat chart="1" format="268" series="1">
      <pivotArea type="data" outline="0" fieldPosition="0">
        <references count="2">
          <reference field="4294967294" count="1" selected="0">
            <x v="4"/>
          </reference>
          <reference field="0" count="1" selected="0">
            <x v="65"/>
          </reference>
        </references>
      </pivotArea>
    </chartFormat>
    <chartFormat chart="1" format="269" series="1">
      <pivotArea type="data" outline="0" fieldPosition="0">
        <references count="2">
          <reference field="4294967294" count="1" selected="0">
            <x v="4"/>
          </reference>
          <reference field="0" count="1" selected="0">
            <x v="70"/>
          </reference>
        </references>
      </pivotArea>
    </chartFormat>
    <chartFormat chart="1" format="270" series="1">
      <pivotArea type="data" outline="0" fieldPosition="0">
        <references count="2">
          <reference field="4294967294" count="1" selected="0">
            <x v="4"/>
          </reference>
          <reference field="0" count="1" selected="0">
            <x v="86"/>
          </reference>
        </references>
      </pivotArea>
    </chartFormat>
    <chartFormat chart="1" format="271" series="1">
      <pivotArea type="data" outline="0" fieldPosition="0">
        <references count="2">
          <reference field="4294967294" count="1" selected="0">
            <x v="4"/>
          </reference>
          <reference field="0" count="1" selected="0">
            <x v="87"/>
          </reference>
        </references>
      </pivotArea>
    </chartFormat>
    <chartFormat chart="1" format="272" series="1">
      <pivotArea type="data" outline="0" fieldPosition="0">
        <references count="2">
          <reference field="4294967294" count="1" selected="0">
            <x v="4"/>
          </reference>
          <reference field="0" count="1" selected="0">
            <x v="92"/>
          </reference>
        </references>
      </pivotArea>
    </chartFormat>
    <chartFormat chart="1" format="273" series="1">
      <pivotArea type="data" outline="0" fieldPosition="0">
        <references count="2">
          <reference field="4294967294" count="1" selected="0">
            <x v="4"/>
          </reference>
          <reference field="0" count="1" selected="0">
            <x v="93"/>
          </reference>
        </references>
      </pivotArea>
    </chartFormat>
    <chartFormat chart="1" format="274" series="1">
      <pivotArea type="data" outline="0" fieldPosition="0">
        <references count="2">
          <reference field="4294967294" count="1" selected="0">
            <x v="4"/>
          </reference>
          <reference field="0" count="1" selected="0">
            <x v="94"/>
          </reference>
        </references>
      </pivotArea>
    </chartFormat>
    <chartFormat chart="1" format="275" series="1">
      <pivotArea type="data" outline="0" fieldPosition="0">
        <references count="2">
          <reference field="4294967294" count="1" selected="0">
            <x v="4"/>
          </reference>
          <reference field="0" count="1" selected="0">
            <x v="98"/>
          </reference>
        </references>
      </pivotArea>
    </chartFormat>
    <chartFormat chart="1" format="276" series="1">
      <pivotArea type="data" outline="0" fieldPosition="0">
        <references count="2">
          <reference field="4294967294" count="1" selected="0">
            <x v="4"/>
          </reference>
          <reference field="0" count="1" selected="0">
            <x v="99"/>
          </reference>
        </references>
      </pivotArea>
    </chartFormat>
    <chartFormat chart="1" format="277" series="1">
      <pivotArea type="data" outline="0" fieldPosition="0">
        <references count="2">
          <reference field="4294967294" count="1" selected="0">
            <x v="4"/>
          </reference>
          <reference field="0" count="1" selected="0">
            <x v="107"/>
          </reference>
        </references>
      </pivotArea>
    </chartFormat>
    <chartFormat chart="1" format="278" series="1">
      <pivotArea type="data" outline="0" fieldPosition="0">
        <references count="2">
          <reference field="4294967294" count="1" selected="0">
            <x v="4"/>
          </reference>
          <reference field="0" count="1" selected="0">
            <x v="126"/>
          </reference>
        </references>
      </pivotArea>
    </chartFormat>
    <chartFormat chart="1" format="279" series="1">
      <pivotArea type="data" outline="0" fieldPosition="0">
        <references count="2">
          <reference field="4294967294" count="1" selected="0">
            <x v="4"/>
          </reference>
          <reference field="0" count="1" selected="0">
            <x v="129"/>
          </reference>
        </references>
      </pivotArea>
    </chartFormat>
    <chartFormat chart="1" format="280" series="1">
      <pivotArea type="data" outline="0" fieldPosition="0">
        <references count="2">
          <reference field="4294967294" count="1" selected="0">
            <x v="4"/>
          </reference>
          <reference field="0" count="1" selected="0">
            <x v="131"/>
          </reference>
        </references>
      </pivotArea>
    </chartFormat>
    <chartFormat chart="1" format="281" series="1">
      <pivotArea type="data" outline="0" fieldPosition="0">
        <references count="2">
          <reference field="4294967294" count="1" selected="0">
            <x v="4"/>
          </reference>
          <reference field="0" count="1" selected="0">
            <x v="138"/>
          </reference>
        </references>
      </pivotArea>
    </chartFormat>
    <chartFormat chart="1" format="282" series="1">
      <pivotArea type="data" outline="0" fieldPosition="0">
        <references count="2">
          <reference field="4294967294" count="1" selected="0">
            <x v="4"/>
          </reference>
          <reference field="0" count="1" selected="0">
            <x v="148"/>
          </reference>
        </references>
      </pivotArea>
    </chartFormat>
    <chartFormat chart="1" format="283" series="1">
      <pivotArea type="data" outline="0" fieldPosition="0">
        <references count="2">
          <reference field="4294967294" count="1" selected="0">
            <x v="4"/>
          </reference>
          <reference field="0" count="1" selected="0">
            <x v="152"/>
          </reference>
        </references>
      </pivotArea>
    </chartFormat>
    <chartFormat chart="1" format="284" series="1">
      <pivotArea type="data" outline="0" fieldPosition="0">
        <references count="2">
          <reference field="4294967294" count="1" selected="0">
            <x v="4"/>
          </reference>
          <reference field="0" count="1" selected="0">
            <x v="159"/>
          </reference>
        </references>
      </pivotArea>
    </chartFormat>
    <chartFormat chart="1" format="285" series="1">
      <pivotArea type="data" outline="0" fieldPosition="0">
        <references count="2">
          <reference field="4294967294" count="1" selected="0">
            <x v="4"/>
          </reference>
          <reference field="0" count="1" selected="0">
            <x v="162"/>
          </reference>
        </references>
      </pivotArea>
    </chartFormat>
    <chartFormat chart="1" format="286" series="1">
      <pivotArea type="data" outline="0" fieldPosition="0">
        <references count="2">
          <reference field="4294967294" count="1" selected="0">
            <x v="4"/>
          </reference>
          <reference field="0" count="1" selected="0">
            <x v="164"/>
          </reference>
        </references>
      </pivotArea>
    </chartFormat>
    <chartFormat chart="1" format="287" series="1">
      <pivotArea type="data" outline="0" fieldPosition="0">
        <references count="2">
          <reference field="4294967294" count="1" selected="0">
            <x v="4"/>
          </reference>
          <reference field="0" count="1" selected="0">
            <x v="166"/>
          </reference>
        </references>
      </pivotArea>
    </chartFormat>
    <chartFormat chart="1" format="288" series="1">
      <pivotArea type="data" outline="0" fieldPosition="0">
        <references count="2">
          <reference field="4294967294" count="1" selected="0">
            <x v="4"/>
          </reference>
          <reference field="0" count="1" selected="0">
            <x v="174"/>
          </reference>
        </references>
      </pivotArea>
    </chartFormat>
    <chartFormat chart="1" format="289" series="1">
      <pivotArea type="data" outline="0" fieldPosition="0">
        <references count="2">
          <reference field="4294967294" count="1" selected="0">
            <x v="4"/>
          </reference>
          <reference field="0" count="1" selected="0">
            <x v="175"/>
          </reference>
        </references>
      </pivotArea>
    </chartFormat>
    <chartFormat chart="1" format="290" series="1">
      <pivotArea type="data" outline="0" fieldPosition="0">
        <references count="2">
          <reference field="4294967294" count="1" selected="0">
            <x v="4"/>
          </reference>
          <reference field="0" count="1" selected="0">
            <x v="177"/>
          </reference>
        </references>
      </pivotArea>
    </chartFormat>
    <chartFormat chart="1" format="291" series="1">
      <pivotArea type="data" outline="0" fieldPosition="0">
        <references count="2">
          <reference field="4294967294" count="1" selected="0">
            <x v="4"/>
          </reference>
          <reference field="0" count="1" selected="0">
            <x v="178"/>
          </reference>
        </references>
      </pivotArea>
    </chartFormat>
    <chartFormat chart="1" format="292" series="1">
      <pivotArea type="data" outline="0" fieldPosition="0">
        <references count="2">
          <reference field="4294967294" count="1" selected="0">
            <x v="4"/>
          </reference>
          <reference field="0" count="1" selected="0">
            <x v="196"/>
          </reference>
        </references>
      </pivotArea>
    </chartFormat>
    <chartFormat chart="1" format="293" series="1">
      <pivotArea type="data" outline="0" fieldPosition="0">
        <references count="2">
          <reference field="4294967294" count="1" selected="0">
            <x v="4"/>
          </reference>
          <reference field="0" count="1" selected="0">
            <x v="200"/>
          </reference>
        </references>
      </pivotArea>
    </chartFormat>
    <chartFormat chart="1" format="294" series="1">
      <pivotArea type="data" outline="0" fieldPosition="0">
        <references count="2">
          <reference field="4294967294" count="1" selected="0">
            <x v="4"/>
          </reference>
          <reference field="0" count="1" selected="0">
            <x v="203"/>
          </reference>
        </references>
      </pivotArea>
    </chartFormat>
    <chartFormat chart="1" format="295" series="1">
      <pivotArea type="data" outline="0" fieldPosition="0">
        <references count="2">
          <reference field="4294967294" count="1" selected="0">
            <x v="4"/>
          </reference>
          <reference field="0" count="1" selected="0">
            <x v="215"/>
          </reference>
        </references>
      </pivotArea>
    </chartFormat>
    <chartFormat chart="1" format="296" series="1">
      <pivotArea type="data" outline="0" fieldPosition="0">
        <references count="2">
          <reference field="4294967294" count="1" selected="0">
            <x v="4"/>
          </reference>
          <reference field="0" count="1" selected="0">
            <x v="220"/>
          </reference>
        </references>
      </pivotArea>
    </chartFormat>
    <chartFormat chart="1" format="297" series="1">
      <pivotArea type="data" outline="0" fieldPosition="0">
        <references count="2">
          <reference field="4294967294" count="1" selected="0">
            <x v="4"/>
          </reference>
          <reference field="0" count="1" selected="0">
            <x v="239"/>
          </reference>
        </references>
      </pivotArea>
    </chartFormat>
    <chartFormat chart="1" format="298" series="1">
      <pivotArea type="data" outline="0" fieldPosition="0">
        <references count="2">
          <reference field="4294967294" count="1" selected="0">
            <x v="4"/>
          </reference>
          <reference field="0" count="1" selected="0">
            <x v="240"/>
          </reference>
        </references>
      </pivotArea>
    </chartFormat>
    <chartFormat chart="1" format="299" series="1">
      <pivotArea type="data" outline="0" fieldPosition="0">
        <references count="2">
          <reference field="4294967294" count="1" selected="0">
            <x v="4"/>
          </reference>
          <reference field="0" count="1" selected="0">
            <x v="245"/>
          </reference>
        </references>
      </pivotArea>
    </chartFormat>
    <chartFormat chart="1" format="300" series="1">
      <pivotArea type="data" outline="0" fieldPosition="0">
        <references count="2">
          <reference field="4294967294" count="1" selected="0">
            <x v="4"/>
          </reference>
          <reference field="0" count="1" selected="0">
            <x v="247"/>
          </reference>
        </references>
      </pivotArea>
    </chartFormat>
    <chartFormat chart="1" format="301" series="1">
      <pivotArea type="data" outline="0" fieldPosition="0">
        <references count="2">
          <reference field="4294967294" count="1" selected="0">
            <x v="4"/>
          </reference>
          <reference field="0" count="1" selected="0">
            <x v="277"/>
          </reference>
        </references>
      </pivotArea>
    </chartFormat>
    <chartFormat chart="1" format="302" series="1">
      <pivotArea type="data" outline="0" fieldPosition="0">
        <references count="2">
          <reference field="4294967294" count="1" selected="0">
            <x v="4"/>
          </reference>
          <reference field="0" count="1" selected="0">
            <x v="278"/>
          </reference>
        </references>
      </pivotArea>
    </chartFormat>
    <chartFormat chart="1" format="508">
      <pivotArea type="data" outline="0" fieldPosition="0">
        <references count="2">
          <reference field="4294967294" count="1" selected="0">
            <x v="4"/>
          </reference>
          <reference field="0" count="1" selected="0">
            <x v="99"/>
          </reference>
        </references>
      </pivotArea>
    </chartFormat>
    <chartFormat chart="1" format="509" series="1">
      <pivotArea type="data" outline="0" fieldPosition="0">
        <references count="2">
          <reference field="4294967294" count="1" selected="0">
            <x v="0"/>
          </reference>
          <reference field="0" count="1" selected="0">
            <x v="99"/>
          </reference>
        </references>
      </pivotArea>
    </chartFormat>
    <chartFormat chart="1" format="510" series="1">
      <pivotArea type="data" outline="0" fieldPosition="0">
        <references count="2">
          <reference field="4294967294" count="1" selected="0">
            <x v="0"/>
          </reference>
          <reference field="0" count="1" selected="0">
            <x v="41"/>
          </reference>
        </references>
      </pivotArea>
    </chartFormat>
    <chartFormat chart="1" format="511" series="1">
      <pivotArea type="data" outline="0" fieldPosition="0">
        <references count="2">
          <reference field="4294967294" count="1" selected="0">
            <x v="0"/>
          </reference>
          <reference field="0" count="1" selected="0">
            <x v="14"/>
          </reference>
        </references>
      </pivotArea>
    </chartFormat>
    <chartFormat chart="1" format="512" series="1">
      <pivotArea type="data" outline="0" fieldPosition="0">
        <references count="2">
          <reference field="4294967294" count="1" selected="0">
            <x v="0"/>
          </reference>
          <reference field="0" count="1" selected="0">
            <x v="138"/>
          </reference>
        </references>
      </pivotArea>
    </chartFormat>
    <chartFormat chart="1" format="513" series="1">
      <pivotArea type="data" outline="0" fieldPosition="0">
        <references count="2">
          <reference field="4294967294" count="1" selected="0">
            <x v="0"/>
          </reference>
          <reference field="0" count="1" selected="0">
            <x v="174"/>
          </reference>
        </references>
      </pivotArea>
    </chartFormat>
    <chartFormat chart="1" format="514" series="1">
      <pivotArea type="data" outline="0" fieldPosition="0">
        <references count="2">
          <reference field="4294967294" count="1" selected="0">
            <x v="0"/>
          </reference>
          <reference field="0" count="1" selected="0">
            <x v="164"/>
          </reference>
        </references>
      </pivotArea>
    </chartFormat>
    <chartFormat chart="1" format="515" series="1">
      <pivotArea type="data" outline="0" fieldPosition="0">
        <references count="2">
          <reference field="4294967294" count="1" selected="0">
            <x v="0"/>
          </reference>
          <reference field="0" count="1" selected="0">
            <x v="177"/>
          </reference>
        </references>
      </pivotArea>
    </chartFormat>
    <chartFormat chart="1" format="516" series="1">
      <pivotArea type="data" outline="0" fieldPosition="0">
        <references count="2">
          <reference field="4294967294" count="1" selected="0">
            <x v="0"/>
          </reference>
          <reference field="0" count="1" selected="0">
            <x v="159"/>
          </reference>
        </references>
      </pivotArea>
    </chartFormat>
    <chartFormat chart="1" format="517" series="1">
      <pivotArea type="data" outline="0" fieldPosition="0">
        <references count="2">
          <reference field="4294967294" count="1" selected="0">
            <x v="0"/>
          </reference>
          <reference field="0" count="1" selected="0">
            <x v="65"/>
          </reference>
        </references>
      </pivotArea>
    </chartFormat>
    <chartFormat chart="1" format="518" series="1">
      <pivotArea type="data" outline="0" fieldPosition="0">
        <references count="2">
          <reference field="4294967294" count="1" selected="0">
            <x v="0"/>
          </reference>
          <reference field="0" count="1" selected="0">
            <x v="98"/>
          </reference>
        </references>
      </pivotArea>
    </chartFormat>
  </chartFormats>
  <pivotTableStyleInfo name="PivotStyleLight16" showRowHeaders="1" showColHeaders="1" showRowStripes="0" showColStripes="0" showLastColumn="1"/>
  <filters count="1">
    <filter fld="0" type="count" evalOrder="-1" id="3" iMeasureFld="4">
      <autoFilter ref="A1">
        <filterColumn colId="0">
          <top10 val="10" filterVal="10"/>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8EAC9C7A-1DF2-419F-8425-790CFDEECCBE}" name="2020EmissionsType" cacheId="3"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3">
  <location ref="C67:H68" firstHeaderRow="0" firstDataRow="1" firstDataCol="0"/>
  <pivotFields count="10">
    <pivotField showAll="0"/>
    <pivotField showAll="0"/>
    <pivotField showAll="0"/>
    <pivotField dataField="1" showAll="0"/>
    <pivotField dataField="1" showAll="0"/>
    <pivotField dataField="1" showAll="0"/>
    <pivotField dataField="1" showAll="0"/>
    <pivotField dataField="1" showAll="0"/>
    <pivotField dataField="1" showAll="0"/>
    <pivotField showAll="0"/>
  </pivotFields>
  <rowItems count="1">
    <i/>
  </rowItems>
  <colFields count="1">
    <field x="-2"/>
  </colFields>
  <colItems count="6">
    <i>
      <x/>
    </i>
    <i i="1">
      <x v="1"/>
    </i>
    <i i="2">
      <x v="2"/>
    </i>
    <i i="3">
      <x v="3"/>
    </i>
    <i i="4">
      <x v="4"/>
    </i>
    <i i="5">
      <x v="5"/>
    </i>
  </colItems>
  <dataFields count="6">
    <dataField name="Sum of Fossil CO₂" fld="3" baseField="0" baseItem="0"/>
    <dataField name="Sum of Biogenic CO₂" fld="4" baseField="0" baseItem="0"/>
    <dataField name="Sum of CH₄" fld="5" baseField="0" baseItem="0"/>
    <dataField name="Sum of N₂O" fld="6" baseField="0" baseItem="0"/>
    <dataField name="Sum of SF₆" fld="7" baseField="0" baseItem="0"/>
    <dataField name="Sum of HFCs and PFCs" fld="8" baseField="0" baseItem="0"/>
  </dataFields>
  <chartFormats count="6">
    <chartFormat chart="2" format="42" series="1">
      <pivotArea type="data" outline="0" fieldPosition="0">
        <references count="1">
          <reference field="4294967294" count="1" selected="0">
            <x v="0"/>
          </reference>
        </references>
      </pivotArea>
    </chartFormat>
    <chartFormat chart="2" format="43" series="1">
      <pivotArea type="data" outline="0" fieldPosition="0">
        <references count="1">
          <reference field="4294967294" count="1" selected="0">
            <x v="1"/>
          </reference>
        </references>
      </pivotArea>
    </chartFormat>
    <chartFormat chart="2" format="44" series="1">
      <pivotArea type="data" outline="0" fieldPosition="0">
        <references count="1">
          <reference field="4294967294" count="1" selected="0">
            <x v="2"/>
          </reference>
        </references>
      </pivotArea>
    </chartFormat>
    <chartFormat chart="2" format="45" series="1">
      <pivotArea type="data" outline="0" fieldPosition="0">
        <references count="1">
          <reference field="4294967294" count="1" selected="0">
            <x v="3"/>
          </reference>
        </references>
      </pivotArea>
    </chartFormat>
    <chartFormat chart="2" format="46" series="1">
      <pivotArea type="data" outline="0" fieldPosition="0">
        <references count="1">
          <reference field="4294967294" count="1" selected="0">
            <x v="4"/>
          </reference>
        </references>
      </pivotArea>
    </chartFormat>
    <chartFormat chart="2" format="47" series="1">
      <pivotArea type="data" outline="0" fieldPosition="0">
        <references count="1">
          <reference field="4294967294"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DF187C3B-E30E-4DAF-8B5C-79951F476AB6}" name="2020EmissionsSector" cacheId="3"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3">
  <location ref="C35:M37" firstHeaderRow="1" firstDataRow="2" firstDataCol="1"/>
  <pivotFields count="10">
    <pivotField showAll="0"/>
    <pivotField showAll="0"/>
    <pivotField dataField="1" showAll="0"/>
    <pivotField showAll="0"/>
    <pivotField showAll="0"/>
    <pivotField showAll="0"/>
    <pivotField showAll="0"/>
    <pivotField showAll="0"/>
    <pivotField showAll="0"/>
    <pivotField axis="axisCol" showAll="0" sortType="descending">
      <items count="10">
        <item x="4"/>
        <item x="5"/>
        <item x="2"/>
        <item x="6"/>
        <item x="8"/>
        <item x="0"/>
        <item x="7"/>
        <item x="1"/>
        <item x="3"/>
        <item t="default"/>
      </items>
      <autoSortScope>
        <pivotArea dataOnly="0" outline="0" fieldPosition="0">
          <references count="1">
            <reference field="4294967294" count="1" selected="0">
              <x v="0"/>
            </reference>
          </references>
        </pivotArea>
      </autoSortScope>
    </pivotField>
  </pivotFields>
  <rowItems count="1">
    <i/>
  </rowItems>
  <colFields count="1">
    <field x="9"/>
  </colFields>
  <colItems count="10">
    <i>
      <x v="5"/>
    </i>
    <i>
      <x v="7"/>
    </i>
    <i>
      <x v="1"/>
    </i>
    <i>
      <x/>
    </i>
    <i>
      <x v="2"/>
    </i>
    <i>
      <x v="8"/>
    </i>
    <i>
      <x v="3"/>
    </i>
    <i>
      <x v="6"/>
    </i>
    <i>
      <x v="4"/>
    </i>
    <i t="grand">
      <x/>
    </i>
  </colItems>
  <dataFields count="1">
    <dataField name="Sum of Total" fld="2" baseField="0" baseItem="0"/>
  </dataFields>
  <chartFormats count="9">
    <chartFormat chart="2" format="65" series="1">
      <pivotArea type="data" outline="0" fieldPosition="0">
        <references count="2">
          <reference field="4294967294" count="1" selected="0">
            <x v="0"/>
          </reference>
          <reference field="9" count="1" selected="0">
            <x v="0"/>
          </reference>
        </references>
      </pivotArea>
    </chartFormat>
    <chartFormat chart="2" format="66" series="1">
      <pivotArea type="data" outline="0" fieldPosition="0">
        <references count="2">
          <reference field="4294967294" count="1" selected="0">
            <x v="0"/>
          </reference>
          <reference field="9" count="1" selected="0">
            <x v="1"/>
          </reference>
        </references>
      </pivotArea>
    </chartFormat>
    <chartFormat chart="2" format="67" series="1">
      <pivotArea type="data" outline="0" fieldPosition="0">
        <references count="2">
          <reference field="4294967294" count="1" selected="0">
            <x v="0"/>
          </reference>
          <reference field="9" count="1" selected="0">
            <x v="2"/>
          </reference>
        </references>
      </pivotArea>
    </chartFormat>
    <chartFormat chart="2" format="68" series="1">
      <pivotArea type="data" outline="0" fieldPosition="0">
        <references count="2">
          <reference field="4294967294" count="1" selected="0">
            <x v="0"/>
          </reference>
          <reference field="9" count="1" selected="0">
            <x v="3"/>
          </reference>
        </references>
      </pivotArea>
    </chartFormat>
    <chartFormat chart="2" format="69" series="1">
      <pivotArea type="data" outline="0" fieldPosition="0">
        <references count="2">
          <reference field="4294967294" count="1" selected="0">
            <x v="0"/>
          </reference>
          <reference field="9" count="1" selected="0">
            <x v="4"/>
          </reference>
        </references>
      </pivotArea>
    </chartFormat>
    <chartFormat chart="2" format="70" series="1">
      <pivotArea type="data" outline="0" fieldPosition="0">
        <references count="2">
          <reference field="4294967294" count="1" selected="0">
            <x v="0"/>
          </reference>
          <reference field="9" count="1" selected="0">
            <x v="5"/>
          </reference>
        </references>
      </pivotArea>
    </chartFormat>
    <chartFormat chart="2" format="71" series="1">
      <pivotArea type="data" outline="0" fieldPosition="0">
        <references count="2">
          <reference field="4294967294" count="1" selected="0">
            <x v="0"/>
          </reference>
          <reference field="9" count="1" selected="0">
            <x v="6"/>
          </reference>
        </references>
      </pivotArea>
    </chartFormat>
    <chartFormat chart="2" format="72" series="1">
      <pivotArea type="data" outline="0" fieldPosition="0">
        <references count="2">
          <reference field="4294967294" count="1" selected="0">
            <x v="0"/>
          </reference>
          <reference field="9" count="1" selected="0">
            <x v="7"/>
          </reference>
        </references>
      </pivotArea>
    </chartFormat>
    <chartFormat chart="2" format="73" series="1">
      <pivotArea type="data" outline="0" fieldPosition="0">
        <references count="2">
          <reference field="4294967294" count="1" selected="0">
            <x v="0"/>
          </reference>
          <reference field="9"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B5D9D85D-D0DD-42C1-93C3-647B2685008C}" name="PivotTable13" cacheId="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5">
  <location ref="C67:H68" firstHeaderRow="0" firstDataRow="1" firstDataCol="0"/>
  <pivotFields count="10">
    <pivotField showAll="0"/>
    <pivotField showAll="0"/>
    <pivotField numFmtId="43" showAll="0"/>
    <pivotField dataField="1" numFmtId="43" showAll="0"/>
    <pivotField dataField="1" numFmtId="43" showAll="0"/>
    <pivotField dataField="1" numFmtId="43" showAll="0"/>
    <pivotField dataField="1" numFmtId="43" showAll="0"/>
    <pivotField dataField="1" numFmtId="43" showAll="0"/>
    <pivotField dataField="1" numFmtId="43" showAll="0"/>
    <pivotField showAll="0"/>
  </pivotFields>
  <rowItems count="1">
    <i/>
  </rowItems>
  <colFields count="1">
    <field x="-2"/>
  </colFields>
  <colItems count="6">
    <i>
      <x/>
    </i>
    <i i="1">
      <x v="1"/>
    </i>
    <i i="2">
      <x v="2"/>
    </i>
    <i i="3">
      <x v="3"/>
    </i>
    <i i="4">
      <x v="4"/>
    </i>
    <i i="5">
      <x v="5"/>
    </i>
  </colItems>
  <dataFields count="6">
    <dataField name="Sum of Fossil CO₂" fld="3" baseField="0" baseItem="0"/>
    <dataField name="Sum of Biogenic CO₂" fld="4" baseField="0" baseItem="0"/>
    <dataField name="Sum of CH₄" fld="5" baseField="0" baseItem="0"/>
    <dataField name="Sum of N₂O" fld="6" baseField="0" baseItem="0"/>
    <dataField name="Sum of SF₆" fld="7" baseField="0" baseItem="0"/>
    <dataField name="Sum of HFCs and PFCs" fld="8" baseField="0" baseItem="0"/>
  </dataFields>
  <chartFormats count="6">
    <chartFormat chart="2" format="12" series="1">
      <pivotArea type="data" outline="0" fieldPosition="0">
        <references count="1">
          <reference field="4294967294" count="1" selected="0">
            <x v="0"/>
          </reference>
        </references>
      </pivotArea>
    </chartFormat>
    <chartFormat chart="2" format="13" series="1">
      <pivotArea type="data" outline="0" fieldPosition="0">
        <references count="1">
          <reference field="4294967294" count="1" selected="0">
            <x v="1"/>
          </reference>
        </references>
      </pivotArea>
    </chartFormat>
    <chartFormat chart="2" format="14" series="1">
      <pivotArea type="data" outline="0" fieldPosition="0">
        <references count="1">
          <reference field="4294967294" count="1" selected="0">
            <x v="2"/>
          </reference>
        </references>
      </pivotArea>
    </chartFormat>
    <chartFormat chart="2" format="15" series="1">
      <pivotArea type="data" outline="0" fieldPosition="0">
        <references count="1">
          <reference field="4294967294" count="1" selected="0">
            <x v="3"/>
          </reference>
        </references>
      </pivotArea>
    </chartFormat>
    <chartFormat chart="2" format="16" series="1">
      <pivotArea type="data" outline="0" fieldPosition="0">
        <references count="1">
          <reference field="4294967294" count="1" selected="0">
            <x v="4"/>
          </reference>
        </references>
      </pivotArea>
    </chartFormat>
    <chartFormat chart="2" format="17" series="1">
      <pivotArea type="data" outline="0" fieldPosition="0">
        <references count="1">
          <reference field="4294967294"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28B50519-14C1-474A-A705-06297A4F5783}" name="PivotTable12" cacheId="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
  <location ref="C36:M38" firstHeaderRow="1" firstDataRow="2" firstDataCol="1"/>
  <pivotFields count="10">
    <pivotField showAll="0"/>
    <pivotField showAll="0"/>
    <pivotField dataField="1" numFmtId="43" showAll="0"/>
    <pivotField numFmtId="43" showAll="0"/>
    <pivotField numFmtId="43" showAll="0"/>
    <pivotField numFmtId="43" showAll="0"/>
    <pivotField numFmtId="43" showAll="0"/>
    <pivotField numFmtId="43" showAll="0"/>
    <pivotField numFmtId="43" showAll="0"/>
    <pivotField axis="axisCol" showAll="0" sortType="descending">
      <items count="10">
        <item x="4"/>
        <item x="5"/>
        <item x="2"/>
        <item x="6"/>
        <item x="8"/>
        <item x="0"/>
        <item x="7"/>
        <item x="1"/>
        <item x="3"/>
        <item t="default"/>
      </items>
      <autoSortScope>
        <pivotArea dataOnly="0" outline="0" fieldPosition="0">
          <references count="1">
            <reference field="4294967294" count="1" selected="0">
              <x v="0"/>
            </reference>
          </references>
        </pivotArea>
      </autoSortScope>
    </pivotField>
  </pivotFields>
  <rowItems count="1">
    <i/>
  </rowItems>
  <colFields count="1">
    <field x="9"/>
  </colFields>
  <colItems count="10">
    <i>
      <x v="5"/>
    </i>
    <i>
      <x v="7"/>
    </i>
    <i>
      <x v="1"/>
    </i>
    <i>
      <x/>
    </i>
    <i>
      <x v="2"/>
    </i>
    <i>
      <x v="8"/>
    </i>
    <i>
      <x v="3"/>
    </i>
    <i>
      <x v="6"/>
    </i>
    <i>
      <x v="4"/>
    </i>
    <i t="grand">
      <x/>
    </i>
  </colItems>
  <dataFields count="1">
    <dataField name="Sum of Total" fld="2" baseField="0" baseItem="0"/>
  </dataFields>
  <chartFormats count="9">
    <chartFormat chart="2" format="132" series="1">
      <pivotArea type="data" outline="0" fieldPosition="0">
        <references count="2">
          <reference field="4294967294" count="1" selected="0">
            <x v="0"/>
          </reference>
          <reference field="9" count="1" selected="0">
            <x v="0"/>
          </reference>
        </references>
      </pivotArea>
    </chartFormat>
    <chartFormat chart="2" format="133" series="1">
      <pivotArea type="data" outline="0" fieldPosition="0">
        <references count="2">
          <reference field="4294967294" count="1" selected="0">
            <x v="0"/>
          </reference>
          <reference field="9" count="1" selected="0">
            <x v="1"/>
          </reference>
        </references>
      </pivotArea>
    </chartFormat>
    <chartFormat chart="2" format="134" series="1">
      <pivotArea type="data" outline="0" fieldPosition="0">
        <references count="2">
          <reference field="4294967294" count="1" selected="0">
            <x v="0"/>
          </reference>
          <reference field="9" count="1" selected="0">
            <x v="2"/>
          </reference>
        </references>
      </pivotArea>
    </chartFormat>
    <chartFormat chart="2" format="135" series="1">
      <pivotArea type="data" outline="0" fieldPosition="0">
        <references count="2">
          <reference field="4294967294" count="1" selected="0">
            <x v="0"/>
          </reference>
          <reference field="9" count="1" selected="0">
            <x v="3"/>
          </reference>
        </references>
      </pivotArea>
    </chartFormat>
    <chartFormat chart="2" format="136" series="1">
      <pivotArea type="data" outline="0" fieldPosition="0">
        <references count="2">
          <reference field="4294967294" count="1" selected="0">
            <x v="0"/>
          </reference>
          <reference field="9" count="1" selected="0">
            <x v="4"/>
          </reference>
        </references>
      </pivotArea>
    </chartFormat>
    <chartFormat chart="2" format="137" series="1">
      <pivotArea type="data" outline="0" fieldPosition="0">
        <references count="2">
          <reference field="4294967294" count="1" selected="0">
            <x v="0"/>
          </reference>
          <reference field="9" count="1" selected="0">
            <x v="5"/>
          </reference>
        </references>
      </pivotArea>
    </chartFormat>
    <chartFormat chart="2" format="138" series="1">
      <pivotArea type="data" outline="0" fieldPosition="0">
        <references count="2">
          <reference field="4294967294" count="1" selected="0">
            <x v="0"/>
          </reference>
          <reference field="9" count="1" selected="0">
            <x v="6"/>
          </reference>
        </references>
      </pivotArea>
    </chartFormat>
    <chartFormat chart="2" format="139" series="1">
      <pivotArea type="data" outline="0" fieldPosition="0">
        <references count="2">
          <reference field="4294967294" count="1" selected="0">
            <x v="0"/>
          </reference>
          <reference field="9" count="1" selected="0">
            <x v="7"/>
          </reference>
        </references>
      </pivotArea>
    </chartFormat>
    <chartFormat chart="2" format="140" series="1">
      <pivotArea type="data" outline="0" fieldPosition="0">
        <references count="2">
          <reference field="4294967294" count="1" selected="0">
            <x v="0"/>
          </reference>
          <reference field="9"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A28DB095-FA3C-4FCD-A021-5DEC56A50569}" name="2021FacSec" cacheId="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5">
  <location ref="C5:M7" firstHeaderRow="1" firstDataRow="2" firstDataCol="1"/>
  <pivotFields count="10">
    <pivotField dataField="1" showAll="0"/>
    <pivotField showAll="0"/>
    <pivotField numFmtId="43" showAll="0"/>
    <pivotField numFmtId="43" showAll="0"/>
    <pivotField numFmtId="43" showAll="0"/>
    <pivotField numFmtId="43" showAll="0"/>
    <pivotField numFmtId="43" showAll="0"/>
    <pivotField numFmtId="43" showAll="0"/>
    <pivotField numFmtId="43" showAll="0"/>
    <pivotField axis="axisCol" showAll="0" sortType="descending">
      <items count="10">
        <item x="4"/>
        <item x="5"/>
        <item x="2"/>
        <item x="6"/>
        <item x="8"/>
        <item x="0"/>
        <item x="7"/>
        <item x="1"/>
        <item x="3"/>
        <item t="default"/>
      </items>
      <autoSortScope>
        <pivotArea dataOnly="0" outline="0" fieldPosition="0">
          <references count="1">
            <reference field="4294967294" count="1" selected="0">
              <x v="0"/>
            </reference>
          </references>
        </pivotArea>
      </autoSortScope>
    </pivotField>
  </pivotFields>
  <rowItems count="1">
    <i/>
  </rowItems>
  <colFields count="1">
    <field x="9"/>
  </colFields>
  <colItems count="10">
    <i>
      <x v="1"/>
    </i>
    <i>
      <x/>
    </i>
    <i>
      <x v="5"/>
    </i>
    <i>
      <x v="8"/>
    </i>
    <i>
      <x v="2"/>
    </i>
    <i>
      <x v="3"/>
    </i>
    <i>
      <x v="7"/>
    </i>
    <i>
      <x v="4"/>
    </i>
    <i>
      <x v="6"/>
    </i>
    <i t="grand">
      <x/>
    </i>
  </colItems>
  <dataFields count="1">
    <dataField name="Count of Facility" fld="0" subtotal="count" baseField="0" baseItem="0"/>
  </dataFields>
  <chartFormats count="9">
    <chartFormat chart="4" format="18" series="1">
      <pivotArea type="data" outline="0" fieldPosition="0">
        <references count="2">
          <reference field="4294967294" count="1" selected="0">
            <x v="0"/>
          </reference>
          <reference field="9" count="1" selected="0">
            <x v="0"/>
          </reference>
        </references>
      </pivotArea>
    </chartFormat>
    <chartFormat chart="4" format="19" series="1">
      <pivotArea type="data" outline="0" fieldPosition="0">
        <references count="2">
          <reference field="4294967294" count="1" selected="0">
            <x v="0"/>
          </reference>
          <reference field="9" count="1" selected="0">
            <x v="1"/>
          </reference>
        </references>
      </pivotArea>
    </chartFormat>
    <chartFormat chart="4" format="20" series="1">
      <pivotArea type="data" outline="0" fieldPosition="0">
        <references count="2">
          <reference field="4294967294" count="1" selected="0">
            <x v="0"/>
          </reference>
          <reference field="9" count="1" selected="0">
            <x v="2"/>
          </reference>
        </references>
      </pivotArea>
    </chartFormat>
    <chartFormat chart="4" format="21" series="1">
      <pivotArea type="data" outline="0" fieldPosition="0">
        <references count="2">
          <reference field="4294967294" count="1" selected="0">
            <x v="0"/>
          </reference>
          <reference field="9" count="1" selected="0">
            <x v="3"/>
          </reference>
        </references>
      </pivotArea>
    </chartFormat>
    <chartFormat chart="4" format="22" series="1">
      <pivotArea type="data" outline="0" fieldPosition="0">
        <references count="2">
          <reference field="4294967294" count="1" selected="0">
            <x v="0"/>
          </reference>
          <reference field="9" count="1" selected="0">
            <x v="4"/>
          </reference>
        </references>
      </pivotArea>
    </chartFormat>
    <chartFormat chart="4" format="23" series="1">
      <pivotArea type="data" outline="0" fieldPosition="0">
        <references count="2">
          <reference field="4294967294" count="1" selected="0">
            <x v="0"/>
          </reference>
          <reference field="9" count="1" selected="0">
            <x v="5"/>
          </reference>
        </references>
      </pivotArea>
    </chartFormat>
    <chartFormat chart="4" format="24" series="1">
      <pivotArea type="data" outline="0" fieldPosition="0">
        <references count="2">
          <reference field="4294967294" count="1" selected="0">
            <x v="0"/>
          </reference>
          <reference field="9" count="1" selected="0">
            <x v="6"/>
          </reference>
        </references>
      </pivotArea>
    </chartFormat>
    <chartFormat chart="4" format="25" series="1">
      <pivotArea type="data" outline="0" fieldPosition="0">
        <references count="2">
          <reference field="4294967294" count="1" selected="0">
            <x v="0"/>
          </reference>
          <reference field="9" count="1" selected="0">
            <x v="7"/>
          </reference>
        </references>
      </pivotArea>
    </chartFormat>
    <chartFormat chart="4" format="26" series="1">
      <pivotArea type="data" outline="0" fieldPosition="0">
        <references count="2">
          <reference field="4294967294" count="1" selected="0">
            <x v="0"/>
          </reference>
          <reference field="9"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1D6F28FD-120D-47CB-B7AF-560054AAC0C5}" name="2021FacSec" cacheId="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6">
  <location ref="C5:M7" firstHeaderRow="1" firstDataRow="2" firstDataCol="1"/>
  <pivotFields count="10">
    <pivotField dataField="1" showAll="0"/>
    <pivotField showAll="0"/>
    <pivotField numFmtId="43" showAll="0"/>
    <pivotField numFmtId="43" showAll="0"/>
    <pivotField numFmtId="43" showAll="0"/>
    <pivotField numFmtId="43" showAll="0"/>
    <pivotField numFmtId="43" showAll="0"/>
    <pivotField numFmtId="43" showAll="0"/>
    <pivotField numFmtId="43" showAll="0"/>
    <pivotField axis="axisCol" showAll="0" sortType="descending">
      <items count="10">
        <item x="3"/>
        <item x="6"/>
        <item x="2"/>
        <item x="5"/>
        <item x="8"/>
        <item x="0"/>
        <item x="7"/>
        <item x="1"/>
        <item x="4"/>
        <item t="default"/>
      </items>
      <autoSortScope>
        <pivotArea dataOnly="0" outline="0" fieldPosition="0">
          <references count="1">
            <reference field="4294967294" count="1" selected="0">
              <x v="0"/>
            </reference>
          </references>
        </pivotArea>
      </autoSortScope>
    </pivotField>
  </pivotFields>
  <rowItems count="1">
    <i/>
  </rowItems>
  <colFields count="1">
    <field x="9"/>
  </colFields>
  <colItems count="10">
    <i>
      <x v="1"/>
    </i>
    <i>
      <x/>
    </i>
    <i>
      <x v="5"/>
    </i>
    <i>
      <x v="8"/>
    </i>
    <i>
      <x v="2"/>
    </i>
    <i>
      <x v="3"/>
    </i>
    <i>
      <x v="7"/>
    </i>
    <i>
      <x v="6"/>
    </i>
    <i>
      <x v="4"/>
    </i>
    <i t="grand">
      <x/>
    </i>
  </colItems>
  <dataFields count="1">
    <dataField name="Count of Facility" fld="0" subtotal="count" baseField="0" baseItem="0"/>
  </dataFields>
  <chartFormats count="18">
    <chartFormat chart="4" format="18" series="1">
      <pivotArea type="data" outline="0" fieldPosition="0">
        <references count="2">
          <reference field="4294967294" count="1" selected="0">
            <x v="0"/>
          </reference>
          <reference field="9" count="1" selected="0">
            <x v="0"/>
          </reference>
        </references>
      </pivotArea>
    </chartFormat>
    <chartFormat chart="4" format="19" series="1">
      <pivotArea type="data" outline="0" fieldPosition="0">
        <references count="2">
          <reference field="4294967294" count="1" selected="0">
            <x v="0"/>
          </reference>
          <reference field="9" count="1" selected="0">
            <x v="1"/>
          </reference>
        </references>
      </pivotArea>
    </chartFormat>
    <chartFormat chart="4" format="20" series="1">
      <pivotArea type="data" outline="0" fieldPosition="0">
        <references count="2">
          <reference field="4294967294" count="1" selected="0">
            <x v="0"/>
          </reference>
          <reference field="9" count="1" selected="0">
            <x v="2"/>
          </reference>
        </references>
      </pivotArea>
    </chartFormat>
    <chartFormat chart="4" format="21" series="1">
      <pivotArea type="data" outline="0" fieldPosition="0">
        <references count="2">
          <reference field="4294967294" count="1" selected="0">
            <x v="0"/>
          </reference>
          <reference field="9" count="1" selected="0">
            <x v="3"/>
          </reference>
        </references>
      </pivotArea>
    </chartFormat>
    <chartFormat chart="4" format="22" series="1">
      <pivotArea type="data" outline="0" fieldPosition="0">
        <references count="2">
          <reference field="4294967294" count="1" selected="0">
            <x v="0"/>
          </reference>
          <reference field="9" count="1" selected="0">
            <x v="4"/>
          </reference>
        </references>
      </pivotArea>
    </chartFormat>
    <chartFormat chart="4" format="23" series="1">
      <pivotArea type="data" outline="0" fieldPosition="0">
        <references count="2">
          <reference field="4294967294" count="1" selected="0">
            <x v="0"/>
          </reference>
          <reference field="9" count="1" selected="0">
            <x v="5"/>
          </reference>
        </references>
      </pivotArea>
    </chartFormat>
    <chartFormat chart="4" format="24" series="1">
      <pivotArea type="data" outline="0" fieldPosition="0">
        <references count="2">
          <reference field="4294967294" count="1" selected="0">
            <x v="0"/>
          </reference>
          <reference field="9" count="1" selected="0">
            <x v="6"/>
          </reference>
        </references>
      </pivotArea>
    </chartFormat>
    <chartFormat chart="4" format="25" series="1">
      <pivotArea type="data" outline="0" fieldPosition="0">
        <references count="2">
          <reference field="4294967294" count="1" selected="0">
            <x v="0"/>
          </reference>
          <reference field="9" count="1" selected="0">
            <x v="7"/>
          </reference>
        </references>
      </pivotArea>
    </chartFormat>
    <chartFormat chart="4" format="26" series="1">
      <pivotArea type="data" outline="0" fieldPosition="0">
        <references count="2">
          <reference field="4294967294" count="1" selected="0">
            <x v="0"/>
          </reference>
          <reference field="9" count="1" selected="0">
            <x v="8"/>
          </reference>
        </references>
      </pivotArea>
    </chartFormat>
    <chartFormat chart="5" format="27" series="1">
      <pivotArea type="data" outline="0" fieldPosition="0">
        <references count="2">
          <reference field="4294967294" count="1" selected="0">
            <x v="0"/>
          </reference>
          <reference field="9" count="1" selected="0">
            <x v="1"/>
          </reference>
        </references>
      </pivotArea>
    </chartFormat>
    <chartFormat chart="5" format="28" series="1">
      <pivotArea type="data" outline="0" fieldPosition="0">
        <references count="2">
          <reference field="4294967294" count="1" selected="0">
            <x v="0"/>
          </reference>
          <reference field="9" count="1" selected="0">
            <x v="0"/>
          </reference>
        </references>
      </pivotArea>
    </chartFormat>
    <chartFormat chart="5" format="29" series="1">
      <pivotArea type="data" outline="0" fieldPosition="0">
        <references count="2">
          <reference field="4294967294" count="1" selected="0">
            <x v="0"/>
          </reference>
          <reference field="9" count="1" selected="0">
            <x v="5"/>
          </reference>
        </references>
      </pivotArea>
    </chartFormat>
    <chartFormat chart="5" format="30" series="1">
      <pivotArea type="data" outline="0" fieldPosition="0">
        <references count="2">
          <reference field="4294967294" count="1" selected="0">
            <x v="0"/>
          </reference>
          <reference field="9" count="1" selected="0">
            <x v="8"/>
          </reference>
        </references>
      </pivotArea>
    </chartFormat>
    <chartFormat chart="5" format="31" series="1">
      <pivotArea type="data" outline="0" fieldPosition="0">
        <references count="2">
          <reference field="4294967294" count="1" selected="0">
            <x v="0"/>
          </reference>
          <reference field="9" count="1" selected="0">
            <x v="2"/>
          </reference>
        </references>
      </pivotArea>
    </chartFormat>
    <chartFormat chart="5" format="32" series="1">
      <pivotArea type="data" outline="0" fieldPosition="0">
        <references count="2">
          <reference field="4294967294" count="1" selected="0">
            <x v="0"/>
          </reference>
          <reference field="9" count="1" selected="0">
            <x v="3"/>
          </reference>
        </references>
      </pivotArea>
    </chartFormat>
    <chartFormat chart="5" format="33" series="1">
      <pivotArea type="data" outline="0" fieldPosition="0">
        <references count="2">
          <reference field="4294967294" count="1" selected="0">
            <x v="0"/>
          </reference>
          <reference field="9" count="1" selected="0">
            <x v="7"/>
          </reference>
        </references>
      </pivotArea>
    </chartFormat>
    <chartFormat chart="5" format="34" series="1">
      <pivotArea type="data" outline="0" fieldPosition="0">
        <references count="2">
          <reference field="4294967294" count="1" selected="0">
            <x v="0"/>
          </reference>
          <reference field="9" count="1" selected="0">
            <x v="4"/>
          </reference>
        </references>
      </pivotArea>
    </chartFormat>
    <chartFormat chart="5" format="35" series="1">
      <pivotArea type="data" outline="0" fieldPosition="0">
        <references count="2">
          <reference field="4294967294" count="1" selected="0">
            <x v="0"/>
          </reference>
          <reference field="9"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3DD6B6E6-6E33-4F3A-9FE8-93D5E2A97A7A}" name="PivotTable12" cacheId="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4">
  <location ref="C36:M38" firstHeaderRow="1" firstDataRow="2" firstDataCol="1"/>
  <pivotFields count="10">
    <pivotField showAll="0"/>
    <pivotField showAll="0"/>
    <pivotField dataField="1" numFmtId="43" showAll="0"/>
    <pivotField numFmtId="43" showAll="0"/>
    <pivotField numFmtId="43" showAll="0"/>
    <pivotField numFmtId="43" showAll="0"/>
    <pivotField numFmtId="43" showAll="0"/>
    <pivotField numFmtId="43" showAll="0"/>
    <pivotField numFmtId="43" showAll="0"/>
    <pivotField axis="axisCol" showAll="0" sortType="descending">
      <items count="10">
        <item x="3"/>
        <item x="6"/>
        <item x="2"/>
        <item x="5"/>
        <item x="8"/>
        <item x="0"/>
        <item x="7"/>
        <item x="1"/>
        <item x="4"/>
        <item t="default"/>
      </items>
      <autoSortScope>
        <pivotArea dataOnly="0" outline="0" fieldPosition="0">
          <references count="1">
            <reference field="4294967294" count="1" selected="0">
              <x v="0"/>
            </reference>
          </references>
        </pivotArea>
      </autoSortScope>
    </pivotField>
  </pivotFields>
  <rowItems count="1">
    <i/>
  </rowItems>
  <colFields count="1">
    <field x="9"/>
  </colFields>
  <colItems count="10">
    <i>
      <x v="5"/>
    </i>
    <i>
      <x v="7"/>
    </i>
    <i>
      <x v="1"/>
    </i>
    <i>
      <x/>
    </i>
    <i>
      <x v="2"/>
    </i>
    <i>
      <x v="8"/>
    </i>
    <i>
      <x v="3"/>
    </i>
    <i>
      <x v="6"/>
    </i>
    <i>
      <x v="4"/>
    </i>
    <i t="grand">
      <x/>
    </i>
  </colItems>
  <dataFields count="1">
    <dataField name="Sum of Total" fld="2" baseField="0" baseItem="0"/>
  </dataFields>
  <chartFormats count="18">
    <chartFormat chart="2" format="132" series="1">
      <pivotArea type="data" outline="0" fieldPosition="0">
        <references count="2">
          <reference field="4294967294" count="1" selected="0">
            <x v="0"/>
          </reference>
          <reference field="9" count="1" selected="0">
            <x v="0"/>
          </reference>
        </references>
      </pivotArea>
    </chartFormat>
    <chartFormat chart="2" format="133" series="1">
      <pivotArea type="data" outline="0" fieldPosition="0">
        <references count="2">
          <reference field="4294967294" count="1" selected="0">
            <x v="0"/>
          </reference>
          <reference field="9" count="1" selected="0">
            <x v="1"/>
          </reference>
        </references>
      </pivotArea>
    </chartFormat>
    <chartFormat chart="2" format="134" series="1">
      <pivotArea type="data" outline="0" fieldPosition="0">
        <references count="2">
          <reference field="4294967294" count="1" selected="0">
            <x v="0"/>
          </reference>
          <reference field="9" count="1" selected="0">
            <x v="2"/>
          </reference>
        </references>
      </pivotArea>
    </chartFormat>
    <chartFormat chart="2" format="135" series="1">
      <pivotArea type="data" outline="0" fieldPosition="0">
        <references count="2">
          <reference field="4294967294" count="1" selected="0">
            <x v="0"/>
          </reference>
          <reference field="9" count="1" selected="0">
            <x v="3"/>
          </reference>
        </references>
      </pivotArea>
    </chartFormat>
    <chartFormat chart="2" format="136" series="1">
      <pivotArea type="data" outline="0" fieldPosition="0">
        <references count="2">
          <reference field="4294967294" count="1" selected="0">
            <x v="0"/>
          </reference>
          <reference field="9" count="1" selected="0">
            <x v="4"/>
          </reference>
        </references>
      </pivotArea>
    </chartFormat>
    <chartFormat chart="2" format="137" series="1">
      <pivotArea type="data" outline="0" fieldPosition="0">
        <references count="2">
          <reference field="4294967294" count="1" selected="0">
            <x v="0"/>
          </reference>
          <reference field="9" count="1" selected="0">
            <x v="5"/>
          </reference>
        </references>
      </pivotArea>
    </chartFormat>
    <chartFormat chart="2" format="138" series="1">
      <pivotArea type="data" outline="0" fieldPosition="0">
        <references count="2">
          <reference field="4294967294" count="1" selected="0">
            <x v="0"/>
          </reference>
          <reference field="9" count="1" selected="0">
            <x v="6"/>
          </reference>
        </references>
      </pivotArea>
    </chartFormat>
    <chartFormat chart="2" format="139" series="1">
      <pivotArea type="data" outline="0" fieldPosition="0">
        <references count="2">
          <reference field="4294967294" count="1" selected="0">
            <x v="0"/>
          </reference>
          <reference field="9" count="1" selected="0">
            <x v="7"/>
          </reference>
        </references>
      </pivotArea>
    </chartFormat>
    <chartFormat chart="2" format="140" series="1">
      <pivotArea type="data" outline="0" fieldPosition="0">
        <references count="2">
          <reference field="4294967294" count="1" selected="0">
            <x v="0"/>
          </reference>
          <reference field="9" count="1" selected="0">
            <x v="8"/>
          </reference>
        </references>
      </pivotArea>
    </chartFormat>
    <chartFormat chart="3" format="141" series="1">
      <pivotArea type="data" outline="0" fieldPosition="0">
        <references count="2">
          <reference field="4294967294" count="1" selected="0">
            <x v="0"/>
          </reference>
          <reference field="9" count="1" selected="0">
            <x v="5"/>
          </reference>
        </references>
      </pivotArea>
    </chartFormat>
    <chartFormat chart="3" format="142" series="1">
      <pivotArea type="data" outline="0" fieldPosition="0">
        <references count="2">
          <reference field="4294967294" count="1" selected="0">
            <x v="0"/>
          </reference>
          <reference field="9" count="1" selected="0">
            <x v="7"/>
          </reference>
        </references>
      </pivotArea>
    </chartFormat>
    <chartFormat chart="3" format="143" series="1">
      <pivotArea type="data" outline="0" fieldPosition="0">
        <references count="2">
          <reference field="4294967294" count="1" selected="0">
            <x v="0"/>
          </reference>
          <reference field="9" count="1" selected="0">
            <x v="1"/>
          </reference>
        </references>
      </pivotArea>
    </chartFormat>
    <chartFormat chart="3" format="144" series="1">
      <pivotArea type="data" outline="0" fieldPosition="0">
        <references count="2">
          <reference field="4294967294" count="1" selected="0">
            <x v="0"/>
          </reference>
          <reference field="9" count="1" selected="0">
            <x v="0"/>
          </reference>
        </references>
      </pivotArea>
    </chartFormat>
    <chartFormat chart="3" format="145" series="1">
      <pivotArea type="data" outline="0" fieldPosition="0">
        <references count="2">
          <reference field="4294967294" count="1" selected="0">
            <x v="0"/>
          </reference>
          <reference field="9" count="1" selected="0">
            <x v="2"/>
          </reference>
        </references>
      </pivotArea>
    </chartFormat>
    <chartFormat chart="3" format="146" series="1">
      <pivotArea type="data" outline="0" fieldPosition="0">
        <references count="2">
          <reference field="4294967294" count="1" selected="0">
            <x v="0"/>
          </reference>
          <reference field="9" count="1" selected="0">
            <x v="8"/>
          </reference>
        </references>
      </pivotArea>
    </chartFormat>
    <chartFormat chart="3" format="147" series="1">
      <pivotArea type="data" outline="0" fieldPosition="0">
        <references count="2">
          <reference field="4294967294" count="1" selected="0">
            <x v="0"/>
          </reference>
          <reference field="9" count="1" selected="0">
            <x v="3"/>
          </reference>
        </references>
      </pivotArea>
    </chartFormat>
    <chartFormat chart="3" format="148" series="1">
      <pivotArea type="data" outline="0" fieldPosition="0">
        <references count="2">
          <reference field="4294967294" count="1" selected="0">
            <x v="0"/>
          </reference>
          <reference field="9" count="1" selected="0">
            <x v="6"/>
          </reference>
        </references>
      </pivotArea>
    </chartFormat>
    <chartFormat chart="3" format="149"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C30A7AEF-15B7-4D24-B6A1-224EBB7F485A}" name="PivotTable13" cacheId="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6">
  <location ref="C67:H68" firstHeaderRow="0" firstDataRow="1" firstDataCol="0"/>
  <pivotFields count="10">
    <pivotField showAll="0"/>
    <pivotField showAll="0"/>
    <pivotField numFmtId="43" showAll="0"/>
    <pivotField dataField="1" numFmtId="43" showAll="0"/>
    <pivotField dataField="1" numFmtId="43" showAll="0"/>
    <pivotField dataField="1" numFmtId="43" showAll="0"/>
    <pivotField dataField="1" numFmtId="43" showAll="0"/>
    <pivotField dataField="1" numFmtId="43" showAll="0"/>
    <pivotField dataField="1" numFmtId="43" showAll="0"/>
    <pivotField showAll="0"/>
  </pivotFields>
  <rowItems count="1">
    <i/>
  </rowItems>
  <colFields count="1">
    <field x="-2"/>
  </colFields>
  <colItems count="6">
    <i>
      <x/>
    </i>
    <i i="1">
      <x v="1"/>
    </i>
    <i i="2">
      <x v="2"/>
    </i>
    <i i="3">
      <x v="3"/>
    </i>
    <i i="4">
      <x v="4"/>
    </i>
    <i i="5">
      <x v="5"/>
    </i>
  </colItems>
  <dataFields count="6">
    <dataField name="Sum of Fossil CO₂" fld="3" baseField="0" baseItem="0"/>
    <dataField name="Sum of Biogenic CO₂" fld="4" baseField="0" baseItem="0"/>
    <dataField name="Sum of CH₄" fld="5" baseField="0" baseItem="0"/>
    <dataField name="Sum of N₂O" fld="6" baseField="0" baseItem="0"/>
    <dataField name="Sum of SF₆" fld="7" baseField="0" baseItem="0"/>
    <dataField name="Sum of HFCs and PFCs" fld="8" baseField="0" baseItem="0"/>
  </dataFields>
  <chartFormats count="12">
    <chartFormat chart="2" format="12" series="1">
      <pivotArea type="data" outline="0" fieldPosition="0">
        <references count="1">
          <reference field="4294967294" count="1" selected="0">
            <x v="0"/>
          </reference>
        </references>
      </pivotArea>
    </chartFormat>
    <chartFormat chart="2" format="13" series="1">
      <pivotArea type="data" outline="0" fieldPosition="0">
        <references count="1">
          <reference field="4294967294" count="1" selected="0">
            <x v="1"/>
          </reference>
        </references>
      </pivotArea>
    </chartFormat>
    <chartFormat chart="2" format="14" series="1">
      <pivotArea type="data" outline="0" fieldPosition="0">
        <references count="1">
          <reference field="4294967294" count="1" selected="0">
            <x v="2"/>
          </reference>
        </references>
      </pivotArea>
    </chartFormat>
    <chartFormat chart="2" format="15" series="1">
      <pivotArea type="data" outline="0" fieldPosition="0">
        <references count="1">
          <reference field="4294967294" count="1" selected="0">
            <x v="3"/>
          </reference>
        </references>
      </pivotArea>
    </chartFormat>
    <chartFormat chart="2" format="16" series="1">
      <pivotArea type="data" outline="0" fieldPosition="0">
        <references count="1">
          <reference field="4294967294" count="1" selected="0">
            <x v="4"/>
          </reference>
        </references>
      </pivotArea>
    </chartFormat>
    <chartFormat chart="2" format="17" series="1">
      <pivotArea type="data" outline="0" fieldPosition="0">
        <references count="1">
          <reference field="4294967294" count="1" selected="0">
            <x v="5"/>
          </reference>
        </references>
      </pivotArea>
    </chartFormat>
    <chartFormat chart="5" format="18" series="1">
      <pivotArea type="data" outline="0" fieldPosition="0">
        <references count="1">
          <reference field="4294967294" count="1" selected="0">
            <x v="0"/>
          </reference>
        </references>
      </pivotArea>
    </chartFormat>
    <chartFormat chart="5" format="19" series="1">
      <pivotArea type="data" outline="0" fieldPosition="0">
        <references count="1">
          <reference field="4294967294" count="1" selected="0">
            <x v="1"/>
          </reference>
        </references>
      </pivotArea>
    </chartFormat>
    <chartFormat chart="5" format="20" series="1">
      <pivotArea type="data" outline="0" fieldPosition="0">
        <references count="1">
          <reference field="4294967294" count="1" selected="0">
            <x v="2"/>
          </reference>
        </references>
      </pivotArea>
    </chartFormat>
    <chartFormat chart="5" format="21" series="1">
      <pivotArea type="data" outline="0" fieldPosition="0">
        <references count="1">
          <reference field="4294967294" count="1" selected="0">
            <x v="3"/>
          </reference>
        </references>
      </pivotArea>
    </chartFormat>
    <chartFormat chart="5" format="22" series="1">
      <pivotArea type="data" outline="0" fieldPosition="0">
        <references count="1">
          <reference field="4294967294" count="1" selected="0">
            <x v="4"/>
          </reference>
        </references>
      </pivotArea>
    </chartFormat>
    <chartFormat chart="5" format="23" series="1">
      <pivotArea type="data" outline="0" fieldPosition="0">
        <references count="1">
          <reference field="4294967294"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83829A1-390B-4279-B370-0668187B68D7}" name="PivotTable3"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
  <location ref="C8:N14" firstHeaderRow="1" firstDataRow="2" firstDataCol="1" rowPageCount="1" colPageCount="1"/>
  <pivotFields count="10">
    <pivotField axis="axisCol" showAll="0" measureFilter="1" sortType="descending">
      <items count="296">
        <item x="219"/>
        <item x="257"/>
        <item x="129"/>
        <item x="112"/>
        <item x="98"/>
        <item x="107"/>
        <item x="71"/>
        <item x="138"/>
        <item x="176"/>
        <item x="90"/>
        <item x="292"/>
        <item x="41"/>
        <item x="3"/>
        <item x="244"/>
        <item x="230"/>
        <item x="234"/>
        <item x="125"/>
        <item x="221"/>
        <item x="190"/>
        <item x="113"/>
        <item x="180"/>
        <item x="231"/>
        <item x="69"/>
        <item x="103"/>
        <item x="265"/>
        <item x="160"/>
        <item x="16"/>
        <item x="294"/>
        <item x="168"/>
        <item x="65"/>
        <item x="205"/>
        <item x="93"/>
        <item x="275"/>
        <item x="276"/>
        <item x="157"/>
        <item x="277"/>
        <item x="54"/>
        <item x="2"/>
        <item x="106"/>
        <item x="72"/>
        <item x="178"/>
        <item x="67"/>
        <item x="215"/>
        <item x="256"/>
        <item x="34"/>
        <item x="163"/>
        <item x="167"/>
        <item x="70"/>
        <item x="89"/>
        <item x="104"/>
        <item x="137"/>
        <item x="120"/>
        <item x="82"/>
        <item x="154"/>
        <item x="258"/>
        <item x="117"/>
        <item x="271"/>
        <item x="243"/>
        <item x="18"/>
        <item x="14"/>
        <item x="144"/>
        <item x="42"/>
        <item x="95"/>
        <item x="195"/>
        <item x="246"/>
        <item x="169"/>
        <item x="118"/>
        <item x="78"/>
        <item x="123"/>
        <item x="278"/>
        <item x="22"/>
        <item x="237"/>
        <item x="80"/>
        <item x="75"/>
        <item x="62"/>
        <item x="32"/>
        <item x="6"/>
        <item x="159"/>
        <item x="52"/>
        <item x="23"/>
        <item x="10"/>
        <item x="196"/>
        <item x="86"/>
        <item x="47"/>
        <item x="239"/>
        <item x="241"/>
        <item x="20"/>
        <item x="259"/>
        <item x="153"/>
        <item x="105"/>
        <item x="15"/>
        <item x="0"/>
        <item x="114"/>
        <item x="233"/>
        <item x="183"/>
        <item x="146"/>
        <item x="235"/>
        <item x="136"/>
        <item x="245"/>
        <item x="261"/>
        <item x="59"/>
        <item x="87"/>
        <item x="37"/>
        <item x="108"/>
        <item x="263"/>
        <item x="185"/>
        <item x="91"/>
        <item x="268"/>
        <item x="156"/>
        <item x="29"/>
        <item x="229"/>
        <item x="274"/>
        <item x="61"/>
        <item x="191"/>
        <item x="173"/>
        <item x="60"/>
        <item x="64"/>
        <item x="253"/>
        <item x="250"/>
        <item x="189"/>
        <item x="273"/>
        <item x="264"/>
        <item x="270"/>
        <item x="119"/>
        <item x="247"/>
        <item x="97"/>
        <item x="211"/>
        <item x="131"/>
        <item x="4"/>
        <item x="109"/>
        <item x="290"/>
        <item x="76"/>
        <item x="148"/>
        <item x="203"/>
        <item x="39"/>
        <item x="186"/>
        <item x="145"/>
        <item x="88"/>
        <item x="267"/>
        <item x="134"/>
        <item x="17"/>
        <item x="68"/>
        <item x="26"/>
        <item x="204"/>
        <item x="254"/>
        <item x="206"/>
        <item x="269"/>
        <item x="127"/>
        <item x="13"/>
        <item x="151"/>
        <item x="216"/>
        <item x="31"/>
        <item x="202"/>
        <item x="8"/>
        <item x="225"/>
        <item x="152"/>
        <item x="293"/>
        <item x="158"/>
        <item x="111"/>
        <item x="289"/>
        <item x="35"/>
        <item x="81"/>
        <item x="5"/>
        <item x="272"/>
        <item x="201"/>
        <item x="11"/>
        <item x="25"/>
        <item x="188"/>
        <item x="252"/>
        <item x="192"/>
        <item x="56"/>
        <item x="181"/>
        <item x="121"/>
        <item x="217"/>
        <item x="122"/>
        <item x="248"/>
        <item x="57"/>
        <item x="174"/>
        <item x="102"/>
        <item x="28"/>
        <item x="73"/>
        <item x="222"/>
        <item x="110"/>
        <item x="184"/>
        <item x="199"/>
        <item x="286"/>
        <item x="133"/>
        <item x="228"/>
        <item x="55"/>
        <item x="226"/>
        <item x="149"/>
        <item x="172"/>
        <item x="197"/>
        <item x="266"/>
        <item x="220"/>
        <item x="92"/>
        <item x="147"/>
        <item x="155"/>
        <item x="19"/>
        <item x="175"/>
        <item x="43"/>
        <item x="124"/>
        <item x="177"/>
        <item x="232"/>
        <item x="50"/>
        <item x="1"/>
        <item x="115"/>
        <item x="251"/>
        <item x="142"/>
        <item x="49"/>
        <item x="210"/>
        <item x="74"/>
        <item x="30"/>
        <item x="85"/>
        <item x="200"/>
        <item x="161"/>
        <item x="51"/>
        <item x="45"/>
        <item x="255"/>
        <item x="240"/>
        <item x="38"/>
        <item x="260"/>
        <item x="214"/>
        <item x="150"/>
        <item x="33"/>
        <item x="40"/>
        <item x="198"/>
        <item x="262"/>
        <item x="213"/>
        <item x="218"/>
        <item x="101"/>
        <item x="224"/>
        <item x="77"/>
        <item x="223"/>
        <item x="58"/>
        <item x="53"/>
        <item x="79"/>
        <item x="242"/>
        <item x="128"/>
        <item x="227"/>
        <item x="208"/>
        <item x="171"/>
        <item x="63"/>
        <item x="36"/>
        <item x="207"/>
        <item x="24"/>
        <item x="291"/>
        <item x="209"/>
        <item x="99"/>
        <item x="27"/>
        <item x="84"/>
        <item x="46"/>
        <item x="140"/>
        <item x="249"/>
        <item x="166"/>
        <item x="48"/>
        <item x="139"/>
        <item x="170"/>
        <item x="280"/>
        <item x="21"/>
        <item x="236"/>
        <item x="238"/>
        <item x="94"/>
        <item x="100"/>
        <item x="165"/>
        <item x="162"/>
        <item x="7"/>
        <item x="9"/>
        <item x="12"/>
        <item x="132"/>
        <item x="96"/>
        <item x="212"/>
        <item x="126"/>
        <item x="182"/>
        <item x="44"/>
        <item x="66"/>
        <item x="194"/>
        <item x="83"/>
        <item x="116"/>
        <item x="130"/>
        <item x="135"/>
        <item x="141"/>
        <item x="143"/>
        <item x="164"/>
        <item x="179"/>
        <item x="187"/>
        <item x="193"/>
        <item x="285"/>
        <item x="283"/>
        <item x="282"/>
        <item x="281"/>
        <item x="287"/>
        <item x="279"/>
        <item x="288"/>
        <item x="284"/>
        <item t="default"/>
      </items>
      <autoSortScope>
        <pivotArea dataOnly="0" outline="0" fieldPosition="0">
          <references count="1">
            <reference field="4294967294" count="1" selected="0">
              <x v="4"/>
            </reference>
          </references>
        </pivotArea>
      </autoSortScope>
    </pivotField>
    <pivotField showAll="0"/>
    <pivotField axis="axisPage" multipleItemSelectionAllowed="1" showAll="0">
      <items count="11">
        <item x="3"/>
        <item h="1" x="6"/>
        <item h="1" x="2"/>
        <item h="1" x="5"/>
        <item h="1" x="8"/>
        <item h="1" x="0"/>
        <item h="1" x="7"/>
        <item h="1" x="1"/>
        <item h="1" x="4"/>
        <item h="1" x="9"/>
        <item t="default"/>
      </items>
    </pivotField>
    <pivotField showAll="0"/>
    <pivotField showAll="0"/>
    <pivotField dataField="1" showAll="0">
      <items count="283">
        <item x="18"/>
        <item x="254"/>
        <item x="261"/>
        <item x="226"/>
        <item x="258"/>
        <item x="259"/>
        <item x="255"/>
        <item x="250"/>
        <item x="251"/>
        <item x="272"/>
        <item x="101"/>
        <item x="256"/>
        <item x="248"/>
        <item x="252"/>
        <item x="260"/>
        <item x="253"/>
        <item x="249"/>
        <item x="171"/>
        <item x="276"/>
        <item x="247"/>
        <item x="242"/>
        <item x="245"/>
        <item x="262"/>
        <item x="239"/>
        <item x="227"/>
        <item x="257"/>
        <item x="235"/>
        <item x="230"/>
        <item x="240"/>
        <item x="207"/>
        <item x="236"/>
        <item x="241"/>
        <item x="225"/>
        <item x="234"/>
        <item x="265"/>
        <item x="237"/>
        <item x="233"/>
        <item x="220"/>
        <item x="224"/>
        <item x="219"/>
        <item x="200"/>
        <item x="267"/>
        <item x="157"/>
        <item x="246"/>
        <item x="243"/>
        <item x="172"/>
        <item x="170"/>
        <item x="232"/>
        <item x="217"/>
        <item x="216"/>
        <item x="214"/>
        <item x="175"/>
        <item x="218"/>
        <item x="184"/>
        <item x="206"/>
        <item x="215"/>
        <item x="179"/>
        <item x="160"/>
        <item x="197"/>
        <item x="208"/>
        <item x="231"/>
        <item x="117"/>
        <item x="275"/>
        <item x="263"/>
        <item x="212"/>
        <item x="195"/>
        <item x="182"/>
        <item x="162"/>
        <item x="201"/>
        <item x="196"/>
        <item x="204"/>
        <item x="198"/>
        <item x="221"/>
        <item x="199"/>
        <item x="202"/>
        <item x="238"/>
        <item x="183"/>
        <item x="158"/>
        <item x="264"/>
        <item x="203"/>
        <item x="177"/>
        <item x="151"/>
        <item x="147"/>
        <item x="180"/>
        <item x="145"/>
        <item x="223"/>
        <item x="166"/>
        <item x="138"/>
        <item x="187"/>
        <item x="144"/>
        <item x="131"/>
        <item x="178"/>
        <item x="176"/>
        <item x="194"/>
        <item x="163"/>
        <item x="174"/>
        <item x="189"/>
        <item x="164"/>
        <item x="173"/>
        <item x="192"/>
        <item x="244"/>
        <item x="181"/>
        <item x="141"/>
        <item x="169"/>
        <item x="150"/>
        <item x="135"/>
        <item x="190"/>
        <item x="269"/>
        <item x="156"/>
        <item x="155"/>
        <item x="167"/>
        <item x="193"/>
        <item x="229"/>
        <item x="270"/>
        <item x="210"/>
        <item x="143"/>
        <item x="124"/>
        <item x="140"/>
        <item x="161"/>
        <item x="281"/>
        <item x="185"/>
        <item x="148"/>
        <item x="106"/>
        <item x="152"/>
        <item x="149"/>
        <item x="130"/>
        <item x="118"/>
        <item x="83"/>
        <item x="132"/>
        <item x="186"/>
        <item x="142"/>
        <item x="274"/>
        <item x="133"/>
        <item x="134"/>
        <item x="268"/>
        <item x="213"/>
        <item x="126"/>
        <item x="20"/>
        <item x="129"/>
        <item x="86"/>
        <item x="136"/>
        <item x="154"/>
        <item x="114"/>
        <item x="116"/>
        <item x="271"/>
        <item x="128"/>
        <item x="66"/>
        <item x="121"/>
        <item x="125"/>
        <item x="120"/>
        <item x="168"/>
        <item x="211"/>
        <item x="113"/>
        <item x="123"/>
        <item x="119"/>
        <item x="100"/>
        <item x="115"/>
        <item x="112"/>
        <item x="280"/>
        <item x="273"/>
        <item x="102"/>
        <item x="137"/>
        <item x="107"/>
        <item x="65"/>
        <item x="277"/>
        <item x="109"/>
        <item x="153"/>
        <item x="80"/>
        <item x="108"/>
        <item x="146"/>
        <item x="104"/>
        <item x="205"/>
        <item x="103"/>
        <item x="96"/>
        <item x="165"/>
        <item x="122"/>
        <item x="82"/>
        <item x="95"/>
        <item x="110"/>
        <item x="228"/>
        <item x="279"/>
        <item x="188"/>
        <item x="87"/>
        <item x="93"/>
        <item x="69"/>
        <item x="94"/>
        <item x="89"/>
        <item x="97"/>
        <item x="85"/>
        <item x="84"/>
        <item x="111"/>
        <item x="222"/>
        <item x="63"/>
        <item x="79"/>
        <item x="32"/>
        <item x="278"/>
        <item x="71"/>
        <item x="64"/>
        <item x="81"/>
        <item x="78"/>
        <item x="76"/>
        <item x="90"/>
        <item x="91"/>
        <item x="105"/>
        <item x="99"/>
        <item x="72"/>
        <item x="74"/>
        <item x="139"/>
        <item x="60"/>
        <item x="209"/>
        <item x="67"/>
        <item x="98"/>
        <item x="73"/>
        <item x="58"/>
        <item x="61"/>
        <item x="159"/>
        <item x="68"/>
        <item x="191"/>
        <item x="70"/>
        <item x="88"/>
        <item x="56"/>
        <item x="48"/>
        <item x="53"/>
        <item x="50"/>
        <item x="57"/>
        <item x="54"/>
        <item x="39"/>
        <item x="47"/>
        <item x="52"/>
        <item x="49"/>
        <item x="46"/>
        <item x="41"/>
        <item x="92"/>
        <item x="266"/>
        <item x="44"/>
        <item x="43"/>
        <item x="45"/>
        <item x="34"/>
        <item x="37"/>
        <item x="42"/>
        <item x="77"/>
        <item x="55"/>
        <item x="38"/>
        <item x="25"/>
        <item x="35"/>
        <item x="40"/>
        <item x="33"/>
        <item x="75"/>
        <item x="29"/>
        <item x="30"/>
        <item x="27"/>
        <item x="59"/>
        <item x="31"/>
        <item x="51"/>
        <item x="21"/>
        <item x="24"/>
        <item x="28"/>
        <item x="19"/>
        <item x="62"/>
        <item x="14"/>
        <item x="10"/>
        <item x="17"/>
        <item x="22"/>
        <item x="36"/>
        <item x="23"/>
        <item x="26"/>
        <item x="16"/>
        <item x="13"/>
        <item x="11"/>
        <item x="12"/>
        <item x="8"/>
        <item x="9"/>
        <item x="7"/>
        <item x="15"/>
        <item x="6"/>
        <item x="4"/>
        <item x="2"/>
        <item x="3"/>
        <item x="1"/>
        <item x="0"/>
        <item x="5"/>
        <item x="127"/>
        <item t="default"/>
      </items>
    </pivotField>
    <pivotField dataField="1" showAll="0">
      <items count="283">
        <item x="83"/>
        <item x="259"/>
        <item x="257"/>
        <item x="230"/>
        <item x="265"/>
        <item x="262"/>
        <item x="254"/>
        <item x="263"/>
        <item x="255"/>
        <item x="276"/>
        <item x="260"/>
        <item x="244"/>
        <item x="252"/>
        <item x="258"/>
        <item x="239"/>
        <item x="256"/>
        <item x="251"/>
        <item x="253"/>
        <item x="246"/>
        <item x="275"/>
        <item x="249"/>
        <item x="211"/>
        <item x="175"/>
        <item x="234"/>
        <item x="247"/>
        <item x="245"/>
        <item x="231"/>
        <item x="235"/>
        <item x="229"/>
        <item x="242"/>
        <item x="225"/>
        <item x="264"/>
        <item x="243"/>
        <item x="261"/>
        <item x="271"/>
        <item x="240"/>
        <item x="139"/>
        <item x="266"/>
        <item x="237"/>
        <item x="236"/>
        <item x="176"/>
        <item x="241"/>
        <item x="238"/>
        <item x="188"/>
        <item x="228"/>
        <item x="272"/>
        <item x="269"/>
        <item x="179"/>
        <item x="219"/>
        <item x="223"/>
        <item x="224"/>
        <item x="221"/>
        <item x="220"/>
        <item x="226"/>
        <item x="232"/>
        <item x="222"/>
        <item x="210"/>
        <item x="150"/>
        <item x="212"/>
        <item x="274"/>
        <item x="216"/>
        <item x="204"/>
        <item x="165"/>
        <item x="199"/>
        <item x="201"/>
        <item x="205"/>
        <item x="183"/>
        <item x="267"/>
        <item x="190"/>
        <item x="208"/>
        <item x="200"/>
        <item x="194"/>
        <item x="186"/>
        <item x="187"/>
        <item x="202"/>
        <item x="181"/>
        <item x="203"/>
        <item x="163"/>
        <item x="268"/>
        <item x="198"/>
        <item x="206"/>
        <item x="182"/>
        <item x="178"/>
        <item x="207"/>
        <item x="172"/>
        <item x="184"/>
        <item x="218"/>
        <item x="273"/>
        <item x="174"/>
        <item x="197"/>
        <item x="191"/>
        <item x="227"/>
        <item x="113"/>
        <item x="144"/>
        <item x="248"/>
        <item x="169"/>
        <item x="193"/>
        <item x="167"/>
        <item x="166"/>
        <item x="177"/>
        <item x="196"/>
        <item x="153"/>
        <item x="185"/>
        <item x="161"/>
        <item x="159"/>
        <item x="148"/>
        <item x="180"/>
        <item x="137"/>
        <item x="151"/>
        <item x="189"/>
        <item x="119"/>
        <item x="170"/>
        <item x="158"/>
        <item x="152"/>
        <item x="143"/>
        <item x="101"/>
        <item x="281"/>
        <item x="155"/>
        <item x="136"/>
        <item x="154"/>
        <item x="146"/>
        <item x="134"/>
        <item x="233"/>
        <item x="132"/>
        <item x="135"/>
        <item x="131"/>
        <item x="147"/>
        <item x="171"/>
        <item x="120"/>
        <item x="217"/>
        <item x="128"/>
        <item x="250"/>
        <item x="115"/>
        <item x="133"/>
        <item x="157"/>
        <item x="130"/>
        <item x="164"/>
        <item x="142"/>
        <item x="156"/>
        <item x="121"/>
        <item x="122"/>
        <item x="126"/>
        <item x="138"/>
        <item x="114"/>
        <item x="149"/>
        <item x="70"/>
        <item x="108"/>
        <item x="127"/>
        <item x="103"/>
        <item x="123"/>
        <item x="118"/>
        <item x="145"/>
        <item x="86"/>
        <item x="109"/>
        <item x="117"/>
        <item x="173"/>
        <item x="88"/>
        <item x="116"/>
        <item x="140"/>
        <item x="215"/>
        <item x="280"/>
        <item x="125"/>
        <item x="110"/>
        <item x="111"/>
        <item x="104"/>
        <item x="80"/>
        <item x="279"/>
        <item x="168"/>
        <item x="209"/>
        <item x="129"/>
        <item x="97"/>
        <item x="65"/>
        <item x="141"/>
        <item x="106"/>
        <item x="102"/>
        <item x="112"/>
        <item x="192"/>
        <item x="79"/>
        <item x="105"/>
        <item x="98"/>
        <item x="124"/>
        <item x="95"/>
        <item x="96"/>
        <item x="89"/>
        <item x="84"/>
        <item x="162"/>
        <item x="87"/>
        <item x="99"/>
        <item x="82"/>
        <item x="85"/>
        <item x="160"/>
        <item x="64"/>
        <item x="81"/>
        <item x="213"/>
        <item x="91"/>
        <item x="78"/>
        <item x="76"/>
        <item x="107"/>
        <item x="278"/>
        <item x="74"/>
        <item x="93"/>
        <item x="277"/>
        <item x="60"/>
        <item x="92"/>
        <item x="73"/>
        <item x="100"/>
        <item x="195"/>
        <item x="63"/>
        <item x="69"/>
        <item x="72"/>
        <item x="61"/>
        <item x="77"/>
        <item x="53"/>
        <item x="33"/>
        <item x="90"/>
        <item x="32"/>
        <item x="94"/>
        <item x="52"/>
        <item x="58"/>
        <item x="25"/>
        <item x="67"/>
        <item x="57"/>
        <item x="54"/>
        <item x="68"/>
        <item x="56"/>
        <item x="50"/>
        <item x="49"/>
        <item x="39"/>
        <item x="47"/>
        <item x="48"/>
        <item x="66"/>
        <item x="46"/>
        <item x="41"/>
        <item x="270"/>
        <item x="55"/>
        <item x="44"/>
        <item x="34"/>
        <item x="43"/>
        <item x="45"/>
        <item x="37"/>
        <item x="42"/>
        <item x="14"/>
        <item x="36"/>
        <item x="214"/>
        <item x="75"/>
        <item x="35"/>
        <item x="38"/>
        <item x="20"/>
        <item x="21"/>
        <item x="27"/>
        <item x="29"/>
        <item x="30"/>
        <item x="40"/>
        <item x="31"/>
        <item x="59"/>
        <item x="62"/>
        <item x="24"/>
        <item x="28"/>
        <item x="23"/>
        <item x="26"/>
        <item x="17"/>
        <item x="51"/>
        <item x="22"/>
        <item x="18"/>
        <item x="16"/>
        <item x="19"/>
        <item x="10"/>
        <item x="15"/>
        <item x="13"/>
        <item x="12"/>
        <item x="8"/>
        <item x="11"/>
        <item x="9"/>
        <item x="7"/>
        <item x="6"/>
        <item x="2"/>
        <item x="3"/>
        <item x="4"/>
        <item x="5"/>
        <item x="1"/>
        <item x="0"/>
        <item x="71"/>
        <item t="default"/>
      </items>
    </pivotField>
    <pivotField dataField="1" showAll="0">
      <items count="275">
        <item x="83"/>
        <item x="263"/>
        <item x="257"/>
        <item x="243"/>
        <item x="261"/>
        <item x="253"/>
        <item x="260"/>
        <item x="252"/>
        <item x="251"/>
        <item x="258"/>
        <item x="254"/>
        <item x="249"/>
        <item x="245"/>
        <item x="250"/>
        <item x="255"/>
        <item x="262"/>
        <item x="238"/>
        <item x="248"/>
        <item x="256"/>
        <item x="246"/>
        <item x="244"/>
        <item x="242"/>
        <item x="269"/>
        <item x="268"/>
        <item x="267"/>
        <item x="259"/>
        <item x="129"/>
        <item x="228"/>
        <item x="239"/>
        <item x="230"/>
        <item x="234"/>
        <item x="233"/>
        <item x="240"/>
        <item x="237"/>
        <item x="236"/>
        <item x="227"/>
        <item x="222"/>
        <item x="223"/>
        <item x="221"/>
        <item x="179"/>
        <item x="220"/>
        <item x="219"/>
        <item x="211"/>
        <item x="218"/>
        <item x="231"/>
        <item x="225"/>
        <item x="217"/>
        <item x="188"/>
        <item x="216"/>
        <item x="210"/>
        <item x="176"/>
        <item x="166"/>
        <item x="235"/>
        <item x="229"/>
        <item x="134"/>
        <item x="205"/>
        <item x="214"/>
        <item x="241"/>
        <item x="224"/>
        <item x="181"/>
        <item x="207"/>
        <item x="151"/>
        <item x="206"/>
        <item x="202"/>
        <item x="208"/>
        <item x="204"/>
        <item x="265"/>
        <item x="201"/>
        <item x="194"/>
        <item x="115"/>
        <item x="200"/>
        <item x="203"/>
        <item x="212"/>
        <item x="182"/>
        <item x="198"/>
        <item x="183"/>
        <item x="199"/>
        <item x="191"/>
        <item x="164"/>
        <item x="226"/>
        <item x="213"/>
        <item x="186"/>
        <item x="190"/>
        <item x="187"/>
        <item x="264"/>
        <item x="175"/>
        <item x="165"/>
        <item x="178"/>
        <item x="192"/>
        <item x="140"/>
        <item x="170"/>
        <item x="167"/>
        <item x="184"/>
        <item x="88"/>
        <item x="173"/>
        <item x="180"/>
        <item x="122"/>
        <item x="197"/>
        <item x="209"/>
        <item x="215"/>
        <item x="193"/>
        <item x="132"/>
        <item x="149"/>
        <item x="177"/>
        <item x="185"/>
        <item x="154"/>
        <item x="189"/>
        <item x="156"/>
        <item x="162"/>
        <item x="247"/>
        <item x="153"/>
        <item x="157"/>
        <item x="172"/>
        <item x="160"/>
        <item x="171"/>
        <item x="147"/>
        <item x="196"/>
        <item x="79"/>
        <item x="152"/>
        <item x="168"/>
        <item x="145"/>
        <item x="163"/>
        <item x="232"/>
        <item x="144"/>
        <item x="133"/>
        <item x="138"/>
        <item x="174"/>
        <item x="273"/>
        <item x="161"/>
        <item x="136"/>
        <item x="148"/>
        <item x="121"/>
        <item x="155"/>
        <item x="158"/>
        <item x="108"/>
        <item x="128"/>
        <item x="139"/>
        <item x="135"/>
        <item x="150"/>
        <item x="117"/>
        <item x="142"/>
        <item x="146"/>
        <item x="131"/>
        <item x="130"/>
        <item x="65"/>
        <item x="123"/>
        <item x="98"/>
        <item x="159"/>
        <item x="119"/>
        <item x="124"/>
        <item x="272"/>
        <item x="109"/>
        <item x="141"/>
        <item x="126"/>
        <item x="103"/>
        <item x="114"/>
        <item x="120"/>
        <item x="127"/>
        <item x="111"/>
        <item x="118"/>
        <item x="125"/>
        <item x="116"/>
        <item x="271"/>
        <item x="107"/>
        <item x="106"/>
        <item x="143"/>
        <item x="137"/>
        <item x="195"/>
        <item x="110"/>
        <item x="101"/>
        <item x="105"/>
        <item x="97"/>
        <item x="102"/>
        <item x="99"/>
        <item x="96"/>
        <item x="70"/>
        <item x="80"/>
        <item x="95"/>
        <item x="113"/>
        <item x="89"/>
        <item x="112"/>
        <item x="169"/>
        <item x="86"/>
        <item x="84"/>
        <item x="60"/>
        <item x="91"/>
        <item x="64"/>
        <item x="74"/>
        <item x="82"/>
        <item x="87"/>
        <item x="100"/>
        <item x="14"/>
        <item x="270"/>
        <item x="85"/>
        <item x="81"/>
        <item x="71"/>
        <item x="76"/>
        <item x="58"/>
        <item x="78"/>
        <item x="93"/>
        <item x="55"/>
        <item x="92"/>
        <item x="63"/>
        <item x="90"/>
        <item x="73"/>
        <item x="69"/>
        <item x="32"/>
        <item x="72"/>
        <item x="67"/>
        <item x="52"/>
        <item x="61"/>
        <item x="68"/>
        <item x="53"/>
        <item x="25"/>
        <item x="57"/>
        <item x="54"/>
        <item x="48"/>
        <item x="94"/>
        <item x="50"/>
        <item x="56"/>
        <item x="49"/>
        <item x="47"/>
        <item x="41"/>
        <item x="77"/>
        <item x="46"/>
        <item x="66"/>
        <item x="266"/>
        <item x="43"/>
        <item x="59"/>
        <item x="44"/>
        <item x="45"/>
        <item x="34"/>
        <item x="39"/>
        <item x="37"/>
        <item x="42"/>
        <item x="33"/>
        <item x="35"/>
        <item x="36"/>
        <item x="75"/>
        <item x="38"/>
        <item x="21"/>
        <item x="40"/>
        <item x="30"/>
        <item x="29"/>
        <item x="27"/>
        <item x="28"/>
        <item x="23"/>
        <item x="24"/>
        <item x="31"/>
        <item x="62"/>
        <item x="20"/>
        <item x="17"/>
        <item x="51"/>
        <item x="22"/>
        <item x="26"/>
        <item x="19"/>
        <item x="18"/>
        <item x="10"/>
        <item x="16"/>
        <item x="13"/>
        <item x="12"/>
        <item x="15"/>
        <item x="11"/>
        <item x="9"/>
        <item x="8"/>
        <item x="7"/>
        <item x="2"/>
        <item x="3"/>
        <item x="6"/>
        <item x="4"/>
        <item x="5"/>
        <item x="1"/>
        <item x="0"/>
        <item x="104"/>
        <item t="default"/>
      </items>
    </pivotField>
    <pivotField dataField="1" showAll="0">
      <items count="276">
        <item x="83"/>
        <item x="266"/>
        <item x="260"/>
        <item x="254"/>
        <item x="264"/>
        <item x="263"/>
        <item x="252"/>
        <item x="258"/>
        <item x="261"/>
        <item x="244"/>
        <item x="265"/>
        <item x="259"/>
        <item x="256"/>
        <item x="255"/>
        <item x="246"/>
        <item x="253"/>
        <item x="251"/>
        <item x="249"/>
        <item x="257"/>
        <item x="239"/>
        <item x="247"/>
        <item x="245"/>
        <item x="243"/>
        <item x="262"/>
        <item x="230"/>
        <item x="267"/>
        <item x="234"/>
        <item x="231"/>
        <item x="241"/>
        <item x="240"/>
        <item x="270"/>
        <item x="237"/>
        <item x="235"/>
        <item x="238"/>
        <item x="236"/>
        <item x="176"/>
        <item x="223"/>
        <item x="242"/>
        <item x="228"/>
        <item x="229"/>
        <item x="224"/>
        <item x="215"/>
        <item x="108"/>
        <item x="188"/>
        <item x="221"/>
        <item x="219"/>
        <item x="218"/>
        <item x="220"/>
        <item x="222"/>
        <item x="226"/>
        <item x="250"/>
        <item x="217"/>
        <item x="211"/>
        <item x="209"/>
        <item x="204"/>
        <item x="212"/>
        <item x="269"/>
        <item x="194"/>
        <item x="206"/>
        <item x="213"/>
        <item x="208"/>
        <item x="227"/>
        <item x="202"/>
        <item x="210"/>
        <item x="201"/>
        <item x="200"/>
        <item x="205"/>
        <item x="203"/>
        <item x="199"/>
        <item x="198"/>
        <item x="151"/>
        <item x="268"/>
        <item x="225"/>
        <item x="191"/>
        <item x="186"/>
        <item x="182"/>
        <item x="192"/>
        <item x="214"/>
        <item x="197"/>
        <item x="187"/>
        <item x="193"/>
        <item x="189"/>
        <item x="207"/>
        <item x="184"/>
        <item x="195"/>
        <item x="178"/>
        <item x="181"/>
        <item x="164"/>
        <item x="175"/>
        <item x="248"/>
        <item x="190"/>
        <item x="183"/>
        <item x="216"/>
        <item x="172"/>
        <item x="173"/>
        <item x="170"/>
        <item x="185"/>
        <item x="180"/>
        <item x="152"/>
        <item x="171"/>
        <item x="168"/>
        <item x="167"/>
        <item x="177"/>
        <item x="196"/>
        <item x="165"/>
        <item x="162"/>
        <item x="140"/>
        <item x="232"/>
        <item x="179"/>
        <item x="157"/>
        <item x="153"/>
        <item x="155"/>
        <item x="160"/>
        <item x="154"/>
        <item x="142"/>
        <item x="159"/>
        <item x="145"/>
        <item x="158"/>
        <item x="122"/>
        <item x="166"/>
        <item x="156"/>
        <item x="163"/>
        <item x="121"/>
        <item x="147"/>
        <item x="138"/>
        <item x="233"/>
        <item x="150"/>
        <item x="274"/>
        <item x="132"/>
        <item x="144"/>
        <item x="149"/>
        <item x="174"/>
        <item x="65"/>
        <item x="161"/>
        <item x="133"/>
        <item x="136"/>
        <item x="169"/>
        <item x="146"/>
        <item x="148"/>
        <item x="131"/>
        <item x="127"/>
        <item x="137"/>
        <item x="130"/>
        <item x="77"/>
        <item x="128"/>
        <item x="129"/>
        <item x="125"/>
        <item x="123"/>
        <item x="126"/>
        <item x="135"/>
        <item x="120"/>
        <item x="117"/>
        <item x="273"/>
        <item x="139"/>
        <item x="116"/>
        <item x="106"/>
        <item x="124"/>
        <item x="118"/>
        <item x="119"/>
        <item x="114"/>
        <item x="102"/>
        <item x="109"/>
        <item x="141"/>
        <item x="143"/>
        <item x="110"/>
        <item x="115"/>
        <item x="134"/>
        <item x="105"/>
        <item x="104"/>
        <item x="98"/>
        <item x="88"/>
        <item x="103"/>
        <item x="272"/>
        <item x="112"/>
        <item x="79"/>
        <item x="107"/>
        <item x="111"/>
        <item x="99"/>
        <item x="80"/>
        <item x="96"/>
        <item x="101"/>
        <item x="113"/>
        <item x="95"/>
        <item x="271"/>
        <item x="60"/>
        <item x="70"/>
        <item x="93"/>
        <item x="86"/>
        <item x="89"/>
        <item x="84"/>
        <item x="94"/>
        <item x="97"/>
        <item x="82"/>
        <item x="81"/>
        <item x="91"/>
        <item x="64"/>
        <item x="85"/>
        <item x="92"/>
        <item x="100"/>
        <item x="78"/>
        <item x="87"/>
        <item x="90"/>
        <item x="48"/>
        <item x="74"/>
        <item x="76"/>
        <item x="71"/>
        <item x="52"/>
        <item x="72"/>
        <item x="73"/>
        <item x="63"/>
        <item x="67"/>
        <item x="69"/>
        <item x="32"/>
        <item x="68"/>
        <item x="58"/>
        <item x="66"/>
        <item x="57"/>
        <item x="59"/>
        <item x="53"/>
        <item x="54"/>
        <item x="33"/>
        <item x="56"/>
        <item x="47"/>
        <item x="50"/>
        <item x="55"/>
        <item x="41"/>
        <item x="42"/>
        <item x="46"/>
        <item x="14"/>
        <item x="43"/>
        <item x="44"/>
        <item x="45"/>
        <item x="39"/>
        <item x="37"/>
        <item x="40"/>
        <item x="51"/>
        <item x="35"/>
        <item x="49"/>
        <item x="75"/>
        <item x="34"/>
        <item x="38"/>
        <item x="25"/>
        <item x="29"/>
        <item x="21"/>
        <item x="30"/>
        <item x="36"/>
        <item x="28"/>
        <item x="27"/>
        <item x="62"/>
        <item x="24"/>
        <item x="20"/>
        <item x="18"/>
        <item x="26"/>
        <item x="23"/>
        <item x="31"/>
        <item x="17"/>
        <item x="22"/>
        <item x="19"/>
        <item x="10"/>
        <item x="13"/>
        <item x="8"/>
        <item x="12"/>
        <item x="15"/>
        <item x="16"/>
        <item x="11"/>
        <item x="9"/>
        <item x="7"/>
        <item x="5"/>
        <item x="6"/>
        <item x="4"/>
        <item x="2"/>
        <item x="3"/>
        <item x="1"/>
        <item x="0"/>
        <item x="61"/>
        <item t="default"/>
      </items>
    </pivotField>
    <pivotField dataField="1" showAll="0"/>
  </pivotFields>
  <rowFields count="1">
    <field x="-2"/>
  </rowFields>
  <rowItems count="5">
    <i>
      <x/>
    </i>
    <i i="1">
      <x v="1"/>
    </i>
    <i i="2">
      <x v="2"/>
    </i>
    <i i="3">
      <x v="3"/>
    </i>
    <i i="4">
      <x v="4"/>
    </i>
  </rowItems>
  <colFields count="1">
    <field x="0"/>
  </colFields>
  <colItems count="11">
    <i>
      <x v="140"/>
    </i>
    <i>
      <x v="245"/>
    </i>
    <i>
      <x v="249"/>
    </i>
    <i>
      <x v="109"/>
    </i>
    <i>
      <x v="44"/>
    </i>
    <i>
      <x v="176"/>
    </i>
    <i>
      <x v="242"/>
    </i>
    <i>
      <x v="41"/>
    </i>
    <i>
      <x v="22"/>
    </i>
    <i>
      <x v="75"/>
    </i>
    <i t="grand">
      <x/>
    </i>
  </colItems>
  <pageFields count="1">
    <pageField fld="2" hier="-1"/>
  </pageFields>
  <dataFields count="5">
    <dataField name="Sum of 2018" fld="5" baseField="0" baseItem="0"/>
    <dataField name="Sum of 2019" fld="6" baseField="0" baseItem="0"/>
    <dataField name="Sum of 2020" fld="7" baseField="0" baseItem="0"/>
    <dataField name="Sum of 2021" fld="8" baseField="0" baseItem="0"/>
    <dataField name="Sum of 2022" fld="9" baseField="0" baseItem="2071990648"/>
  </dataFields>
  <chartFormats count="120">
    <chartFormat chart="0" format="88" series="1">
      <pivotArea type="data" outline="0" fieldPosition="0">
        <references count="2">
          <reference field="4294967294" count="1" selected="0">
            <x v="4"/>
          </reference>
          <reference field="0" count="1" selected="0">
            <x v="35"/>
          </reference>
        </references>
      </pivotArea>
    </chartFormat>
    <chartFormat chart="0" format="89" series="1">
      <pivotArea type="data" outline="0" fieldPosition="0">
        <references count="2">
          <reference field="4294967294" count="1" selected="0">
            <x v="4"/>
          </reference>
          <reference field="0" count="1" selected="0">
            <x v="38"/>
          </reference>
        </references>
      </pivotArea>
    </chartFormat>
    <chartFormat chart="0" format="90" series="1">
      <pivotArea type="data" outline="0" fieldPosition="0">
        <references count="2">
          <reference field="4294967294" count="1" selected="0">
            <x v="4"/>
          </reference>
          <reference field="0" count="1" selected="0">
            <x v="41"/>
          </reference>
        </references>
      </pivotArea>
    </chartFormat>
    <chartFormat chart="0" format="91" series="1">
      <pivotArea type="data" outline="0" fieldPosition="0">
        <references count="2">
          <reference field="4294967294" count="1" selected="0">
            <x v="4"/>
          </reference>
          <reference field="0" count="1" selected="0">
            <x v="42"/>
          </reference>
        </references>
      </pivotArea>
    </chartFormat>
    <chartFormat chart="0" format="92" series="1">
      <pivotArea type="data" outline="0" fieldPosition="0">
        <references count="2">
          <reference field="4294967294" count="1" selected="0">
            <x v="4"/>
          </reference>
          <reference field="0" count="1" selected="0">
            <x v="44"/>
          </reference>
        </references>
      </pivotArea>
    </chartFormat>
    <chartFormat chart="0" format="93" series="1">
      <pivotArea type="data" outline="0" fieldPosition="0">
        <references count="2">
          <reference field="4294967294" count="1" selected="0">
            <x v="4"/>
          </reference>
          <reference field="0" count="1" selected="0">
            <x v="48"/>
          </reference>
        </references>
      </pivotArea>
    </chartFormat>
    <chartFormat chart="0" format="94" series="1">
      <pivotArea type="data" outline="0" fieldPosition="0">
        <references count="2">
          <reference field="4294967294" count="1" selected="0">
            <x v="4"/>
          </reference>
          <reference field="0" count="1" selected="0">
            <x v="49"/>
          </reference>
        </references>
      </pivotArea>
    </chartFormat>
    <chartFormat chart="0" format="95" series="1">
      <pivotArea type="data" outline="0" fieldPosition="0">
        <references count="2">
          <reference field="4294967294" count="1" selected="0">
            <x v="4"/>
          </reference>
          <reference field="0" count="1" selected="0">
            <x v="50"/>
          </reference>
        </references>
      </pivotArea>
    </chartFormat>
    <chartFormat chart="0" format="96" series="1">
      <pivotArea type="data" outline="0" fieldPosition="0">
        <references count="2">
          <reference field="4294967294" count="1" selected="0">
            <x v="4"/>
          </reference>
          <reference field="0" count="1" selected="0">
            <x v="51"/>
          </reference>
        </references>
      </pivotArea>
    </chartFormat>
    <chartFormat chart="0" format="97" series="1">
      <pivotArea type="data" outline="0" fieldPosition="0">
        <references count="2">
          <reference field="4294967294" count="1" selected="0">
            <x v="4"/>
          </reference>
          <reference field="0" count="1" selected="0">
            <x v="60"/>
          </reference>
        </references>
      </pivotArea>
    </chartFormat>
    <chartFormat chart="0" format="98" series="1">
      <pivotArea type="data" outline="0" fieldPosition="0">
        <references count="2">
          <reference field="4294967294" count="1" selected="0">
            <x v="4"/>
          </reference>
          <reference field="0" count="1" selected="0">
            <x v="63"/>
          </reference>
        </references>
      </pivotArea>
    </chartFormat>
    <chartFormat chart="0" format="99" series="1">
      <pivotArea type="data" outline="0" fieldPosition="0">
        <references count="2">
          <reference field="4294967294" count="1" selected="0">
            <x v="4"/>
          </reference>
          <reference field="0" count="1" selected="0">
            <x v="66"/>
          </reference>
        </references>
      </pivotArea>
    </chartFormat>
    <chartFormat chart="0" format="100" series="1">
      <pivotArea type="data" outline="0" fieldPosition="0">
        <references count="2">
          <reference field="4294967294" count="1" selected="0">
            <x v="4"/>
          </reference>
          <reference field="0" count="1" selected="0">
            <x v="68"/>
          </reference>
        </references>
      </pivotArea>
    </chartFormat>
    <chartFormat chart="0" format="101" series="1">
      <pivotArea type="data" outline="0" fieldPosition="0">
        <references count="2">
          <reference field="4294967294" count="1" selected="0">
            <x v="4"/>
          </reference>
          <reference field="0" count="1" selected="0">
            <x v="71"/>
          </reference>
        </references>
      </pivotArea>
    </chartFormat>
    <chartFormat chart="0" format="102" series="1">
      <pivotArea type="data" outline="0" fieldPosition="0">
        <references count="2">
          <reference field="4294967294" count="1" selected="0">
            <x v="4"/>
          </reference>
          <reference field="0" count="1" selected="0">
            <x v="75"/>
          </reference>
        </references>
      </pivotArea>
    </chartFormat>
    <chartFormat chart="0" format="103" series="1">
      <pivotArea type="data" outline="0" fieldPosition="0">
        <references count="2">
          <reference field="4294967294" count="1" selected="0">
            <x v="4"/>
          </reference>
          <reference field="0" count="1" selected="0">
            <x v="82"/>
          </reference>
        </references>
      </pivotArea>
    </chartFormat>
    <chartFormat chart="0" format="104" series="1">
      <pivotArea type="data" outline="0" fieldPosition="0">
        <references count="2">
          <reference field="4294967294" count="1" selected="0">
            <x v="4"/>
          </reference>
          <reference field="0" count="1" selected="0">
            <x v="88"/>
          </reference>
        </references>
      </pivotArea>
    </chartFormat>
    <chartFormat chart="0" format="105" series="1">
      <pivotArea type="data" outline="0" fieldPosition="0">
        <references count="2">
          <reference field="4294967294" count="1" selected="0">
            <x v="4"/>
          </reference>
          <reference field="0" count="1" selected="0">
            <x v="92"/>
          </reference>
        </references>
      </pivotArea>
    </chartFormat>
    <chartFormat chart="0" format="106" series="1">
      <pivotArea type="data" outline="0" fieldPosition="0">
        <references count="2">
          <reference field="4294967294" count="1" selected="0">
            <x v="4"/>
          </reference>
          <reference field="0" count="1" selected="0">
            <x v="94"/>
          </reference>
        </references>
      </pivotArea>
    </chartFormat>
    <chartFormat chart="0" format="107" series="1">
      <pivotArea type="data" outline="0" fieldPosition="0">
        <references count="2">
          <reference field="4294967294" count="1" selected="0">
            <x v="4"/>
          </reference>
          <reference field="0" count="1" selected="0">
            <x v="95"/>
          </reference>
        </references>
      </pivotArea>
    </chartFormat>
    <chartFormat chart="0" format="108" series="1">
      <pivotArea type="data" outline="0" fieldPosition="0">
        <references count="2">
          <reference field="4294967294" count="1" selected="0">
            <x v="4"/>
          </reference>
          <reference field="0" count="1" selected="0">
            <x v="103"/>
          </reference>
        </references>
      </pivotArea>
    </chartFormat>
    <chartFormat chart="0" format="109" series="1">
      <pivotArea type="data" outline="0" fieldPosition="0">
        <references count="2">
          <reference field="4294967294" count="1" selected="0">
            <x v="4"/>
          </reference>
          <reference field="0" count="1" selected="0">
            <x v="109"/>
          </reference>
        </references>
      </pivotArea>
    </chartFormat>
    <chartFormat chart="0" format="110" series="1">
      <pivotArea type="data" outline="0" fieldPosition="0">
        <references count="2">
          <reference field="4294967294" count="1" selected="0">
            <x v="4"/>
          </reference>
          <reference field="0" count="1" selected="0">
            <x v="111"/>
          </reference>
        </references>
      </pivotArea>
    </chartFormat>
    <chartFormat chart="0" format="111" series="1">
      <pivotArea type="data" outline="0" fieldPosition="0">
        <references count="2">
          <reference field="4294967294" count="1" selected="0">
            <x v="4"/>
          </reference>
          <reference field="0" count="1" selected="0">
            <x v="131"/>
          </reference>
        </references>
      </pivotArea>
    </chartFormat>
    <chartFormat chart="0" format="112" series="1">
      <pivotArea type="data" outline="0" fieldPosition="0">
        <references count="2">
          <reference field="4294967294" count="1" selected="0">
            <x v="4"/>
          </reference>
          <reference field="0" count="1" selected="0">
            <x v="133"/>
          </reference>
        </references>
      </pivotArea>
    </chartFormat>
    <chartFormat chart="0" format="113" series="1">
      <pivotArea type="data" outline="0" fieldPosition="0">
        <references count="2">
          <reference field="4294967294" count="1" selected="0">
            <x v="4"/>
          </reference>
          <reference field="0" count="1" selected="0">
            <x v="135"/>
          </reference>
        </references>
      </pivotArea>
    </chartFormat>
    <chartFormat chart="0" format="114" series="1">
      <pivotArea type="data" outline="0" fieldPosition="0">
        <references count="2">
          <reference field="4294967294" count="1" selected="0">
            <x v="4"/>
          </reference>
          <reference field="0" count="1" selected="0">
            <x v="139"/>
          </reference>
        </references>
      </pivotArea>
    </chartFormat>
    <chartFormat chart="0" format="115" series="1">
      <pivotArea type="data" outline="0" fieldPosition="0">
        <references count="2">
          <reference field="4294967294" count="1" selected="0">
            <x v="4"/>
          </reference>
          <reference field="0" count="1" selected="0">
            <x v="140"/>
          </reference>
        </references>
      </pivotArea>
    </chartFormat>
    <chartFormat chart="0" format="116" series="1">
      <pivotArea type="data" outline="0" fieldPosition="0">
        <references count="2">
          <reference field="4294967294" count="1" selected="0">
            <x v="4"/>
          </reference>
          <reference field="0" count="1" selected="0">
            <x v="145"/>
          </reference>
        </references>
      </pivotArea>
    </chartFormat>
    <chartFormat chart="0" format="117" series="1">
      <pivotArea type="data" outline="0" fieldPosition="0">
        <references count="2">
          <reference field="4294967294" count="1" selected="0">
            <x v="4"/>
          </reference>
          <reference field="0" count="1" selected="0">
            <x v="146"/>
          </reference>
        </references>
      </pivotArea>
    </chartFormat>
    <chartFormat chart="0" format="118" series="1">
      <pivotArea type="data" outline="0" fieldPosition="0">
        <references count="2">
          <reference field="4294967294" count="1" selected="0">
            <x v="4"/>
          </reference>
          <reference field="0" count="1" selected="0">
            <x v="147"/>
          </reference>
        </references>
      </pivotArea>
    </chartFormat>
    <chartFormat chart="0" format="119" series="1">
      <pivotArea type="data" outline="0" fieldPosition="0">
        <references count="2">
          <reference field="4294967294" count="1" selected="0">
            <x v="4"/>
          </reference>
          <reference field="0" count="1" selected="0">
            <x v="149"/>
          </reference>
        </references>
      </pivotArea>
    </chartFormat>
    <chartFormat chart="0" format="120" series="1">
      <pivotArea type="data" outline="0" fieldPosition="0">
        <references count="2">
          <reference field="4294967294" count="1" selected="0">
            <x v="4"/>
          </reference>
          <reference field="0" count="1" selected="0">
            <x v="150"/>
          </reference>
        </references>
      </pivotArea>
    </chartFormat>
    <chartFormat chart="0" format="121" series="1">
      <pivotArea type="data" outline="0" fieldPosition="0">
        <references count="2">
          <reference field="4294967294" count="1" selected="0">
            <x v="4"/>
          </reference>
          <reference field="0" count="1" selected="0">
            <x v="154"/>
          </reference>
        </references>
      </pivotArea>
    </chartFormat>
    <chartFormat chart="0" format="122" series="1">
      <pivotArea type="data" outline="0" fieldPosition="0">
        <references count="2">
          <reference field="4294967294" count="1" selected="0">
            <x v="4"/>
          </reference>
          <reference field="0" count="1" selected="0">
            <x v="156"/>
          </reference>
        </references>
      </pivotArea>
    </chartFormat>
    <chartFormat chart="0" format="123" series="1">
      <pivotArea type="data" outline="0" fieldPosition="0">
        <references count="2">
          <reference field="4294967294" count="1" selected="0">
            <x v="4"/>
          </reference>
          <reference field="0" count="1" selected="0">
            <x v="157"/>
          </reference>
        </references>
      </pivotArea>
    </chartFormat>
    <chartFormat chart="0" format="124" series="1">
      <pivotArea type="data" outline="0" fieldPosition="0">
        <references count="2">
          <reference field="4294967294" count="1" selected="0">
            <x v="4"/>
          </reference>
          <reference field="0" count="1" selected="0">
            <x v="168"/>
          </reference>
        </references>
      </pivotArea>
    </chartFormat>
    <chartFormat chart="0" format="125" series="1">
      <pivotArea type="data" outline="0" fieldPosition="0">
        <references count="2">
          <reference field="4294967294" count="1" selected="0">
            <x v="4"/>
          </reference>
          <reference field="0" count="1" selected="0">
            <x v="172"/>
          </reference>
        </references>
      </pivotArea>
    </chartFormat>
    <chartFormat chart="0" format="126" series="1">
      <pivotArea type="data" outline="0" fieldPosition="0">
        <references count="2">
          <reference field="4294967294" count="1" selected="0">
            <x v="4"/>
          </reference>
          <reference field="0" count="1" selected="0">
            <x v="173"/>
          </reference>
        </references>
      </pivotArea>
    </chartFormat>
    <chartFormat chart="0" format="127" series="1">
      <pivotArea type="data" outline="0" fieldPosition="0">
        <references count="2">
          <reference field="4294967294" count="1" selected="0">
            <x v="4"/>
          </reference>
          <reference field="0" count="1" selected="0">
            <x v="174"/>
          </reference>
        </references>
      </pivotArea>
    </chartFormat>
    <chartFormat chart="0" format="128" series="1">
      <pivotArea type="data" outline="0" fieldPosition="0">
        <references count="2">
          <reference field="4294967294" count="1" selected="0">
            <x v="4"/>
          </reference>
          <reference field="0" count="1" selected="0">
            <x v="176"/>
          </reference>
        </references>
      </pivotArea>
    </chartFormat>
    <chartFormat chart="0" format="129" series="1">
      <pivotArea type="data" outline="0" fieldPosition="0">
        <references count="2">
          <reference field="4294967294" count="1" selected="0">
            <x v="4"/>
          </reference>
          <reference field="0" count="1" selected="0">
            <x v="177"/>
          </reference>
        </references>
      </pivotArea>
    </chartFormat>
    <chartFormat chart="0" format="130" series="1">
      <pivotArea type="data" outline="0" fieldPosition="0">
        <references count="2">
          <reference field="4294967294" count="1" selected="0">
            <x v="4"/>
          </reference>
          <reference field="0" count="1" selected="0">
            <x v="178"/>
          </reference>
        </references>
      </pivotArea>
    </chartFormat>
    <chartFormat chart="0" format="131" series="1">
      <pivotArea type="data" outline="0" fieldPosition="0">
        <references count="2">
          <reference field="4294967294" count="1" selected="0">
            <x v="4"/>
          </reference>
          <reference field="0" count="1" selected="0">
            <x v="185"/>
          </reference>
        </references>
      </pivotArea>
    </chartFormat>
    <chartFormat chart="0" format="132" series="1">
      <pivotArea type="data" outline="0" fieldPosition="0">
        <references count="2">
          <reference field="4294967294" count="1" selected="0">
            <x v="4"/>
          </reference>
          <reference field="0" count="1" selected="0">
            <x v="186"/>
          </reference>
        </references>
      </pivotArea>
    </chartFormat>
    <chartFormat chart="0" format="133" series="1">
      <pivotArea type="data" outline="0" fieldPosition="0">
        <references count="2">
          <reference field="4294967294" count="1" selected="0">
            <x v="4"/>
          </reference>
          <reference field="0" count="1" selected="0">
            <x v="193"/>
          </reference>
        </references>
      </pivotArea>
    </chartFormat>
    <chartFormat chart="0" format="134" series="1">
      <pivotArea type="data" outline="0" fieldPosition="0">
        <references count="2">
          <reference field="4294967294" count="1" selected="0">
            <x v="4"/>
          </reference>
          <reference field="0" count="1" selected="0">
            <x v="201"/>
          </reference>
        </references>
      </pivotArea>
    </chartFormat>
    <chartFormat chart="0" format="135" series="1">
      <pivotArea type="data" outline="0" fieldPosition="0">
        <references count="2">
          <reference field="4294967294" count="1" selected="0">
            <x v="4"/>
          </reference>
          <reference field="0" count="1" selected="0">
            <x v="211"/>
          </reference>
        </references>
      </pivotArea>
    </chartFormat>
    <chartFormat chart="0" format="136" series="1">
      <pivotArea type="data" outline="0" fieldPosition="0">
        <references count="2">
          <reference field="4294967294" count="1" selected="0">
            <x v="4"/>
          </reference>
          <reference field="0" count="1" selected="0">
            <x v="215"/>
          </reference>
        </references>
      </pivotArea>
    </chartFormat>
    <chartFormat chart="0" format="137" series="1">
      <pivotArea type="data" outline="0" fieldPosition="0">
        <references count="2">
          <reference field="4294967294" count="1" selected="0">
            <x v="4"/>
          </reference>
          <reference field="0" count="1" selected="0">
            <x v="219"/>
          </reference>
        </references>
      </pivotArea>
    </chartFormat>
    <chartFormat chart="0" format="138" series="1">
      <pivotArea type="data" outline="0" fieldPosition="0">
        <references count="2">
          <reference field="4294967294" count="1" selected="0">
            <x v="4"/>
          </reference>
          <reference field="0" count="1" selected="0">
            <x v="222"/>
          </reference>
        </references>
      </pivotArea>
    </chartFormat>
    <chartFormat chart="0" format="139" series="1">
      <pivotArea type="data" outline="0" fieldPosition="0">
        <references count="2">
          <reference field="4294967294" count="1" selected="0">
            <x v="4"/>
          </reference>
          <reference field="0" count="1" selected="0">
            <x v="223"/>
          </reference>
        </references>
      </pivotArea>
    </chartFormat>
    <chartFormat chart="0" format="140" series="1">
      <pivotArea type="data" outline="0" fieldPosition="0">
        <references count="2">
          <reference field="4294967294" count="1" selected="0">
            <x v="4"/>
          </reference>
          <reference field="0" count="1" selected="0">
            <x v="226"/>
          </reference>
        </references>
      </pivotArea>
    </chartFormat>
    <chartFormat chart="0" format="141" series="1">
      <pivotArea type="data" outline="0" fieldPosition="0">
        <references count="2">
          <reference field="4294967294" count="1" selected="0">
            <x v="4"/>
          </reference>
          <reference field="0" count="1" selected="0">
            <x v="238"/>
          </reference>
        </references>
      </pivotArea>
    </chartFormat>
    <chartFormat chart="0" format="142" series="1">
      <pivotArea type="data" outline="0" fieldPosition="0">
        <references count="2">
          <reference field="4294967294" count="1" selected="0">
            <x v="4"/>
          </reference>
          <reference field="0" count="1" selected="0">
            <x v="240"/>
          </reference>
        </references>
      </pivotArea>
    </chartFormat>
    <chartFormat chart="0" format="143" series="1">
      <pivotArea type="data" outline="0" fieldPosition="0">
        <references count="2">
          <reference field="4294967294" count="1" selected="0">
            <x v="4"/>
          </reference>
          <reference field="0" count="1" selected="0">
            <x v="242"/>
          </reference>
        </references>
      </pivotArea>
    </chartFormat>
    <chartFormat chart="0" format="144" series="1">
      <pivotArea type="data" outline="0" fieldPosition="0">
        <references count="2">
          <reference field="4294967294" count="1" selected="0">
            <x v="4"/>
          </reference>
          <reference field="0" count="1" selected="0">
            <x v="245"/>
          </reference>
        </references>
      </pivotArea>
    </chartFormat>
    <chartFormat chart="0" format="145" series="1">
      <pivotArea type="data" outline="0" fieldPosition="0">
        <references count="2">
          <reference field="4294967294" count="1" selected="0">
            <x v="4"/>
          </reference>
          <reference field="0" count="1" selected="0">
            <x v="246"/>
          </reference>
        </references>
      </pivotArea>
    </chartFormat>
    <chartFormat chart="0" format="146" series="1">
      <pivotArea type="data" outline="0" fieldPosition="0">
        <references count="2">
          <reference field="4294967294" count="1" selected="0">
            <x v="4"/>
          </reference>
          <reference field="0" count="1" selected="0">
            <x v="247"/>
          </reference>
        </references>
      </pivotArea>
    </chartFormat>
    <chartFormat chart="0" format="147" series="1">
      <pivotArea type="data" outline="0" fieldPosition="0">
        <references count="2">
          <reference field="4294967294" count="1" selected="0">
            <x v="4"/>
          </reference>
          <reference field="0" count="1" selected="0">
            <x v="248"/>
          </reference>
        </references>
      </pivotArea>
    </chartFormat>
    <chartFormat chart="0" format="148" series="1">
      <pivotArea type="data" outline="0" fieldPosition="0">
        <references count="2">
          <reference field="4294967294" count="1" selected="0">
            <x v="4"/>
          </reference>
          <reference field="0" count="1" selected="0">
            <x v="249"/>
          </reference>
        </references>
      </pivotArea>
    </chartFormat>
    <chartFormat chart="0" format="149" series="1">
      <pivotArea type="data" outline="0" fieldPosition="0">
        <references count="2">
          <reference field="4294967294" count="1" selected="0">
            <x v="4"/>
          </reference>
          <reference field="0" count="1" selected="0">
            <x v="250"/>
          </reference>
        </references>
      </pivotArea>
    </chartFormat>
    <chartFormat chart="0" format="150" series="1">
      <pivotArea type="data" outline="0" fieldPosition="0">
        <references count="2">
          <reference field="4294967294" count="1" selected="0">
            <x v="4"/>
          </reference>
          <reference field="0" count="1" selected="0">
            <x v="252"/>
          </reference>
        </references>
      </pivotArea>
    </chartFormat>
    <chartFormat chart="0" format="151" series="1">
      <pivotArea type="data" outline="0" fieldPosition="0">
        <references count="2">
          <reference field="4294967294" count="1" selected="0">
            <x v="4"/>
          </reference>
          <reference field="0" count="1" selected="0">
            <x v="253"/>
          </reference>
        </references>
      </pivotArea>
    </chartFormat>
    <chartFormat chart="0" format="152" series="1">
      <pivotArea type="data" outline="0" fieldPosition="0">
        <references count="2">
          <reference field="4294967294" count="1" selected="0">
            <x v="4"/>
          </reference>
          <reference field="0" count="1" selected="0">
            <x v="254"/>
          </reference>
        </references>
      </pivotArea>
    </chartFormat>
    <chartFormat chart="0" format="153" series="1">
      <pivotArea type="data" outline="0" fieldPosition="0">
        <references count="2">
          <reference field="4294967294" count="1" selected="0">
            <x v="4"/>
          </reference>
          <reference field="0" count="1" selected="0">
            <x v="256"/>
          </reference>
        </references>
      </pivotArea>
    </chartFormat>
    <chartFormat chart="0" format="154" series="1">
      <pivotArea type="data" outline="0" fieldPosition="0">
        <references count="2">
          <reference field="4294967294" count="1" selected="0">
            <x v="4"/>
          </reference>
          <reference field="0" count="1" selected="0">
            <x v="257"/>
          </reference>
        </references>
      </pivotArea>
    </chartFormat>
    <chartFormat chart="0" format="155" series="1">
      <pivotArea type="data" outline="0" fieldPosition="0">
        <references count="2">
          <reference field="4294967294" count="1" selected="0">
            <x v="4"/>
          </reference>
          <reference field="0" count="1" selected="0">
            <x v="263"/>
          </reference>
        </references>
      </pivotArea>
    </chartFormat>
    <chartFormat chart="0" format="156" series="1">
      <pivotArea type="data" outline="0" fieldPosition="0">
        <references count="2">
          <reference field="4294967294" count="1" selected="0">
            <x v="4"/>
          </reference>
          <reference field="0" count="1" selected="0">
            <x v="265"/>
          </reference>
        </references>
      </pivotArea>
    </chartFormat>
    <chartFormat chart="0" format="157" series="1">
      <pivotArea type="data" outline="0" fieldPosition="0">
        <references count="2">
          <reference field="4294967294" count="1" selected="0">
            <x v="4"/>
          </reference>
          <reference field="0" count="1" selected="0">
            <x v="269"/>
          </reference>
        </references>
      </pivotArea>
    </chartFormat>
    <chartFormat chart="0" format="158" series="1">
      <pivotArea type="data" outline="0" fieldPosition="0">
        <references count="2">
          <reference field="4294967294" count="1" selected="0">
            <x v="4"/>
          </reference>
          <reference field="0" count="1" selected="0">
            <x v="270"/>
          </reference>
        </references>
      </pivotArea>
    </chartFormat>
    <chartFormat chart="0" format="159" series="1">
      <pivotArea type="data" outline="0" fieldPosition="0">
        <references count="2">
          <reference field="4294967294" count="1" selected="0">
            <x v="4"/>
          </reference>
          <reference field="0" count="1" selected="0">
            <x v="271"/>
          </reference>
        </references>
      </pivotArea>
    </chartFormat>
    <chartFormat chart="0" format="160" series="1">
      <pivotArea type="data" outline="0" fieldPosition="0">
        <references count="2">
          <reference field="4294967294" count="1" selected="0">
            <x v="4"/>
          </reference>
          <reference field="0" count="1" selected="0">
            <x v="272"/>
          </reference>
        </references>
      </pivotArea>
    </chartFormat>
    <chartFormat chart="0" format="161" series="1">
      <pivotArea type="data" outline="0" fieldPosition="0">
        <references count="2">
          <reference field="4294967294" count="1" selected="0">
            <x v="4"/>
          </reference>
          <reference field="0" count="1" selected="0">
            <x v="273"/>
          </reference>
        </references>
      </pivotArea>
    </chartFormat>
    <chartFormat chart="0" format="162" series="1">
      <pivotArea type="data" outline="0" fieldPosition="0">
        <references count="2">
          <reference field="4294967294" count="1" selected="0">
            <x v="4"/>
          </reference>
          <reference field="0" count="1" selected="0">
            <x v="279"/>
          </reference>
        </references>
      </pivotArea>
    </chartFormat>
    <chartFormat chart="0" format="163" series="1">
      <pivotArea type="data" outline="0" fieldPosition="0">
        <references count="2">
          <reference field="4294967294" count="1" selected="0">
            <x v="4"/>
          </reference>
          <reference field="0" count="1" selected="0">
            <x v="281"/>
          </reference>
        </references>
      </pivotArea>
    </chartFormat>
    <chartFormat chart="0" format="164" series="1">
      <pivotArea type="data" outline="0" fieldPosition="0">
        <references count="2">
          <reference field="4294967294" count="1" selected="0">
            <x v="4"/>
          </reference>
          <reference field="0" count="1" selected="0">
            <x v="282"/>
          </reference>
        </references>
      </pivotArea>
    </chartFormat>
    <chartFormat chart="0" format="165" series="1">
      <pivotArea type="data" outline="0" fieldPosition="0">
        <references count="2">
          <reference field="4294967294" count="1" selected="0">
            <x v="4"/>
          </reference>
          <reference field="0" count="1" selected="0">
            <x v="284"/>
          </reference>
        </references>
      </pivotArea>
    </chartFormat>
    <chartFormat chart="0" format="166" series="1">
      <pivotArea type="data" outline="0" fieldPosition="0">
        <references count="2">
          <reference field="4294967294" count="1" selected="0">
            <x v="4"/>
          </reference>
          <reference field="0" count="1" selected="0">
            <x v="290"/>
          </reference>
        </references>
      </pivotArea>
    </chartFormat>
    <chartFormat chart="0" format="167" series="1">
      <pivotArea type="data" outline="0" fieldPosition="0">
        <references count="2">
          <reference field="4294967294" count="1" selected="0">
            <x v="4"/>
          </reference>
          <reference field="0" count="1" selected="0">
            <x v="291"/>
          </reference>
        </references>
      </pivotArea>
    </chartFormat>
    <chartFormat chart="0" format="168" series="1">
      <pivotArea type="data" outline="0" fieldPosition="0">
        <references count="2">
          <reference field="4294967294" count="1" selected="0">
            <x v="4"/>
          </reference>
          <reference field="0" count="1" selected="0">
            <x v="10"/>
          </reference>
        </references>
      </pivotArea>
    </chartFormat>
    <chartFormat chart="0" format="169" series="1">
      <pivotArea type="data" outline="0" fieldPosition="0">
        <references count="2">
          <reference field="4294967294" count="1" selected="0">
            <x v="4"/>
          </reference>
          <reference field="0" count="1" selected="0">
            <x v="16"/>
          </reference>
        </references>
      </pivotArea>
    </chartFormat>
    <chartFormat chart="0" format="170" series="1">
      <pivotArea type="data" outline="0" fieldPosition="0">
        <references count="2">
          <reference field="4294967294" count="1" selected="0">
            <x v="4"/>
          </reference>
          <reference field="0" count="1" selected="0">
            <x v="18"/>
          </reference>
        </references>
      </pivotArea>
    </chartFormat>
    <chartFormat chart="0" format="171" series="1">
      <pivotArea type="data" outline="0" fieldPosition="0">
        <references count="2">
          <reference field="4294967294" count="1" selected="0">
            <x v="4"/>
          </reference>
          <reference field="0" count="1" selected="0">
            <x v="22"/>
          </reference>
        </references>
      </pivotArea>
    </chartFormat>
    <chartFormat chart="0" format="172" series="1">
      <pivotArea type="data" outline="0" fieldPosition="0">
        <references count="2">
          <reference field="4294967294" count="1" selected="0">
            <x v="4"/>
          </reference>
          <reference field="0" count="1" selected="0">
            <x v="25"/>
          </reference>
        </references>
      </pivotArea>
    </chartFormat>
    <chartFormat chart="0" format="173" series="1">
      <pivotArea type="data" outline="0" fieldPosition="0">
        <references count="2">
          <reference field="4294967294" count="1" selected="0">
            <x v="4"/>
          </reference>
          <reference field="0" count="1" selected="0">
            <x v="27"/>
          </reference>
        </references>
      </pivotArea>
    </chartFormat>
    <chartFormat chart="0" format="174" series="1">
      <pivotArea type="data" outline="0" fieldPosition="0">
        <references count="2">
          <reference field="4294967294" count="1" selected="0">
            <x v="4"/>
          </reference>
          <reference field="0" count="1" selected="0">
            <x v="28"/>
          </reference>
        </references>
      </pivotArea>
    </chartFormat>
    <chartFormat chart="0" format="175" series="1">
      <pivotArea type="data" outline="0" fieldPosition="0">
        <references count="2">
          <reference field="4294967294" count="1" selected="0">
            <x v="4"/>
          </reference>
          <reference field="0" count="1" selected="0">
            <x v="32"/>
          </reference>
        </references>
      </pivotArea>
    </chartFormat>
    <chartFormat chart="0" format="176" series="1">
      <pivotArea type="data" outline="0" fieldPosition="0">
        <references count="2">
          <reference field="4294967294" count="1" selected="0">
            <x v="4"/>
          </reference>
          <reference field="0" count="1" selected="0">
            <x v="33"/>
          </reference>
        </references>
      </pivotArea>
    </chartFormat>
    <chartFormat chart="0" format="177" series="1">
      <pivotArea type="data" outline="0" fieldPosition="0">
        <references count="2">
          <reference field="4294967294" count="1" selected="0">
            <x v="4"/>
          </reference>
          <reference field="0" count="1" selected="0">
            <x v="34"/>
          </reference>
        </references>
      </pivotArea>
    </chartFormat>
    <chartFormat chart="0" format="178" series="1">
      <pivotArea type="data" outline="0" fieldPosition="0">
        <references count="2">
          <reference field="4294967294" count="1" selected="0">
            <x v="2"/>
          </reference>
          <reference field="0" count="1" selected="0">
            <x v="140"/>
          </reference>
        </references>
      </pivotArea>
    </chartFormat>
    <chartFormat chart="0" format="179" series="1">
      <pivotArea type="data" outline="0" fieldPosition="0">
        <references count="2">
          <reference field="4294967294" count="1" selected="0">
            <x v="2"/>
          </reference>
          <reference field="0" count="1" selected="0">
            <x v="245"/>
          </reference>
        </references>
      </pivotArea>
    </chartFormat>
    <chartFormat chart="0" format="180" series="1">
      <pivotArea type="data" outline="0" fieldPosition="0">
        <references count="2">
          <reference field="4294967294" count="1" selected="0">
            <x v="2"/>
          </reference>
          <reference field="0" count="1" selected="0">
            <x v="249"/>
          </reference>
        </references>
      </pivotArea>
    </chartFormat>
    <chartFormat chart="0" format="181" series="1">
      <pivotArea type="data" outline="0" fieldPosition="0">
        <references count="2">
          <reference field="4294967294" count="1" selected="0">
            <x v="2"/>
          </reference>
          <reference field="0" count="1" selected="0">
            <x v="109"/>
          </reference>
        </references>
      </pivotArea>
    </chartFormat>
    <chartFormat chart="0" format="182" series="1">
      <pivotArea type="data" outline="0" fieldPosition="0">
        <references count="2">
          <reference field="4294967294" count="1" selected="0">
            <x v="2"/>
          </reference>
          <reference field="0" count="1" selected="0">
            <x v="44"/>
          </reference>
        </references>
      </pivotArea>
    </chartFormat>
    <chartFormat chart="0" format="183" series="1">
      <pivotArea type="data" outline="0" fieldPosition="0">
        <references count="2">
          <reference field="4294967294" count="1" selected="0">
            <x v="2"/>
          </reference>
          <reference field="0" count="1" selected="0">
            <x v="176"/>
          </reference>
        </references>
      </pivotArea>
    </chartFormat>
    <chartFormat chart="0" format="184" series="1">
      <pivotArea type="data" outline="0" fieldPosition="0">
        <references count="2">
          <reference field="4294967294" count="1" selected="0">
            <x v="2"/>
          </reference>
          <reference field="0" count="1" selected="0">
            <x v="242"/>
          </reference>
        </references>
      </pivotArea>
    </chartFormat>
    <chartFormat chart="0" format="185" series="1">
      <pivotArea type="data" outline="0" fieldPosition="0">
        <references count="2">
          <reference field="4294967294" count="1" selected="0">
            <x v="2"/>
          </reference>
          <reference field="0" count="1" selected="0">
            <x v="41"/>
          </reference>
        </references>
      </pivotArea>
    </chartFormat>
    <chartFormat chart="0" format="186" series="1">
      <pivotArea type="data" outline="0" fieldPosition="0">
        <references count="2">
          <reference field="4294967294" count="1" selected="0">
            <x v="2"/>
          </reference>
          <reference field="0" count="1" selected="0">
            <x v="22"/>
          </reference>
        </references>
      </pivotArea>
    </chartFormat>
    <chartFormat chart="0" format="187" series="1">
      <pivotArea type="data" outline="0" fieldPosition="0">
        <references count="2">
          <reference field="4294967294" count="1" selected="0">
            <x v="2"/>
          </reference>
          <reference field="0" count="1" selected="0">
            <x v="75"/>
          </reference>
        </references>
      </pivotArea>
    </chartFormat>
    <chartFormat chart="0" format="188" series="1">
      <pivotArea type="data" outline="0" fieldPosition="0">
        <references count="2">
          <reference field="4294967294" count="1" selected="0">
            <x v="1"/>
          </reference>
          <reference field="0" count="1" selected="0">
            <x v="140"/>
          </reference>
        </references>
      </pivotArea>
    </chartFormat>
    <chartFormat chart="0" format="189" series="1">
      <pivotArea type="data" outline="0" fieldPosition="0">
        <references count="2">
          <reference field="4294967294" count="1" selected="0">
            <x v="1"/>
          </reference>
          <reference field="0" count="1" selected="0">
            <x v="245"/>
          </reference>
        </references>
      </pivotArea>
    </chartFormat>
    <chartFormat chart="0" format="190" series="1">
      <pivotArea type="data" outline="0" fieldPosition="0">
        <references count="2">
          <reference field="4294967294" count="1" selected="0">
            <x v="1"/>
          </reference>
          <reference field="0" count="1" selected="0">
            <x v="249"/>
          </reference>
        </references>
      </pivotArea>
    </chartFormat>
    <chartFormat chart="0" format="191" series="1">
      <pivotArea type="data" outline="0" fieldPosition="0">
        <references count="2">
          <reference field="4294967294" count="1" selected="0">
            <x v="1"/>
          </reference>
          <reference field="0" count="1" selected="0">
            <x v="109"/>
          </reference>
        </references>
      </pivotArea>
    </chartFormat>
    <chartFormat chart="0" format="192" series="1">
      <pivotArea type="data" outline="0" fieldPosition="0">
        <references count="2">
          <reference field="4294967294" count="1" selected="0">
            <x v="1"/>
          </reference>
          <reference field="0" count="1" selected="0">
            <x v="44"/>
          </reference>
        </references>
      </pivotArea>
    </chartFormat>
    <chartFormat chart="0" format="193" series="1">
      <pivotArea type="data" outline="0" fieldPosition="0">
        <references count="2">
          <reference field="4294967294" count="1" selected="0">
            <x v="1"/>
          </reference>
          <reference field="0" count="1" selected="0">
            <x v="176"/>
          </reference>
        </references>
      </pivotArea>
    </chartFormat>
    <chartFormat chart="0" format="194" series="1">
      <pivotArea type="data" outline="0" fieldPosition="0">
        <references count="2">
          <reference field="4294967294" count="1" selected="0">
            <x v="1"/>
          </reference>
          <reference field="0" count="1" selected="0">
            <x v="242"/>
          </reference>
        </references>
      </pivotArea>
    </chartFormat>
    <chartFormat chart="0" format="195" series="1">
      <pivotArea type="data" outline="0" fieldPosition="0">
        <references count="2">
          <reference field="4294967294" count="1" selected="0">
            <x v="1"/>
          </reference>
          <reference field="0" count="1" selected="0">
            <x v="41"/>
          </reference>
        </references>
      </pivotArea>
    </chartFormat>
    <chartFormat chart="0" format="196" series="1">
      <pivotArea type="data" outline="0" fieldPosition="0">
        <references count="2">
          <reference field="4294967294" count="1" selected="0">
            <x v="1"/>
          </reference>
          <reference field="0" count="1" selected="0">
            <x v="22"/>
          </reference>
        </references>
      </pivotArea>
    </chartFormat>
    <chartFormat chart="0" format="197" series="1">
      <pivotArea type="data" outline="0" fieldPosition="0">
        <references count="2">
          <reference field="4294967294" count="1" selected="0">
            <x v="1"/>
          </reference>
          <reference field="0" count="1" selected="0">
            <x v="75"/>
          </reference>
        </references>
      </pivotArea>
    </chartFormat>
    <chartFormat chart="0" format="198" series="1">
      <pivotArea type="data" outline="0" fieldPosition="0">
        <references count="2">
          <reference field="4294967294" count="1" selected="0">
            <x v="0"/>
          </reference>
          <reference field="0" count="1" selected="0">
            <x v="140"/>
          </reference>
        </references>
      </pivotArea>
    </chartFormat>
    <chartFormat chart="0" format="199" series="1">
      <pivotArea type="data" outline="0" fieldPosition="0">
        <references count="2">
          <reference field="4294967294" count="1" selected="0">
            <x v="0"/>
          </reference>
          <reference field="0" count="1" selected="0">
            <x v="245"/>
          </reference>
        </references>
      </pivotArea>
    </chartFormat>
    <chartFormat chart="0" format="200" series="1">
      <pivotArea type="data" outline="0" fieldPosition="0">
        <references count="2">
          <reference field="4294967294" count="1" selected="0">
            <x v="0"/>
          </reference>
          <reference field="0" count="1" selected="0">
            <x v="249"/>
          </reference>
        </references>
      </pivotArea>
    </chartFormat>
    <chartFormat chart="0" format="201" series="1">
      <pivotArea type="data" outline="0" fieldPosition="0">
        <references count="2">
          <reference field="4294967294" count="1" selected="0">
            <x v="0"/>
          </reference>
          <reference field="0" count="1" selected="0">
            <x v="109"/>
          </reference>
        </references>
      </pivotArea>
    </chartFormat>
    <chartFormat chart="0" format="202" series="1">
      <pivotArea type="data" outline="0" fieldPosition="0">
        <references count="2">
          <reference field="4294967294" count="1" selected="0">
            <x v="0"/>
          </reference>
          <reference field="0" count="1" selected="0">
            <x v="44"/>
          </reference>
        </references>
      </pivotArea>
    </chartFormat>
    <chartFormat chart="0" format="203" series="1">
      <pivotArea type="data" outline="0" fieldPosition="0">
        <references count="2">
          <reference field="4294967294" count="1" selected="0">
            <x v="0"/>
          </reference>
          <reference field="0" count="1" selected="0">
            <x v="176"/>
          </reference>
        </references>
      </pivotArea>
    </chartFormat>
    <chartFormat chart="0" format="204" series="1">
      <pivotArea type="data" outline="0" fieldPosition="0">
        <references count="2">
          <reference field="4294967294" count="1" selected="0">
            <x v="0"/>
          </reference>
          <reference field="0" count="1" selected="0">
            <x v="242"/>
          </reference>
        </references>
      </pivotArea>
    </chartFormat>
    <chartFormat chart="0" format="205" series="1">
      <pivotArea type="data" outline="0" fieldPosition="0">
        <references count="2">
          <reference field="4294967294" count="1" selected="0">
            <x v="0"/>
          </reference>
          <reference field="0" count="1" selected="0">
            <x v="41"/>
          </reference>
        </references>
      </pivotArea>
    </chartFormat>
    <chartFormat chart="0" format="206" series="1">
      <pivotArea type="data" outline="0" fieldPosition="0">
        <references count="2">
          <reference field="4294967294" count="1" selected="0">
            <x v="0"/>
          </reference>
          <reference field="0" count="1" selected="0">
            <x v="22"/>
          </reference>
        </references>
      </pivotArea>
    </chartFormat>
    <chartFormat chart="0" format="207" series="1">
      <pivotArea type="data" outline="0" fieldPosition="0">
        <references count="2">
          <reference field="4294967294" count="1" selected="0">
            <x v="0"/>
          </reference>
          <reference field="0" count="1" selected="0">
            <x v="75"/>
          </reference>
        </references>
      </pivotArea>
    </chartFormat>
  </chartFormats>
  <pivotTableStyleInfo name="PivotStyleLight16" showRowHeaders="1" showColHeaders="1" showRowStripes="0" showColStripes="0" showLastColumn="1"/>
  <filters count="1">
    <filter fld="0" type="count" evalOrder="-1" id="3" iMeasureFld="4">
      <autoFilter ref="A1">
        <filterColumn colId="0">
          <top10 val="10" filterVal="10"/>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90940743-7A10-46BD-80AF-4608BFD07CC5}" name="2018FacCount" cacheId="1"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5">
  <location ref="C3:M5" firstHeaderRow="1" firstDataRow="2" firstDataCol="1"/>
  <pivotFields count="10">
    <pivotField dataField="1" showAll="0"/>
    <pivotField showAll="0"/>
    <pivotField numFmtId="43" showAll="0"/>
    <pivotField numFmtId="43" showAll="0"/>
    <pivotField numFmtId="43" showAll="0"/>
    <pivotField numFmtId="43" showAll="0"/>
    <pivotField numFmtId="43" showAll="0"/>
    <pivotField numFmtId="43" showAll="0"/>
    <pivotField numFmtId="43" showAll="0"/>
    <pivotField axis="axisCol" showAll="0" sortType="descending">
      <items count="10">
        <item x="4"/>
        <item x="2"/>
        <item x="3"/>
        <item x="6"/>
        <item x="8"/>
        <item x="0"/>
        <item x="7"/>
        <item x="1"/>
        <item x="5"/>
        <item t="default"/>
      </items>
      <autoSortScope>
        <pivotArea dataOnly="0" outline="0" fieldPosition="0">
          <references count="1">
            <reference field="4294967294" count="1" selected="0">
              <x v="0"/>
            </reference>
          </references>
        </pivotArea>
      </autoSortScope>
    </pivotField>
  </pivotFields>
  <rowItems count="1">
    <i/>
  </rowItems>
  <colFields count="1">
    <field x="9"/>
  </colFields>
  <colItems count="10">
    <i>
      <x v="1"/>
    </i>
    <i>
      <x/>
    </i>
    <i>
      <x v="5"/>
    </i>
    <i>
      <x v="8"/>
    </i>
    <i>
      <x v="2"/>
    </i>
    <i>
      <x v="3"/>
    </i>
    <i>
      <x v="7"/>
    </i>
    <i>
      <x v="4"/>
    </i>
    <i>
      <x v="6"/>
    </i>
    <i t="grand">
      <x/>
    </i>
  </colItems>
  <dataFields count="1">
    <dataField name="Count of Facility" fld="0" subtotal="count" baseField="0" baseItem="0"/>
  </dataFields>
  <chartFormats count="9">
    <chartFormat chart="2" format="18" series="1">
      <pivotArea type="data" outline="0" fieldPosition="0">
        <references count="2">
          <reference field="4294967294" count="1" selected="0">
            <x v="0"/>
          </reference>
          <reference field="9" count="1" selected="0">
            <x v="0"/>
          </reference>
        </references>
      </pivotArea>
    </chartFormat>
    <chartFormat chart="2" format="19" series="1">
      <pivotArea type="data" outline="0" fieldPosition="0">
        <references count="2">
          <reference field="4294967294" count="1" selected="0">
            <x v="0"/>
          </reference>
          <reference field="9" count="1" selected="0">
            <x v="1"/>
          </reference>
        </references>
      </pivotArea>
    </chartFormat>
    <chartFormat chart="2" format="20" series="1">
      <pivotArea type="data" outline="0" fieldPosition="0">
        <references count="2">
          <reference field="4294967294" count="1" selected="0">
            <x v="0"/>
          </reference>
          <reference field="9" count="1" selected="0">
            <x v="2"/>
          </reference>
        </references>
      </pivotArea>
    </chartFormat>
    <chartFormat chart="2" format="21" series="1">
      <pivotArea type="data" outline="0" fieldPosition="0">
        <references count="2">
          <reference field="4294967294" count="1" selected="0">
            <x v="0"/>
          </reference>
          <reference field="9" count="1" selected="0">
            <x v="3"/>
          </reference>
        </references>
      </pivotArea>
    </chartFormat>
    <chartFormat chart="2" format="22" series="1">
      <pivotArea type="data" outline="0" fieldPosition="0">
        <references count="2">
          <reference field="4294967294" count="1" selected="0">
            <x v="0"/>
          </reference>
          <reference field="9" count="1" selected="0">
            <x v="4"/>
          </reference>
        </references>
      </pivotArea>
    </chartFormat>
    <chartFormat chart="2" format="23" series="1">
      <pivotArea type="data" outline="0" fieldPosition="0">
        <references count="2">
          <reference field="4294967294" count="1" selected="0">
            <x v="0"/>
          </reference>
          <reference field="9" count="1" selected="0">
            <x v="5"/>
          </reference>
        </references>
      </pivotArea>
    </chartFormat>
    <chartFormat chart="2" format="24" series="1">
      <pivotArea type="data" outline="0" fieldPosition="0">
        <references count="2">
          <reference field="4294967294" count="1" selected="0">
            <x v="0"/>
          </reference>
          <reference field="9" count="1" selected="0">
            <x v="6"/>
          </reference>
        </references>
      </pivotArea>
    </chartFormat>
    <chartFormat chart="2" format="25" series="1">
      <pivotArea type="data" outline="0" fieldPosition="0">
        <references count="2">
          <reference field="4294967294" count="1" selected="0">
            <x v="0"/>
          </reference>
          <reference field="9" count="1" selected="0">
            <x v="7"/>
          </reference>
        </references>
      </pivotArea>
    </chartFormat>
    <chartFormat chart="2" format="26" series="1">
      <pivotArea type="data" outline="0" fieldPosition="0">
        <references count="2">
          <reference field="4294967294" count="1" selected="0">
            <x v="0"/>
          </reference>
          <reference field="9"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D90F33B2-4BD8-4B1B-9BD5-9609574768C5}" name="2018EmissionsGas" cacheId="1"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5">
  <location ref="C67:H68" firstHeaderRow="0" firstDataRow="1" firstDataCol="0"/>
  <pivotFields count="10">
    <pivotField showAll="0"/>
    <pivotField showAll="0"/>
    <pivotField numFmtId="43" showAll="0"/>
    <pivotField dataField="1" numFmtId="43" showAll="0"/>
    <pivotField dataField="1" numFmtId="43" showAll="0"/>
    <pivotField dataField="1" numFmtId="43" showAll="0"/>
    <pivotField dataField="1" numFmtId="43" showAll="0"/>
    <pivotField dataField="1" numFmtId="43" showAll="0"/>
    <pivotField dataField="1" numFmtId="43" showAll="0"/>
    <pivotField showAll="0"/>
  </pivotFields>
  <rowItems count="1">
    <i/>
  </rowItems>
  <colFields count="1">
    <field x="-2"/>
  </colFields>
  <colItems count="6">
    <i>
      <x/>
    </i>
    <i i="1">
      <x v="1"/>
    </i>
    <i i="2">
      <x v="2"/>
    </i>
    <i i="3">
      <x v="3"/>
    </i>
    <i i="4">
      <x v="4"/>
    </i>
    <i i="5">
      <x v="5"/>
    </i>
  </colItems>
  <dataFields count="6">
    <dataField name="Sum of Fossil CO₂" fld="3" baseField="0" baseItem="0"/>
    <dataField name="Sum of Biogenic CO₂" fld="4" baseField="0" baseItem="0"/>
    <dataField name="Sum of CH₄" fld="5" baseField="0" baseItem="0"/>
    <dataField name="Sum of N₂O" fld="6" baseField="0" baseItem="0"/>
    <dataField name="Sum of SF₆" fld="7" baseField="0" baseItem="0"/>
    <dataField name="Sum of HFCs and PFCs" fld="8" baseField="0" baseItem="0"/>
  </dataFields>
  <chartFormats count="7">
    <chartFormat chart="2" format="20" series="1">
      <pivotArea type="data" outline="0" fieldPosition="0">
        <references count="1">
          <reference field="4294967294" count="1" selected="0">
            <x v="0"/>
          </reference>
        </references>
      </pivotArea>
    </chartFormat>
    <chartFormat chart="2" format="21" series="1">
      <pivotArea type="data" outline="0" fieldPosition="0">
        <references count="1">
          <reference field="4294967294" count="1" selected="0">
            <x v="1"/>
          </reference>
        </references>
      </pivotArea>
    </chartFormat>
    <chartFormat chart="2" format="22" series="1">
      <pivotArea type="data" outline="0" fieldPosition="0">
        <references count="1">
          <reference field="4294967294" count="1" selected="0">
            <x v="2"/>
          </reference>
        </references>
      </pivotArea>
    </chartFormat>
    <chartFormat chart="2" format="23">
      <pivotArea type="data" outline="0" fieldPosition="0">
        <references count="1">
          <reference field="4294967294" count="1" selected="0">
            <x v="2"/>
          </reference>
        </references>
      </pivotArea>
    </chartFormat>
    <chartFormat chart="2" format="24" series="1">
      <pivotArea type="data" outline="0" fieldPosition="0">
        <references count="1">
          <reference field="4294967294" count="1" selected="0">
            <x v="3"/>
          </reference>
        </references>
      </pivotArea>
    </chartFormat>
    <chartFormat chart="2" format="25" series="1">
      <pivotArea type="data" outline="0" fieldPosition="0">
        <references count="1">
          <reference field="4294967294" count="1" selected="0">
            <x v="4"/>
          </reference>
        </references>
      </pivotArea>
    </chartFormat>
    <chartFormat chart="2" format="26" series="1">
      <pivotArea type="data" outline="0" fieldPosition="0">
        <references count="1">
          <reference field="4294967294"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6C82BF4-97CB-4FFA-B93B-6B55FCFEB757}" name="2018EmissionsSector" cacheId="1"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6">
  <location ref="C36:M38" firstHeaderRow="1" firstDataRow="2" firstDataCol="1"/>
  <pivotFields count="10">
    <pivotField showAll="0"/>
    <pivotField showAll="0"/>
    <pivotField dataField="1" numFmtId="43" showAll="0"/>
    <pivotField numFmtId="43" showAll="0"/>
    <pivotField numFmtId="43" showAll="0"/>
    <pivotField numFmtId="43" showAll="0"/>
    <pivotField numFmtId="43" showAll="0"/>
    <pivotField numFmtId="43" showAll="0"/>
    <pivotField numFmtId="43" showAll="0"/>
    <pivotField axis="axisCol" showAll="0" sortType="descending">
      <items count="10">
        <item x="4"/>
        <item x="2"/>
        <item x="3"/>
        <item x="6"/>
        <item x="8"/>
        <item x="0"/>
        <item x="7"/>
        <item x="1"/>
        <item x="5"/>
        <item t="default"/>
      </items>
      <autoSortScope>
        <pivotArea dataOnly="0" outline="0" fieldPosition="0">
          <references count="1">
            <reference field="4294967294" count="1" selected="0">
              <x v="0"/>
            </reference>
          </references>
        </pivotArea>
      </autoSortScope>
    </pivotField>
  </pivotFields>
  <rowItems count="1">
    <i/>
  </rowItems>
  <colFields count="1">
    <field x="9"/>
  </colFields>
  <colItems count="10">
    <i>
      <x v="5"/>
    </i>
    <i>
      <x v="7"/>
    </i>
    <i>
      <x v="1"/>
    </i>
    <i>
      <x/>
    </i>
    <i>
      <x v="2"/>
    </i>
    <i>
      <x v="8"/>
    </i>
    <i>
      <x v="3"/>
    </i>
    <i>
      <x v="6"/>
    </i>
    <i>
      <x v="4"/>
    </i>
    <i t="grand">
      <x/>
    </i>
  </colItems>
  <dataFields count="1">
    <dataField name="Sum of Total" fld="2" baseField="0" baseItem="0"/>
  </dataFields>
  <chartFormats count="9">
    <chartFormat chart="2" format="56" series="1">
      <pivotArea type="data" outline="0" fieldPosition="0">
        <references count="2">
          <reference field="4294967294" count="1" selected="0">
            <x v="0"/>
          </reference>
          <reference field="9" count="1" selected="0">
            <x v="0"/>
          </reference>
        </references>
      </pivotArea>
    </chartFormat>
    <chartFormat chart="2" format="57" series="1">
      <pivotArea type="data" outline="0" fieldPosition="0">
        <references count="2">
          <reference field="4294967294" count="1" selected="0">
            <x v="0"/>
          </reference>
          <reference field="9" count="1" selected="0">
            <x v="1"/>
          </reference>
        </references>
      </pivotArea>
    </chartFormat>
    <chartFormat chart="2" format="58" series="1">
      <pivotArea type="data" outline="0" fieldPosition="0">
        <references count="2">
          <reference field="4294967294" count="1" selected="0">
            <x v="0"/>
          </reference>
          <reference field="9" count="1" selected="0">
            <x v="2"/>
          </reference>
        </references>
      </pivotArea>
    </chartFormat>
    <chartFormat chart="2" format="59" series="1">
      <pivotArea type="data" outline="0" fieldPosition="0">
        <references count="2">
          <reference field="4294967294" count="1" selected="0">
            <x v="0"/>
          </reference>
          <reference field="9" count="1" selected="0">
            <x v="3"/>
          </reference>
        </references>
      </pivotArea>
    </chartFormat>
    <chartFormat chart="2" format="60" series="1">
      <pivotArea type="data" outline="0" fieldPosition="0">
        <references count="2">
          <reference field="4294967294" count="1" selected="0">
            <x v="0"/>
          </reference>
          <reference field="9" count="1" selected="0">
            <x v="4"/>
          </reference>
        </references>
      </pivotArea>
    </chartFormat>
    <chartFormat chart="2" format="61" series="1">
      <pivotArea type="data" outline="0" fieldPosition="0">
        <references count="2">
          <reference field="4294967294" count="1" selected="0">
            <x v="0"/>
          </reference>
          <reference field="9" count="1" selected="0">
            <x v="5"/>
          </reference>
        </references>
      </pivotArea>
    </chartFormat>
    <chartFormat chart="2" format="62" series="1">
      <pivotArea type="data" outline="0" fieldPosition="0">
        <references count="2">
          <reference field="4294967294" count="1" selected="0">
            <x v="0"/>
          </reference>
          <reference field="9" count="1" selected="0">
            <x v="6"/>
          </reference>
        </references>
      </pivotArea>
    </chartFormat>
    <chartFormat chart="2" format="63" series="1">
      <pivotArea type="data" outline="0" fieldPosition="0">
        <references count="2">
          <reference field="4294967294" count="1" selected="0">
            <x v="0"/>
          </reference>
          <reference field="9" count="1" selected="0">
            <x v="7"/>
          </reference>
        </references>
      </pivotArea>
    </chartFormat>
    <chartFormat chart="2" format="64" series="1">
      <pivotArea type="data" outline="0" fieldPosition="0">
        <references count="2">
          <reference field="4294967294" count="1" selected="0">
            <x v="0"/>
          </reference>
          <reference field="9"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7B471EC4-2764-4F66-94AD-27BBC81A6461}" name="2019SectorCount" cacheId="2"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5">
  <location ref="C3:M5" firstHeaderRow="1" firstDataRow="2" firstDataCol="1"/>
  <pivotFields count="10">
    <pivotField dataField="1" showAll="0"/>
    <pivotField showAll="0"/>
    <pivotField numFmtId="43" showAll="0"/>
    <pivotField numFmtId="43" showAll="0"/>
    <pivotField numFmtId="43" showAll="0"/>
    <pivotField numFmtId="43" showAll="0"/>
    <pivotField numFmtId="43" showAll="0"/>
    <pivotField numFmtId="43" showAll="0"/>
    <pivotField numFmtId="43" showAll="0"/>
    <pivotField axis="axisCol" showAll="0" sortType="descending">
      <items count="10">
        <item x="4"/>
        <item x="5"/>
        <item x="2"/>
        <item x="6"/>
        <item x="8"/>
        <item x="0"/>
        <item x="7"/>
        <item x="1"/>
        <item x="3"/>
        <item t="default"/>
      </items>
      <autoSortScope>
        <pivotArea dataOnly="0" outline="0" fieldPosition="0">
          <references count="1">
            <reference field="4294967294" count="1" selected="0">
              <x v="0"/>
            </reference>
          </references>
        </pivotArea>
      </autoSortScope>
    </pivotField>
  </pivotFields>
  <rowItems count="1">
    <i/>
  </rowItems>
  <colFields count="1">
    <field x="9"/>
  </colFields>
  <colItems count="10">
    <i>
      <x v="1"/>
    </i>
    <i>
      <x/>
    </i>
    <i>
      <x v="5"/>
    </i>
    <i>
      <x v="8"/>
    </i>
    <i>
      <x v="2"/>
    </i>
    <i>
      <x v="3"/>
    </i>
    <i>
      <x v="7"/>
    </i>
    <i>
      <x v="4"/>
    </i>
    <i>
      <x v="6"/>
    </i>
    <i t="grand">
      <x/>
    </i>
  </colItems>
  <dataFields count="1">
    <dataField name="Count of Facility" fld="0" subtotal="count" baseField="0" baseItem="0"/>
  </dataFields>
  <chartFormats count="9">
    <chartFormat chart="2" format="18" series="1">
      <pivotArea type="data" outline="0" fieldPosition="0">
        <references count="2">
          <reference field="4294967294" count="1" selected="0">
            <x v="0"/>
          </reference>
          <reference field="9" count="1" selected="0">
            <x v="0"/>
          </reference>
        </references>
      </pivotArea>
    </chartFormat>
    <chartFormat chart="2" format="19" series="1">
      <pivotArea type="data" outline="0" fieldPosition="0">
        <references count="2">
          <reference field="4294967294" count="1" selected="0">
            <x v="0"/>
          </reference>
          <reference field="9" count="1" selected="0">
            <x v="1"/>
          </reference>
        </references>
      </pivotArea>
    </chartFormat>
    <chartFormat chart="2" format="20" series="1">
      <pivotArea type="data" outline="0" fieldPosition="0">
        <references count="2">
          <reference field="4294967294" count="1" selected="0">
            <x v="0"/>
          </reference>
          <reference field="9" count="1" selected="0">
            <x v="2"/>
          </reference>
        </references>
      </pivotArea>
    </chartFormat>
    <chartFormat chart="2" format="21" series="1">
      <pivotArea type="data" outline="0" fieldPosition="0">
        <references count="2">
          <reference field="4294967294" count="1" selected="0">
            <x v="0"/>
          </reference>
          <reference field="9" count="1" selected="0">
            <x v="3"/>
          </reference>
        </references>
      </pivotArea>
    </chartFormat>
    <chartFormat chart="2" format="22" series="1">
      <pivotArea type="data" outline="0" fieldPosition="0">
        <references count="2">
          <reference field="4294967294" count="1" selected="0">
            <x v="0"/>
          </reference>
          <reference field="9" count="1" selected="0">
            <x v="4"/>
          </reference>
        </references>
      </pivotArea>
    </chartFormat>
    <chartFormat chart="2" format="23" series="1">
      <pivotArea type="data" outline="0" fieldPosition="0">
        <references count="2">
          <reference field="4294967294" count="1" selected="0">
            <x v="0"/>
          </reference>
          <reference field="9" count="1" selected="0">
            <x v="5"/>
          </reference>
        </references>
      </pivotArea>
    </chartFormat>
    <chartFormat chart="2" format="24" series="1">
      <pivotArea type="data" outline="0" fieldPosition="0">
        <references count="2">
          <reference field="4294967294" count="1" selected="0">
            <x v="0"/>
          </reference>
          <reference field="9" count="1" selected="0">
            <x v="6"/>
          </reference>
        </references>
      </pivotArea>
    </chartFormat>
    <chartFormat chart="2" format="25" series="1">
      <pivotArea type="data" outline="0" fieldPosition="0">
        <references count="2">
          <reference field="4294967294" count="1" selected="0">
            <x v="0"/>
          </reference>
          <reference field="9" count="1" selected="0">
            <x v="7"/>
          </reference>
        </references>
      </pivotArea>
    </chartFormat>
    <chartFormat chart="2" format="26" series="1">
      <pivotArea type="data" outline="0" fieldPosition="0">
        <references count="2">
          <reference field="4294967294" count="1" selected="0">
            <x v="0"/>
          </reference>
          <reference field="9"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93306DE2-3E4D-4E6F-82B1-44B0806DEDFE}" name="2019EmissionsGas" cacheId="2"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5">
  <location ref="C67:H68" firstHeaderRow="0" firstDataRow="1" firstDataCol="0"/>
  <pivotFields count="10">
    <pivotField showAll="0"/>
    <pivotField showAll="0"/>
    <pivotField numFmtId="43" showAll="0"/>
    <pivotField dataField="1" numFmtId="43" showAll="0"/>
    <pivotField dataField="1" numFmtId="43" showAll="0"/>
    <pivotField dataField="1" numFmtId="43" showAll="0"/>
    <pivotField dataField="1" numFmtId="43" showAll="0"/>
    <pivotField dataField="1" numFmtId="43" showAll="0"/>
    <pivotField dataField="1" numFmtId="43" showAll="0"/>
    <pivotField showAll="0"/>
  </pivotFields>
  <rowItems count="1">
    <i/>
  </rowItems>
  <colFields count="1">
    <field x="-2"/>
  </colFields>
  <colItems count="6">
    <i>
      <x/>
    </i>
    <i i="1">
      <x v="1"/>
    </i>
    <i i="2">
      <x v="2"/>
    </i>
    <i i="3">
      <x v="3"/>
    </i>
    <i i="4">
      <x v="4"/>
    </i>
    <i i="5">
      <x v="5"/>
    </i>
  </colItems>
  <dataFields count="6">
    <dataField name="Sum of Fossil CO₂" fld="3" baseField="0" baseItem="0"/>
    <dataField name="Sum of Biogenic CO₂" fld="4" baseField="0" baseItem="0"/>
    <dataField name="Sum of CH₄" fld="5" baseField="0" baseItem="0"/>
    <dataField name="Sum of N₂O" fld="6" baseField="0" baseItem="0"/>
    <dataField name="Sum of SF₆" fld="7" baseField="0" baseItem="0"/>
    <dataField name="Sum of HFCs and PFCs" fld="8" baseField="0" baseItem="0"/>
  </dataFields>
  <chartFormats count="6">
    <chartFormat chart="2" format="12" series="1">
      <pivotArea type="data" outline="0" fieldPosition="0">
        <references count="1">
          <reference field="4294967294" count="1" selected="0">
            <x v="0"/>
          </reference>
        </references>
      </pivotArea>
    </chartFormat>
    <chartFormat chart="2" format="13" series="1">
      <pivotArea type="data" outline="0" fieldPosition="0">
        <references count="1">
          <reference field="4294967294" count="1" selected="0">
            <x v="1"/>
          </reference>
        </references>
      </pivotArea>
    </chartFormat>
    <chartFormat chart="2" format="14" series="1">
      <pivotArea type="data" outline="0" fieldPosition="0">
        <references count="1">
          <reference field="4294967294" count="1" selected="0">
            <x v="2"/>
          </reference>
        </references>
      </pivotArea>
    </chartFormat>
    <chartFormat chart="2" format="15" series="1">
      <pivotArea type="data" outline="0" fieldPosition="0">
        <references count="1">
          <reference field="4294967294" count="1" selected="0">
            <x v="3"/>
          </reference>
        </references>
      </pivotArea>
    </chartFormat>
    <chartFormat chart="2" format="16" series="1">
      <pivotArea type="data" outline="0" fieldPosition="0">
        <references count="1">
          <reference field="4294967294" count="1" selected="0">
            <x v="4"/>
          </reference>
        </references>
      </pivotArea>
    </chartFormat>
    <chartFormat chart="2" format="17" series="1">
      <pivotArea type="data" outline="0" fieldPosition="0">
        <references count="1">
          <reference field="4294967294"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398C644A-6BCB-4C15-82F8-52FDE3853853}" name="2019EmissionsSector" cacheId="2"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5">
  <location ref="C35:M37" firstHeaderRow="1" firstDataRow="2" firstDataCol="1"/>
  <pivotFields count="10">
    <pivotField showAll="0"/>
    <pivotField showAll="0"/>
    <pivotField dataField="1" numFmtId="43" showAll="0"/>
    <pivotField numFmtId="43" showAll="0"/>
    <pivotField numFmtId="43" showAll="0"/>
    <pivotField numFmtId="43" showAll="0"/>
    <pivotField numFmtId="43" showAll="0"/>
    <pivotField numFmtId="43" showAll="0"/>
    <pivotField numFmtId="43" showAll="0"/>
    <pivotField axis="axisCol" showAll="0" sortType="descending">
      <items count="10">
        <item x="4"/>
        <item x="5"/>
        <item x="2"/>
        <item x="6"/>
        <item x="8"/>
        <item x="0"/>
        <item x="7"/>
        <item x="1"/>
        <item x="3"/>
        <item t="default"/>
      </items>
      <autoSortScope>
        <pivotArea dataOnly="0" outline="0" fieldPosition="0">
          <references count="1">
            <reference field="4294967294" count="1" selected="0">
              <x v="0"/>
            </reference>
          </references>
        </pivotArea>
      </autoSortScope>
    </pivotField>
  </pivotFields>
  <rowItems count="1">
    <i/>
  </rowItems>
  <colFields count="1">
    <field x="9"/>
  </colFields>
  <colItems count="10">
    <i>
      <x v="5"/>
    </i>
    <i>
      <x v="7"/>
    </i>
    <i>
      <x v="1"/>
    </i>
    <i>
      <x/>
    </i>
    <i>
      <x v="2"/>
    </i>
    <i>
      <x v="8"/>
    </i>
    <i>
      <x v="3"/>
    </i>
    <i>
      <x v="6"/>
    </i>
    <i>
      <x v="4"/>
    </i>
    <i t="grand">
      <x/>
    </i>
  </colItems>
  <dataFields count="1">
    <dataField name="Sum of Total" fld="2" baseField="0" baseItem="0"/>
  </dataFields>
  <chartFormats count="9">
    <chartFormat chart="2" format="19" series="1">
      <pivotArea type="data" outline="0" fieldPosition="0">
        <references count="2">
          <reference field="4294967294" count="1" selected="0">
            <x v="0"/>
          </reference>
          <reference field="9" count="1" selected="0">
            <x v="0"/>
          </reference>
        </references>
      </pivotArea>
    </chartFormat>
    <chartFormat chart="2" format="20" series="1">
      <pivotArea type="data" outline="0" fieldPosition="0">
        <references count="2">
          <reference field="4294967294" count="1" selected="0">
            <x v="0"/>
          </reference>
          <reference field="9" count="1" selected="0">
            <x v="1"/>
          </reference>
        </references>
      </pivotArea>
    </chartFormat>
    <chartFormat chart="2" format="21" series="1">
      <pivotArea type="data" outline="0" fieldPosition="0">
        <references count="2">
          <reference field="4294967294" count="1" selected="0">
            <x v="0"/>
          </reference>
          <reference field="9" count="1" selected="0">
            <x v="2"/>
          </reference>
        </references>
      </pivotArea>
    </chartFormat>
    <chartFormat chart="2" format="22" series="1">
      <pivotArea type="data" outline="0" fieldPosition="0">
        <references count="2">
          <reference field="4294967294" count="1" selected="0">
            <x v="0"/>
          </reference>
          <reference field="9" count="1" selected="0">
            <x v="3"/>
          </reference>
        </references>
      </pivotArea>
    </chartFormat>
    <chartFormat chart="2" format="23" series="1">
      <pivotArea type="data" outline="0" fieldPosition="0">
        <references count="2">
          <reference field="4294967294" count="1" selected="0">
            <x v="0"/>
          </reference>
          <reference field="9" count="1" selected="0">
            <x v="4"/>
          </reference>
        </references>
      </pivotArea>
    </chartFormat>
    <chartFormat chart="2" format="24" series="1">
      <pivotArea type="data" outline="0" fieldPosition="0">
        <references count="2">
          <reference field="4294967294" count="1" selected="0">
            <x v="0"/>
          </reference>
          <reference field="9" count="1" selected="0">
            <x v="5"/>
          </reference>
        </references>
      </pivotArea>
    </chartFormat>
    <chartFormat chart="2" format="25" series="1">
      <pivotArea type="data" outline="0" fieldPosition="0">
        <references count="2">
          <reference field="4294967294" count="1" selected="0">
            <x v="0"/>
          </reference>
          <reference field="9" count="1" selected="0">
            <x v="6"/>
          </reference>
        </references>
      </pivotArea>
    </chartFormat>
    <chartFormat chart="2" format="26" series="1">
      <pivotArea type="data" outline="0" fieldPosition="0">
        <references count="2">
          <reference field="4294967294" count="1" selected="0">
            <x v="0"/>
          </reference>
          <reference field="9" count="1" selected="0">
            <x v="7"/>
          </reference>
        </references>
      </pivotArea>
    </chartFormat>
    <chartFormat chart="2" format="27" series="1">
      <pivotArea type="data" outline="0" fieldPosition="0">
        <references count="2">
          <reference field="4294967294" count="1" selected="0">
            <x v="0"/>
          </reference>
          <reference field="9"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E4B79C56-F804-4228-BFAA-B62863AD4536}" name="2020FacCount" cacheId="3"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3">
  <location ref="C3:M5" firstHeaderRow="1" firstDataRow="2" firstDataCol="1"/>
  <pivotFields count="10">
    <pivotField dataField="1" showAll="0"/>
    <pivotField showAll="0"/>
    <pivotField showAll="0"/>
    <pivotField showAll="0"/>
    <pivotField showAll="0"/>
    <pivotField showAll="0"/>
    <pivotField showAll="0"/>
    <pivotField showAll="0"/>
    <pivotField showAll="0"/>
    <pivotField axis="axisCol" showAll="0" sortType="descending">
      <items count="10">
        <item x="4"/>
        <item x="5"/>
        <item x="2"/>
        <item x="6"/>
        <item x="8"/>
        <item x="0"/>
        <item x="7"/>
        <item x="1"/>
        <item x="3"/>
        <item t="default"/>
      </items>
      <autoSortScope>
        <pivotArea dataOnly="0" outline="0" fieldPosition="0">
          <references count="1">
            <reference field="4294967294" count="1" selected="0">
              <x v="0"/>
            </reference>
          </references>
        </pivotArea>
      </autoSortScope>
    </pivotField>
  </pivotFields>
  <rowItems count="1">
    <i/>
  </rowItems>
  <colFields count="1">
    <field x="9"/>
  </colFields>
  <colItems count="10">
    <i>
      <x v="1"/>
    </i>
    <i>
      <x/>
    </i>
    <i>
      <x v="5"/>
    </i>
    <i>
      <x v="8"/>
    </i>
    <i>
      <x v="2"/>
    </i>
    <i>
      <x v="3"/>
    </i>
    <i>
      <x v="7"/>
    </i>
    <i>
      <x v="4"/>
    </i>
    <i>
      <x v="6"/>
    </i>
    <i t="grand">
      <x/>
    </i>
  </colItems>
  <dataFields count="1">
    <dataField name="Count of Facility" fld="0" subtotal="count" baseField="0" baseItem="0"/>
  </dataFields>
  <chartFormats count="18">
    <chartFormat chart="0" format="45" series="1">
      <pivotArea type="data" outline="0" fieldPosition="0">
        <references count="1">
          <reference field="4294967294" count="1" selected="0">
            <x v="0"/>
          </reference>
        </references>
      </pivotArea>
    </chartFormat>
    <chartFormat chart="0" format="46" series="1">
      <pivotArea type="data" outline="0" fieldPosition="0">
        <references count="2">
          <reference field="4294967294" count="1" selected="0">
            <x v="0"/>
          </reference>
          <reference field="9" count="1" selected="0">
            <x v="1"/>
          </reference>
        </references>
      </pivotArea>
    </chartFormat>
    <chartFormat chart="0" format="47" series="1">
      <pivotArea type="data" outline="0" fieldPosition="0">
        <references count="2">
          <reference field="4294967294" count="1" selected="0">
            <x v="0"/>
          </reference>
          <reference field="9" count="1" selected="0">
            <x v="2"/>
          </reference>
        </references>
      </pivotArea>
    </chartFormat>
    <chartFormat chart="0" format="48" series="1">
      <pivotArea type="data" outline="0" fieldPosition="0">
        <references count="2">
          <reference field="4294967294" count="1" selected="0">
            <x v="0"/>
          </reference>
          <reference field="9" count="1" selected="0">
            <x v="3"/>
          </reference>
        </references>
      </pivotArea>
    </chartFormat>
    <chartFormat chart="0" format="49" series="1">
      <pivotArea type="data" outline="0" fieldPosition="0">
        <references count="2">
          <reference field="4294967294" count="1" selected="0">
            <x v="0"/>
          </reference>
          <reference field="9" count="1" selected="0">
            <x v="4"/>
          </reference>
        </references>
      </pivotArea>
    </chartFormat>
    <chartFormat chart="0" format="50" series="1">
      <pivotArea type="data" outline="0" fieldPosition="0">
        <references count="2">
          <reference field="4294967294" count="1" selected="0">
            <x v="0"/>
          </reference>
          <reference field="9" count="1" selected="0">
            <x v="5"/>
          </reference>
        </references>
      </pivotArea>
    </chartFormat>
    <chartFormat chart="0" format="51" series="1">
      <pivotArea type="data" outline="0" fieldPosition="0">
        <references count="2">
          <reference field="4294967294" count="1" selected="0">
            <x v="0"/>
          </reference>
          <reference field="9" count="1" selected="0">
            <x v="6"/>
          </reference>
        </references>
      </pivotArea>
    </chartFormat>
    <chartFormat chart="0" format="52" series="1">
      <pivotArea type="data" outline="0" fieldPosition="0">
        <references count="2">
          <reference field="4294967294" count="1" selected="0">
            <x v="0"/>
          </reference>
          <reference field="9" count="1" selected="0">
            <x v="7"/>
          </reference>
        </references>
      </pivotArea>
    </chartFormat>
    <chartFormat chart="0" format="53" series="1">
      <pivotArea type="data" outline="0" fieldPosition="0">
        <references count="2">
          <reference field="4294967294" count="1" selected="0">
            <x v="0"/>
          </reference>
          <reference field="9" count="1" selected="0">
            <x v="8"/>
          </reference>
        </references>
      </pivotArea>
    </chartFormat>
    <chartFormat chart="2" format="63" series="1">
      <pivotArea type="data" outline="0" fieldPosition="0">
        <references count="2">
          <reference field="4294967294" count="1" selected="0">
            <x v="0"/>
          </reference>
          <reference field="9" count="1" selected="0">
            <x v="0"/>
          </reference>
        </references>
      </pivotArea>
    </chartFormat>
    <chartFormat chart="2" format="64" series="1">
      <pivotArea type="data" outline="0" fieldPosition="0">
        <references count="2">
          <reference field="4294967294" count="1" selected="0">
            <x v="0"/>
          </reference>
          <reference field="9" count="1" selected="0">
            <x v="1"/>
          </reference>
        </references>
      </pivotArea>
    </chartFormat>
    <chartFormat chart="2" format="65" series="1">
      <pivotArea type="data" outline="0" fieldPosition="0">
        <references count="2">
          <reference field="4294967294" count="1" selected="0">
            <x v="0"/>
          </reference>
          <reference field="9" count="1" selected="0">
            <x v="2"/>
          </reference>
        </references>
      </pivotArea>
    </chartFormat>
    <chartFormat chart="2" format="66" series="1">
      <pivotArea type="data" outline="0" fieldPosition="0">
        <references count="2">
          <reference field="4294967294" count="1" selected="0">
            <x v="0"/>
          </reference>
          <reference field="9" count="1" selected="0">
            <x v="3"/>
          </reference>
        </references>
      </pivotArea>
    </chartFormat>
    <chartFormat chart="2" format="67" series="1">
      <pivotArea type="data" outline="0" fieldPosition="0">
        <references count="2">
          <reference field="4294967294" count="1" selected="0">
            <x v="0"/>
          </reference>
          <reference field="9" count="1" selected="0">
            <x v="4"/>
          </reference>
        </references>
      </pivotArea>
    </chartFormat>
    <chartFormat chart="2" format="68" series="1">
      <pivotArea type="data" outline="0" fieldPosition="0">
        <references count="2">
          <reference field="4294967294" count="1" selected="0">
            <x v="0"/>
          </reference>
          <reference field="9" count="1" selected="0">
            <x v="5"/>
          </reference>
        </references>
      </pivotArea>
    </chartFormat>
    <chartFormat chart="2" format="69" series="1">
      <pivotArea type="data" outline="0" fieldPosition="0">
        <references count="2">
          <reference field="4294967294" count="1" selected="0">
            <x v="0"/>
          </reference>
          <reference field="9" count="1" selected="0">
            <x v="6"/>
          </reference>
        </references>
      </pivotArea>
    </chartFormat>
    <chartFormat chart="2" format="70" series="1">
      <pivotArea type="data" outline="0" fieldPosition="0">
        <references count="2">
          <reference field="4294967294" count="1" selected="0">
            <x v="0"/>
          </reference>
          <reference field="9" count="1" selected="0">
            <x v="7"/>
          </reference>
        </references>
      </pivotArea>
    </chartFormat>
    <chartFormat chart="2" format="71" series="1">
      <pivotArea type="data" outline="0" fieldPosition="0">
        <references count="2">
          <reference field="4294967294" count="1" selected="0">
            <x v="0"/>
          </reference>
          <reference field="9"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file:///C:\Users\JCook\AppData\Local\Microsoft\Windows\INetCache\Content.MSO\6B7AE9C3.xlsx" TargetMode="External"/></Relationships>
</file>

<file path=xl/worksheets/_rels/sheet10.xml.rels><?xml version="1.0" encoding="UTF-8" standalone="yes"?>
<Relationships xmlns="http://schemas.openxmlformats.org/package/2006/relationships"><Relationship Id="rId3" Type="http://schemas.openxmlformats.org/officeDocument/2006/relationships/pivotTable" Target="../pivotTables/pivotTable8.xml"/><Relationship Id="rId2" Type="http://schemas.openxmlformats.org/officeDocument/2006/relationships/pivotTable" Target="../pivotTables/pivotTable7.xml"/><Relationship Id="rId1" Type="http://schemas.openxmlformats.org/officeDocument/2006/relationships/pivotTable" Target="../pivotTables/pivotTable6.xml"/><Relationship Id="rId4" Type="http://schemas.openxmlformats.org/officeDocument/2006/relationships/drawing" Target="../drawings/drawing5.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pivotTable" Target="../pivotTables/pivotTable11.xml"/><Relationship Id="rId2" Type="http://schemas.openxmlformats.org/officeDocument/2006/relationships/pivotTable" Target="../pivotTables/pivotTable10.xml"/><Relationship Id="rId1" Type="http://schemas.openxmlformats.org/officeDocument/2006/relationships/pivotTable" Target="../pivotTables/pivotTable9.xml"/><Relationship Id="rId4" Type="http://schemas.openxmlformats.org/officeDocument/2006/relationships/drawing" Target="../drawings/drawing6.xml"/></Relationships>
</file>

<file path=xl/worksheets/_rels/sheet14.xml.rels><?xml version="1.0" encoding="UTF-8" standalone="yes"?>
<Relationships xmlns="http://schemas.openxmlformats.org/package/2006/relationships"><Relationship Id="rId3" Type="http://schemas.openxmlformats.org/officeDocument/2006/relationships/pivotTable" Target="../pivotTables/pivotTable14.xml"/><Relationship Id="rId2" Type="http://schemas.openxmlformats.org/officeDocument/2006/relationships/pivotTable" Target="../pivotTables/pivotTable13.xml"/><Relationship Id="rId1" Type="http://schemas.openxmlformats.org/officeDocument/2006/relationships/pivotTable" Target="../pivotTables/pivotTable12.xml"/><Relationship Id="rId4" Type="http://schemas.openxmlformats.org/officeDocument/2006/relationships/drawing" Target="../drawings/drawing7.xml"/></Relationships>
</file>

<file path=xl/worksheets/_rels/sheet16.xml.rels><?xml version="1.0" encoding="UTF-8" standalone="yes"?>
<Relationships xmlns="http://schemas.openxmlformats.org/package/2006/relationships"><Relationship Id="rId3" Type="http://schemas.openxmlformats.org/officeDocument/2006/relationships/pivotTable" Target="../pivotTables/pivotTable17.xml"/><Relationship Id="rId2" Type="http://schemas.openxmlformats.org/officeDocument/2006/relationships/pivotTable" Target="../pivotTables/pivotTable16.xml"/><Relationship Id="rId1" Type="http://schemas.openxmlformats.org/officeDocument/2006/relationships/pivotTable" Target="../pivotTables/pivotTable15.xml"/><Relationship Id="rId4"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5.bin"/><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ivotTable" Target="../pivotTables/pivotTable5.xml"/><Relationship Id="rId2" Type="http://schemas.openxmlformats.org/officeDocument/2006/relationships/pivotTable" Target="../pivotTables/pivotTable4.xml"/><Relationship Id="rId1" Type="http://schemas.openxmlformats.org/officeDocument/2006/relationships/pivotTable" Target="../pivotTables/pivotTable3.xml"/><Relationship Id="rId4"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72924-C538-4EA3-A14D-90499D750FC4}">
  <dimension ref="A1:A24"/>
  <sheetViews>
    <sheetView tabSelected="1" zoomScaleNormal="100" workbookViewId="0"/>
  </sheetViews>
  <sheetFormatPr defaultRowHeight="15" x14ac:dyDescent="0.25"/>
  <cols>
    <col min="1" max="1" width="162.85546875" customWidth="1"/>
    <col min="3" max="3" width="11.85546875" bestFit="1" customWidth="1"/>
    <col min="5" max="5" width="12.7109375" bestFit="1" customWidth="1"/>
    <col min="6" max="6" width="16.28515625" bestFit="1" customWidth="1"/>
  </cols>
  <sheetData>
    <row r="1" spans="1:1" x14ac:dyDescent="0.25">
      <c r="A1" s="12" t="s">
        <v>153</v>
      </c>
    </row>
    <row r="3" spans="1:1" ht="111" x14ac:dyDescent="0.25">
      <c r="A3" s="24" t="s">
        <v>154</v>
      </c>
    </row>
    <row r="4" spans="1:1" ht="30" x14ac:dyDescent="0.25">
      <c r="A4" s="28" t="s">
        <v>155</v>
      </c>
    </row>
    <row r="6" spans="1:1" x14ac:dyDescent="0.25">
      <c r="A6" s="10" t="s">
        <v>156</v>
      </c>
    </row>
    <row r="7" spans="1:1" x14ac:dyDescent="0.25">
      <c r="A7" s="19" t="s">
        <v>157</v>
      </c>
    </row>
    <row r="8" spans="1:1" x14ac:dyDescent="0.25">
      <c r="A8" s="25" t="s">
        <v>158</v>
      </c>
    </row>
    <row r="9" spans="1:1" x14ac:dyDescent="0.25">
      <c r="A9" s="19" t="s">
        <v>159</v>
      </c>
    </row>
    <row r="10" spans="1:1" x14ac:dyDescent="0.25">
      <c r="A10" s="21" t="s">
        <v>160</v>
      </c>
    </row>
    <row r="11" spans="1:1" x14ac:dyDescent="0.25">
      <c r="A11" s="19" t="s">
        <v>161</v>
      </c>
    </row>
    <row r="12" spans="1:1" x14ac:dyDescent="0.25">
      <c r="A12" s="18" t="s">
        <v>162</v>
      </c>
    </row>
    <row r="13" spans="1:1" x14ac:dyDescent="0.25">
      <c r="A13" s="18" t="s">
        <v>163</v>
      </c>
    </row>
    <row r="14" spans="1:1" x14ac:dyDescent="0.25">
      <c r="A14" s="18" t="s">
        <v>164</v>
      </c>
    </row>
    <row r="15" spans="1:1" x14ac:dyDescent="0.25">
      <c r="A15" s="18" t="s">
        <v>165</v>
      </c>
    </row>
    <row r="16" spans="1:1" x14ac:dyDescent="0.25">
      <c r="A16" s="18" t="s">
        <v>166</v>
      </c>
    </row>
    <row r="17" spans="1:1" x14ac:dyDescent="0.25">
      <c r="A17" s="18" t="s">
        <v>167</v>
      </c>
    </row>
    <row r="18" spans="1:1" x14ac:dyDescent="0.25">
      <c r="A18" s="18" t="s">
        <v>168</v>
      </c>
    </row>
    <row r="19" spans="1:1" x14ac:dyDescent="0.25">
      <c r="A19" s="18" t="s">
        <v>169</v>
      </c>
    </row>
    <row r="20" spans="1:1" x14ac:dyDescent="0.25">
      <c r="A20" s="18" t="s">
        <v>170</v>
      </c>
    </row>
    <row r="21" spans="1:1" x14ac:dyDescent="0.25">
      <c r="A21" s="18" t="s">
        <v>171</v>
      </c>
    </row>
    <row r="23" spans="1:1" x14ac:dyDescent="0.25">
      <c r="A23" s="11" t="s">
        <v>172</v>
      </c>
    </row>
    <row r="24" spans="1:1" ht="30" x14ac:dyDescent="0.25">
      <c r="A24" s="20" t="s">
        <v>173</v>
      </c>
    </row>
  </sheetData>
  <hyperlinks>
    <hyperlink ref="A7" location="Information!A1" display="Information: The current tab, which contains relevant background information." xr:uid="{71DDD5CE-AD5A-47C7-AD04-CF016FC2ADC2}"/>
    <hyperlink ref="A9" location="'Facility Summary Charts'!A1" display="Facility Summary Charts: Selected summary charts that summarizes more than one reporting year" xr:uid="{328D965E-FF9B-49EC-80BF-21B7850AFDCA}"/>
    <hyperlink ref="A11" location="'Closed and Exempted Facilities'!A1" display="Closed and Exempted Facilities: Lists facilities that have closed or received an exemption under 310 CMR 7.71, including the date the exemption was granted." xr:uid="{54C10875-B16F-4BB5-A194-622E215ED04D}"/>
    <hyperlink ref="A12" location="'2018 Data'!A1" display="2018 Data: Detailed data for 2018 reporting year with emissions shown by GHG type." xr:uid="{70E0D389-28AF-4E23-AA55-FA3CDA1B0E7B}"/>
    <hyperlink ref="A13" location="'2018 Charts'!A1" display="2018 Charts: Selected summary charts for the 2018 reporting year." xr:uid="{52FBBC30-8AF0-4CC3-8D3D-268C974E4BB6}"/>
    <hyperlink ref="A14" location="'2019 Data'!A1" display="2019 Data: Detailed data for 2019 reporting year with emissions shown by GHG type." xr:uid="{89A81316-0F8D-4D12-938F-FF182CDA27A0}"/>
    <hyperlink ref="A15" location="'2019 Charts'!A1" display="2019 Charts: Selected summary charts for the 2019 reporting year." xr:uid="{0FF88B7C-C3F7-4263-B61E-95F7130E55D7}"/>
    <hyperlink ref="A16" location="'2020 Data'!A1" display="2020 Data: Detailed data for 2020 reporting year with emissions shown by GHG type." xr:uid="{CD11940B-6B37-43EF-9C0B-EF519C9E6536}"/>
    <hyperlink ref="A17" location="'2020 Charts'!A1" display="2020 Charts: Selected summary charts for the 2020 reporting year." xr:uid="{311137E3-178E-44C0-BA04-1AFCAE1E4C40}"/>
    <hyperlink ref="A18" location="'2021 Data'!A1" display="2021 Data: Detailed data for 2021 reporting year with emissions shown by GHG type." xr:uid="{7DE92433-843E-4BFA-9B32-AE3A51C637E7}"/>
    <hyperlink ref="A19" location="'2021 Charts'!A1" display="2021 Charts: Selected summary charts for the 2021 reporting year." xr:uid="{2808E2C8-20E0-424F-AFDE-9F4A7A60254B}"/>
    <hyperlink ref="A10" location="'Top 10 Institution Emitters'!A1" display="'Top 10 Institution Emitters'!A1" xr:uid="{3297706A-D2C6-497C-96E6-8215148479A0}"/>
    <hyperlink ref="A8" r:id="rId1" location="'Facility Summary'!A1" display="C:\Users\JCook\AppData\Local\Microsoft\Windows\INetCache\Content.MSO\6B7AE9C3.xlsx - 'Facility Summary'!A1" xr:uid="{B1729776-8AB9-4FDA-8A58-B35EE47E5F25}"/>
    <hyperlink ref="A20" location="'2022 Data'!A1" display="2022 Data: Detailed data for 2021 reporting year with emissions shown by GHG type." xr:uid="{6D502352-1670-4F71-A7BB-0034A74033F3}"/>
    <hyperlink ref="A21" location="'2022 Charts'!A1" display="2022 Charts: Selected summary charts for the 2021 reporting year." xr:uid="{190D7899-23C1-457E-9D91-BE7BB16C5C1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F4D6D-D9B4-4649-ABCC-EABB20A229CA}">
  <sheetPr>
    <tabColor theme="5" tint="-0.249977111117893"/>
  </sheetPr>
  <dimension ref="C3:M68"/>
  <sheetViews>
    <sheetView zoomScaleNormal="100" workbookViewId="0"/>
  </sheetViews>
  <sheetFormatPr defaultRowHeight="15" x14ac:dyDescent="0.25"/>
  <cols>
    <col min="1" max="2" width="10.7109375" customWidth="1"/>
    <col min="3" max="3" width="12" bestFit="1" customWidth="1"/>
    <col min="4" max="4" width="17.5703125" bestFit="1" customWidth="1"/>
    <col min="5" max="5" width="23" bestFit="1" customWidth="1"/>
    <col min="6" max="6" width="14.140625" bestFit="1" customWidth="1"/>
    <col min="7" max="7" width="12" bestFit="1" customWidth="1"/>
    <col min="8" max="8" width="19.28515625" bestFit="1" customWidth="1"/>
    <col min="9" max="9" width="18.85546875" bestFit="1" customWidth="1"/>
    <col min="10" max="10" width="12" bestFit="1" customWidth="1"/>
    <col min="11" max="11" width="26.42578125" bestFit="1" customWidth="1"/>
    <col min="12" max="12" width="36" bestFit="1" customWidth="1"/>
    <col min="13" max="13" width="12" bestFit="1" customWidth="1"/>
  </cols>
  <sheetData>
    <row r="3" spans="3:13" x14ac:dyDescent="0.25">
      <c r="D3" s="26" t="s">
        <v>644</v>
      </c>
    </row>
    <row r="4" spans="3:13" x14ac:dyDescent="0.25">
      <c r="D4" t="s">
        <v>179</v>
      </c>
      <c r="E4" t="s">
        <v>183</v>
      </c>
      <c r="F4" t="s">
        <v>192</v>
      </c>
      <c r="G4" t="s">
        <v>225</v>
      </c>
      <c r="H4" t="s">
        <v>211</v>
      </c>
      <c r="I4" t="s">
        <v>228</v>
      </c>
      <c r="J4" t="s">
        <v>195</v>
      </c>
      <c r="K4" t="s">
        <v>594</v>
      </c>
      <c r="L4" t="s">
        <v>251</v>
      </c>
      <c r="M4" t="s">
        <v>646</v>
      </c>
    </row>
    <row r="5" spans="3:13" x14ac:dyDescent="0.25">
      <c r="C5" t="s">
        <v>723</v>
      </c>
      <c r="D5">
        <v>96</v>
      </c>
      <c r="E5">
        <v>82</v>
      </c>
      <c r="F5">
        <v>41</v>
      </c>
      <c r="G5">
        <v>17</v>
      </c>
      <c r="H5">
        <v>15</v>
      </c>
      <c r="I5">
        <v>11</v>
      </c>
      <c r="J5">
        <v>7</v>
      </c>
      <c r="K5">
        <v>7</v>
      </c>
      <c r="L5">
        <v>6</v>
      </c>
      <c r="M5">
        <v>282</v>
      </c>
    </row>
    <row r="35" spans="3:13" x14ac:dyDescent="0.25">
      <c r="D35" s="26" t="s">
        <v>644</v>
      </c>
    </row>
    <row r="36" spans="3:13" x14ac:dyDescent="0.25">
      <c r="D36" t="s">
        <v>192</v>
      </c>
      <c r="E36" t="s">
        <v>195</v>
      </c>
      <c r="F36" t="s">
        <v>179</v>
      </c>
      <c r="G36" t="s">
        <v>183</v>
      </c>
      <c r="H36" t="s">
        <v>211</v>
      </c>
      <c r="I36" t="s">
        <v>225</v>
      </c>
      <c r="J36" t="s">
        <v>228</v>
      </c>
      <c r="K36" t="s">
        <v>251</v>
      </c>
      <c r="L36" t="s">
        <v>594</v>
      </c>
      <c r="M36" t="s">
        <v>646</v>
      </c>
    </row>
    <row r="37" spans="3:13" x14ac:dyDescent="0.25">
      <c r="C37" t="s">
        <v>724</v>
      </c>
      <c r="D37">
        <v>6897352.430495522</v>
      </c>
      <c r="E37">
        <v>2848193.7775603198</v>
      </c>
      <c r="F37">
        <v>1301114.9870121768</v>
      </c>
      <c r="G37">
        <v>1088889.8456691199</v>
      </c>
      <c r="H37">
        <v>702008.40773952019</v>
      </c>
      <c r="I37">
        <v>497043.03414528002</v>
      </c>
      <c r="J37">
        <v>174311.78087232</v>
      </c>
      <c r="K37">
        <v>147282.08264784</v>
      </c>
      <c r="L37">
        <v>5996.8914667199997</v>
      </c>
      <c r="M37">
        <v>13662193.237608818</v>
      </c>
    </row>
    <row r="67" spans="3:8" x14ac:dyDescent="0.25">
      <c r="C67" t="s">
        <v>725</v>
      </c>
      <c r="D67" t="s">
        <v>726</v>
      </c>
      <c r="E67" t="s">
        <v>727</v>
      </c>
      <c r="F67" t="s">
        <v>728</v>
      </c>
      <c r="G67" t="s">
        <v>729</v>
      </c>
      <c r="H67" t="s">
        <v>730</v>
      </c>
    </row>
    <row r="68" spans="3:8" x14ac:dyDescent="0.25">
      <c r="C68">
        <v>10062667.928673118</v>
      </c>
      <c r="D68">
        <v>2173046.0621172735</v>
      </c>
      <c r="E68">
        <v>1278726.658210719</v>
      </c>
      <c r="F68">
        <v>57515.225512319987</v>
      </c>
      <c r="G68">
        <v>25477.488912960005</v>
      </c>
      <c r="H68">
        <v>64759.874182415995</v>
      </c>
    </row>
  </sheetData>
  <pageMargins left="0.7" right="0.7" top="0.75" bottom="0.75" header="0.3" footer="0.3"/>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17734-4D73-4344-8BDB-F3B05747FD07}">
  <sheetPr>
    <tabColor theme="6" tint="-0.249977111117893"/>
  </sheetPr>
  <dimension ref="A1:J279"/>
  <sheetViews>
    <sheetView zoomScaleNormal="100" workbookViewId="0">
      <pane ySplit="2" topLeftCell="A3" activePane="bottomLeft" state="frozen"/>
      <selection pane="bottomLeft"/>
    </sheetView>
  </sheetViews>
  <sheetFormatPr defaultRowHeight="15" customHeight="1" x14ac:dyDescent="0.25"/>
  <cols>
    <col min="1" max="1" width="45.7109375" customWidth="1"/>
    <col min="2" max="2" width="15.7109375" customWidth="1"/>
    <col min="3" max="9" width="15.7109375" style="1" customWidth="1"/>
    <col min="10" max="10" width="35.7109375" style="1" customWidth="1"/>
  </cols>
  <sheetData>
    <row r="1" spans="1:10" s="7" customFormat="1" ht="15" customHeight="1" x14ac:dyDescent="0.25">
      <c r="A1" s="7" t="s">
        <v>988</v>
      </c>
      <c r="C1" s="15">
        <f>SUM(C3:C279)</f>
        <v>12664664.27074134</v>
      </c>
      <c r="D1" s="15">
        <f t="shared" ref="D1:I1" si="0">SUM(D3:D279)</f>
        <v>9298539.2561654281</v>
      </c>
      <c r="E1" s="15">
        <f t="shared" si="0"/>
        <v>2088785.5253866781</v>
      </c>
      <c r="F1" s="15">
        <f t="shared" si="0"/>
        <v>1166086.1176488793</v>
      </c>
      <c r="G1" s="15">
        <f t="shared" si="0"/>
        <v>55701.049034576019</v>
      </c>
      <c r="H1" s="15">
        <f t="shared" si="0"/>
        <v>11328.714432000001</v>
      </c>
      <c r="I1" s="15">
        <f t="shared" si="0"/>
        <v>55969.36216704001</v>
      </c>
      <c r="J1" s="15"/>
    </row>
    <row r="2" spans="1:10" ht="15" customHeight="1" x14ac:dyDescent="0.25">
      <c r="A2" t="s">
        <v>0</v>
      </c>
      <c r="B2" s="3" t="s">
        <v>718</v>
      </c>
      <c r="C2" s="13" t="s">
        <v>9</v>
      </c>
      <c r="D2" s="13" t="s">
        <v>637</v>
      </c>
      <c r="E2" s="13" t="s">
        <v>638</v>
      </c>
      <c r="F2" s="13" t="s">
        <v>639</v>
      </c>
      <c r="G2" s="13" t="s">
        <v>640</v>
      </c>
      <c r="H2" s="13" t="s">
        <v>641</v>
      </c>
      <c r="I2" s="13" t="s">
        <v>642</v>
      </c>
      <c r="J2" s="13" t="s">
        <v>176</v>
      </c>
    </row>
    <row r="3" spans="1:10" ht="15" customHeight="1" x14ac:dyDescent="0.25">
      <c r="A3" t="s">
        <v>732</v>
      </c>
      <c r="B3" s="3" t="s">
        <v>191</v>
      </c>
      <c r="C3" s="13">
        <v>1341079.40315664</v>
      </c>
      <c r="D3" s="13">
        <v>1339708.8610080001</v>
      </c>
      <c r="E3" s="13">
        <v>0</v>
      </c>
      <c r="F3" s="13">
        <v>623.19877200000019</v>
      </c>
      <c r="G3" s="13">
        <v>747.34337663999986</v>
      </c>
      <c r="H3" s="13">
        <v>0</v>
      </c>
      <c r="I3" s="13">
        <v>0</v>
      </c>
      <c r="J3" s="16" t="s">
        <v>192</v>
      </c>
    </row>
    <row r="4" spans="1:10" ht="15" customHeight="1" x14ac:dyDescent="0.25">
      <c r="A4" t="s">
        <v>10</v>
      </c>
      <c r="B4" s="3" t="s">
        <v>194</v>
      </c>
      <c r="C4" s="13">
        <v>929599.85428127996</v>
      </c>
      <c r="D4" s="13">
        <v>357281.11200463993</v>
      </c>
      <c r="E4" s="13">
        <v>552970</v>
      </c>
      <c r="F4" s="13">
        <v>7544.9397239999998</v>
      </c>
      <c r="G4" s="13">
        <v>11803.80255264</v>
      </c>
      <c r="H4" s="13">
        <v>0</v>
      </c>
      <c r="I4" s="13">
        <v>0</v>
      </c>
      <c r="J4" s="16" t="s">
        <v>195</v>
      </c>
    </row>
    <row r="5" spans="1:10" ht="15" customHeight="1" x14ac:dyDescent="0.25">
      <c r="A5" t="s">
        <v>733</v>
      </c>
      <c r="B5" s="3" t="s">
        <v>201</v>
      </c>
      <c r="C5" s="13">
        <v>769700.79455472005</v>
      </c>
      <c r="D5" s="13">
        <v>768910.31717472</v>
      </c>
      <c r="E5" s="13">
        <v>0</v>
      </c>
      <c r="F5" s="13">
        <v>358.60028400000004</v>
      </c>
      <c r="G5" s="13">
        <v>431.87709600000005</v>
      </c>
      <c r="H5" s="13">
        <v>0</v>
      </c>
      <c r="I5" s="13">
        <v>0</v>
      </c>
      <c r="J5" s="16" t="s">
        <v>192</v>
      </c>
    </row>
    <row r="6" spans="1:10" ht="15" customHeight="1" x14ac:dyDescent="0.25">
      <c r="A6" t="s">
        <v>734</v>
      </c>
      <c r="B6" s="3" t="s">
        <v>200</v>
      </c>
      <c r="C6" s="13">
        <v>717407.10541584017</v>
      </c>
      <c r="D6" s="13">
        <v>716676.30936720013</v>
      </c>
      <c r="E6" s="13">
        <v>0</v>
      </c>
      <c r="F6" s="13">
        <v>332.87436000000002</v>
      </c>
      <c r="G6" s="13">
        <v>397.92168864000001</v>
      </c>
      <c r="H6" s="13">
        <v>0</v>
      </c>
      <c r="I6" s="13">
        <v>0</v>
      </c>
      <c r="J6" s="16" t="s">
        <v>192</v>
      </c>
    </row>
    <row r="7" spans="1:10" ht="15" customHeight="1" x14ac:dyDescent="0.25">
      <c r="A7" t="s">
        <v>737</v>
      </c>
      <c r="B7" s="3" t="s">
        <v>203</v>
      </c>
      <c r="C7" s="13">
        <v>604416.98808287992</v>
      </c>
      <c r="D7" s="13">
        <v>214090.83237983997</v>
      </c>
      <c r="E7" s="13">
        <v>323319</v>
      </c>
      <c r="F7" s="13">
        <v>58793.813064000002</v>
      </c>
      <c r="G7" s="13">
        <v>8213.34263904</v>
      </c>
      <c r="H7" s="13">
        <v>0</v>
      </c>
      <c r="I7" s="13">
        <v>0</v>
      </c>
      <c r="J7" s="16" t="s">
        <v>195</v>
      </c>
    </row>
    <row r="8" spans="1:10" ht="15" customHeight="1" x14ac:dyDescent="0.25">
      <c r="A8" t="s">
        <v>735</v>
      </c>
      <c r="B8" s="3" t="s">
        <v>198</v>
      </c>
      <c r="C8" s="13">
        <v>523742.63132015982</v>
      </c>
      <c r="D8" s="13">
        <v>523198.84665887983</v>
      </c>
      <c r="E8" s="13">
        <v>0</v>
      </c>
      <c r="F8" s="13">
        <v>248.08064399999998</v>
      </c>
      <c r="G8" s="13">
        <v>295.70401728000002</v>
      </c>
      <c r="H8" s="13">
        <v>0</v>
      </c>
      <c r="I8" s="13">
        <v>0</v>
      </c>
      <c r="J8" s="16" t="s">
        <v>192</v>
      </c>
    </row>
    <row r="9" spans="1:10" ht="15" customHeight="1" x14ac:dyDescent="0.25">
      <c r="A9" t="s">
        <v>736</v>
      </c>
      <c r="B9" s="3" t="s">
        <v>197</v>
      </c>
      <c r="C9" s="13">
        <v>515067.18613056</v>
      </c>
      <c r="D9" s="13">
        <v>514451.35554624</v>
      </c>
      <c r="E9" s="13">
        <v>0</v>
      </c>
      <c r="F9" s="13">
        <v>238.29422400000001</v>
      </c>
      <c r="G9" s="13">
        <v>284.45764032</v>
      </c>
      <c r="H9" s="13">
        <v>93.07871999999999</v>
      </c>
      <c r="I9" s="13">
        <v>0</v>
      </c>
      <c r="J9" s="16" t="s">
        <v>192</v>
      </c>
    </row>
    <row r="10" spans="1:10" ht="15" customHeight="1" x14ac:dyDescent="0.25">
      <c r="A10" t="s">
        <v>738</v>
      </c>
      <c r="B10" s="3" t="s">
        <v>204</v>
      </c>
      <c r="C10" s="13">
        <v>492292.20991104009</v>
      </c>
      <c r="D10" s="13">
        <v>222775.34046176006</v>
      </c>
      <c r="E10" s="13">
        <v>258883</v>
      </c>
      <c r="F10" s="13">
        <v>4146.5753279999999</v>
      </c>
      <c r="G10" s="13">
        <v>6487.2941212799997</v>
      </c>
      <c r="H10" s="13">
        <v>0</v>
      </c>
      <c r="I10" s="13">
        <v>0</v>
      </c>
      <c r="J10" s="16" t="s">
        <v>195</v>
      </c>
    </row>
    <row r="11" spans="1:10" ht="15" customHeight="1" x14ac:dyDescent="0.25">
      <c r="A11" t="s">
        <v>741</v>
      </c>
      <c r="B11" s="3" t="s">
        <v>206</v>
      </c>
      <c r="C11" s="13">
        <v>408331.55108592001</v>
      </c>
      <c r="D11" s="13">
        <v>407918.11636799999</v>
      </c>
      <c r="E11" s="13">
        <v>0</v>
      </c>
      <c r="F11" s="13">
        <v>188.85862800000001</v>
      </c>
      <c r="G11" s="13">
        <v>224.57608991999999</v>
      </c>
      <c r="H11" s="13">
        <v>0</v>
      </c>
      <c r="I11" s="13">
        <v>0</v>
      </c>
      <c r="J11" s="16" t="s">
        <v>192</v>
      </c>
    </row>
    <row r="12" spans="1:10" ht="15" customHeight="1" x14ac:dyDescent="0.25">
      <c r="A12" t="s">
        <v>739</v>
      </c>
      <c r="B12" s="3" t="s">
        <v>208</v>
      </c>
      <c r="C12" s="13">
        <v>383149.44948672003</v>
      </c>
      <c r="D12" s="13">
        <v>174335.86970096</v>
      </c>
      <c r="E12" s="13">
        <v>199894</v>
      </c>
      <c r="F12" s="13">
        <v>3478.3068600000001</v>
      </c>
      <c r="G12" s="13">
        <v>5441.2729257599995</v>
      </c>
      <c r="H12" s="13">
        <v>0</v>
      </c>
      <c r="I12" s="13">
        <v>0</v>
      </c>
      <c r="J12" s="16" t="s">
        <v>195</v>
      </c>
    </row>
    <row r="13" spans="1:10" ht="15" customHeight="1" x14ac:dyDescent="0.25">
      <c r="A13" t="s">
        <v>740</v>
      </c>
      <c r="B13" s="3" t="s">
        <v>213</v>
      </c>
      <c r="C13" s="13">
        <v>353134.41406992002</v>
      </c>
      <c r="D13" s="13">
        <v>5051.2377081599998</v>
      </c>
      <c r="E13" s="13">
        <v>0</v>
      </c>
      <c r="F13" s="13">
        <v>348080.58104399999</v>
      </c>
      <c r="G13" s="13">
        <v>2.5953177599999999</v>
      </c>
      <c r="H13" s="13">
        <v>0</v>
      </c>
      <c r="I13" s="13">
        <v>0</v>
      </c>
      <c r="J13" s="16" t="s">
        <v>192</v>
      </c>
    </row>
    <row r="14" spans="1:10" ht="15" customHeight="1" x14ac:dyDescent="0.25">
      <c r="A14" t="s">
        <v>744</v>
      </c>
      <c r="B14" s="3" t="s">
        <v>219</v>
      </c>
      <c r="C14" s="13">
        <v>334190.6856993601</v>
      </c>
      <c r="D14" s="13">
        <v>333856.2497760001</v>
      </c>
      <c r="E14" s="13">
        <v>0</v>
      </c>
      <c r="F14" s="13">
        <v>154.49389199999999</v>
      </c>
      <c r="G14" s="13">
        <v>179.94203135999999</v>
      </c>
      <c r="H14" s="13">
        <v>0</v>
      </c>
      <c r="I14" s="13">
        <v>0</v>
      </c>
      <c r="J14" s="16" t="s">
        <v>192</v>
      </c>
    </row>
    <row r="15" spans="1:10" ht="15" customHeight="1" x14ac:dyDescent="0.25">
      <c r="A15" t="s">
        <v>742</v>
      </c>
      <c r="B15" s="3" t="s">
        <v>214</v>
      </c>
      <c r="C15" s="13">
        <v>306337.06825344003</v>
      </c>
      <c r="D15" s="13">
        <v>123190.02336912003</v>
      </c>
      <c r="E15" s="13">
        <v>175890</v>
      </c>
      <c r="F15" s="13">
        <v>2827.5133320000004</v>
      </c>
      <c r="G15" s="13">
        <v>4429.5315523200006</v>
      </c>
      <c r="H15" s="13">
        <v>0</v>
      </c>
      <c r="I15" s="13">
        <v>0</v>
      </c>
      <c r="J15" s="16" t="s">
        <v>195</v>
      </c>
    </row>
    <row r="16" spans="1:10" ht="15" customHeight="1" x14ac:dyDescent="0.25">
      <c r="A16" t="s">
        <v>743</v>
      </c>
      <c r="B16" s="3" t="s">
        <v>216</v>
      </c>
      <c r="C16" s="13">
        <v>252710.99552159998</v>
      </c>
      <c r="D16" s="13">
        <v>252446.29905599999</v>
      </c>
      <c r="E16" s="13">
        <v>0</v>
      </c>
      <c r="F16" s="13">
        <v>119.79122400000001</v>
      </c>
      <c r="G16" s="13">
        <v>144.90524160000001</v>
      </c>
      <c r="H16" s="13">
        <v>0</v>
      </c>
      <c r="I16" s="13">
        <v>0</v>
      </c>
      <c r="J16" s="16" t="s">
        <v>192</v>
      </c>
    </row>
    <row r="17" spans="1:10" ht="15" customHeight="1" x14ac:dyDescent="0.25">
      <c r="A17" t="s">
        <v>747</v>
      </c>
      <c r="B17" s="3" t="s">
        <v>220</v>
      </c>
      <c r="C17" s="13">
        <v>244322.72131680002</v>
      </c>
      <c r="D17" s="13">
        <v>244097.54402544003</v>
      </c>
      <c r="E17" s="13">
        <v>0</v>
      </c>
      <c r="F17" s="13">
        <v>102.6837</v>
      </c>
      <c r="G17" s="13">
        <v>122.49359136</v>
      </c>
      <c r="H17" s="13">
        <v>0</v>
      </c>
      <c r="I17" s="13">
        <v>0</v>
      </c>
      <c r="J17" s="16" t="s">
        <v>192</v>
      </c>
    </row>
    <row r="18" spans="1:10" ht="15" customHeight="1" x14ac:dyDescent="0.25">
      <c r="A18" t="s">
        <v>745</v>
      </c>
      <c r="B18" s="3" t="s">
        <v>210</v>
      </c>
      <c r="C18" s="13">
        <v>200862.616752</v>
      </c>
      <c r="D18" s="13">
        <v>23778.673631999998</v>
      </c>
      <c r="E18" s="13">
        <v>0</v>
      </c>
      <c r="F18" s="13">
        <v>177070.42584000001</v>
      </c>
      <c r="G18" s="13">
        <v>13.517280000000001</v>
      </c>
      <c r="H18" s="13">
        <v>0</v>
      </c>
      <c r="I18" s="13">
        <v>0</v>
      </c>
      <c r="J18" s="16" t="s">
        <v>211</v>
      </c>
    </row>
    <row r="19" spans="1:10" ht="15" customHeight="1" x14ac:dyDescent="0.25">
      <c r="A19" t="s">
        <v>13</v>
      </c>
      <c r="B19" s="3" t="s">
        <v>223</v>
      </c>
      <c r="C19" s="13">
        <v>163500.41411424</v>
      </c>
      <c r="D19" s="13">
        <v>163321.62839999999</v>
      </c>
      <c r="E19" s="13">
        <v>0</v>
      </c>
      <c r="F19" s="13">
        <v>78.649704000000014</v>
      </c>
      <c r="G19" s="13">
        <v>100.13601024</v>
      </c>
      <c r="H19" s="13">
        <v>0</v>
      </c>
      <c r="I19" s="13">
        <v>0</v>
      </c>
      <c r="J19" s="16" t="s">
        <v>192</v>
      </c>
    </row>
    <row r="20" spans="1:10" ht="15" customHeight="1" x14ac:dyDescent="0.25">
      <c r="A20" t="s">
        <v>746</v>
      </c>
      <c r="B20" s="3" t="s">
        <v>224</v>
      </c>
      <c r="C20" s="13">
        <v>153517.20937056001</v>
      </c>
      <c r="D20" s="13">
        <v>24.357594240000001</v>
      </c>
      <c r="E20" s="13">
        <v>85911.431760000007</v>
      </c>
      <c r="F20" s="13">
        <v>67422.673079999993</v>
      </c>
      <c r="G20" s="13">
        <v>158.74693632</v>
      </c>
      <c r="H20" s="13">
        <v>0</v>
      </c>
      <c r="I20" s="13">
        <v>0</v>
      </c>
      <c r="J20" s="16" t="s">
        <v>225</v>
      </c>
    </row>
    <row r="21" spans="1:10" ht="15" customHeight="1" x14ac:dyDescent="0.25">
      <c r="A21" t="s">
        <v>751</v>
      </c>
      <c r="B21" s="3" t="s">
        <v>237</v>
      </c>
      <c r="C21" s="13">
        <v>147004.61117327996</v>
      </c>
      <c r="D21" s="13">
        <v>146667.04214399998</v>
      </c>
      <c r="E21" s="13">
        <v>0</v>
      </c>
      <c r="F21" s="13">
        <v>67.888043999999994</v>
      </c>
      <c r="G21" s="13">
        <v>81.455129280000008</v>
      </c>
      <c r="H21" s="13">
        <v>188.22585599999999</v>
      </c>
      <c r="I21" s="13">
        <v>0</v>
      </c>
      <c r="J21" s="16" t="s">
        <v>192</v>
      </c>
    </row>
    <row r="22" spans="1:10" ht="15" customHeight="1" x14ac:dyDescent="0.25">
      <c r="A22" t="s">
        <v>748</v>
      </c>
      <c r="B22" s="3" t="s">
        <v>230</v>
      </c>
      <c r="C22" s="13">
        <v>133360.50062160005</v>
      </c>
      <c r="D22" s="13">
        <v>7174.3324665599966</v>
      </c>
      <c r="E22" s="13">
        <v>0</v>
      </c>
      <c r="F22" s="13">
        <v>126182.54552400004</v>
      </c>
      <c r="G22" s="13">
        <v>3.622631039999999</v>
      </c>
      <c r="H22" s="13">
        <v>0</v>
      </c>
      <c r="I22" s="13">
        <v>0</v>
      </c>
      <c r="J22" s="16" t="s">
        <v>211</v>
      </c>
    </row>
    <row r="23" spans="1:10" ht="15" customHeight="1" x14ac:dyDescent="0.25">
      <c r="A23" t="s">
        <v>749</v>
      </c>
      <c r="B23" s="3" t="s">
        <v>276</v>
      </c>
      <c r="C23" s="13">
        <v>114255.031464</v>
      </c>
      <c r="D23" s="13">
        <v>55.554659999999998</v>
      </c>
      <c r="E23" s="13">
        <v>60375.067199999998</v>
      </c>
      <c r="F23" s="13">
        <v>53714.243772000002</v>
      </c>
      <c r="G23" s="13">
        <v>110.16583200000001</v>
      </c>
      <c r="H23" s="13">
        <v>0</v>
      </c>
      <c r="I23" s="13">
        <v>0</v>
      </c>
      <c r="J23" s="16" t="s">
        <v>225</v>
      </c>
    </row>
    <row r="24" spans="1:10" ht="15" customHeight="1" x14ac:dyDescent="0.25">
      <c r="A24" t="s">
        <v>750</v>
      </c>
      <c r="B24" s="3" t="s">
        <v>222</v>
      </c>
      <c r="C24" s="13">
        <v>112823.81233199999</v>
      </c>
      <c r="D24" s="13">
        <v>112706.17344</v>
      </c>
      <c r="E24" s="13">
        <v>0</v>
      </c>
      <c r="F24" s="13">
        <v>53.431811999999987</v>
      </c>
      <c r="G24" s="13">
        <v>64.207079999999948</v>
      </c>
      <c r="H24" s="13">
        <v>0</v>
      </c>
      <c r="I24" s="13">
        <v>0</v>
      </c>
      <c r="J24" s="16" t="s">
        <v>183</v>
      </c>
    </row>
    <row r="25" spans="1:10" ht="15" customHeight="1" x14ac:dyDescent="0.25">
      <c r="A25" t="s">
        <v>764</v>
      </c>
      <c r="B25" s="3" t="s">
        <v>226</v>
      </c>
      <c r="C25" s="13">
        <v>107726.89547088</v>
      </c>
      <c r="D25" s="13">
        <v>107606.9664432</v>
      </c>
      <c r="E25" s="13">
        <v>0</v>
      </c>
      <c r="F25" s="13">
        <v>52.261524000000001</v>
      </c>
      <c r="G25" s="13">
        <v>67.667503679999996</v>
      </c>
      <c r="H25" s="13">
        <v>0</v>
      </c>
      <c r="I25" s="13">
        <v>0</v>
      </c>
      <c r="J25" s="16" t="s">
        <v>192</v>
      </c>
    </row>
    <row r="26" spans="1:10" ht="15" customHeight="1" x14ac:dyDescent="0.25">
      <c r="A26" t="s">
        <v>755</v>
      </c>
      <c r="B26" s="3" t="s">
        <v>294</v>
      </c>
      <c r="C26" s="13">
        <v>102615.36488784</v>
      </c>
      <c r="D26" s="13">
        <v>17893.269905120003</v>
      </c>
      <c r="E26" s="13">
        <v>82468</v>
      </c>
      <c r="F26" s="13">
        <v>875.68387199999995</v>
      </c>
      <c r="G26" s="13">
        <v>1378.4111107199999</v>
      </c>
      <c r="H26" s="13">
        <v>0</v>
      </c>
      <c r="I26" s="13">
        <v>0</v>
      </c>
      <c r="J26" s="16" t="s">
        <v>195</v>
      </c>
    </row>
    <row r="27" spans="1:10" ht="15" customHeight="1" x14ac:dyDescent="0.25">
      <c r="A27" t="s">
        <v>757</v>
      </c>
      <c r="B27" s="3" t="s">
        <v>12</v>
      </c>
      <c r="C27" s="13">
        <v>94772.135717280005</v>
      </c>
      <c r="D27" s="13">
        <v>94677.02496000001</v>
      </c>
      <c r="E27" s="13">
        <v>0</v>
      </c>
      <c r="F27" s="13">
        <v>44.069507999999999</v>
      </c>
      <c r="G27" s="13">
        <v>51.041249280000002</v>
      </c>
      <c r="H27" s="13">
        <v>0</v>
      </c>
      <c r="I27" s="13">
        <v>0</v>
      </c>
      <c r="J27" s="16" t="s">
        <v>192</v>
      </c>
    </row>
    <row r="28" spans="1:10" ht="15" customHeight="1" x14ac:dyDescent="0.25">
      <c r="A28" t="s">
        <v>754</v>
      </c>
      <c r="B28" s="3" t="s">
        <v>234</v>
      </c>
      <c r="C28" s="13">
        <v>91243.681018560004</v>
      </c>
      <c r="D28" s="13">
        <v>91138.584801600009</v>
      </c>
      <c r="E28" s="13">
        <v>0</v>
      </c>
      <c r="F28" s="13">
        <v>46.539360000000002</v>
      </c>
      <c r="G28" s="13">
        <v>58.556856959999976</v>
      </c>
      <c r="H28" s="13">
        <v>0</v>
      </c>
      <c r="I28" s="13">
        <v>0</v>
      </c>
      <c r="J28" s="16" t="s">
        <v>183</v>
      </c>
    </row>
    <row r="29" spans="1:10" ht="15" customHeight="1" x14ac:dyDescent="0.25">
      <c r="A29" t="s">
        <v>752</v>
      </c>
      <c r="B29" s="3" t="s">
        <v>232</v>
      </c>
      <c r="C29" s="13">
        <v>91167.321359520007</v>
      </c>
      <c r="D29" s="13">
        <v>91075.833142560004</v>
      </c>
      <c r="E29" s="13">
        <v>0</v>
      </c>
      <c r="F29" s="13">
        <v>42.393456</v>
      </c>
      <c r="G29" s="13">
        <v>49.094760959999995</v>
      </c>
      <c r="H29" s="13">
        <v>0</v>
      </c>
      <c r="I29" s="13">
        <v>0</v>
      </c>
      <c r="J29" s="16" t="s">
        <v>192</v>
      </c>
    </row>
    <row r="30" spans="1:10" ht="15" customHeight="1" x14ac:dyDescent="0.25">
      <c r="A30" t="s">
        <v>753</v>
      </c>
      <c r="B30" s="3" t="s">
        <v>241</v>
      </c>
      <c r="C30" s="13">
        <v>88828.262107199989</v>
      </c>
      <c r="D30" s="13">
        <v>1766.9081707199998</v>
      </c>
      <c r="E30" s="13">
        <v>0</v>
      </c>
      <c r="F30" s="13">
        <v>87060.461795999989</v>
      </c>
      <c r="G30" s="13">
        <v>0.89214048000000001</v>
      </c>
      <c r="H30" s="13">
        <v>0</v>
      </c>
      <c r="I30" s="13">
        <v>0</v>
      </c>
      <c r="J30" s="16" t="s">
        <v>211</v>
      </c>
    </row>
    <row r="31" spans="1:10" ht="15" customHeight="1" x14ac:dyDescent="0.25">
      <c r="A31" t="s">
        <v>762</v>
      </c>
      <c r="B31" s="3" t="s">
        <v>239</v>
      </c>
      <c r="C31" s="13">
        <v>84787.947568800009</v>
      </c>
      <c r="D31" s="13">
        <v>84697.991794080008</v>
      </c>
      <c r="E31" s="13">
        <v>0</v>
      </c>
      <c r="F31" s="13">
        <v>41.645015999999998</v>
      </c>
      <c r="G31" s="13">
        <v>48.31075872000001</v>
      </c>
      <c r="H31" s="13">
        <v>0</v>
      </c>
      <c r="I31" s="13">
        <v>0</v>
      </c>
      <c r="J31" s="16" t="s">
        <v>183</v>
      </c>
    </row>
    <row r="32" spans="1:10" ht="15" customHeight="1" x14ac:dyDescent="0.25">
      <c r="A32" t="s">
        <v>760</v>
      </c>
      <c r="B32" s="3" t="s">
        <v>243</v>
      </c>
      <c r="C32" s="13">
        <v>73996.70368608</v>
      </c>
      <c r="D32" s="13">
        <v>73916.748611999996</v>
      </c>
      <c r="E32" s="13">
        <v>0</v>
      </c>
      <c r="F32" s="13">
        <v>36.213155999999991</v>
      </c>
      <c r="G32" s="13">
        <v>43.741918080000012</v>
      </c>
      <c r="H32" s="13">
        <v>0</v>
      </c>
      <c r="I32" s="13">
        <v>0</v>
      </c>
      <c r="J32" s="16" t="s">
        <v>183</v>
      </c>
    </row>
    <row r="33" spans="1:10" ht="15" customHeight="1" x14ac:dyDescent="0.25">
      <c r="A33" t="s">
        <v>759</v>
      </c>
      <c r="B33" s="3" t="s">
        <v>245</v>
      </c>
      <c r="C33" s="13">
        <v>72693.737958239988</v>
      </c>
      <c r="D33" s="13">
        <v>72618.832268639992</v>
      </c>
      <c r="E33" s="13">
        <v>0</v>
      </c>
      <c r="F33" s="13">
        <v>34.083503999999998</v>
      </c>
      <c r="G33" s="13">
        <v>40.822185600000005</v>
      </c>
      <c r="H33" s="13">
        <v>0</v>
      </c>
      <c r="I33" s="13">
        <v>0</v>
      </c>
      <c r="J33" s="16" t="s">
        <v>179</v>
      </c>
    </row>
    <row r="34" spans="1:10" ht="15" customHeight="1" x14ac:dyDescent="0.25">
      <c r="A34" t="s">
        <v>758</v>
      </c>
      <c r="B34" s="3" t="s">
        <v>261</v>
      </c>
      <c r="C34" s="13">
        <v>69991.90466688</v>
      </c>
      <c r="D34" s="13">
        <v>64.882399680000006</v>
      </c>
      <c r="E34" s="13">
        <v>65245.966158240008</v>
      </c>
      <c r="F34" s="13">
        <v>663.37412400000005</v>
      </c>
      <c r="G34" s="13">
        <v>3953.5610889600002</v>
      </c>
      <c r="H34" s="13">
        <v>64.120896000000002</v>
      </c>
      <c r="I34" s="13">
        <v>0</v>
      </c>
      <c r="J34" s="16" t="s">
        <v>192</v>
      </c>
    </row>
    <row r="35" spans="1:10" ht="15" customHeight="1" x14ac:dyDescent="0.25">
      <c r="A35" t="s">
        <v>763</v>
      </c>
      <c r="B35" s="3" t="s">
        <v>227</v>
      </c>
      <c r="C35" s="13">
        <v>69008.254469279986</v>
      </c>
      <c r="D35" s="13">
        <v>68936.27976143999</v>
      </c>
      <c r="E35" s="13">
        <v>0</v>
      </c>
      <c r="F35" s="13">
        <v>32.396112000000002</v>
      </c>
      <c r="G35" s="13">
        <v>39.578595840000006</v>
      </c>
      <c r="H35" s="13">
        <v>0</v>
      </c>
      <c r="I35" s="13">
        <v>0</v>
      </c>
      <c r="J35" s="16" t="s">
        <v>228</v>
      </c>
    </row>
    <row r="36" spans="1:10" ht="15" customHeight="1" x14ac:dyDescent="0.25">
      <c r="A36" t="s">
        <v>765</v>
      </c>
      <c r="B36" s="3" t="s">
        <v>257</v>
      </c>
      <c r="C36" s="13">
        <v>62175.107947680001</v>
      </c>
      <c r="D36" s="13">
        <v>62111.864041920002</v>
      </c>
      <c r="E36" s="13">
        <v>0</v>
      </c>
      <c r="F36" s="13">
        <v>28.882980000000003</v>
      </c>
      <c r="G36" s="13">
        <v>34.360925760000001</v>
      </c>
      <c r="H36" s="13">
        <v>0</v>
      </c>
      <c r="I36" s="13">
        <v>0</v>
      </c>
      <c r="J36" s="16" t="s">
        <v>179</v>
      </c>
    </row>
    <row r="37" spans="1:10" ht="15" customHeight="1" x14ac:dyDescent="0.25">
      <c r="A37" t="s">
        <v>767</v>
      </c>
      <c r="B37" s="3" t="s">
        <v>313</v>
      </c>
      <c r="C37" s="13">
        <v>60309.112671359995</v>
      </c>
      <c r="D37" s="13">
        <v>23495.215388960001</v>
      </c>
      <c r="E37" s="13">
        <v>35476</v>
      </c>
      <c r="F37" s="13">
        <v>519.696324</v>
      </c>
      <c r="G37" s="13">
        <v>818.2009584000001</v>
      </c>
      <c r="H37" s="13">
        <v>0</v>
      </c>
      <c r="I37" s="13">
        <v>0</v>
      </c>
      <c r="J37" s="16" t="s">
        <v>195</v>
      </c>
    </row>
    <row r="38" spans="1:10" ht="15" customHeight="1" x14ac:dyDescent="0.25">
      <c r="A38" t="s">
        <v>769</v>
      </c>
      <c r="B38" s="3" t="s">
        <v>253</v>
      </c>
      <c r="C38" s="13">
        <v>57255.49978848001</v>
      </c>
      <c r="D38" s="13">
        <v>57197.073386880009</v>
      </c>
      <c r="E38" s="13">
        <v>0</v>
      </c>
      <c r="F38" s="13">
        <v>27.066311999999996</v>
      </c>
      <c r="G38" s="13">
        <v>31.360089599999998</v>
      </c>
      <c r="H38" s="13">
        <v>0</v>
      </c>
      <c r="I38" s="13">
        <v>0</v>
      </c>
      <c r="J38" s="16" t="s">
        <v>179</v>
      </c>
    </row>
    <row r="39" spans="1:10" ht="15" customHeight="1" x14ac:dyDescent="0.25">
      <c r="A39" t="s">
        <v>766</v>
      </c>
      <c r="B39" s="3" t="s">
        <v>250</v>
      </c>
      <c r="C39" s="13">
        <v>54976.273007039999</v>
      </c>
      <c r="D39" s="13">
        <v>6085.1836180799992</v>
      </c>
      <c r="E39" s="13">
        <v>48620.932214399996</v>
      </c>
      <c r="F39" s="13">
        <v>80.88821999999999</v>
      </c>
      <c r="G39" s="13">
        <v>189.26895456</v>
      </c>
      <c r="H39" s="13">
        <v>0</v>
      </c>
      <c r="I39" s="13">
        <v>0</v>
      </c>
      <c r="J39" s="16" t="s">
        <v>251</v>
      </c>
    </row>
    <row r="40" spans="1:10" ht="15" customHeight="1" x14ac:dyDescent="0.25">
      <c r="A40" t="s">
        <v>797</v>
      </c>
      <c r="B40" s="3" t="s">
        <v>246</v>
      </c>
      <c r="C40" s="13">
        <v>49890.286726559993</v>
      </c>
      <c r="D40" s="13">
        <v>49833.097473599999</v>
      </c>
      <c r="E40" s="13">
        <v>0</v>
      </c>
      <c r="F40" s="13">
        <v>24.991092000000005</v>
      </c>
      <c r="G40" s="13">
        <v>32.198160960000003</v>
      </c>
      <c r="H40" s="13">
        <v>0</v>
      </c>
      <c r="I40" s="13">
        <v>0</v>
      </c>
      <c r="J40" s="16" t="s">
        <v>192</v>
      </c>
    </row>
    <row r="41" spans="1:10" ht="15" customHeight="1" x14ac:dyDescent="0.25">
      <c r="A41" t="s">
        <v>771</v>
      </c>
      <c r="B41" s="3" t="s">
        <v>264</v>
      </c>
      <c r="C41" s="13">
        <v>49452.819010560001</v>
      </c>
      <c r="D41" s="13">
        <v>19.042128000000002</v>
      </c>
      <c r="E41" s="13">
        <v>4005.6871680000004</v>
      </c>
      <c r="F41" s="13">
        <v>45428.062680000003</v>
      </c>
      <c r="G41" s="13">
        <v>2.7034559999999999E-2</v>
      </c>
      <c r="H41" s="13">
        <v>0</v>
      </c>
      <c r="I41" s="13">
        <v>0</v>
      </c>
      <c r="J41" s="16" t="s">
        <v>225</v>
      </c>
    </row>
    <row r="42" spans="1:10" ht="15" customHeight="1" x14ac:dyDescent="0.25">
      <c r="A42" t="s">
        <v>772</v>
      </c>
      <c r="B42" s="3" t="s">
        <v>255</v>
      </c>
      <c r="C42" s="13">
        <v>48454.667130239999</v>
      </c>
      <c r="D42" s="13">
        <v>48404.183446079995</v>
      </c>
      <c r="E42" s="13">
        <v>0</v>
      </c>
      <c r="F42" s="13">
        <v>23.151744000000004</v>
      </c>
      <c r="G42" s="13">
        <v>27.331940160000002</v>
      </c>
      <c r="H42" s="13">
        <v>0</v>
      </c>
      <c r="I42" s="13">
        <v>0</v>
      </c>
      <c r="J42" s="16" t="s">
        <v>179</v>
      </c>
    </row>
    <row r="43" spans="1:10" ht="15" customHeight="1" x14ac:dyDescent="0.25">
      <c r="A43" t="s">
        <v>784</v>
      </c>
      <c r="B43" s="3" t="s">
        <v>259</v>
      </c>
      <c r="C43" s="13">
        <v>48369.710299679995</v>
      </c>
      <c r="D43" s="13">
        <v>150.59011967999999</v>
      </c>
      <c r="E43" s="13">
        <v>0</v>
      </c>
      <c r="F43" s="13">
        <v>48219.120179999998</v>
      </c>
      <c r="G43" s="13">
        <v>0</v>
      </c>
      <c r="H43" s="13">
        <v>0</v>
      </c>
      <c r="I43" s="13">
        <v>0</v>
      </c>
      <c r="J43" s="16" t="s">
        <v>211</v>
      </c>
    </row>
    <row r="44" spans="1:10" ht="15" customHeight="1" x14ac:dyDescent="0.25">
      <c r="A44" t="s">
        <v>775</v>
      </c>
      <c r="B44" s="3" t="s">
        <v>248</v>
      </c>
      <c r="C44" s="13">
        <v>48300.273302399975</v>
      </c>
      <c r="D44" s="13">
        <v>48248.165095199976</v>
      </c>
      <c r="E44" s="13">
        <v>0</v>
      </c>
      <c r="F44" s="13">
        <v>23.857092000000002</v>
      </c>
      <c r="G44" s="13">
        <v>28.251115199999994</v>
      </c>
      <c r="H44" s="13">
        <v>0</v>
      </c>
      <c r="I44" s="13">
        <v>0</v>
      </c>
      <c r="J44" s="16" t="s">
        <v>183</v>
      </c>
    </row>
    <row r="45" spans="1:10" ht="15" customHeight="1" x14ac:dyDescent="0.25">
      <c r="A45" t="s">
        <v>773</v>
      </c>
      <c r="B45" s="3" t="s">
        <v>270</v>
      </c>
      <c r="C45" s="13">
        <v>42434.5811904</v>
      </c>
      <c r="D45" s="13">
        <v>42390.00673488</v>
      </c>
      <c r="E45" s="13">
        <v>0</v>
      </c>
      <c r="F45" s="13">
        <v>20.459628000000002</v>
      </c>
      <c r="G45" s="13">
        <v>24.114827519999999</v>
      </c>
      <c r="H45" s="13">
        <v>0</v>
      </c>
      <c r="I45" s="13">
        <v>0</v>
      </c>
      <c r="J45" s="16" t="s">
        <v>179</v>
      </c>
    </row>
    <row r="46" spans="1:10" ht="15" customHeight="1" x14ac:dyDescent="0.25">
      <c r="A46" t="s">
        <v>776</v>
      </c>
      <c r="B46" s="3" t="s">
        <v>268</v>
      </c>
      <c r="C46" s="13">
        <v>42344.899027199986</v>
      </c>
      <c r="D46" s="13">
        <v>42301.647359999988</v>
      </c>
      <c r="E46" s="13">
        <v>0</v>
      </c>
      <c r="F46" s="13">
        <v>19.7316</v>
      </c>
      <c r="G46" s="13">
        <v>23.520067199999996</v>
      </c>
      <c r="H46" s="13">
        <v>0</v>
      </c>
      <c r="I46" s="13">
        <v>0</v>
      </c>
      <c r="J46" s="16" t="s">
        <v>179</v>
      </c>
    </row>
    <row r="47" spans="1:10" ht="15" customHeight="1" x14ac:dyDescent="0.25">
      <c r="A47" t="s">
        <v>756</v>
      </c>
      <c r="B47" s="3" t="s">
        <v>291</v>
      </c>
      <c r="C47" s="13">
        <v>42342.518988000003</v>
      </c>
      <c r="D47" s="13">
        <v>42283.857893760003</v>
      </c>
      <c r="E47" s="13">
        <v>0</v>
      </c>
      <c r="F47" s="13">
        <v>23.408027999999998</v>
      </c>
      <c r="G47" s="13">
        <v>35.25306624000001</v>
      </c>
      <c r="H47" s="13">
        <v>0</v>
      </c>
      <c r="I47" s="13">
        <v>0</v>
      </c>
      <c r="J47" s="16" t="s">
        <v>179</v>
      </c>
    </row>
    <row r="48" spans="1:10" ht="15" customHeight="1" x14ac:dyDescent="0.25">
      <c r="A48" t="s">
        <v>774</v>
      </c>
      <c r="B48" s="3" t="s">
        <v>266</v>
      </c>
      <c r="C48" s="13">
        <v>41845.073467680006</v>
      </c>
      <c r="D48" s="13">
        <v>41802.427537920004</v>
      </c>
      <c r="E48" s="13">
        <v>0</v>
      </c>
      <c r="F48" s="13">
        <v>19.774691999999998</v>
      </c>
      <c r="G48" s="13">
        <v>22.87123776</v>
      </c>
      <c r="H48" s="13">
        <v>0</v>
      </c>
      <c r="I48" s="13">
        <v>0</v>
      </c>
      <c r="J48" s="16" t="s">
        <v>179</v>
      </c>
    </row>
    <row r="49" spans="1:10" ht="15" customHeight="1" x14ac:dyDescent="0.25">
      <c r="A49" t="s">
        <v>778</v>
      </c>
      <c r="B49" s="3" t="s">
        <v>619</v>
      </c>
      <c r="C49" s="13">
        <v>37507.333772159996</v>
      </c>
      <c r="D49" s="13">
        <v>1397.9052964800001</v>
      </c>
      <c r="E49" s="13">
        <v>0</v>
      </c>
      <c r="F49" s="13">
        <v>36108.671507999999</v>
      </c>
      <c r="G49" s="13">
        <v>0.75696768000000003</v>
      </c>
      <c r="H49" s="13">
        <v>0</v>
      </c>
      <c r="I49" s="13">
        <v>0</v>
      </c>
      <c r="J49" s="16" t="s">
        <v>211</v>
      </c>
    </row>
    <row r="50" spans="1:10" ht="15" customHeight="1" x14ac:dyDescent="0.25">
      <c r="A50" t="s">
        <v>781</v>
      </c>
      <c r="B50" s="3" t="s">
        <v>300</v>
      </c>
      <c r="C50" s="13">
        <v>37138.692235679999</v>
      </c>
      <c r="D50" s="13">
        <v>37100.912435999999</v>
      </c>
      <c r="E50" s="13">
        <v>0</v>
      </c>
      <c r="F50" s="13">
        <v>17.422776000000006</v>
      </c>
      <c r="G50" s="13">
        <v>20.357023680000001</v>
      </c>
      <c r="H50" s="13">
        <v>0</v>
      </c>
      <c r="I50" s="13">
        <v>0</v>
      </c>
      <c r="J50" s="16" t="s">
        <v>179</v>
      </c>
    </row>
    <row r="51" spans="1:10" ht="15" customHeight="1" x14ac:dyDescent="0.25">
      <c r="A51" t="s">
        <v>780</v>
      </c>
      <c r="B51" s="3" t="s">
        <v>22</v>
      </c>
      <c r="C51" s="13">
        <v>36846.123410879991</v>
      </c>
      <c r="D51" s="13">
        <v>4637.83601232</v>
      </c>
      <c r="E51" s="13">
        <v>29553.527807999999</v>
      </c>
      <c r="F51" s="13">
        <v>238.51875600000002</v>
      </c>
      <c r="G51" s="13">
        <v>2416.2408345599997</v>
      </c>
      <c r="H51" s="13">
        <v>0</v>
      </c>
      <c r="I51" s="13">
        <v>0</v>
      </c>
      <c r="J51" s="16" t="s">
        <v>251</v>
      </c>
    </row>
    <row r="52" spans="1:10" ht="15" customHeight="1" x14ac:dyDescent="0.25">
      <c r="A52" t="s">
        <v>799</v>
      </c>
      <c r="B52" s="3" t="s">
        <v>51</v>
      </c>
      <c r="C52" s="13">
        <v>32489.124312959997</v>
      </c>
      <c r="D52" s="13">
        <v>32456.939759999997</v>
      </c>
      <c r="E52" s="13">
        <v>0</v>
      </c>
      <c r="F52" s="13">
        <v>14.855399999999999</v>
      </c>
      <c r="G52" s="13">
        <v>17.329152960000005</v>
      </c>
      <c r="H52" s="13">
        <v>0</v>
      </c>
      <c r="I52" s="13">
        <v>0</v>
      </c>
      <c r="J52" s="16" t="s">
        <v>192</v>
      </c>
    </row>
    <row r="53" spans="1:10" ht="15" customHeight="1" x14ac:dyDescent="0.25">
      <c r="A53" t="s">
        <v>779</v>
      </c>
      <c r="B53" s="3" t="s">
        <v>262</v>
      </c>
      <c r="C53" s="13">
        <v>32102.218391039998</v>
      </c>
      <c r="D53" s="13">
        <v>5378.8213684800003</v>
      </c>
      <c r="E53" s="13">
        <v>0</v>
      </c>
      <c r="F53" s="13">
        <v>2.5333559999999995</v>
      </c>
      <c r="G53" s="13">
        <v>1298.3617785600002</v>
      </c>
      <c r="H53" s="13">
        <v>6966.425088</v>
      </c>
      <c r="I53" s="13">
        <v>18456.076799999999</v>
      </c>
      <c r="J53" s="16" t="s">
        <v>179</v>
      </c>
    </row>
    <row r="54" spans="1:10" ht="15" customHeight="1" x14ac:dyDescent="0.25">
      <c r="A54" t="s">
        <v>783</v>
      </c>
      <c r="B54" s="3" t="s">
        <v>272</v>
      </c>
      <c r="C54" s="13">
        <v>31395.693389759992</v>
      </c>
      <c r="D54" s="13">
        <v>31360.924949759992</v>
      </c>
      <c r="E54" s="13">
        <v>0</v>
      </c>
      <c r="F54" s="13">
        <v>15.844248</v>
      </c>
      <c r="G54" s="13">
        <v>18.924192000000001</v>
      </c>
      <c r="H54" s="13">
        <v>0</v>
      </c>
      <c r="I54" s="13">
        <v>0</v>
      </c>
      <c r="J54" s="16" t="s">
        <v>179</v>
      </c>
    </row>
    <row r="55" spans="1:10" ht="15" customHeight="1" x14ac:dyDescent="0.25">
      <c r="A55" t="s">
        <v>785</v>
      </c>
      <c r="B55" s="3" t="s">
        <v>345</v>
      </c>
      <c r="C55" s="13">
        <v>30849.623854560003</v>
      </c>
      <c r="D55" s="13">
        <v>4197.4521019200001</v>
      </c>
      <c r="E55" s="13">
        <v>0</v>
      </c>
      <c r="F55" s="13">
        <v>1.7826479999999998</v>
      </c>
      <c r="G55" s="13">
        <v>78.021740159999993</v>
      </c>
      <c r="H55" s="13">
        <v>2200.7946240000001</v>
      </c>
      <c r="I55" s="13">
        <v>24371.572740480002</v>
      </c>
      <c r="J55" s="16" t="s">
        <v>179</v>
      </c>
    </row>
    <row r="56" spans="1:10" ht="15" customHeight="1" x14ac:dyDescent="0.25">
      <c r="A56" t="s">
        <v>787</v>
      </c>
      <c r="B56" s="3" t="s">
        <v>286</v>
      </c>
      <c r="C56" s="13">
        <v>30660.330042720001</v>
      </c>
      <c r="D56" s="13">
        <v>30433.307688000001</v>
      </c>
      <c r="E56" s="13">
        <v>0</v>
      </c>
      <c r="F56" s="13">
        <v>13.80078</v>
      </c>
      <c r="G56" s="13">
        <v>213.22157472000001</v>
      </c>
      <c r="H56" s="13">
        <v>0</v>
      </c>
      <c r="I56" s="13">
        <v>0</v>
      </c>
      <c r="J56" s="16" t="s">
        <v>179</v>
      </c>
    </row>
    <row r="57" spans="1:10" ht="15" customHeight="1" x14ac:dyDescent="0.25">
      <c r="A57" t="s">
        <v>786</v>
      </c>
      <c r="B57" s="3" t="s">
        <v>274</v>
      </c>
      <c r="C57" s="13">
        <v>29109.871990080002</v>
      </c>
      <c r="D57" s="13">
        <v>315.36331344000001</v>
      </c>
      <c r="E57" s="13">
        <v>28391.146056000001</v>
      </c>
      <c r="F57" s="13">
        <v>58.158323999999986</v>
      </c>
      <c r="G57" s="13">
        <v>345.20429664000005</v>
      </c>
      <c r="H57" s="13">
        <v>0</v>
      </c>
      <c r="I57" s="13">
        <v>0</v>
      </c>
      <c r="J57" s="16" t="s">
        <v>179</v>
      </c>
    </row>
    <row r="58" spans="1:10" ht="15" customHeight="1" x14ac:dyDescent="0.25">
      <c r="A58" t="s">
        <v>795</v>
      </c>
      <c r="B58" s="3" t="s">
        <v>342</v>
      </c>
      <c r="C58" s="13">
        <v>28652.342544000003</v>
      </c>
      <c r="D58" s="13">
        <v>26.914174559999999</v>
      </c>
      <c r="E58" s="13">
        <v>9770.2809120000002</v>
      </c>
      <c r="F58" s="13">
        <v>18840.981348000001</v>
      </c>
      <c r="G58" s="13">
        <v>14.16610944</v>
      </c>
      <c r="H58" s="13">
        <v>0</v>
      </c>
      <c r="I58" s="13">
        <v>0</v>
      </c>
      <c r="J58" s="16" t="s">
        <v>225</v>
      </c>
    </row>
    <row r="59" spans="1:10" ht="15" customHeight="1" x14ac:dyDescent="0.25">
      <c r="A59" t="s">
        <v>782</v>
      </c>
      <c r="B59" s="3" t="s">
        <v>26</v>
      </c>
      <c r="C59" s="13">
        <v>28317.845112480005</v>
      </c>
      <c r="D59" s="13">
        <v>28283.053176000005</v>
      </c>
      <c r="E59" s="13">
        <v>0</v>
      </c>
      <c r="F59" s="13">
        <v>15.651468000000008</v>
      </c>
      <c r="G59" s="13">
        <v>19.140468480000006</v>
      </c>
      <c r="H59" s="13">
        <v>0</v>
      </c>
      <c r="I59" s="13">
        <v>0</v>
      </c>
      <c r="J59" s="16" t="s">
        <v>228</v>
      </c>
    </row>
    <row r="60" spans="1:10" ht="15" customHeight="1" x14ac:dyDescent="0.25">
      <c r="A60" t="s">
        <v>789</v>
      </c>
      <c r="B60" s="3" t="s">
        <v>282</v>
      </c>
      <c r="C60" s="13">
        <v>27142.538754240002</v>
      </c>
      <c r="D60" s="13">
        <v>27114.373460160001</v>
      </c>
      <c r="E60" s="13">
        <v>0</v>
      </c>
      <c r="F60" s="13">
        <v>12.809663999999998</v>
      </c>
      <c r="G60" s="13">
        <v>15.355630080000001</v>
      </c>
      <c r="H60" s="13">
        <v>0</v>
      </c>
      <c r="I60" s="13">
        <v>0</v>
      </c>
      <c r="J60" s="16" t="s">
        <v>179</v>
      </c>
    </row>
    <row r="61" spans="1:10" ht="15" customHeight="1" x14ac:dyDescent="0.25">
      <c r="A61" t="s">
        <v>790</v>
      </c>
      <c r="B61" s="3" t="s">
        <v>288</v>
      </c>
      <c r="C61" s="13">
        <v>27056.16387936001</v>
      </c>
      <c r="D61" s="13">
        <v>27028.209781440011</v>
      </c>
      <c r="E61" s="13">
        <v>0</v>
      </c>
      <c r="F61" s="13">
        <v>12.895847999999994</v>
      </c>
      <c r="G61" s="13">
        <v>15.058249919999994</v>
      </c>
      <c r="H61" s="13">
        <v>0</v>
      </c>
      <c r="I61" s="13">
        <v>0</v>
      </c>
      <c r="J61" s="16" t="s">
        <v>183</v>
      </c>
    </row>
    <row r="62" spans="1:10" ht="15" customHeight="1" x14ac:dyDescent="0.25">
      <c r="A62" t="s">
        <v>792</v>
      </c>
      <c r="B62" s="3" t="s">
        <v>235</v>
      </c>
      <c r="C62" s="13">
        <v>26123.742630720004</v>
      </c>
      <c r="D62" s="13">
        <v>26088.583459680005</v>
      </c>
      <c r="E62" s="13">
        <v>0</v>
      </c>
      <c r="F62" s="13">
        <v>20.046852000000001</v>
      </c>
      <c r="G62" s="13">
        <v>15.112319040000001</v>
      </c>
      <c r="H62" s="13">
        <v>0</v>
      </c>
      <c r="I62" s="13">
        <v>0</v>
      </c>
      <c r="J62" s="16" t="s">
        <v>192</v>
      </c>
    </row>
    <row r="63" spans="1:10" ht="15" customHeight="1" x14ac:dyDescent="0.25">
      <c r="A63" t="s">
        <v>798</v>
      </c>
      <c r="B63" s="3" t="s">
        <v>280</v>
      </c>
      <c r="C63" s="13">
        <v>25142.25138768</v>
      </c>
      <c r="D63" s="13">
        <v>25113.972421440001</v>
      </c>
      <c r="E63" s="13">
        <v>0</v>
      </c>
      <c r="F63" s="13">
        <v>12.625956</v>
      </c>
      <c r="G63" s="13">
        <v>15.65301024</v>
      </c>
      <c r="H63" s="13">
        <v>0</v>
      </c>
      <c r="I63" s="13">
        <v>0</v>
      </c>
      <c r="J63" s="16" t="s">
        <v>211</v>
      </c>
    </row>
    <row r="64" spans="1:10" ht="15" customHeight="1" x14ac:dyDescent="0.25">
      <c r="A64" t="s">
        <v>788</v>
      </c>
      <c r="B64" s="3" t="s">
        <v>304</v>
      </c>
      <c r="C64" s="13">
        <v>23322.48593472</v>
      </c>
      <c r="D64" s="13">
        <v>23296.349412</v>
      </c>
      <c r="E64" s="13">
        <v>0</v>
      </c>
      <c r="F64" s="13">
        <v>11.618964000000002</v>
      </c>
      <c r="G64" s="13">
        <v>14.517558719999988</v>
      </c>
      <c r="H64" s="13">
        <v>0</v>
      </c>
      <c r="I64" s="13">
        <v>0</v>
      </c>
      <c r="J64" s="16" t="s">
        <v>228</v>
      </c>
    </row>
    <row r="65" spans="1:10" ht="15" customHeight="1" x14ac:dyDescent="0.25">
      <c r="A65" t="s">
        <v>800</v>
      </c>
      <c r="B65" s="3" t="s">
        <v>293</v>
      </c>
      <c r="C65" s="13">
        <v>22911.010224480004</v>
      </c>
      <c r="D65" s="13">
        <v>22886.416304640003</v>
      </c>
      <c r="E65" s="13">
        <v>11.37402</v>
      </c>
      <c r="F65" s="13">
        <v>13.21989984</v>
      </c>
      <c r="G65" s="13">
        <v>0</v>
      </c>
      <c r="H65" s="13">
        <v>0</v>
      </c>
      <c r="I65" s="13">
        <v>0</v>
      </c>
      <c r="J65" s="16" t="s">
        <v>179</v>
      </c>
    </row>
    <row r="66" spans="1:10" ht="15" customHeight="1" x14ac:dyDescent="0.25">
      <c r="A66" t="s">
        <v>794</v>
      </c>
      <c r="B66" s="3" t="s">
        <v>278</v>
      </c>
      <c r="C66" s="13">
        <v>22674.691791360005</v>
      </c>
      <c r="D66" s="13">
        <v>22651.261083360005</v>
      </c>
      <c r="E66" s="13">
        <v>0</v>
      </c>
      <c r="F66" s="13">
        <v>10.589292</v>
      </c>
      <c r="G66" s="13">
        <v>12.841415999999997</v>
      </c>
      <c r="H66" s="13">
        <v>0</v>
      </c>
      <c r="I66" s="13">
        <v>0</v>
      </c>
      <c r="J66" s="16" t="s">
        <v>192</v>
      </c>
    </row>
    <row r="67" spans="1:10" ht="15" customHeight="1" x14ac:dyDescent="0.25">
      <c r="A67" t="s">
        <v>791</v>
      </c>
      <c r="B67" s="3" t="s">
        <v>302</v>
      </c>
      <c r="C67" s="13">
        <v>22353.738492959994</v>
      </c>
      <c r="D67" s="13">
        <v>22329.830688479993</v>
      </c>
      <c r="E67" s="13">
        <v>0</v>
      </c>
      <c r="F67" s="13">
        <v>10.850112000000001</v>
      </c>
      <c r="G67" s="13">
        <v>13.057692479999989</v>
      </c>
      <c r="H67" s="13">
        <v>0</v>
      </c>
      <c r="I67" s="13">
        <v>0</v>
      </c>
      <c r="J67" s="16" t="s">
        <v>183</v>
      </c>
    </row>
    <row r="68" spans="1:10" ht="15" customHeight="1" x14ac:dyDescent="0.25">
      <c r="A68" t="s">
        <v>801</v>
      </c>
      <c r="B68" s="3" t="s">
        <v>308</v>
      </c>
      <c r="C68" s="13">
        <v>21432.6</v>
      </c>
      <c r="D68" s="13">
        <v>0</v>
      </c>
      <c r="E68" s="13">
        <v>0</v>
      </c>
      <c r="F68" s="13">
        <v>21432.6</v>
      </c>
      <c r="G68" s="13">
        <v>0</v>
      </c>
      <c r="H68" s="13">
        <v>0</v>
      </c>
      <c r="I68" s="13">
        <v>0</v>
      </c>
      <c r="J68" s="16" t="s">
        <v>225</v>
      </c>
    </row>
    <row r="69" spans="1:10" ht="15" customHeight="1" x14ac:dyDescent="0.25">
      <c r="A69" t="s">
        <v>817</v>
      </c>
      <c r="B69" s="3" t="s">
        <v>33</v>
      </c>
      <c r="C69" s="13">
        <v>21303.910141920001</v>
      </c>
      <c r="D69" s="13">
        <v>1319.5142352</v>
      </c>
      <c r="E69" s="13">
        <v>30890.52</v>
      </c>
      <c r="F69" s="13">
        <v>59.91</v>
      </c>
      <c r="G69" s="13">
        <v>779.72</v>
      </c>
      <c r="H69" s="13">
        <v>0</v>
      </c>
      <c r="I69" s="13">
        <v>0</v>
      </c>
      <c r="J69" s="16" t="s">
        <v>183</v>
      </c>
    </row>
    <row r="70" spans="1:10" ht="15" customHeight="1" x14ac:dyDescent="0.25">
      <c r="A70" t="s">
        <v>802</v>
      </c>
      <c r="B70" s="3" t="s">
        <v>306</v>
      </c>
      <c r="C70" s="13">
        <v>20285.798591520001</v>
      </c>
      <c r="D70" s="13">
        <v>20263.78565568</v>
      </c>
      <c r="E70" s="13">
        <v>0</v>
      </c>
      <c r="F70" s="13">
        <v>10.144763999999999</v>
      </c>
      <c r="G70" s="13">
        <v>11.86817184</v>
      </c>
      <c r="H70" s="13">
        <v>0</v>
      </c>
      <c r="I70" s="13">
        <v>0</v>
      </c>
      <c r="J70" s="16" t="s">
        <v>183</v>
      </c>
    </row>
    <row r="71" spans="1:10" ht="15" customHeight="1" x14ac:dyDescent="0.25">
      <c r="A71" t="s">
        <v>806</v>
      </c>
      <c r="B71" s="3" t="s">
        <v>310</v>
      </c>
      <c r="C71" s="13">
        <v>20194.011905759999</v>
      </c>
      <c r="D71" s="13">
        <v>20171.865157920001</v>
      </c>
      <c r="E71" s="13">
        <v>0</v>
      </c>
      <c r="F71" s="13">
        <v>10.167716159999999</v>
      </c>
      <c r="G71" s="13">
        <v>11.97903168</v>
      </c>
      <c r="H71" s="13">
        <v>0</v>
      </c>
      <c r="I71" s="13">
        <v>0</v>
      </c>
      <c r="J71" s="16" t="s">
        <v>179</v>
      </c>
    </row>
    <row r="72" spans="1:10" ht="15" customHeight="1" x14ac:dyDescent="0.25">
      <c r="A72" t="s">
        <v>796</v>
      </c>
      <c r="B72" s="3" t="s">
        <v>335</v>
      </c>
      <c r="C72" s="13">
        <v>20041.990587359996</v>
      </c>
      <c r="D72" s="13">
        <v>1557.8347680000002</v>
      </c>
      <c r="E72" s="13">
        <v>18390.758399999999</v>
      </c>
      <c r="F72" s="13">
        <v>28.352268000000002</v>
      </c>
      <c r="G72" s="13">
        <v>65.045151359999991</v>
      </c>
      <c r="H72" s="13">
        <v>0</v>
      </c>
      <c r="I72" s="13">
        <v>0</v>
      </c>
      <c r="J72" s="16" t="s">
        <v>192</v>
      </c>
    </row>
    <row r="73" spans="1:10" ht="15" customHeight="1" x14ac:dyDescent="0.25">
      <c r="A73" t="s">
        <v>803</v>
      </c>
      <c r="B73" s="3" t="s">
        <v>296</v>
      </c>
      <c r="C73" s="13">
        <v>19186.634617920005</v>
      </c>
      <c r="D73" s="13">
        <v>19166.678304480003</v>
      </c>
      <c r="E73" s="13">
        <v>0</v>
      </c>
      <c r="F73" s="13">
        <v>9.1695239999999991</v>
      </c>
      <c r="G73" s="13">
        <v>10.78678944</v>
      </c>
      <c r="H73" s="13">
        <v>0</v>
      </c>
      <c r="I73" s="13">
        <v>0</v>
      </c>
      <c r="J73" s="16" t="s">
        <v>183</v>
      </c>
    </row>
    <row r="74" spans="1:10" ht="15" customHeight="1" x14ac:dyDescent="0.25">
      <c r="A74" t="s">
        <v>807</v>
      </c>
      <c r="B74" s="3" t="s">
        <v>30</v>
      </c>
      <c r="C74" s="13">
        <v>18753.651100800002</v>
      </c>
      <c r="D74" s="13">
        <v>18745.97918256</v>
      </c>
      <c r="E74" s="13">
        <v>0</v>
      </c>
      <c r="F74" s="13">
        <v>3.5085959999999989</v>
      </c>
      <c r="G74" s="13">
        <v>4.1633222400000003</v>
      </c>
      <c r="H74" s="13">
        <v>0</v>
      </c>
      <c r="I74" s="13">
        <v>0</v>
      </c>
      <c r="J74" s="16" t="s">
        <v>179</v>
      </c>
    </row>
    <row r="75" spans="1:10" ht="15" customHeight="1" x14ac:dyDescent="0.25">
      <c r="A75" t="s">
        <v>777</v>
      </c>
      <c r="B75" s="3" t="s">
        <v>284</v>
      </c>
      <c r="C75" s="13">
        <v>18562.443369119996</v>
      </c>
      <c r="D75" s="13">
        <v>18543.512735999997</v>
      </c>
      <c r="E75" s="13">
        <v>0</v>
      </c>
      <c r="F75" s="13">
        <v>8.7386040000000005</v>
      </c>
      <c r="G75" s="13">
        <v>10.192029120000001</v>
      </c>
      <c r="H75" s="13">
        <v>0</v>
      </c>
      <c r="I75" s="13">
        <v>0</v>
      </c>
      <c r="J75" s="16" t="s">
        <v>192</v>
      </c>
    </row>
    <row r="76" spans="1:10" ht="15" customHeight="1" x14ac:dyDescent="0.25">
      <c r="A76" t="s">
        <v>809</v>
      </c>
      <c r="B76" s="3" t="s">
        <v>340</v>
      </c>
      <c r="C76" s="13">
        <v>16610.966265600004</v>
      </c>
      <c r="D76" s="13">
        <v>0</v>
      </c>
      <c r="E76" s="13">
        <v>11548.656000000001</v>
      </c>
      <c r="F76" s="13">
        <v>5041.7640000000001</v>
      </c>
      <c r="G76" s="13">
        <v>20.546265599999998</v>
      </c>
      <c r="H76" s="13">
        <v>0</v>
      </c>
      <c r="I76" s="13">
        <v>0</v>
      </c>
      <c r="J76" s="16" t="s">
        <v>225</v>
      </c>
    </row>
    <row r="77" spans="1:10" ht="15" customHeight="1" x14ac:dyDescent="0.25">
      <c r="A77" t="s">
        <v>316</v>
      </c>
      <c r="B77" s="3" t="s">
        <v>317</v>
      </c>
      <c r="C77" s="2">
        <f>SUM(D77:I77)</f>
        <v>16342.460859110399</v>
      </c>
      <c r="D77" s="2">
        <v>16226.3501010576</v>
      </c>
      <c r="E77" s="2">
        <v>99.035258212800002</v>
      </c>
      <c r="F77" s="2">
        <v>7.8296803200000014</v>
      </c>
      <c r="G77" s="2">
        <v>9.2458195199999995</v>
      </c>
      <c r="H77" s="2">
        <v>0</v>
      </c>
      <c r="I77" s="2">
        <v>0</v>
      </c>
      <c r="J77" s="5" t="s">
        <v>179</v>
      </c>
    </row>
    <row r="78" spans="1:10" ht="15" customHeight="1" x14ac:dyDescent="0.25">
      <c r="A78" t="s">
        <v>793</v>
      </c>
      <c r="B78" s="3" t="s">
        <v>290</v>
      </c>
      <c r="C78" s="13">
        <v>16140.740011200001</v>
      </c>
      <c r="D78" s="13">
        <v>16121.70849744</v>
      </c>
      <c r="E78" s="13">
        <v>0</v>
      </c>
      <c r="F78" s="13">
        <v>9.6775560000000009</v>
      </c>
      <c r="G78" s="13">
        <v>9.3539577600000001</v>
      </c>
      <c r="H78" s="13">
        <v>0</v>
      </c>
      <c r="I78" s="13">
        <v>0</v>
      </c>
      <c r="J78" s="16" t="s">
        <v>211</v>
      </c>
    </row>
    <row r="79" spans="1:10" ht="15" customHeight="1" x14ac:dyDescent="0.25">
      <c r="A79" t="s">
        <v>812</v>
      </c>
      <c r="B79" s="3" t="s">
        <v>315</v>
      </c>
      <c r="C79" s="13">
        <v>15977.186910720004</v>
      </c>
      <c r="D79" s="13">
        <v>15242.489992800003</v>
      </c>
      <c r="E79" s="13">
        <v>0</v>
      </c>
      <c r="F79" s="13">
        <v>7.2780119999999995</v>
      </c>
      <c r="G79" s="13">
        <v>727.41890591999993</v>
      </c>
      <c r="H79" s="13">
        <v>0</v>
      </c>
      <c r="I79" s="13">
        <v>0</v>
      </c>
      <c r="J79" s="16" t="s">
        <v>183</v>
      </c>
    </row>
    <row r="80" spans="1:10" ht="15" customHeight="1" x14ac:dyDescent="0.25">
      <c r="A80" t="s">
        <v>989</v>
      </c>
      <c r="B80" s="3" t="s">
        <v>149</v>
      </c>
      <c r="C80" s="13">
        <v>15386.64924384</v>
      </c>
      <c r="D80" s="13">
        <v>15370.94552112</v>
      </c>
      <c r="E80" s="13">
        <v>0</v>
      </c>
      <c r="F80" s="13">
        <v>7.2689400000000006</v>
      </c>
      <c r="G80" s="13">
        <v>8.4347827199999994</v>
      </c>
      <c r="H80" s="13">
        <v>0</v>
      </c>
      <c r="I80" s="13">
        <v>0</v>
      </c>
      <c r="J80" s="16" t="s">
        <v>179</v>
      </c>
    </row>
    <row r="81" spans="1:10" ht="15" customHeight="1" x14ac:dyDescent="0.25">
      <c r="A81" t="s">
        <v>816</v>
      </c>
      <c r="B81" s="3" t="s">
        <v>319</v>
      </c>
      <c r="C81" s="13">
        <v>15332.781794400002</v>
      </c>
      <c r="D81" s="13">
        <v>15298.716978720002</v>
      </c>
      <c r="E81" s="13">
        <v>0</v>
      </c>
      <c r="F81" s="13">
        <v>15.735384</v>
      </c>
      <c r="G81" s="13">
        <v>18.329431679999999</v>
      </c>
      <c r="H81" s="13">
        <v>0</v>
      </c>
      <c r="I81" s="13">
        <v>0</v>
      </c>
      <c r="J81" s="16" t="s">
        <v>251</v>
      </c>
    </row>
    <row r="82" spans="1:10" ht="15" customHeight="1" x14ac:dyDescent="0.25">
      <c r="A82" t="s">
        <v>820</v>
      </c>
      <c r="B82" s="3" t="s">
        <v>327</v>
      </c>
      <c r="C82" s="13">
        <v>15096.283372800001</v>
      </c>
      <c r="D82" s="13">
        <v>15080.902704</v>
      </c>
      <c r="E82" s="13">
        <v>0</v>
      </c>
      <c r="F82" s="13">
        <v>7.1351279999999999</v>
      </c>
      <c r="G82" s="13">
        <v>8.2455408000000006</v>
      </c>
      <c r="H82" s="13">
        <v>0</v>
      </c>
      <c r="I82" s="13">
        <v>0</v>
      </c>
      <c r="J82" s="16" t="s">
        <v>179</v>
      </c>
    </row>
    <row r="83" spans="1:10" ht="15" customHeight="1" x14ac:dyDescent="0.25">
      <c r="A83" t="s">
        <v>810</v>
      </c>
      <c r="B83" s="3" t="s">
        <v>182</v>
      </c>
      <c r="C83" s="13">
        <v>15016.72456368</v>
      </c>
      <c r="D83" s="13">
        <v>15000.871697279999</v>
      </c>
      <c r="E83" s="13">
        <v>0</v>
      </c>
      <c r="F83" s="13">
        <v>7.3369800000000005</v>
      </c>
      <c r="G83" s="13">
        <v>8.5158864000000012</v>
      </c>
      <c r="H83" s="13">
        <v>0</v>
      </c>
      <c r="I83" s="13">
        <v>0</v>
      </c>
      <c r="J83" s="16" t="s">
        <v>183</v>
      </c>
    </row>
    <row r="84" spans="1:10" ht="15" customHeight="1" x14ac:dyDescent="0.25">
      <c r="A84" t="s">
        <v>770</v>
      </c>
      <c r="B84" s="3" t="s">
        <v>217</v>
      </c>
      <c r="C84" s="13">
        <v>14894.868733920002</v>
      </c>
      <c r="D84" s="13">
        <v>14817.774787200002</v>
      </c>
      <c r="E84" s="13">
        <v>0</v>
      </c>
      <c r="F84" s="13">
        <v>10.53486</v>
      </c>
      <c r="G84" s="13">
        <v>66.559086719999996</v>
      </c>
      <c r="H84" s="13">
        <v>0</v>
      </c>
      <c r="I84" s="13">
        <v>0</v>
      </c>
      <c r="J84" s="16" t="s">
        <v>192</v>
      </c>
    </row>
    <row r="85" spans="1:10" ht="15" customHeight="1" x14ac:dyDescent="0.25">
      <c r="A85" t="s">
        <v>805</v>
      </c>
      <c r="B85" s="3" t="s">
        <v>352</v>
      </c>
      <c r="C85" s="13">
        <v>14441.59949904</v>
      </c>
      <c r="D85" s="13">
        <v>14424.98340528</v>
      </c>
      <c r="E85" s="13">
        <v>0</v>
      </c>
      <c r="F85" s="13">
        <v>7.2621360000000008</v>
      </c>
      <c r="G85" s="13">
        <v>9.3539577599999983</v>
      </c>
      <c r="H85" s="13">
        <v>0</v>
      </c>
      <c r="I85" s="13">
        <v>0</v>
      </c>
      <c r="J85" s="16" t="s">
        <v>183</v>
      </c>
    </row>
    <row r="86" spans="1:10" ht="15" customHeight="1" x14ac:dyDescent="0.25">
      <c r="A86" t="s">
        <v>823</v>
      </c>
      <c r="B86" s="3" t="s">
        <v>331</v>
      </c>
      <c r="C86" s="13">
        <v>13708.021793760003</v>
      </c>
      <c r="D86" s="13">
        <v>13693.956383520002</v>
      </c>
      <c r="E86" s="13">
        <v>0</v>
      </c>
      <c r="F86" s="13">
        <v>6.5227680000000019</v>
      </c>
      <c r="G86" s="13">
        <v>7.5426422399999993</v>
      </c>
      <c r="H86" s="13">
        <v>0</v>
      </c>
      <c r="I86" s="13">
        <v>0</v>
      </c>
      <c r="J86" s="16" t="s">
        <v>179</v>
      </c>
    </row>
    <row r="87" spans="1:10" ht="15" customHeight="1" x14ac:dyDescent="0.25">
      <c r="A87" t="s">
        <v>821</v>
      </c>
      <c r="B87" s="3" t="s">
        <v>321</v>
      </c>
      <c r="C87" s="13">
        <v>13604.616869760001</v>
      </c>
      <c r="D87" s="13">
        <v>13590.064837440001</v>
      </c>
      <c r="E87" s="13">
        <v>0</v>
      </c>
      <c r="F87" s="13">
        <v>6.522768000000001</v>
      </c>
      <c r="G87" s="13">
        <v>8.0292643199999993</v>
      </c>
      <c r="H87" s="13">
        <v>0</v>
      </c>
      <c r="I87" s="13">
        <v>0</v>
      </c>
      <c r="J87" s="16" t="s">
        <v>179</v>
      </c>
    </row>
    <row r="88" spans="1:10" ht="15" customHeight="1" x14ac:dyDescent="0.25">
      <c r="A88" t="s">
        <v>311</v>
      </c>
      <c r="B88" s="3" t="s">
        <v>312</v>
      </c>
      <c r="C88" s="13">
        <v>13353.592906079999</v>
      </c>
      <c r="D88" s="13">
        <v>13339.333355039998</v>
      </c>
      <c r="E88" s="13">
        <v>0</v>
      </c>
      <c r="F88" s="13">
        <v>6.5817360000000003</v>
      </c>
      <c r="G88" s="13">
        <v>7.6778150399999987</v>
      </c>
      <c r="H88" s="13">
        <v>0</v>
      </c>
      <c r="I88" s="13">
        <v>0</v>
      </c>
      <c r="J88" s="16" t="s">
        <v>183</v>
      </c>
    </row>
    <row r="89" spans="1:10" ht="15" customHeight="1" x14ac:dyDescent="0.25">
      <c r="A89" t="s">
        <v>818</v>
      </c>
      <c r="B89" s="3" t="s">
        <v>297</v>
      </c>
      <c r="C89" s="13">
        <v>13142.992232159995</v>
      </c>
      <c r="D89" s="13">
        <v>13129.593523199996</v>
      </c>
      <c r="E89" s="13">
        <v>0</v>
      </c>
      <c r="F89" s="13">
        <v>6.2075160000000018</v>
      </c>
      <c r="G89" s="13">
        <v>7.1911929600000004</v>
      </c>
      <c r="H89" s="13">
        <v>0</v>
      </c>
      <c r="I89" s="13">
        <v>0</v>
      </c>
      <c r="J89" s="16" t="s">
        <v>211</v>
      </c>
    </row>
    <row r="90" spans="1:10" ht="15" customHeight="1" x14ac:dyDescent="0.25">
      <c r="A90" t="s">
        <v>814</v>
      </c>
      <c r="B90" s="3" t="s">
        <v>337</v>
      </c>
      <c r="C90" s="13">
        <v>12744.61013952</v>
      </c>
      <c r="D90" s="13">
        <v>12063.89760912</v>
      </c>
      <c r="E90" s="13">
        <v>665.03039903999991</v>
      </c>
      <c r="F90" s="13">
        <v>6.7336919999999996</v>
      </c>
      <c r="G90" s="13">
        <v>8.9484393600000001</v>
      </c>
      <c r="H90" s="13">
        <v>0</v>
      </c>
      <c r="I90" s="13">
        <v>0</v>
      </c>
      <c r="J90" s="16" t="s">
        <v>251</v>
      </c>
    </row>
    <row r="91" spans="1:10" ht="15" customHeight="1" x14ac:dyDescent="0.25">
      <c r="A91" t="s">
        <v>761</v>
      </c>
      <c r="B91" s="3" t="s">
        <v>152</v>
      </c>
      <c r="C91" s="13">
        <f>SUM(D91:G91)</f>
        <v>12464.300000000001</v>
      </c>
      <c r="D91" s="13">
        <v>12451.44</v>
      </c>
      <c r="E91" s="13">
        <v>0</v>
      </c>
      <c r="F91" s="13">
        <v>5.87</v>
      </c>
      <c r="G91" s="13">
        <v>6.99</v>
      </c>
      <c r="H91" s="13">
        <v>0</v>
      </c>
      <c r="I91" s="13">
        <v>0</v>
      </c>
      <c r="J91" s="16" t="s">
        <v>179</v>
      </c>
    </row>
    <row r="92" spans="1:10" ht="15" customHeight="1" x14ac:dyDescent="0.25">
      <c r="A92" t="s">
        <v>825</v>
      </c>
      <c r="B92" s="3" t="s">
        <v>325</v>
      </c>
      <c r="C92" s="13">
        <v>12224.438987039999</v>
      </c>
      <c r="D92" s="13">
        <v>12211.973514719999</v>
      </c>
      <c r="E92" s="13">
        <v>0</v>
      </c>
      <c r="F92" s="13">
        <v>5.7879359999999993</v>
      </c>
      <c r="G92" s="13">
        <v>6.6775363199999997</v>
      </c>
      <c r="H92" s="13">
        <v>0</v>
      </c>
      <c r="I92" s="13">
        <v>0</v>
      </c>
      <c r="J92" s="16" t="s">
        <v>183</v>
      </c>
    </row>
    <row r="93" spans="1:10" ht="15" customHeight="1" x14ac:dyDescent="0.25">
      <c r="A93" t="s">
        <v>328</v>
      </c>
      <c r="B93" s="3" t="s">
        <v>329</v>
      </c>
      <c r="C93" s="13">
        <v>12136.116081599999</v>
      </c>
      <c r="D93" s="13">
        <v>12123.492937919998</v>
      </c>
      <c r="E93" s="13">
        <v>0</v>
      </c>
      <c r="F93" s="13">
        <v>5.7834000000000012</v>
      </c>
      <c r="G93" s="13">
        <v>6.8397436800000015</v>
      </c>
      <c r="H93" s="13">
        <v>0</v>
      </c>
      <c r="I93" s="13">
        <v>0</v>
      </c>
      <c r="J93" s="16" t="s">
        <v>183</v>
      </c>
    </row>
    <row r="94" spans="1:10" ht="15" customHeight="1" x14ac:dyDescent="0.25">
      <c r="A94" t="s">
        <v>838</v>
      </c>
      <c r="B94" s="3" t="s">
        <v>479</v>
      </c>
      <c r="C94" s="13">
        <v>12116.802972960002</v>
      </c>
      <c r="D94" s="13">
        <v>12049.563758400001</v>
      </c>
      <c r="E94" s="13">
        <v>0</v>
      </c>
      <c r="F94" s="13">
        <v>4.3568279999999993</v>
      </c>
      <c r="G94" s="13">
        <v>62.882386560000008</v>
      </c>
      <c r="H94" s="13">
        <v>0</v>
      </c>
      <c r="I94" s="13">
        <v>0</v>
      </c>
      <c r="J94" s="16" t="s">
        <v>179</v>
      </c>
    </row>
    <row r="95" spans="1:10" ht="15" customHeight="1" x14ac:dyDescent="0.25">
      <c r="A95" t="s">
        <v>833</v>
      </c>
      <c r="B95" s="3" t="s">
        <v>375</v>
      </c>
      <c r="C95" s="13">
        <v>12114.151680960002</v>
      </c>
      <c r="D95" s="13">
        <v>12101.803781760002</v>
      </c>
      <c r="E95" s="13">
        <v>0</v>
      </c>
      <c r="F95" s="13">
        <v>5.7244320000000002</v>
      </c>
      <c r="G95" s="13">
        <v>6.6234671999999994</v>
      </c>
      <c r="H95" s="13">
        <v>0</v>
      </c>
      <c r="I95" s="13">
        <v>0</v>
      </c>
      <c r="J95" s="16" t="s">
        <v>179</v>
      </c>
    </row>
    <row r="96" spans="1:10" ht="15" customHeight="1" x14ac:dyDescent="0.25">
      <c r="A96" t="s">
        <v>332</v>
      </c>
      <c r="B96" s="3" t="s">
        <v>333</v>
      </c>
      <c r="C96" s="14">
        <f>SUM(D96:I96)</f>
        <v>12105.379964160002</v>
      </c>
      <c r="D96" s="14">
        <v>12093.070439520001</v>
      </c>
      <c r="E96" s="14">
        <v>0</v>
      </c>
      <c r="F96" s="14">
        <v>5.7130920000000005</v>
      </c>
      <c r="G96" s="14">
        <v>6.5964326400000006</v>
      </c>
      <c r="H96" s="14">
        <v>0</v>
      </c>
      <c r="I96" s="14">
        <v>0</v>
      </c>
      <c r="J96" t="s">
        <v>183</v>
      </c>
    </row>
    <row r="97" spans="1:10" ht="15" customHeight="1" x14ac:dyDescent="0.25">
      <c r="A97" t="s">
        <v>904</v>
      </c>
      <c r="B97" s="3" t="s">
        <v>39</v>
      </c>
      <c r="C97" s="13">
        <v>12034.791095040002</v>
      </c>
      <c r="D97" s="13">
        <v>12022.371164160002</v>
      </c>
      <c r="E97" s="13">
        <v>0</v>
      </c>
      <c r="F97" s="13">
        <v>5.7153600000000004</v>
      </c>
      <c r="G97" s="13">
        <v>6.7045708799999977</v>
      </c>
      <c r="H97" s="13">
        <v>0</v>
      </c>
      <c r="I97" s="13">
        <v>0</v>
      </c>
      <c r="J97" s="16" t="s">
        <v>183</v>
      </c>
    </row>
    <row r="98" spans="1:10" ht="15" customHeight="1" x14ac:dyDescent="0.25">
      <c r="A98" t="s">
        <v>828</v>
      </c>
      <c r="B98" s="3" t="s">
        <v>344</v>
      </c>
      <c r="C98" s="13">
        <v>11925.487284479999</v>
      </c>
      <c r="D98" s="13">
        <v>11913.350672160001</v>
      </c>
      <c r="E98" s="13">
        <v>0</v>
      </c>
      <c r="F98" s="13">
        <v>5.4590760000000005</v>
      </c>
      <c r="G98" s="13">
        <v>6.6775363199999989</v>
      </c>
      <c r="H98" s="13">
        <v>0</v>
      </c>
      <c r="I98" s="13">
        <v>0</v>
      </c>
      <c r="J98" s="16" t="s">
        <v>179</v>
      </c>
    </row>
    <row r="99" spans="1:10" ht="15" customHeight="1" x14ac:dyDescent="0.25">
      <c r="A99" t="s">
        <v>840</v>
      </c>
      <c r="B99" s="3" t="s">
        <v>41</v>
      </c>
      <c r="C99" s="13">
        <v>11825.67423744</v>
      </c>
      <c r="D99" s="13">
        <v>3.3318734399999999</v>
      </c>
      <c r="E99" s="13">
        <v>11760.9408</v>
      </c>
      <c r="F99" s="13">
        <v>18.146268000000003</v>
      </c>
      <c r="G99" s="13">
        <v>43.255296000000001</v>
      </c>
      <c r="H99" s="13">
        <v>0</v>
      </c>
      <c r="I99" s="13">
        <v>0</v>
      </c>
      <c r="J99" s="16" t="s">
        <v>225</v>
      </c>
    </row>
    <row r="100" spans="1:10" ht="15" customHeight="1" x14ac:dyDescent="0.25">
      <c r="A100" t="s">
        <v>855</v>
      </c>
      <c r="B100" s="3" t="s">
        <v>37</v>
      </c>
      <c r="C100" s="13">
        <v>11515.41900432</v>
      </c>
      <c r="D100" s="13">
        <v>11500.30614096</v>
      </c>
      <c r="E100" s="13">
        <v>0</v>
      </c>
      <c r="F100" s="13">
        <v>6.1644240000000003</v>
      </c>
      <c r="G100" s="13">
        <v>8.9484393600000001</v>
      </c>
      <c r="H100" s="13">
        <v>0</v>
      </c>
      <c r="I100" s="13">
        <v>0</v>
      </c>
      <c r="J100" s="16" t="s">
        <v>192</v>
      </c>
    </row>
    <row r="101" spans="1:10" ht="15" customHeight="1" x14ac:dyDescent="0.25">
      <c r="A101" t="s">
        <v>827</v>
      </c>
      <c r="B101" s="3" t="s">
        <v>347</v>
      </c>
      <c r="C101" s="13">
        <v>11302.77132432</v>
      </c>
      <c r="D101" s="13">
        <v>11290.64832</v>
      </c>
      <c r="E101" s="13">
        <v>0</v>
      </c>
      <c r="F101" s="13">
        <v>5.445468</v>
      </c>
      <c r="G101" s="13">
        <v>6.6775363199999997</v>
      </c>
      <c r="H101" s="13">
        <v>0</v>
      </c>
      <c r="I101" s="13">
        <v>0</v>
      </c>
      <c r="J101" s="16" t="s">
        <v>183</v>
      </c>
    </row>
    <row r="102" spans="1:10" ht="15" customHeight="1" x14ac:dyDescent="0.25">
      <c r="A102" t="s">
        <v>822</v>
      </c>
      <c r="B102" s="3" t="s">
        <v>351</v>
      </c>
      <c r="C102" s="13">
        <v>11223.512707679998</v>
      </c>
      <c r="D102" s="13">
        <v>11211.581394719999</v>
      </c>
      <c r="E102" s="13">
        <v>0</v>
      </c>
      <c r="F102" s="13">
        <v>5.4159839999999999</v>
      </c>
      <c r="G102" s="13">
        <v>6.5153289600000015</v>
      </c>
      <c r="H102" s="13">
        <v>0</v>
      </c>
      <c r="I102" s="13">
        <v>0</v>
      </c>
      <c r="J102" s="16" t="s">
        <v>183</v>
      </c>
    </row>
    <row r="103" spans="1:10" ht="15" customHeight="1" x14ac:dyDescent="0.25">
      <c r="A103" t="s">
        <v>834</v>
      </c>
      <c r="B103" s="3" t="s">
        <v>356</v>
      </c>
      <c r="C103" s="13">
        <v>11185.332469920002</v>
      </c>
      <c r="D103" s="13">
        <v>8950.7799360000008</v>
      </c>
      <c r="E103" s="13">
        <v>0</v>
      </c>
      <c r="F103" s="13">
        <v>2229.6322439999999</v>
      </c>
      <c r="G103" s="13">
        <v>4.9202899200000001</v>
      </c>
      <c r="H103" s="13">
        <v>0</v>
      </c>
      <c r="I103" s="13">
        <v>0</v>
      </c>
      <c r="J103" s="16" t="s">
        <v>183</v>
      </c>
    </row>
    <row r="104" spans="1:10" ht="15" customHeight="1" x14ac:dyDescent="0.25">
      <c r="A104" t="s">
        <v>837</v>
      </c>
      <c r="B104" s="3" t="s">
        <v>35</v>
      </c>
      <c r="C104" s="13">
        <v>11044.602162719999</v>
      </c>
      <c r="D104" s="13">
        <v>830.67885936000005</v>
      </c>
      <c r="E104" s="13">
        <v>0</v>
      </c>
      <c r="F104" s="13">
        <v>0.39463199999999998</v>
      </c>
      <c r="G104" s="13">
        <v>93.161093760000014</v>
      </c>
      <c r="H104" s="13">
        <v>651.55104000000006</v>
      </c>
      <c r="I104" s="13">
        <v>9468.8165375999997</v>
      </c>
      <c r="J104" s="16" t="s">
        <v>179</v>
      </c>
    </row>
    <row r="105" spans="1:10" ht="15" customHeight="1" x14ac:dyDescent="0.25">
      <c r="A105" t="s">
        <v>831</v>
      </c>
      <c r="B105" s="3" t="s">
        <v>361</v>
      </c>
      <c r="C105" s="13">
        <v>11035.189962719998</v>
      </c>
      <c r="D105" s="13">
        <v>11024.303562719999</v>
      </c>
      <c r="E105" s="13">
        <v>0</v>
      </c>
      <c r="F105" s="13">
        <v>4.8036240000000001</v>
      </c>
      <c r="G105" s="13">
        <v>6.0827760000000008</v>
      </c>
      <c r="H105" s="13">
        <v>0</v>
      </c>
      <c r="I105" s="13">
        <v>0</v>
      </c>
      <c r="J105" s="16" t="s">
        <v>179</v>
      </c>
    </row>
    <row r="106" spans="1:10" ht="15" customHeight="1" x14ac:dyDescent="0.25">
      <c r="A106" t="s">
        <v>883</v>
      </c>
      <c r="B106" s="3" t="s">
        <v>354</v>
      </c>
      <c r="C106" s="13">
        <v>10249.187346720002</v>
      </c>
      <c r="D106" s="13">
        <v>10238.650128000001</v>
      </c>
      <c r="E106" s="13">
        <v>0</v>
      </c>
      <c r="F106" s="13">
        <v>4.8058920000000001</v>
      </c>
      <c r="G106" s="13">
        <v>5.7313267199999993</v>
      </c>
      <c r="H106" s="13">
        <v>0</v>
      </c>
      <c r="I106" s="13">
        <v>0</v>
      </c>
      <c r="J106" s="16" t="s">
        <v>192</v>
      </c>
    </row>
    <row r="107" spans="1:10" ht="15" customHeight="1" x14ac:dyDescent="0.25">
      <c r="A107" t="s">
        <v>842</v>
      </c>
      <c r="B107" s="3" t="s">
        <v>371</v>
      </c>
      <c r="C107" s="13">
        <v>10073.966112000002</v>
      </c>
      <c r="D107" s="13">
        <v>99.204769439999993</v>
      </c>
      <c r="E107" s="13">
        <v>0</v>
      </c>
      <c r="F107" s="13">
        <v>9974.734308000001</v>
      </c>
      <c r="G107" s="13">
        <v>2.7034559999999999E-2</v>
      </c>
      <c r="H107" s="13">
        <v>0</v>
      </c>
      <c r="I107" s="13">
        <v>0</v>
      </c>
      <c r="J107" s="16" t="s">
        <v>211</v>
      </c>
    </row>
    <row r="108" spans="1:10" ht="15" customHeight="1" x14ac:dyDescent="0.25">
      <c r="A108" t="s">
        <v>804</v>
      </c>
      <c r="B108" s="3" t="s">
        <v>528</v>
      </c>
      <c r="C108" s="13">
        <v>9919.7871091199995</v>
      </c>
      <c r="D108" s="13">
        <v>0</v>
      </c>
      <c r="E108" s="13">
        <v>4167.6768000000002</v>
      </c>
      <c r="F108" s="13">
        <v>5745.2975999999999</v>
      </c>
      <c r="G108" s="13">
        <v>6.8127091200000001</v>
      </c>
      <c r="H108" s="13">
        <v>0</v>
      </c>
      <c r="I108" s="13">
        <v>0</v>
      </c>
      <c r="J108" s="16" t="s">
        <v>225</v>
      </c>
    </row>
    <row r="109" spans="1:10" ht="15" customHeight="1" x14ac:dyDescent="0.25">
      <c r="A109" t="s">
        <v>880</v>
      </c>
      <c r="B109" s="3" t="s">
        <v>425</v>
      </c>
      <c r="C109" s="13">
        <v>9818.7969700799986</v>
      </c>
      <c r="D109" s="13">
        <v>9808.7045515199989</v>
      </c>
      <c r="E109" s="13">
        <v>0</v>
      </c>
      <c r="F109" s="13">
        <v>4.6584719999999988</v>
      </c>
      <c r="G109" s="13">
        <v>5.4339465600000008</v>
      </c>
      <c r="H109" s="13">
        <v>0</v>
      </c>
      <c r="I109" s="13">
        <v>0</v>
      </c>
      <c r="J109" s="16" t="s">
        <v>179</v>
      </c>
    </row>
    <row r="110" spans="1:10" ht="15" customHeight="1" x14ac:dyDescent="0.25">
      <c r="A110" t="s">
        <v>862</v>
      </c>
      <c r="B110" s="3" t="s">
        <v>47</v>
      </c>
      <c r="C110" s="13">
        <v>9808.6456742399987</v>
      </c>
      <c r="D110" s="13">
        <v>9798.6570393599995</v>
      </c>
      <c r="E110" s="13">
        <v>0</v>
      </c>
      <c r="F110" s="13">
        <v>4.6357920000000004</v>
      </c>
      <c r="G110" s="13">
        <v>5.3528428800000007</v>
      </c>
      <c r="H110" s="13">
        <v>0</v>
      </c>
      <c r="I110" s="13">
        <v>0</v>
      </c>
      <c r="J110" s="16" t="s">
        <v>179</v>
      </c>
    </row>
    <row r="111" spans="1:10" ht="15" customHeight="1" x14ac:dyDescent="0.25">
      <c r="A111" t="s">
        <v>835</v>
      </c>
      <c r="B111" s="3" t="s">
        <v>363</v>
      </c>
      <c r="C111" s="13">
        <v>9783.197716319999</v>
      </c>
      <c r="D111" s="13">
        <v>9729.9413567999982</v>
      </c>
      <c r="E111" s="13">
        <v>0</v>
      </c>
      <c r="F111" s="13">
        <v>4.134564000000001</v>
      </c>
      <c r="G111" s="13">
        <v>49.121795520000006</v>
      </c>
      <c r="H111" s="13">
        <v>0</v>
      </c>
      <c r="I111" s="13">
        <v>0</v>
      </c>
      <c r="J111" s="16" t="s">
        <v>183</v>
      </c>
    </row>
    <row r="112" spans="1:10" ht="15" customHeight="1" x14ac:dyDescent="0.25">
      <c r="A112" t="s">
        <v>811</v>
      </c>
      <c r="B112" s="3" t="s">
        <v>365</v>
      </c>
      <c r="C112" s="13">
        <v>9565.0309036800008</v>
      </c>
      <c r="D112" s="13">
        <v>9533.9148508800008</v>
      </c>
      <c r="E112" s="13">
        <v>0</v>
      </c>
      <c r="F112" s="13">
        <v>9.3532320000000002</v>
      </c>
      <c r="G112" s="13">
        <v>21.7628208</v>
      </c>
      <c r="H112" s="13">
        <v>0</v>
      </c>
      <c r="I112" s="13">
        <v>0</v>
      </c>
      <c r="J112" s="16" t="s">
        <v>179</v>
      </c>
    </row>
    <row r="113" spans="1:10" ht="15" customHeight="1" x14ac:dyDescent="0.25">
      <c r="A113" t="s">
        <v>839</v>
      </c>
      <c r="B113" s="3" t="s">
        <v>185</v>
      </c>
      <c r="C113" s="13">
        <v>9442.1580119999962</v>
      </c>
      <c r="D113" s="13">
        <v>9431.5757961599975</v>
      </c>
      <c r="E113" s="13">
        <v>0</v>
      </c>
      <c r="F113" s="13">
        <v>4.7968200000000039</v>
      </c>
      <c r="G113" s="13">
        <v>5.7853958399999996</v>
      </c>
      <c r="H113" s="13">
        <v>0</v>
      </c>
      <c r="I113" s="13">
        <v>0</v>
      </c>
      <c r="J113" s="16" t="s">
        <v>183</v>
      </c>
    </row>
    <row r="114" spans="1:10" ht="15" customHeight="1" x14ac:dyDescent="0.25">
      <c r="A114" t="s">
        <v>846</v>
      </c>
      <c r="B114" s="3" t="s">
        <v>383</v>
      </c>
      <c r="C114" s="13">
        <v>9213.2114860800011</v>
      </c>
      <c r="D114" s="13">
        <v>9203.7292502400014</v>
      </c>
      <c r="E114" s="13">
        <v>0</v>
      </c>
      <c r="F114" s="13">
        <v>4.3727039999999997</v>
      </c>
      <c r="G114" s="13">
        <v>5.1095318399999998</v>
      </c>
      <c r="H114" s="13">
        <v>0</v>
      </c>
      <c r="I114" s="13">
        <v>0</v>
      </c>
      <c r="J114" s="16" t="s">
        <v>183</v>
      </c>
    </row>
    <row r="115" spans="1:10" ht="15" customHeight="1" x14ac:dyDescent="0.25">
      <c r="A115" t="s">
        <v>843</v>
      </c>
      <c r="B115" s="3" t="s">
        <v>397</v>
      </c>
      <c r="C115" s="13">
        <v>9028.9719575999989</v>
      </c>
      <c r="D115" s="13">
        <v>9019.69066656</v>
      </c>
      <c r="E115" s="13">
        <v>0</v>
      </c>
      <c r="F115" s="13">
        <v>4.3069320000000006</v>
      </c>
      <c r="G115" s="13">
        <v>4.9743590400000004</v>
      </c>
      <c r="H115" s="13">
        <v>0</v>
      </c>
      <c r="I115" s="13">
        <v>0</v>
      </c>
      <c r="J115" s="16" t="s">
        <v>183</v>
      </c>
    </row>
    <row r="116" spans="1:10" ht="15" customHeight="1" x14ac:dyDescent="0.25">
      <c r="A116" t="s">
        <v>850</v>
      </c>
      <c r="B116" s="3" t="s">
        <v>387</v>
      </c>
      <c r="C116" s="13">
        <v>8803.9018065599994</v>
      </c>
      <c r="D116" s="13">
        <v>8794.7112355200006</v>
      </c>
      <c r="E116" s="13">
        <v>0</v>
      </c>
      <c r="F116" s="13">
        <v>4.2162119999999996</v>
      </c>
      <c r="G116" s="13">
        <v>4.9743590400000004</v>
      </c>
      <c r="H116" s="13">
        <v>0</v>
      </c>
      <c r="I116" s="13">
        <v>0</v>
      </c>
      <c r="J116" s="16" t="s">
        <v>183</v>
      </c>
    </row>
    <row r="117" spans="1:10" ht="15" customHeight="1" x14ac:dyDescent="0.25">
      <c r="A117" t="s">
        <v>841</v>
      </c>
      <c r="B117" s="3" t="s">
        <v>373</v>
      </c>
      <c r="C117" s="13">
        <v>8755.2130175999991</v>
      </c>
      <c r="D117" s="13">
        <v>8746.3453190399996</v>
      </c>
      <c r="E117" s="13">
        <v>0</v>
      </c>
      <c r="F117" s="13">
        <v>4.1096159999999999</v>
      </c>
      <c r="G117" s="13">
        <v>4.7580825600000001</v>
      </c>
      <c r="H117" s="13">
        <v>0</v>
      </c>
      <c r="I117" s="13">
        <v>0</v>
      </c>
      <c r="J117" s="16" t="s">
        <v>179</v>
      </c>
    </row>
    <row r="118" spans="1:10" ht="15" customHeight="1" x14ac:dyDescent="0.25">
      <c r="A118" t="s">
        <v>853</v>
      </c>
      <c r="B118" s="3" t="s">
        <v>401</v>
      </c>
      <c r="C118" s="13">
        <v>8512.8620673600017</v>
      </c>
      <c r="D118" s="13">
        <v>8503.8232708800024</v>
      </c>
      <c r="E118" s="13">
        <v>0</v>
      </c>
      <c r="F118" s="13">
        <v>4.0914720000000004</v>
      </c>
      <c r="G118" s="13">
        <v>4.9473244800000007</v>
      </c>
      <c r="H118" s="13">
        <v>0</v>
      </c>
      <c r="I118" s="13">
        <v>0</v>
      </c>
      <c r="J118" s="16" t="s">
        <v>179</v>
      </c>
    </row>
    <row r="119" spans="1:10" ht="15" customHeight="1" x14ac:dyDescent="0.25">
      <c r="A119" t="s">
        <v>871</v>
      </c>
      <c r="B119" s="3" t="s">
        <v>391</v>
      </c>
      <c r="C119" s="13">
        <v>8450.8393435200014</v>
      </c>
      <c r="D119" s="13">
        <v>7822.0739923200017</v>
      </c>
      <c r="E119" s="13">
        <v>0</v>
      </c>
      <c r="F119" s="13">
        <v>3.726324</v>
      </c>
      <c r="G119" s="13">
        <v>625.03902719999996</v>
      </c>
      <c r="H119" s="13">
        <v>0</v>
      </c>
      <c r="I119" s="13">
        <v>0</v>
      </c>
      <c r="J119" s="16" t="s">
        <v>183</v>
      </c>
    </row>
    <row r="120" spans="1:10" ht="15" customHeight="1" x14ac:dyDescent="0.25">
      <c r="A120" t="s">
        <v>376</v>
      </c>
      <c r="B120" s="3" t="s">
        <v>377</v>
      </c>
      <c r="C120" s="13">
        <v>8357.8103380800003</v>
      </c>
      <c r="D120" s="13">
        <v>8177.7232454399991</v>
      </c>
      <c r="E120" s="13">
        <v>0</v>
      </c>
      <c r="F120" s="13">
        <v>3.8941560000000006</v>
      </c>
      <c r="G120" s="13">
        <v>4.5688406399999995</v>
      </c>
      <c r="H120" s="13">
        <v>0</v>
      </c>
      <c r="I120" s="13">
        <v>171.62409600000001</v>
      </c>
      <c r="J120" s="16" t="s">
        <v>179</v>
      </c>
    </row>
    <row r="121" spans="1:10" ht="15" customHeight="1" x14ac:dyDescent="0.25">
      <c r="A121" t="s">
        <v>852</v>
      </c>
      <c r="B121" s="3" t="s">
        <v>358</v>
      </c>
      <c r="C121" s="13">
        <v>8348.8634409599999</v>
      </c>
      <c r="D121" s="13">
        <v>8340.3482803200004</v>
      </c>
      <c r="E121" s="13">
        <v>0</v>
      </c>
      <c r="F121" s="13">
        <v>3.9463200000000014</v>
      </c>
      <c r="G121" s="13">
        <v>4.5688406400000003</v>
      </c>
      <c r="H121" s="13">
        <v>0</v>
      </c>
      <c r="I121" s="13">
        <v>0</v>
      </c>
      <c r="J121" s="16" t="s">
        <v>179</v>
      </c>
    </row>
    <row r="122" spans="1:10" ht="15" customHeight="1" x14ac:dyDescent="0.25">
      <c r="A122" t="s">
        <v>858</v>
      </c>
      <c r="B122" s="3" t="s">
        <v>399</v>
      </c>
      <c r="C122" s="13">
        <v>8302.7023833599997</v>
      </c>
      <c r="D122" s="13">
        <v>8294.1218135999989</v>
      </c>
      <c r="E122" s="13">
        <v>0</v>
      </c>
      <c r="F122" s="13">
        <v>3.9576600000000006</v>
      </c>
      <c r="G122" s="13">
        <v>4.6229097599999989</v>
      </c>
      <c r="H122" s="13">
        <v>0</v>
      </c>
      <c r="I122" s="13">
        <v>0</v>
      </c>
      <c r="J122" s="16" t="s">
        <v>183</v>
      </c>
    </row>
    <row r="123" spans="1:10" ht="15" customHeight="1" x14ac:dyDescent="0.25">
      <c r="A123" t="s">
        <v>48</v>
      </c>
      <c r="B123" s="3" t="s">
        <v>49</v>
      </c>
      <c r="C123" s="13">
        <v>8285.7671366400027</v>
      </c>
      <c r="D123" s="13">
        <v>8276.9582246400023</v>
      </c>
      <c r="E123" s="13">
        <v>0</v>
      </c>
      <c r="F123" s="13">
        <v>4.0778640000000008</v>
      </c>
      <c r="G123" s="13">
        <v>4.7310479999999995</v>
      </c>
      <c r="H123" s="13">
        <v>0</v>
      </c>
      <c r="I123" s="13">
        <v>0</v>
      </c>
      <c r="J123" s="16" t="s">
        <v>179</v>
      </c>
    </row>
    <row r="124" spans="1:10" ht="15" customHeight="1" x14ac:dyDescent="0.25">
      <c r="A124" t="s">
        <v>368</v>
      </c>
      <c r="B124" s="3" t="s">
        <v>369</v>
      </c>
      <c r="C124" s="13">
        <v>8224.0193851199983</v>
      </c>
      <c r="D124" s="13">
        <v>8215.6397601599983</v>
      </c>
      <c r="E124" s="13">
        <v>0</v>
      </c>
      <c r="F124" s="13">
        <v>3.8918880000000007</v>
      </c>
      <c r="G124" s="13">
        <v>4.4877369599999994</v>
      </c>
      <c r="H124" s="13">
        <v>0</v>
      </c>
      <c r="I124" s="13">
        <v>0</v>
      </c>
      <c r="J124" s="16" t="s">
        <v>179</v>
      </c>
    </row>
    <row r="125" spans="1:10" ht="15" customHeight="1" x14ac:dyDescent="0.25">
      <c r="A125" t="s">
        <v>844</v>
      </c>
      <c r="B125" s="3" t="s">
        <v>187</v>
      </c>
      <c r="C125" s="13">
        <v>8178.6525811200027</v>
      </c>
      <c r="D125" s="13">
        <v>8170.3272067200032</v>
      </c>
      <c r="E125" s="13">
        <v>0</v>
      </c>
      <c r="F125" s="13">
        <v>3.8646719999999997</v>
      </c>
      <c r="G125" s="13">
        <v>4.4607023999999988</v>
      </c>
      <c r="H125" s="13">
        <v>0</v>
      </c>
      <c r="I125" s="13">
        <v>0</v>
      </c>
      <c r="J125" s="16" t="s">
        <v>183</v>
      </c>
    </row>
    <row r="126" spans="1:10" ht="15" customHeight="1" x14ac:dyDescent="0.25">
      <c r="A126" t="s">
        <v>829</v>
      </c>
      <c r="B126" s="3" t="s">
        <v>395</v>
      </c>
      <c r="C126" s="13">
        <v>7979.3651447999982</v>
      </c>
      <c r="D126" s="13">
        <v>7971.3199137599986</v>
      </c>
      <c r="E126" s="13">
        <v>0</v>
      </c>
      <c r="F126" s="13">
        <v>3.7467360000000007</v>
      </c>
      <c r="G126" s="13">
        <v>4.2984950399999997</v>
      </c>
      <c r="H126" s="13">
        <v>0</v>
      </c>
      <c r="I126" s="13">
        <v>0</v>
      </c>
      <c r="J126" s="16" t="s">
        <v>183</v>
      </c>
    </row>
    <row r="127" spans="1:10" ht="15" customHeight="1" x14ac:dyDescent="0.25">
      <c r="A127" t="s">
        <v>888</v>
      </c>
      <c r="B127" s="3" t="s">
        <v>389</v>
      </c>
      <c r="C127" s="13">
        <v>7976.8316073599999</v>
      </c>
      <c r="D127" s="13">
        <v>7968.3778641600002</v>
      </c>
      <c r="E127" s="13">
        <v>0</v>
      </c>
      <c r="F127" s="13">
        <v>3.8578679999999994</v>
      </c>
      <c r="G127" s="13">
        <v>4.5958752</v>
      </c>
      <c r="H127" s="13">
        <v>0</v>
      </c>
      <c r="I127" s="13">
        <v>0</v>
      </c>
      <c r="J127" s="16" t="s">
        <v>183</v>
      </c>
    </row>
    <row r="128" spans="1:10" ht="15" customHeight="1" x14ac:dyDescent="0.25">
      <c r="A128" t="s">
        <v>886</v>
      </c>
      <c r="B128" s="3" t="s">
        <v>464</v>
      </c>
      <c r="C128" s="13">
        <v>7974.3746376000008</v>
      </c>
      <c r="D128" s="13">
        <v>7966.0067155200004</v>
      </c>
      <c r="E128" s="13">
        <v>0</v>
      </c>
      <c r="F128" s="13">
        <v>3.8261160000000003</v>
      </c>
      <c r="G128" s="13">
        <v>4.5418060800000006</v>
      </c>
      <c r="H128" s="13">
        <v>0</v>
      </c>
      <c r="I128" s="13">
        <v>0</v>
      </c>
      <c r="J128" s="16" t="s">
        <v>228</v>
      </c>
    </row>
    <row r="129" spans="1:10" ht="15" customHeight="1" x14ac:dyDescent="0.25">
      <c r="A129" t="s">
        <v>830</v>
      </c>
      <c r="B129" s="3" t="s">
        <v>349</v>
      </c>
      <c r="C129" s="13">
        <v>7963.6911782400002</v>
      </c>
      <c r="D129" s="13">
        <v>7955.5310049600002</v>
      </c>
      <c r="E129" s="13">
        <v>0</v>
      </c>
      <c r="F129" s="13">
        <v>3.7535400000000001</v>
      </c>
      <c r="G129" s="13">
        <v>4.4066332799999994</v>
      </c>
      <c r="H129" s="13">
        <v>0</v>
      </c>
      <c r="I129" s="13">
        <v>0</v>
      </c>
      <c r="J129" s="16" t="s">
        <v>179</v>
      </c>
    </row>
    <row r="130" spans="1:10" ht="15" customHeight="1" x14ac:dyDescent="0.25">
      <c r="A130" t="s">
        <v>851</v>
      </c>
      <c r="B130" s="3" t="s">
        <v>393</v>
      </c>
      <c r="C130" s="13">
        <v>7825.5797760000005</v>
      </c>
      <c r="D130" s="13">
        <v>7823.7653760000003</v>
      </c>
      <c r="E130" s="13">
        <v>0</v>
      </c>
      <c r="F130" s="13">
        <v>1.8144</v>
      </c>
      <c r="G130" s="13">
        <v>0</v>
      </c>
      <c r="H130" s="13">
        <v>0</v>
      </c>
      <c r="I130" s="13">
        <v>0</v>
      </c>
      <c r="J130" s="16" t="s">
        <v>183</v>
      </c>
    </row>
    <row r="131" spans="1:10" ht="15" customHeight="1" x14ac:dyDescent="0.25">
      <c r="A131" t="s">
        <v>52</v>
      </c>
      <c r="B131" s="3" t="s">
        <v>298</v>
      </c>
      <c r="C131" s="13">
        <v>7710.2517945599993</v>
      </c>
      <c r="D131" s="13">
        <v>3.0844800000000001</v>
      </c>
      <c r="E131" s="13">
        <v>1189.1124</v>
      </c>
      <c r="F131" s="13">
        <v>6518.0278799999996</v>
      </c>
      <c r="G131" s="13">
        <v>2.7034559999999999E-2</v>
      </c>
      <c r="H131" s="13">
        <v>0</v>
      </c>
      <c r="I131" s="13">
        <v>0</v>
      </c>
      <c r="J131" s="16" t="s">
        <v>225</v>
      </c>
    </row>
    <row r="132" spans="1:10" ht="15" customHeight="1" x14ac:dyDescent="0.25">
      <c r="A132" t="s">
        <v>864</v>
      </c>
      <c r="B132" s="3" t="s">
        <v>409</v>
      </c>
      <c r="C132" s="13">
        <v>7627.9327387200001</v>
      </c>
      <c r="D132" s="13">
        <v>7618.6853769600002</v>
      </c>
      <c r="E132" s="13">
        <v>0</v>
      </c>
      <c r="F132" s="13">
        <v>3.948588</v>
      </c>
      <c r="G132" s="13">
        <v>5.2987737599999996</v>
      </c>
      <c r="H132" s="13">
        <v>0</v>
      </c>
      <c r="I132" s="13">
        <v>0</v>
      </c>
      <c r="J132" s="16" t="s">
        <v>183</v>
      </c>
    </row>
    <row r="133" spans="1:10" ht="15" customHeight="1" x14ac:dyDescent="0.25">
      <c r="A133" t="s">
        <v>873</v>
      </c>
      <c r="B133" s="3" t="s">
        <v>411</v>
      </c>
      <c r="C133" s="13">
        <v>7589.2498214400002</v>
      </c>
      <c r="D133" s="13">
        <v>7151.8072348800006</v>
      </c>
      <c r="E133" s="13">
        <v>0</v>
      </c>
      <c r="F133" s="13">
        <v>3.1888080000000003</v>
      </c>
      <c r="G133" s="13">
        <v>408.49220160000004</v>
      </c>
      <c r="H133" s="13">
        <v>0</v>
      </c>
      <c r="I133" s="13">
        <v>25.761576959999999</v>
      </c>
      <c r="J133" s="16" t="s">
        <v>183</v>
      </c>
    </row>
    <row r="134" spans="1:10" ht="15" customHeight="1" x14ac:dyDescent="0.25">
      <c r="A134" t="s">
        <v>849</v>
      </c>
      <c r="B134" s="3" t="s">
        <v>439</v>
      </c>
      <c r="C134" s="13">
        <v>7569.8015399999995</v>
      </c>
      <c r="D134" s="13">
        <v>0.18080496000000001</v>
      </c>
      <c r="E134" s="13">
        <v>7530.9067007999993</v>
      </c>
      <c r="F134" s="13">
        <v>11.571335999999999</v>
      </c>
      <c r="G134" s="13">
        <v>27.142698240000001</v>
      </c>
      <c r="H134" s="13">
        <v>0</v>
      </c>
      <c r="I134" s="13">
        <v>0</v>
      </c>
      <c r="J134" s="16" t="s">
        <v>192</v>
      </c>
    </row>
    <row r="135" spans="1:10" ht="15" customHeight="1" x14ac:dyDescent="0.25">
      <c r="A135" t="s">
        <v>836</v>
      </c>
      <c r="B135" s="3" t="s">
        <v>433</v>
      </c>
      <c r="C135" s="13">
        <v>7531.1178062400013</v>
      </c>
      <c r="D135" s="13">
        <v>4158.6691204800009</v>
      </c>
      <c r="E135" s="13">
        <v>0</v>
      </c>
      <c r="F135" s="13">
        <v>2.0457359999999998</v>
      </c>
      <c r="G135" s="13">
        <v>2.5953177599999995</v>
      </c>
      <c r="H135" s="13">
        <v>0</v>
      </c>
      <c r="I135" s="13">
        <v>3367.807632</v>
      </c>
      <c r="J135" s="16" t="s">
        <v>179</v>
      </c>
    </row>
    <row r="136" spans="1:10" ht="15" customHeight="1" x14ac:dyDescent="0.25">
      <c r="A136" t="s">
        <v>848</v>
      </c>
      <c r="B136" s="3" t="s">
        <v>385</v>
      </c>
      <c r="C136" s="13">
        <v>7525.6296998400003</v>
      </c>
      <c r="D136" s="13">
        <v>7484.6286144000005</v>
      </c>
      <c r="E136" s="13">
        <v>0</v>
      </c>
      <c r="F136" s="13">
        <v>3.1797360000000001</v>
      </c>
      <c r="G136" s="13">
        <v>37.821349440000006</v>
      </c>
      <c r="H136" s="13">
        <v>0</v>
      </c>
      <c r="I136" s="13">
        <v>0</v>
      </c>
      <c r="J136" s="16" t="s">
        <v>179</v>
      </c>
    </row>
    <row r="137" spans="1:10" ht="15" customHeight="1" x14ac:dyDescent="0.25">
      <c r="A137" t="s">
        <v>856</v>
      </c>
      <c r="B137" s="3" t="s">
        <v>446</v>
      </c>
      <c r="C137" s="13">
        <v>7521.1493111999998</v>
      </c>
      <c r="D137" s="13">
        <v>0</v>
      </c>
      <c r="E137" s="13">
        <v>6219.2914559999999</v>
      </c>
      <c r="F137" s="13">
        <v>1290.50334</v>
      </c>
      <c r="G137" s="13">
        <v>11.3545152</v>
      </c>
      <c r="H137" s="13">
        <v>0</v>
      </c>
      <c r="I137" s="13">
        <v>0</v>
      </c>
      <c r="J137" s="16" t="s">
        <v>225</v>
      </c>
    </row>
    <row r="138" spans="1:10" ht="15" customHeight="1" x14ac:dyDescent="0.25">
      <c r="A138" t="s">
        <v>877</v>
      </c>
      <c r="B138" s="3" t="s">
        <v>419</v>
      </c>
      <c r="C138" s="13">
        <v>7489.4445763199983</v>
      </c>
      <c r="D138" s="13">
        <v>7481.6392089599985</v>
      </c>
      <c r="E138" s="13">
        <v>0</v>
      </c>
      <c r="F138" s="13">
        <v>3.5879759999999989</v>
      </c>
      <c r="G138" s="13">
        <v>4.2173913599999988</v>
      </c>
      <c r="H138" s="13">
        <v>0</v>
      </c>
      <c r="I138" s="13">
        <v>0</v>
      </c>
      <c r="J138" s="16" t="s">
        <v>183</v>
      </c>
    </row>
    <row r="139" spans="1:10" ht="15" customHeight="1" x14ac:dyDescent="0.25">
      <c r="A139" t="s">
        <v>857</v>
      </c>
      <c r="B139" s="3" t="s">
        <v>431</v>
      </c>
      <c r="C139" s="13">
        <v>7468.1467862400004</v>
      </c>
      <c r="D139" s="13">
        <v>678.61535615999981</v>
      </c>
      <c r="E139" s="13">
        <v>6638.2636320000001</v>
      </c>
      <c r="F139" s="13">
        <v>58.863672000000008</v>
      </c>
      <c r="G139" s="13">
        <v>92.404126079999998</v>
      </c>
      <c r="H139" s="13">
        <v>0</v>
      </c>
      <c r="I139" s="13">
        <v>0</v>
      </c>
      <c r="J139" s="16" t="s">
        <v>251</v>
      </c>
    </row>
    <row r="140" spans="1:10" ht="15" customHeight="1" x14ac:dyDescent="0.25">
      <c r="A140" t="s">
        <v>869</v>
      </c>
      <c r="B140" s="3" t="s">
        <v>405</v>
      </c>
      <c r="C140" s="13">
        <v>7365.0000513599998</v>
      </c>
      <c r="D140" s="13">
        <v>7337.0219126399998</v>
      </c>
      <c r="E140" s="13">
        <v>0</v>
      </c>
      <c r="F140" s="13">
        <v>8.7295320000000007</v>
      </c>
      <c r="G140" s="13">
        <v>19.248606720000002</v>
      </c>
      <c r="H140" s="13">
        <v>0</v>
      </c>
      <c r="I140" s="13">
        <v>0</v>
      </c>
      <c r="J140" s="16" t="s">
        <v>179</v>
      </c>
    </row>
    <row r="141" spans="1:10" ht="15" customHeight="1" x14ac:dyDescent="0.25">
      <c r="A141" t="s">
        <v>854</v>
      </c>
      <c r="B141" s="3" t="s">
        <v>90</v>
      </c>
      <c r="C141" s="13">
        <v>7332.1521537600001</v>
      </c>
      <c r="D141" s="13">
        <v>5788.5990724800004</v>
      </c>
      <c r="E141" s="13">
        <v>1529.78559552</v>
      </c>
      <c r="F141" s="13">
        <v>5.0893920000000001</v>
      </c>
      <c r="G141" s="13">
        <v>8.6780937600000012</v>
      </c>
      <c r="H141" s="13">
        <v>0</v>
      </c>
      <c r="I141" s="13">
        <v>0</v>
      </c>
      <c r="J141" s="16" t="s">
        <v>179</v>
      </c>
    </row>
    <row r="142" spans="1:10" ht="15" customHeight="1" x14ac:dyDescent="0.25">
      <c r="A142" t="s">
        <v>865</v>
      </c>
      <c r="B142" s="3" t="s">
        <v>460</v>
      </c>
      <c r="C142" s="13">
        <v>7238.5224912000003</v>
      </c>
      <c r="D142" s="13">
        <v>3.7812095999999999</v>
      </c>
      <c r="E142" s="13">
        <v>7197.7248</v>
      </c>
      <c r="F142" s="13">
        <v>11.063303999999999</v>
      </c>
      <c r="G142" s="13">
        <v>25.9531776</v>
      </c>
      <c r="H142" s="13">
        <v>0</v>
      </c>
      <c r="I142" s="13">
        <v>0</v>
      </c>
      <c r="J142" s="16" t="s">
        <v>225</v>
      </c>
    </row>
    <row r="143" spans="1:10" ht="15" customHeight="1" x14ac:dyDescent="0.25">
      <c r="A143" t="s">
        <v>879</v>
      </c>
      <c r="B143" s="3" t="s">
        <v>454</v>
      </c>
      <c r="C143" s="13">
        <v>7222.8783715199988</v>
      </c>
      <c r="D143" s="13">
        <v>7215.5111817599991</v>
      </c>
      <c r="E143" s="13">
        <v>0</v>
      </c>
      <c r="F143" s="13">
        <v>3.4201439999999996</v>
      </c>
      <c r="G143" s="13">
        <v>3.9470457599999995</v>
      </c>
      <c r="H143" s="13">
        <v>0</v>
      </c>
      <c r="I143" s="13">
        <v>0</v>
      </c>
      <c r="J143" s="16" t="s">
        <v>183</v>
      </c>
    </row>
    <row r="144" spans="1:10" ht="15" customHeight="1" x14ac:dyDescent="0.25">
      <c r="A144" t="s">
        <v>860</v>
      </c>
      <c r="B144" s="3" t="s">
        <v>56</v>
      </c>
      <c r="C144" s="13">
        <v>7115.9917953600007</v>
      </c>
      <c r="D144" s="13">
        <v>7108.6495536000002</v>
      </c>
      <c r="E144" s="13">
        <v>0</v>
      </c>
      <c r="F144" s="13">
        <v>3.3951960000000003</v>
      </c>
      <c r="G144" s="13">
        <v>3.9470457599999995</v>
      </c>
      <c r="H144" s="13">
        <v>0</v>
      </c>
      <c r="I144" s="13">
        <v>0</v>
      </c>
      <c r="J144" s="16" t="s">
        <v>183</v>
      </c>
    </row>
    <row r="145" spans="1:10" ht="15" customHeight="1" x14ac:dyDescent="0.25">
      <c r="A145" t="s">
        <v>872</v>
      </c>
      <c r="B145" s="3" t="s">
        <v>443</v>
      </c>
      <c r="C145" s="13">
        <v>7036.1411399999997</v>
      </c>
      <c r="D145" s="13">
        <v>7028.8576848000002</v>
      </c>
      <c r="E145" s="13">
        <v>0</v>
      </c>
      <c r="F145" s="13">
        <v>3.3634440000000003</v>
      </c>
      <c r="G145" s="13">
        <v>3.9200111999999998</v>
      </c>
      <c r="H145" s="13">
        <v>0</v>
      </c>
      <c r="I145" s="13">
        <v>0</v>
      </c>
      <c r="J145" s="16" t="s">
        <v>179</v>
      </c>
    </row>
    <row r="146" spans="1:10" ht="15" customHeight="1" x14ac:dyDescent="0.25">
      <c r="A146" t="s">
        <v>874</v>
      </c>
      <c r="B146" s="3" t="s">
        <v>421</v>
      </c>
      <c r="C146" s="13">
        <v>6949.2710246399993</v>
      </c>
      <c r="D146" s="13">
        <v>6942.0306614399997</v>
      </c>
      <c r="E146" s="13">
        <v>0</v>
      </c>
      <c r="F146" s="13">
        <v>3.3203519999999997</v>
      </c>
      <c r="G146" s="13">
        <v>3.9200111999999998</v>
      </c>
      <c r="H146" s="13">
        <v>0</v>
      </c>
      <c r="I146" s="13">
        <v>0</v>
      </c>
      <c r="J146" s="16" t="s">
        <v>183</v>
      </c>
    </row>
    <row r="147" spans="1:10" ht="15" customHeight="1" x14ac:dyDescent="0.25">
      <c r="A147" t="s">
        <v>819</v>
      </c>
      <c r="B147" s="3" t="s">
        <v>467</v>
      </c>
      <c r="C147" s="13">
        <v>6942.0349252799997</v>
      </c>
      <c r="D147" s="13">
        <v>6934.9435243199996</v>
      </c>
      <c r="E147" s="13">
        <v>0</v>
      </c>
      <c r="F147" s="13">
        <v>3.279528</v>
      </c>
      <c r="G147" s="13">
        <v>3.8118729600000005</v>
      </c>
      <c r="H147" s="13">
        <v>0</v>
      </c>
      <c r="I147" s="13">
        <v>0</v>
      </c>
      <c r="J147" s="16" t="s">
        <v>179</v>
      </c>
    </row>
    <row r="148" spans="1:10" ht="15" customHeight="1" x14ac:dyDescent="0.25">
      <c r="A148" t="s">
        <v>882</v>
      </c>
      <c r="B148" s="3" t="s">
        <v>189</v>
      </c>
      <c r="C148" s="13">
        <v>6819.6872116800005</v>
      </c>
      <c r="D148" s="13">
        <v>6812.7179198400008</v>
      </c>
      <c r="E148" s="13">
        <v>0</v>
      </c>
      <c r="F148" s="13">
        <v>3.2114880000000001</v>
      </c>
      <c r="G148" s="13">
        <v>3.7578038400000007</v>
      </c>
      <c r="H148" s="13">
        <v>0</v>
      </c>
      <c r="I148" s="13">
        <v>0</v>
      </c>
      <c r="J148" s="16" t="s">
        <v>183</v>
      </c>
    </row>
    <row r="149" spans="1:10" ht="15" customHeight="1" x14ac:dyDescent="0.25">
      <c r="A149" t="s">
        <v>53</v>
      </c>
      <c r="B149" s="3" t="s">
        <v>54</v>
      </c>
      <c r="C149" s="13">
        <v>6743.2467211199992</v>
      </c>
      <c r="D149" s="13">
        <v>6736.3112678399993</v>
      </c>
      <c r="E149" s="13">
        <v>0</v>
      </c>
      <c r="F149" s="13">
        <v>3.2046840000000003</v>
      </c>
      <c r="G149" s="13">
        <v>3.7307692800000001</v>
      </c>
      <c r="H149" s="13">
        <v>0</v>
      </c>
      <c r="I149" s="13">
        <v>0</v>
      </c>
      <c r="J149" s="16" t="s">
        <v>183</v>
      </c>
    </row>
    <row r="150" spans="1:10" ht="15" customHeight="1" x14ac:dyDescent="0.25">
      <c r="A150" t="s">
        <v>891</v>
      </c>
      <c r="B150" s="3" t="s">
        <v>429</v>
      </c>
      <c r="C150" s="13">
        <v>6663.8532945600009</v>
      </c>
      <c r="D150" s="13">
        <v>6197.0391100800007</v>
      </c>
      <c r="E150" s="13">
        <v>0</v>
      </c>
      <c r="F150" s="13">
        <v>2.9552039999999997</v>
      </c>
      <c r="G150" s="13">
        <v>463.85898048000001</v>
      </c>
      <c r="H150" s="13">
        <v>0</v>
      </c>
      <c r="I150" s="13">
        <v>0</v>
      </c>
      <c r="J150" s="16" t="s">
        <v>183</v>
      </c>
    </row>
    <row r="151" spans="1:10" ht="15" customHeight="1" x14ac:dyDescent="0.25">
      <c r="A151" t="s">
        <v>875</v>
      </c>
      <c r="B151" s="3" t="s">
        <v>417</v>
      </c>
      <c r="C151" s="13">
        <v>6457.3977988799998</v>
      </c>
      <c r="D151" s="13">
        <v>6450.8258606399995</v>
      </c>
      <c r="E151" s="13">
        <v>0</v>
      </c>
      <c r="F151" s="13">
        <v>3.0844800000000001</v>
      </c>
      <c r="G151" s="13">
        <v>3.48745824</v>
      </c>
      <c r="H151" s="13">
        <v>0</v>
      </c>
      <c r="I151" s="13">
        <v>0</v>
      </c>
      <c r="J151" s="16" t="s">
        <v>183</v>
      </c>
    </row>
    <row r="152" spans="1:10" ht="15" customHeight="1" x14ac:dyDescent="0.25">
      <c r="A152" t="s">
        <v>884</v>
      </c>
      <c r="B152" s="3" t="s">
        <v>435</v>
      </c>
      <c r="C152" s="13">
        <v>6375.1764484799996</v>
      </c>
      <c r="D152" s="13">
        <v>6368.66801424</v>
      </c>
      <c r="E152" s="13">
        <v>0</v>
      </c>
      <c r="F152" s="13">
        <v>3.0209759999999997</v>
      </c>
      <c r="G152" s="13">
        <v>3.48745824</v>
      </c>
      <c r="H152" s="13">
        <v>0</v>
      </c>
      <c r="I152" s="13">
        <v>0</v>
      </c>
      <c r="J152" s="16" t="s">
        <v>183</v>
      </c>
    </row>
    <row r="153" spans="1:10" ht="15" customHeight="1" x14ac:dyDescent="0.25">
      <c r="A153" t="s">
        <v>876</v>
      </c>
      <c r="B153" s="3" t="s">
        <v>575</v>
      </c>
      <c r="C153" s="13">
        <v>6355.4741510400008</v>
      </c>
      <c r="D153" s="13">
        <v>6348.9071116800005</v>
      </c>
      <c r="E153" s="13">
        <v>0</v>
      </c>
      <c r="F153" s="13">
        <v>3.025512</v>
      </c>
      <c r="G153" s="13">
        <v>3.5415273599999995</v>
      </c>
      <c r="H153" s="13">
        <v>0</v>
      </c>
      <c r="I153" s="13">
        <v>0</v>
      </c>
      <c r="J153" s="16" t="s">
        <v>183</v>
      </c>
    </row>
    <row r="154" spans="1:10" ht="15" customHeight="1" x14ac:dyDescent="0.25">
      <c r="A154" t="s">
        <v>824</v>
      </c>
      <c r="B154" s="3" t="s">
        <v>471</v>
      </c>
      <c r="C154" s="13">
        <v>6337.9294473600003</v>
      </c>
      <c r="D154" s="13">
        <v>0</v>
      </c>
      <c r="E154" s="13">
        <v>274.59220320000003</v>
      </c>
      <c r="F154" s="13">
        <v>6062.3640000000005</v>
      </c>
      <c r="G154" s="13">
        <v>0.97324416000000002</v>
      </c>
      <c r="H154" s="13">
        <v>0</v>
      </c>
      <c r="I154" s="13">
        <v>0</v>
      </c>
      <c r="J154" s="16" t="s">
        <v>225</v>
      </c>
    </row>
    <row r="155" spans="1:10" ht="15" customHeight="1" x14ac:dyDescent="0.25">
      <c r="A155" t="s">
        <v>903</v>
      </c>
      <c r="B155" s="3" t="s">
        <v>437</v>
      </c>
      <c r="C155" s="13">
        <v>6231.5548041599995</v>
      </c>
      <c r="D155" s="13">
        <v>6225.1437124799995</v>
      </c>
      <c r="E155" s="13">
        <v>0</v>
      </c>
      <c r="F155" s="13">
        <v>2.9506679999999994</v>
      </c>
      <c r="G155" s="13">
        <v>3.4604236799999994</v>
      </c>
      <c r="H155" s="13">
        <v>0</v>
      </c>
      <c r="I155" s="13">
        <v>0</v>
      </c>
      <c r="J155" s="16" t="s">
        <v>183</v>
      </c>
    </row>
    <row r="156" spans="1:10" ht="15" customHeight="1" x14ac:dyDescent="0.25">
      <c r="A156" t="s">
        <v>899</v>
      </c>
      <c r="B156" s="3" t="s">
        <v>146</v>
      </c>
      <c r="C156" s="13">
        <v>6199.38086544</v>
      </c>
      <c r="D156" s="13">
        <v>6178.7427912000003</v>
      </c>
      <c r="E156" s="13">
        <v>0</v>
      </c>
      <c r="F156" s="13">
        <v>6.3367920000000026</v>
      </c>
      <c r="G156" s="13">
        <v>14.301282239999999</v>
      </c>
      <c r="H156" s="13">
        <v>0</v>
      </c>
      <c r="I156" s="13">
        <v>0</v>
      </c>
      <c r="J156" s="16" t="s">
        <v>183</v>
      </c>
    </row>
    <row r="157" spans="1:10" ht="15" customHeight="1" x14ac:dyDescent="0.25">
      <c r="A157" t="s">
        <v>890</v>
      </c>
      <c r="B157" s="3" t="s">
        <v>448</v>
      </c>
      <c r="C157" s="13">
        <v>6196.0395571199988</v>
      </c>
      <c r="D157" s="13">
        <v>6189.6804479999983</v>
      </c>
      <c r="E157" s="13">
        <v>0</v>
      </c>
      <c r="F157" s="13">
        <v>2.9257200000000001</v>
      </c>
      <c r="G157" s="13">
        <v>3.4333891199999997</v>
      </c>
      <c r="H157" s="13">
        <v>0</v>
      </c>
      <c r="I157" s="13">
        <v>0</v>
      </c>
      <c r="J157" s="16" t="s">
        <v>183</v>
      </c>
    </row>
    <row r="158" spans="1:10" ht="15" customHeight="1" x14ac:dyDescent="0.25">
      <c r="A158" t="s">
        <v>832</v>
      </c>
      <c r="B158" s="3" t="s">
        <v>43</v>
      </c>
      <c r="C158" s="13">
        <v>6185.1561508799996</v>
      </c>
      <c r="D158" s="13">
        <v>6178.4533944000004</v>
      </c>
      <c r="E158" s="13">
        <v>0</v>
      </c>
      <c r="F158" s="13">
        <v>3.1071599999999999</v>
      </c>
      <c r="G158" s="13">
        <v>3.5955964800000002</v>
      </c>
      <c r="H158" s="13">
        <v>0</v>
      </c>
      <c r="I158" s="13">
        <v>0</v>
      </c>
      <c r="J158" s="16" t="s">
        <v>211</v>
      </c>
    </row>
    <row r="159" spans="1:10" ht="15" customHeight="1" x14ac:dyDescent="0.25">
      <c r="A159" t="s">
        <v>896</v>
      </c>
      <c r="B159" s="3" t="s">
        <v>530</v>
      </c>
      <c r="C159" s="13">
        <v>6179.6102558400007</v>
      </c>
      <c r="D159" s="13">
        <v>6165.3513398400009</v>
      </c>
      <c r="E159" s="13">
        <v>0</v>
      </c>
      <c r="F159" s="13">
        <v>6.1485480000000008</v>
      </c>
      <c r="G159" s="13">
        <v>8.1103679999999994</v>
      </c>
      <c r="H159" s="13">
        <v>0</v>
      </c>
      <c r="I159" s="13">
        <v>0</v>
      </c>
      <c r="J159" s="16" t="s">
        <v>183</v>
      </c>
    </row>
    <row r="160" spans="1:10" ht="15" customHeight="1" x14ac:dyDescent="0.25">
      <c r="A160" t="s">
        <v>878</v>
      </c>
      <c r="B160" s="3" t="s">
        <v>441</v>
      </c>
      <c r="C160" s="13">
        <v>6029.2730635200014</v>
      </c>
      <c r="D160" s="13">
        <v>6023.1126312000006</v>
      </c>
      <c r="E160" s="13">
        <v>0</v>
      </c>
      <c r="F160" s="13">
        <v>2.862216000000001</v>
      </c>
      <c r="G160" s="13">
        <v>3.2982163199999999</v>
      </c>
      <c r="H160" s="13">
        <v>0</v>
      </c>
      <c r="I160" s="13">
        <v>0</v>
      </c>
      <c r="J160" s="16" t="s">
        <v>183</v>
      </c>
    </row>
    <row r="161" spans="1:10" ht="15" customHeight="1" x14ac:dyDescent="0.25">
      <c r="A161" t="s">
        <v>887</v>
      </c>
      <c r="B161" s="3" t="s">
        <v>484</v>
      </c>
      <c r="C161" s="13">
        <v>5990.6173622400001</v>
      </c>
      <c r="D161" s="13">
        <v>5877.487972334161</v>
      </c>
      <c r="E161" s="13">
        <v>0.21301822583999999</v>
      </c>
      <c r="F161" s="13">
        <v>2.4290279999999997</v>
      </c>
      <c r="G161" s="13">
        <v>2.7845596799999992</v>
      </c>
      <c r="H161" s="13">
        <v>0</v>
      </c>
      <c r="I161" s="13">
        <v>107.70278399999999</v>
      </c>
      <c r="J161" s="16" t="s">
        <v>179</v>
      </c>
    </row>
    <row r="162" spans="1:10" ht="15" customHeight="1" x14ac:dyDescent="0.25">
      <c r="A162" t="s">
        <v>893</v>
      </c>
      <c r="B162" s="3" t="s">
        <v>466</v>
      </c>
      <c r="C162" s="13">
        <v>5953.8477297599993</v>
      </c>
      <c r="D162" s="13">
        <v>5947.3963583999994</v>
      </c>
      <c r="E162" s="13">
        <v>0</v>
      </c>
      <c r="F162" s="13">
        <v>2.9098440000000001</v>
      </c>
      <c r="G162" s="13">
        <v>3.5415273599999999</v>
      </c>
      <c r="H162" s="13">
        <v>0</v>
      </c>
      <c r="I162" s="13">
        <v>0</v>
      </c>
      <c r="J162" s="16" t="s">
        <v>183</v>
      </c>
    </row>
    <row r="163" spans="1:10" ht="15" customHeight="1" x14ac:dyDescent="0.25">
      <c r="A163" t="s">
        <v>990</v>
      </c>
      <c r="B163" s="3" t="s">
        <v>488</v>
      </c>
      <c r="C163" s="13">
        <v>5914.90898208</v>
      </c>
      <c r="D163" s="13">
        <v>5908.2250953599996</v>
      </c>
      <c r="E163" s="13">
        <v>0</v>
      </c>
      <c r="F163" s="13">
        <v>2.9801519999999999</v>
      </c>
      <c r="G163" s="13">
        <v>3.7037347200000004</v>
      </c>
      <c r="H163" s="13">
        <v>0</v>
      </c>
      <c r="I163" s="13">
        <v>0</v>
      </c>
      <c r="J163" s="16" t="s">
        <v>179</v>
      </c>
    </row>
    <row r="164" spans="1:10" ht="15" customHeight="1" x14ac:dyDescent="0.25">
      <c r="A164" t="s">
        <v>861</v>
      </c>
      <c r="B164" s="3" t="s">
        <v>458</v>
      </c>
      <c r="C164" s="13">
        <v>5825.9026828799979</v>
      </c>
      <c r="D164" s="13">
        <v>5819.9524487999979</v>
      </c>
      <c r="E164" s="13">
        <v>0</v>
      </c>
      <c r="F164" s="13">
        <v>2.7601559999999994</v>
      </c>
      <c r="G164" s="13">
        <v>3.1900780799999997</v>
      </c>
      <c r="H164" s="13">
        <v>0</v>
      </c>
      <c r="I164" s="13">
        <v>0</v>
      </c>
      <c r="J164" s="16" t="s">
        <v>183</v>
      </c>
    </row>
    <row r="165" spans="1:10" ht="15" customHeight="1" x14ac:dyDescent="0.25">
      <c r="A165" t="s">
        <v>885</v>
      </c>
      <c r="B165" s="3" t="s">
        <v>450</v>
      </c>
      <c r="C165" s="13">
        <v>5692.6716537600023</v>
      </c>
      <c r="D165" s="13">
        <v>5686.665264000002</v>
      </c>
      <c r="E165" s="13">
        <v>0</v>
      </c>
      <c r="F165" s="13">
        <v>2.7352079999999996</v>
      </c>
      <c r="G165" s="13">
        <v>3.2711817599999997</v>
      </c>
      <c r="H165" s="13">
        <v>0</v>
      </c>
      <c r="I165" s="13">
        <v>0</v>
      </c>
      <c r="J165" s="16" t="s">
        <v>183</v>
      </c>
    </row>
    <row r="166" spans="1:10" ht="15" customHeight="1" x14ac:dyDescent="0.25">
      <c r="A166" t="s">
        <v>902</v>
      </c>
      <c r="B166" s="3" t="s">
        <v>66</v>
      </c>
      <c r="C166" s="13">
        <v>5623.1860305599994</v>
      </c>
      <c r="D166" s="13">
        <v>5617.4437267199992</v>
      </c>
      <c r="E166" s="13">
        <v>0</v>
      </c>
      <c r="F166" s="13">
        <v>2.660364</v>
      </c>
      <c r="G166" s="13">
        <v>3.0819398400000004</v>
      </c>
      <c r="H166" s="13">
        <v>0</v>
      </c>
      <c r="I166" s="13">
        <v>0</v>
      </c>
      <c r="J166" s="16" t="s">
        <v>594</v>
      </c>
    </row>
    <row r="167" spans="1:10" ht="15" customHeight="1" x14ac:dyDescent="0.25">
      <c r="A167" t="s">
        <v>894</v>
      </c>
      <c r="B167" s="3" t="s">
        <v>469</v>
      </c>
      <c r="C167" s="13">
        <v>5591.0791339199995</v>
      </c>
      <c r="D167" s="13">
        <v>5585.3638646399995</v>
      </c>
      <c r="E167" s="13">
        <v>0</v>
      </c>
      <c r="F167" s="13">
        <v>2.6603639999999995</v>
      </c>
      <c r="G167" s="13">
        <v>3.0549052799999994</v>
      </c>
      <c r="H167" s="13">
        <v>0</v>
      </c>
      <c r="I167" s="13">
        <v>0</v>
      </c>
      <c r="J167" s="16" t="s">
        <v>183</v>
      </c>
    </row>
    <row r="168" spans="1:10" ht="15" customHeight="1" x14ac:dyDescent="0.25">
      <c r="A168" t="s">
        <v>881</v>
      </c>
      <c r="B168" s="3" t="s">
        <v>456</v>
      </c>
      <c r="C168" s="13">
        <v>5537.3586508799999</v>
      </c>
      <c r="D168" s="13">
        <v>5531.4698342399997</v>
      </c>
      <c r="E168" s="13">
        <v>0</v>
      </c>
      <c r="F168" s="13">
        <v>2.6717039999999996</v>
      </c>
      <c r="G168" s="13">
        <v>3.2171126399999999</v>
      </c>
      <c r="H168" s="13">
        <v>0</v>
      </c>
      <c r="I168" s="13">
        <v>0</v>
      </c>
      <c r="J168" s="16" t="s">
        <v>183</v>
      </c>
    </row>
    <row r="169" spans="1:10" ht="15" customHeight="1" x14ac:dyDescent="0.25">
      <c r="A169" t="s">
        <v>889</v>
      </c>
      <c r="B169" s="3" t="s">
        <v>519</v>
      </c>
      <c r="C169" s="13">
        <v>5426.2610337600008</v>
      </c>
      <c r="D169" s="13">
        <v>0</v>
      </c>
      <c r="E169" s="13">
        <v>5398.4750400000003</v>
      </c>
      <c r="F169" s="13">
        <v>8.2940760000000004</v>
      </c>
      <c r="G169" s="13">
        <v>19.49191776</v>
      </c>
      <c r="H169" s="13">
        <v>0</v>
      </c>
      <c r="I169" s="13">
        <v>0</v>
      </c>
      <c r="J169" s="16" t="s">
        <v>225</v>
      </c>
    </row>
    <row r="170" spans="1:10" ht="15" customHeight="1" x14ac:dyDescent="0.25">
      <c r="A170" t="s">
        <v>322</v>
      </c>
      <c r="B170" s="3" t="s">
        <v>452</v>
      </c>
      <c r="C170" s="13">
        <v>5391.7863451199992</v>
      </c>
      <c r="D170" s="13">
        <v>5386.1842944</v>
      </c>
      <c r="E170" s="13">
        <v>0</v>
      </c>
      <c r="F170" s="13">
        <v>2.5741800000000001</v>
      </c>
      <c r="G170" s="13">
        <v>3.0278707200000001</v>
      </c>
      <c r="H170" s="13">
        <v>0</v>
      </c>
      <c r="I170" s="13">
        <v>0</v>
      </c>
      <c r="J170" s="16" t="s">
        <v>179</v>
      </c>
    </row>
    <row r="171" spans="1:10" ht="15" customHeight="1" x14ac:dyDescent="0.25">
      <c r="A171" t="s">
        <v>895</v>
      </c>
      <c r="B171" s="3" t="s">
        <v>513</v>
      </c>
      <c r="C171" s="13">
        <v>5283.1978617599998</v>
      </c>
      <c r="D171" s="13">
        <v>5256.888336</v>
      </c>
      <c r="E171" s="13">
        <v>0</v>
      </c>
      <c r="F171" s="13">
        <v>7.4934719999999997</v>
      </c>
      <c r="G171" s="13">
        <v>18.816053759999996</v>
      </c>
      <c r="H171" s="13">
        <v>0</v>
      </c>
      <c r="I171" s="13">
        <v>0</v>
      </c>
      <c r="J171" s="16" t="s">
        <v>228</v>
      </c>
    </row>
    <row r="172" spans="1:10" ht="15" customHeight="1" x14ac:dyDescent="0.25">
      <c r="A172" t="s">
        <v>897</v>
      </c>
      <c r="B172" s="3" t="s">
        <v>495</v>
      </c>
      <c r="C172" s="13">
        <v>5236.1557315200007</v>
      </c>
      <c r="D172" s="13">
        <v>5230.7434670400007</v>
      </c>
      <c r="E172" s="13">
        <v>0</v>
      </c>
      <c r="F172" s="13">
        <v>2.4925319999999997</v>
      </c>
      <c r="G172" s="13">
        <v>2.9197324800000004</v>
      </c>
      <c r="H172" s="13">
        <v>0</v>
      </c>
      <c r="I172" s="13">
        <v>0</v>
      </c>
      <c r="J172" s="16" t="s">
        <v>183</v>
      </c>
    </row>
    <row r="173" spans="1:10" ht="15" customHeight="1" x14ac:dyDescent="0.25">
      <c r="A173" t="s">
        <v>763</v>
      </c>
      <c r="B173" s="3" t="s">
        <v>444</v>
      </c>
      <c r="C173" s="13">
        <v>5206.0845916800008</v>
      </c>
      <c r="D173" s="13">
        <v>5199.1450560000003</v>
      </c>
      <c r="E173" s="13">
        <v>0</v>
      </c>
      <c r="F173" s="13">
        <v>2.803248</v>
      </c>
      <c r="G173" s="13">
        <v>4.1362876800000006</v>
      </c>
      <c r="H173" s="13">
        <v>0</v>
      </c>
      <c r="I173" s="13">
        <v>0</v>
      </c>
      <c r="J173" s="16" t="s">
        <v>228</v>
      </c>
    </row>
    <row r="174" spans="1:10" ht="15" customHeight="1" x14ac:dyDescent="0.25">
      <c r="A174" t="s">
        <v>414</v>
      </c>
      <c r="B174" s="3" t="s">
        <v>415</v>
      </c>
      <c r="C174" s="13">
        <v>5203.0144454399997</v>
      </c>
      <c r="D174" s="13">
        <v>4071.2837155199995</v>
      </c>
      <c r="E174" s="13">
        <v>1102.2739459200002</v>
      </c>
      <c r="F174" s="13">
        <v>22.698143999999999</v>
      </c>
      <c r="G174" s="13">
        <v>6.7586400000000006</v>
      </c>
      <c r="H174" s="13">
        <v>0</v>
      </c>
      <c r="I174" s="13">
        <v>0</v>
      </c>
      <c r="J174" s="16" t="s">
        <v>179</v>
      </c>
    </row>
    <row r="175" spans="1:10" ht="15" customHeight="1" x14ac:dyDescent="0.25">
      <c r="A175" t="s">
        <v>900</v>
      </c>
      <c r="B175" s="3" t="s">
        <v>526</v>
      </c>
      <c r="C175" s="13">
        <v>5154.6524299200019</v>
      </c>
      <c r="D175" s="13">
        <v>5103.6259680000012</v>
      </c>
      <c r="E175" s="13">
        <v>0</v>
      </c>
      <c r="F175" s="13">
        <v>23.802659999999999</v>
      </c>
      <c r="G175" s="13">
        <v>27.223801920000003</v>
      </c>
      <c r="H175" s="13">
        <v>0</v>
      </c>
      <c r="I175" s="13">
        <v>0</v>
      </c>
      <c r="J175" s="16" t="s">
        <v>183</v>
      </c>
    </row>
    <row r="176" spans="1:10" ht="15" customHeight="1" x14ac:dyDescent="0.25">
      <c r="A176" t="s">
        <v>845</v>
      </c>
      <c r="B176" s="3" t="s">
        <v>64</v>
      </c>
      <c r="C176" s="13">
        <v>4979.2572849600001</v>
      </c>
      <c r="D176" s="13">
        <v>2.5826169600000002</v>
      </c>
      <c r="E176" s="13">
        <v>785.63520000000005</v>
      </c>
      <c r="F176" s="13">
        <v>4191.0394679999999</v>
      </c>
      <c r="G176" s="13">
        <v>0</v>
      </c>
      <c r="H176" s="13">
        <v>0</v>
      </c>
      <c r="I176" s="13">
        <v>0</v>
      </c>
      <c r="J176" s="16" t="s">
        <v>225</v>
      </c>
    </row>
    <row r="177" spans="1:10" ht="15" customHeight="1" x14ac:dyDescent="0.25">
      <c r="A177" t="s">
        <v>811</v>
      </c>
      <c r="B177" s="3" t="s">
        <v>552</v>
      </c>
      <c r="C177" s="13">
        <v>4870.17628272</v>
      </c>
      <c r="D177" s="13">
        <v>4865.3853595199998</v>
      </c>
      <c r="E177" s="13">
        <v>0</v>
      </c>
      <c r="F177" s="13">
        <v>2.2226399999999997</v>
      </c>
      <c r="G177" s="13">
        <v>2.5682831999999998</v>
      </c>
      <c r="H177" s="13">
        <v>0</v>
      </c>
      <c r="I177" s="13">
        <v>0</v>
      </c>
      <c r="J177" s="16" t="s">
        <v>179</v>
      </c>
    </row>
    <row r="178" spans="1:10" ht="15" customHeight="1" x14ac:dyDescent="0.25">
      <c r="A178" t="s">
        <v>907</v>
      </c>
      <c r="B178" s="3" t="s">
        <v>532</v>
      </c>
      <c r="C178" s="13">
        <v>4834.9224000000004</v>
      </c>
      <c r="D178" s="13">
        <v>0</v>
      </c>
      <c r="E178" s="13">
        <v>1380.7583999999999</v>
      </c>
      <c r="F178" s="13">
        <v>3454.1640000000002</v>
      </c>
      <c r="G178" s="13">
        <v>0</v>
      </c>
      <c r="H178" s="13">
        <v>0</v>
      </c>
      <c r="I178" s="13">
        <v>0</v>
      </c>
      <c r="J178" s="16" t="s">
        <v>225</v>
      </c>
    </row>
    <row r="179" spans="1:10" ht="15" customHeight="1" x14ac:dyDescent="0.25">
      <c r="A179" t="s">
        <v>859</v>
      </c>
      <c r="B179" s="3" t="s">
        <v>58</v>
      </c>
      <c r="C179" s="13">
        <v>4739.8053830400004</v>
      </c>
      <c r="D179" s="13">
        <v>4735.0278864000002</v>
      </c>
      <c r="E179" s="13">
        <v>0</v>
      </c>
      <c r="F179" s="13">
        <v>2.2362479999999993</v>
      </c>
      <c r="G179" s="13">
        <v>2.5412486400000001</v>
      </c>
      <c r="H179" s="13">
        <v>0</v>
      </c>
      <c r="I179" s="13">
        <v>0</v>
      </c>
      <c r="J179" s="16" t="s">
        <v>183</v>
      </c>
    </row>
    <row r="180" spans="1:10" ht="15" customHeight="1" x14ac:dyDescent="0.25">
      <c r="A180" t="s">
        <v>892</v>
      </c>
      <c r="B180" s="3" t="s">
        <v>501</v>
      </c>
      <c r="C180" s="13">
        <v>4737.8964527999988</v>
      </c>
      <c r="D180" s="13">
        <v>4732.5726403199988</v>
      </c>
      <c r="E180" s="13">
        <v>0</v>
      </c>
      <c r="F180" s="13">
        <v>2.4040800000000004</v>
      </c>
      <c r="G180" s="13">
        <v>2.91973248</v>
      </c>
      <c r="H180" s="13">
        <v>0</v>
      </c>
      <c r="I180" s="13">
        <v>0</v>
      </c>
      <c r="J180" s="16" t="s">
        <v>183</v>
      </c>
    </row>
    <row r="181" spans="1:10" ht="15" customHeight="1" x14ac:dyDescent="0.25">
      <c r="A181" t="s">
        <v>911</v>
      </c>
      <c r="B181" s="3" t="s">
        <v>490</v>
      </c>
      <c r="C181" s="13">
        <v>4736.1020112000006</v>
      </c>
      <c r="D181" s="13">
        <v>4731.3020160000005</v>
      </c>
      <c r="E181" s="13">
        <v>0</v>
      </c>
      <c r="F181" s="13">
        <v>2.2317119999999999</v>
      </c>
      <c r="G181" s="13">
        <v>2.5682831999999998</v>
      </c>
      <c r="H181" s="13">
        <v>0</v>
      </c>
      <c r="I181" s="13">
        <v>0</v>
      </c>
      <c r="J181" s="16" t="s">
        <v>179</v>
      </c>
    </row>
    <row r="182" spans="1:10" ht="15" customHeight="1" x14ac:dyDescent="0.25">
      <c r="A182" t="s">
        <v>847</v>
      </c>
      <c r="B182" s="3" t="s">
        <v>45</v>
      </c>
      <c r="C182" s="13">
        <v>4725.6127833600012</v>
      </c>
      <c r="D182" s="13">
        <v>4720.810520160001</v>
      </c>
      <c r="E182" s="13">
        <v>0</v>
      </c>
      <c r="F182" s="13">
        <v>2.2339800000000003</v>
      </c>
      <c r="G182" s="13">
        <v>2.5682831999999998</v>
      </c>
      <c r="H182" s="13">
        <v>0</v>
      </c>
      <c r="I182" s="13">
        <v>0</v>
      </c>
      <c r="J182" s="16" t="s">
        <v>179</v>
      </c>
    </row>
    <row r="183" spans="1:10" ht="15" customHeight="1" x14ac:dyDescent="0.25">
      <c r="A183" t="s">
        <v>910</v>
      </c>
      <c r="B183" s="3" t="s">
        <v>511</v>
      </c>
      <c r="C183" s="13">
        <v>4613.3362598399999</v>
      </c>
      <c r="D183" s="13">
        <v>4608.5387140799994</v>
      </c>
      <c r="E183" s="13">
        <v>0</v>
      </c>
      <c r="F183" s="13">
        <v>2.2022279999999999</v>
      </c>
      <c r="G183" s="13">
        <v>2.5953177599999999</v>
      </c>
      <c r="H183" s="13">
        <v>0</v>
      </c>
      <c r="I183" s="13">
        <v>0</v>
      </c>
      <c r="J183" s="16" t="s">
        <v>183</v>
      </c>
    </row>
    <row r="184" spans="1:10" ht="15" customHeight="1" x14ac:dyDescent="0.25">
      <c r="A184" t="s">
        <v>898</v>
      </c>
      <c r="B184" s="3" t="s">
        <v>477</v>
      </c>
      <c r="C184" s="13">
        <v>4537.7204140800004</v>
      </c>
      <c r="D184" s="13">
        <v>37.828697760000004</v>
      </c>
      <c r="E184" s="13">
        <v>4443.1006334399999</v>
      </c>
      <c r="F184" s="13">
        <v>8.1829439999999991</v>
      </c>
      <c r="G184" s="13">
        <v>48.608138880000006</v>
      </c>
      <c r="H184" s="13">
        <v>0</v>
      </c>
      <c r="I184" s="13">
        <v>0</v>
      </c>
      <c r="J184" s="16" t="s">
        <v>228</v>
      </c>
    </row>
    <row r="185" spans="1:10" ht="15" customHeight="1" x14ac:dyDescent="0.25">
      <c r="A185" t="s">
        <v>901</v>
      </c>
      <c r="B185" s="3" t="s">
        <v>482</v>
      </c>
      <c r="C185" s="13">
        <v>4528.6226496000008</v>
      </c>
      <c r="D185" s="13">
        <v>4523.8271904000003</v>
      </c>
      <c r="E185" s="13">
        <v>0</v>
      </c>
      <c r="F185" s="13">
        <v>2.227176</v>
      </c>
      <c r="G185" s="13">
        <v>2.5682831999999998</v>
      </c>
      <c r="H185" s="13">
        <v>0</v>
      </c>
      <c r="I185" s="13">
        <v>0</v>
      </c>
      <c r="J185" s="16" t="s">
        <v>192</v>
      </c>
    </row>
    <row r="186" spans="1:10" ht="15" customHeight="1" x14ac:dyDescent="0.25">
      <c r="A186" t="s">
        <v>61</v>
      </c>
      <c r="B186" s="3" t="s">
        <v>62</v>
      </c>
      <c r="C186" s="13">
        <v>4461.0734447999994</v>
      </c>
      <c r="D186" s="13">
        <v>4456.5333623999995</v>
      </c>
      <c r="E186" s="13">
        <v>0</v>
      </c>
      <c r="F186" s="13">
        <v>2.1069719999999998</v>
      </c>
      <c r="G186" s="13">
        <v>2.4331103999999999</v>
      </c>
      <c r="H186" s="13">
        <v>0</v>
      </c>
      <c r="I186" s="13">
        <v>0</v>
      </c>
      <c r="J186" s="16" t="s">
        <v>183</v>
      </c>
    </row>
    <row r="187" spans="1:10" ht="15" customHeight="1" x14ac:dyDescent="0.25">
      <c r="A187" t="s">
        <v>811</v>
      </c>
      <c r="B187" s="3" t="s">
        <v>524</v>
      </c>
      <c r="C187" s="13">
        <v>4377.4741483199996</v>
      </c>
      <c r="D187" s="13">
        <v>4372.8667516799997</v>
      </c>
      <c r="E187" s="13">
        <v>0</v>
      </c>
      <c r="F187" s="13">
        <v>2.0661480000000001</v>
      </c>
      <c r="G187" s="13">
        <v>2.5412486399999996</v>
      </c>
      <c r="H187" s="13">
        <v>0</v>
      </c>
      <c r="I187" s="13">
        <v>0</v>
      </c>
      <c r="J187" s="16" t="s">
        <v>179</v>
      </c>
    </row>
    <row r="188" spans="1:10" ht="15" customHeight="1" x14ac:dyDescent="0.25">
      <c r="A188" t="s">
        <v>913</v>
      </c>
      <c r="B188" s="3" t="s">
        <v>499</v>
      </c>
      <c r="C188" s="13">
        <v>4308.9116011199985</v>
      </c>
      <c r="D188" s="13">
        <v>4304.5251983999988</v>
      </c>
      <c r="E188" s="13">
        <v>0</v>
      </c>
      <c r="F188" s="13">
        <v>2.0343960000000001</v>
      </c>
      <c r="G188" s="13">
        <v>2.3520067199999999</v>
      </c>
      <c r="H188" s="13">
        <v>0</v>
      </c>
      <c r="I188" s="13">
        <v>0</v>
      </c>
      <c r="J188" s="16" t="s">
        <v>179</v>
      </c>
    </row>
    <row r="189" spans="1:10" ht="15" customHeight="1" x14ac:dyDescent="0.25">
      <c r="A189" t="s">
        <v>863</v>
      </c>
      <c r="B189" s="3" t="s">
        <v>475</v>
      </c>
      <c r="C189" s="13">
        <v>4300.6805755200003</v>
      </c>
      <c r="D189" s="13">
        <v>4296.4094779200004</v>
      </c>
      <c r="E189" s="13">
        <v>0</v>
      </c>
      <c r="F189" s="13">
        <v>1.9731599999999998</v>
      </c>
      <c r="G189" s="13">
        <v>2.2979376</v>
      </c>
      <c r="H189" s="13">
        <v>0</v>
      </c>
      <c r="I189" s="13">
        <v>0</v>
      </c>
      <c r="J189" s="16" t="s">
        <v>179</v>
      </c>
    </row>
    <row r="190" spans="1:10" ht="15" customHeight="1" x14ac:dyDescent="0.25">
      <c r="A190" t="s">
        <v>908</v>
      </c>
      <c r="B190" s="3" t="s">
        <v>492</v>
      </c>
      <c r="C190" s="13">
        <v>4256.6807404799993</v>
      </c>
      <c r="D190" s="13">
        <v>4252.3102137599999</v>
      </c>
      <c r="E190" s="13">
        <v>0</v>
      </c>
      <c r="F190" s="13">
        <v>2.0185200000000001</v>
      </c>
      <c r="G190" s="13">
        <v>2.3520067199999999</v>
      </c>
      <c r="H190" s="13">
        <v>0</v>
      </c>
      <c r="I190" s="13">
        <v>0</v>
      </c>
      <c r="J190" s="16" t="s">
        <v>183</v>
      </c>
    </row>
    <row r="191" spans="1:10" ht="15" customHeight="1" x14ac:dyDescent="0.25">
      <c r="A191" t="s">
        <v>926</v>
      </c>
      <c r="B191" s="3" t="s">
        <v>613</v>
      </c>
      <c r="C191" s="13">
        <v>4173.1878585599989</v>
      </c>
      <c r="D191" s="13">
        <v>4168.903334399999</v>
      </c>
      <c r="E191" s="13">
        <v>0</v>
      </c>
      <c r="F191" s="13">
        <v>1.9595519999999997</v>
      </c>
      <c r="G191" s="13">
        <v>2.3249721599999997</v>
      </c>
      <c r="H191" s="13">
        <v>0</v>
      </c>
      <c r="I191" s="13">
        <v>0</v>
      </c>
      <c r="J191" s="16" t="s">
        <v>183</v>
      </c>
    </row>
    <row r="192" spans="1:10" ht="15" customHeight="1" x14ac:dyDescent="0.25">
      <c r="A192" t="s">
        <v>921</v>
      </c>
      <c r="B192" s="3" t="s">
        <v>517</v>
      </c>
      <c r="C192" s="13">
        <v>4169.7659908799988</v>
      </c>
      <c r="D192" s="13">
        <v>4165.390928159999</v>
      </c>
      <c r="E192" s="13">
        <v>0</v>
      </c>
      <c r="F192" s="13">
        <v>2.023056</v>
      </c>
      <c r="G192" s="13">
        <v>2.3520067199999999</v>
      </c>
      <c r="H192" s="13">
        <v>0</v>
      </c>
      <c r="I192" s="13">
        <v>0</v>
      </c>
      <c r="J192" s="16" t="s">
        <v>183</v>
      </c>
    </row>
    <row r="193" spans="1:10" ht="15" customHeight="1" x14ac:dyDescent="0.25">
      <c r="A193" t="s">
        <v>520</v>
      </c>
      <c r="B193" s="3" t="s">
        <v>521</v>
      </c>
      <c r="C193" s="2">
        <f>SUM(D193:I193)</f>
        <v>4134.0745655999999</v>
      </c>
      <c r="D193" s="2">
        <v>4133.9888351999998</v>
      </c>
      <c r="E193" s="2">
        <v>0</v>
      </c>
      <c r="F193" s="2">
        <v>7.8200640000000002E-2</v>
      </c>
      <c r="G193" s="2">
        <v>7.5297599999999999E-3</v>
      </c>
      <c r="H193" s="2">
        <v>0</v>
      </c>
      <c r="I193" s="2">
        <v>0</v>
      </c>
      <c r="J193" t="s">
        <v>179</v>
      </c>
    </row>
    <row r="194" spans="1:10" ht="15" customHeight="1" x14ac:dyDescent="0.25">
      <c r="A194" t="s">
        <v>922</v>
      </c>
      <c r="B194" s="3" t="s">
        <v>515</v>
      </c>
      <c r="C194" s="13">
        <v>4030.4982715200003</v>
      </c>
      <c r="D194" s="13">
        <v>4026.3763176000002</v>
      </c>
      <c r="E194" s="13">
        <v>0</v>
      </c>
      <c r="F194" s="13">
        <v>1.9051200000000001</v>
      </c>
      <c r="G194" s="13">
        <v>2.21683392</v>
      </c>
      <c r="H194" s="13">
        <v>0</v>
      </c>
      <c r="I194" s="13">
        <v>0</v>
      </c>
      <c r="J194" s="16" t="s">
        <v>179</v>
      </c>
    </row>
    <row r="195" spans="1:10" ht="15" customHeight="1" x14ac:dyDescent="0.25">
      <c r="A195" t="s">
        <v>815</v>
      </c>
      <c r="B195" s="3" t="s">
        <v>72</v>
      </c>
      <c r="C195" s="13">
        <v>4024.6472851200001</v>
      </c>
      <c r="D195" s="13">
        <v>4020.4914926400002</v>
      </c>
      <c r="E195" s="13">
        <v>0</v>
      </c>
      <c r="F195" s="13">
        <v>1.911924</v>
      </c>
      <c r="G195" s="13">
        <v>2.2438684800000002</v>
      </c>
      <c r="H195" s="13">
        <v>0</v>
      </c>
      <c r="I195" s="13">
        <v>0</v>
      </c>
      <c r="J195" s="16" t="s">
        <v>179</v>
      </c>
    </row>
    <row r="196" spans="1:10" ht="15" customHeight="1" x14ac:dyDescent="0.25">
      <c r="A196" t="s">
        <v>905</v>
      </c>
      <c r="B196" s="3" t="s">
        <v>70</v>
      </c>
      <c r="C196" s="13">
        <v>3965.2098998399997</v>
      </c>
      <c r="D196" s="13">
        <v>3961.1444644799994</v>
      </c>
      <c r="E196" s="13">
        <v>0</v>
      </c>
      <c r="F196" s="13">
        <v>1.8756359999999999</v>
      </c>
      <c r="G196" s="13">
        <v>2.1897993600000003</v>
      </c>
      <c r="H196" s="13">
        <v>0</v>
      </c>
      <c r="I196" s="13">
        <v>0</v>
      </c>
      <c r="J196" s="16" t="s">
        <v>179</v>
      </c>
    </row>
    <row r="197" spans="1:10" ht="15" customHeight="1" x14ac:dyDescent="0.25">
      <c r="A197" t="s">
        <v>918</v>
      </c>
      <c r="B197" s="3" t="s">
        <v>473</v>
      </c>
      <c r="C197" s="13">
        <v>3868.4113876799997</v>
      </c>
      <c r="D197" s="13">
        <v>3864.4385774399998</v>
      </c>
      <c r="E197" s="13">
        <v>0</v>
      </c>
      <c r="F197" s="13">
        <v>1.8370799999999998</v>
      </c>
      <c r="G197" s="13">
        <v>2.1357302399999996</v>
      </c>
      <c r="H197" s="13">
        <v>0</v>
      </c>
      <c r="I197" s="13">
        <v>0</v>
      </c>
      <c r="J197" s="16" t="s">
        <v>183</v>
      </c>
    </row>
    <row r="198" spans="1:10" ht="15" customHeight="1" x14ac:dyDescent="0.25">
      <c r="A198" t="s">
        <v>906</v>
      </c>
      <c r="B198" s="3" t="s">
        <v>523</v>
      </c>
      <c r="C198" s="13">
        <v>3864.8953526399991</v>
      </c>
      <c r="D198" s="13">
        <v>3860.8302801599993</v>
      </c>
      <c r="E198" s="13">
        <v>0</v>
      </c>
      <c r="F198" s="13">
        <v>1.8212039999999994</v>
      </c>
      <c r="G198" s="13">
        <v>2.2438684799999997</v>
      </c>
      <c r="H198" s="13">
        <v>0</v>
      </c>
      <c r="I198" s="13">
        <v>0</v>
      </c>
      <c r="J198" s="16" t="s">
        <v>228</v>
      </c>
    </row>
    <row r="199" spans="1:10" ht="15" customHeight="1" x14ac:dyDescent="0.25">
      <c r="A199" t="s">
        <v>930</v>
      </c>
      <c r="B199" s="3" t="s">
        <v>536</v>
      </c>
      <c r="C199" s="13">
        <v>3848.4304891200004</v>
      </c>
      <c r="D199" s="13">
        <v>3843.8372448000005</v>
      </c>
      <c r="E199" s="13">
        <v>0</v>
      </c>
      <c r="F199" s="13">
        <v>1.9708919999999999</v>
      </c>
      <c r="G199" s="13">
        <v>2.6223523200000001</v>
      </c>
      <c r="H199" s="13">
        <v>0</v>
      </c>
      <c r="I199" s="13">
        <v>0</v>
      </c>
      <c r="J199" s="16" t="s">
        <v>183</v>
      </c>
    </row>
    <row r="200" spans="1:10" ht="15" customHeight="1" x14ac:dyDescent="0.25">
      <c r="A200" t="s">
        <v>927</v>
      </c>
      <c r="B200" s="3" t="s">
        <v>509</v>
      </c>
      <c r="C200" s="13">
        <v>3839.6924294399996</v>
      </c>
      <c r="D200" s="13">
        <v>3835.7670657599997</v>
      </c>
      <c r="E200" s="13">
        <v>0</v>
      </c>
      <c r="F200" s="13">
        <v>1.8166679999999999</v>
      </c>
      <c r="G200" s="13">
        <v>2.1086956799999999</v>
      </c>
      <c r="H200" s="13">
        <v>0</v>
      </c>
      <c r="I200" s="13">
        <v>0</v>
      </c>
      <c r="J200" s="16" t="s">
        <v>179</v>
      </c>
    </row>
    <row r="201" spans="1:10" ht="15" customHeight="1" x14ac:dyDescent="0.25">
      <c r="A201" t="s">
        <v>916</v>
      </c>
      <c r="B201" s="3" t="s">
        <v>534</v>
      </c>
      <c r="C201" s="13">
        <v>3814.9886476800002</v>
      </c>
      <c r="D201" s="13">
        <v>3811.0746240000003</v>
      </c>
      <c r="E201" s="13">
        <v>0</v>
      </c>
      <c r="F201" s="13">
        <v>1.805328</v>
      </c>
      <c r="G201" s="13">
        <v>2.1086956800000003</v>
      </c>
      <c r="H201" s="13">
        <v>0</v>
      </c>
      <c r="I201" s="13">
        <v>0</v>
      </c>
      <c r="J201" s="16" t="s">
        <v>183</v>
      </c>
    </row>
    <row r="202" spans="1:10" ht="15" customHeight="1" x14ac:dyDescent="0.25">
      <c r="A202" t="s">
        <v>914</v>
      </c>
      <c r="B202" s="3" t="s">
        <v>505</v>
      </c>
      <c r="C202" s="13">
        <v>3801.3839135999997</v>
      </c>
      <c r="D202" s="13">
        <v>3797.5059964799998</v>
      </c>
      <c r="E202" s="13">
        <v>0</v>
      </c>
      <c r="F202" s="13">
        <v>1.7962559999999996</v>
      </c>
      <c r="G202" s="13">
        <v>2.0816611200000001</v>
      </c>
      <c r="H202" s="13">
        <v>0</v>
      </c>
      <c r="I202" s="13">
        <v>0</v>
      </c>
      <c r="J202" s="16" t="s">
        <v>179</v>
      </c>
    </row>
    <row r="203" spans="1:10" ht="15" customHeight="1" x14ac:dyDescent="0.25">
      <c r="A203" t="s">
        <v>934</v>
      </c>
      <c r="B203" s="3" t="s">
        <v>558</v>
      </c>
      <c r="C203" s="13">
        <v>3794.5983297600001</v>
      </c>
      <c r="D203" s="13">
        <v>2854.6884172800001</v>
      </c>
      <c r="E203" s="13">
        <v>0</v>
      </c>
      <c r="F203" s="13">
        <v>1.3494600000000003</v>
      </c>
      <c r="G203" s="13">
        <v>1.5680044799999999</v>
      </c>
      <c r="H203" s="13">
        <v>936.99244799999997</v>
      </c>
      <c r="I203" s="13">
        <v>0</v>
      </c>
      <c r="J203" s="16" t="s">
        <v>179</v>
      </c>
    </row>
    <row r="204" spans="1:10" ht="15" customHeight="1" x14ac:dyDescent="0.25">
      <c r="A204" t="s">
        <v>772</v>
      </c>
      <c r="B204" s="3" t="s">
        <v>543</v>
      </c>
      <c r="C204" s="13">
        <v>3758.4212803200003</v>
      </c>
      <c r="D204" s="13">
        <v>3754.58627376</v>
      </c>
      <c r="E204" s="13">
        <v>0</v>
      </c>
      <c r="F204" s="13">
        <v>1.7803799999999999</v>
      </c>
      <c r="G204" s="13">
        <v>2.05462656</v>
      </c>
      <c r="H204" s="13">
        <v>0</v>
      </c>
      <c r="I204" s="13">
        <v>0</v>
      </c>
      <c r="J204" s="16" t="s">
        <v>179</v>
      </c>
    </row>
    <row r="205" spans="1:10" ht="15" customHeight="1" x14ac:dyDescent="0.25">
      <c r="A205" t="s">
        <v>924</v>
      </c>
      <c r="B205" s="3" t="s">
        <v>538</v>
      </c>
      <c r="C205" s="13">
        <v>3732.3449049599999</v>
      </c>
      <c r="D205" s="13">
        <v>3728.5596129599999</v>
      </c>
      <c r="E205" s="13">
        <v>0</v>
      </c>
      <c r="F205" s="13">
        <v>1.7577</v>
      </c>
      <c r="G205" s="13">
        <v>2.0275919999999998</v>
      </c>
      <c r="H205" s="13">
        <v>0</v>
      </c>
      <c r="I205" s="13">
        <v>0</v>
      </c>
      <c r="J205" s="16" t="s">
        <v>179</v>
      </c>
    </row>
    <row r="206" spans="1:10" ht="15" customHeight="1" x14ac:dyDescent="0.25">
      <c r="A206" t="s">
        <v>867</v>
      </c>
      <c r="B206" s="3" t="s">
        <v>381</v>
      </c>
      <c r="C206" s="13">
        <v>3663.54294768</v>
      </c>
      <c r="D206" s="13">
        <v>3659.7035865600001</v>
      </c>
      <c r="E206" s="13">
        <v>0</v>
      </c>
      <c r="F206" s="13">
        <v>1.7577</v>
      </c>
      <c r="G206" s="13">
        <v>2.0816611200000001</v>
      </c>
      <c r="H206" s="13">
        <v>0</v>
      </c>
      <c r="I206" s="13">
        <v>0</v>
      </c>
      <c r="J206" s="16" t="s">
        <v>179</v>
      </c>
    </row>
    <row r="207" spans="1:10" ht="15" customHeight="1" x14ac:dyDescent="0.25">
      <c r="A207" t="s">
        <v>923</v>
      </c>
      <c r="B207" s="3" t="s">
        <v>78</v>
      </c>
      <c r="C207" s="13">
        <v>3655.6681795200002</v>
      </c>
      <c r="D207" s="13">
        <v>3651.8694609600002</v>
      </c>
      <c r="E207" s="13">
        <v>0</v>
      </c>
      <c r="F207" s="13">
        <v>1.7440920000000002</v>
      </c>
      <c r="G207" s="13">
        <v>2.0546265600000004</v>
      </c>
      <c r="H207" s="13">
        <v>0</v>
      </c>
      <c r="I207" s="13">
        <v>0</v>
      </c>
      <c r="J207" s="16" t="s">
        <v>228</v>
      </c>
    </row>
    <row r="208" spans="1:10" ht="15" customHeight="1" x14ac:dyDescent="0.25">
      <c r="A208" t="s">
        <v>929</v>
      </c>
      <c r="B208" s="3" t="s">
        <v>540</v>
      </c>
      <c r="C208" s="13">
        <v>3646.9312992</v>
      </c>
      <c r="D208" s="13">
        <v>3643.3152</v>
      </c>
      <c r="E208" s="13">
        <v>0</v>
      </c>
      <c r="F208" s="13">
        <v>1.7236799999999999</v>
      </c>
      <c r="G208" s="13">
        <v>1.8924192</v>
      </c>
      <c r="H208" s="13">
        <v>0</v>
      </c>
      <c r="I208" s="13">
        <v>0</v>
      </c>
      <c r="J208" s="16" t="s">
        <v>179</v>
      </c>
    </row>
    <row r="209" spans="1:10" ht="15" customHeight="1" x14ac:dyDescent="0.25">
      <c r="A209" t="s">
        <v>917</v>
      </c>
      <c r="B209" s="3" t="s">
        <v>615</v>
      </c>
      <c r="C209" s="13">
        <v>3569.9937537600013</v>
      </c>
      <c r="D209" s="13">
        <v>3566.3846400000011</v>
      </c>
      <c r="E209" s="13">
        <v>0</v>
      </c>
      <c r="F209" s="13">
        <v>1.6896600000000002</v>
      </c>
      <c r="G209" s="13">
        <v>1.9194537600000001</v>
      </c>
      <c r="H209" s="13">
        <v>0</v>
      </c>
      <c r="I209" s="13">
        <v>0</v>
      </c>
      <c r="J209" s="16" t="s">
        <v>183</v>
      </c>
    </row>
    <row r="210" spans="1:10" ht="15" customHeight="1" x14ac:dyDescent="0.25">
      <c r="A210" t="s">
        <v>932</v>
      </c>
      <c r="B210" s="3" t="s">
        <v>545</v>
      </c>
      <c r="C210" s="13">
        <v>3551.1840503999993</v>
      </c>
      <c r="D210" s="13">
        <v>3547.6290057599995</v>
      </c>
      <c r="E210" s="13">
        <v>0</v>
      </c>
      <c r="F210" s="13">
        <v>1.6896600000000002</v>
      </c>
      <c r="G210" s="13">
        <v>1.8653846400000005</v>
      </c>
      <c r="H210" s="13">
        <v>0</v>
      </c>
      <c r="I210" s="13">
        <v>0</v>
      </c>
      <c r="J210" s="16" t="s">
        <v>179</v>
      </c>
    </row>
    <row r="211" spans="1:10" ht="15" customHeight="1" x14ac:dyDescent="0.25">
      <c r="A211" t="s">
        <v>925</v>
      </c>
      <c r="B211" s="3" t="s">
        <v>551</v>
      </c>
      <c r="C211" s="13">
        <v>3543.0429283200015</v>
      </c>
      <c r="D211" s="13">
        <v>3539.4496905600013</v>
      </c>
      <c r="E211" s="13">
        <v>0</v>
      </c>
      <c r="F211" s="13">
        <v>1.6737839999999993</v>
      </c>
      <c r="G211" s="13">
        <v>1.9194537600000001</v>
      </c>
      <c r="H211" s="13">
        <v>0</v>
      </c>
      <c r="I211" s="13">
        <v>0</v>
      </c>
      <c r="J211" s="16" t="s">
        <v>183</v>
      </c>
    </row>
    <row r="212" spans="1:10" ht="15" customHeight="1" x14ac:dyDescent="0.25">
      <c r="A212" t="s">
        <v>920</v>
      </c>
      <c r="B212" s="3" t="s">
        <v>542</v>
      </c>
      <c r="C212" s="13">
        <v>3536.5748644800001</v>
      </c>
      <c r="D212" s="13">
        <v>3305.4112324800003</v>
      </c>
      <c r="E212" s="13">
        <v>0</v>
      </c>
      <c r="F212" s="13">
        <v>1.6102799999999999</v>
      </c>
      <c r="G212" s="13">
        <v>2.0275919999999998</v>
      </c>
      <c r="H212" s="13">
        <v>227.52576000000002</v>
      </c>
      <c r="I212" s="13">
        <v>0</v>
      </c>
      <c r="J212" s="16" t="s">
        <v>183</v>
      </c>
    </row>
    <row r="213" spans="1:10" ht="15" customHeight="1" x14ac:dyDescent="0.25">
      <c r="A213" t="s">
        <v>915</v>
      </c>
      <c r="B213" s="3" t="s">
        <v>549</v>
      </c>
      <c r="C213" s="13">
        <v>3491.7704337599998</v>
      </c>
      <c r="D213" s="13">
        <v>3488.22917856</v>
      </c>
      <c r="E213" s="13">
        <v>0</v>
      </c>
      <c r="F213" s="13">
        <v>1.6488360000000002</v>
      </c>
      <c r="G213" s="13">
        <v>1.8924192</v>
      </c>
      <c r="H213" s="13">
        <v>0</v>
      </c>
      <c r="I213" s="13">
        <v>0</v>
      </c>
      <c r="J213" s="16" t="s">
        <v>183</v>
      </c>
    </row>
    <row r="214" spans="1:10" ht="15" customHeight="1" x14ac:dyDescent="0.25">
      <c r="A214" t="s">
        <v>935</v>
      </c>
      <c r="B214" s="3" t="s">
        <v>76</v>
      </c>
      <c r="C214" s="13">
        <v>3491.2452556800008</v>
      </c>
      <c r="D214" s="13">
        <v>3487.6792339200006</v>
      </c>
      <c r="E214" s="13">
        <v>0</v>
      </c>
      <c r="F214" s="13">
        <v>1.646568</v>
      </c>
      <c r="G214" s="13">
        <v>1.9194537600000001</v>
      </c>
      <c r="H214" s="13">
        <v>0</v>
      </c>
      <c r="I214" s="13">
        <v>0</v>
      </c>
      <c r="J214" s="16" t="s">
        <v>179</v>
      </c>
    </row>
    <row r="215" spans="1:10" ht="15" customHeight="1" x14ac:dyDescent="0.25">
      <c r="A215" t="s">
        <v>912</v>
      </c>
      <c r="B215" s="3" t="s">
        <v>68</v>
      </c>
      <c r="C215" s="13">
        <v>3384.3138638399992</v>
      </c>
      <c r="D215" s="13">
        <v>3380.8336631999996</v>
      </c>
      <c r="E215" s="13">
        <v>0</v>
      </c>
      <c r="F215" s="13">
        <v>1.614816</v>
      </c>
      <c r="G215" s="13">
        <v>1.86538464</v>
      </c>
      <c r="H215" s="13">
        <v>0</v>
      </c>
      <c r="I215" s="13">
        <v>0</v>
      </c>
      <c r="J215" s="16" t="s">
        <v>183</v>
      </c>
    </row>
    <row r="216" spans="1:10" ht="15" customHeight="1" x14ac:dyDescent="0.25">
      <c r="A216" t="s">
        <v>919</v>
      </c>
      <c r="B216" s="3" t="s">
        <v>503</v>
      </c>
      <c r="C216" s="13">
        <v>3298.9153176</v>
      </c>
      <c r="D216" s="13">
        <v>3295.5436180800002</v>
      </c>
      <c r="E216" s="13">
        <v>0</v>
      </c>
      <c r="F216" s="13">
        <v>1.560384</v>
      </c>
      <c r="G216" s="13">
        <v>1.81131552</v>
      </c>
      <c r="H216" s="13">
        <v>0</v>
      </c>
      <c r="I216" s="13">
        <v>0</v>
      </c>
      <c r="J216" s="16" t="s">
        <v>179</v>
      </c>
    </row>
    <row r="217" spans="1:10" ht="15" customHeight="1" x14ac:dyDescent="0.25">
      <c r="A217" t="s">
        <v>959</v>
      </c>
      <c r="B217" s="3" t="s">
        <v>74</v>
      </c>
      <c r="C217" s="13">
        <v>3295.1728454400004</v>
      </c>
      <c r="D217" s="13">
        <v>3291.5777025600005</v>
      </c>
      <c r="E217" s="13">
        <v>0</v>
      </c>
      <c r="F217" s="13">
        <v>1.6216200000000001</v>
      </c>
      <c r="G217" s="13">
        <v>1.9735228800000002</v>
      </c>
      <c r="H217" s="13">
        <v>0</v>
      </c>
      <c r="I217" s="13">
        <v>0</v>
      </c>
      <c r="J217" s="16" t="s">
        <v>179</v>
      </c>
    </row>
    <row r="218" spans="1:10" ht="15" customHeight="1" x14ac:dyDescent="0.25">
      <c r="A218" t="s">
        <v>960</v>
      </c>
      <c r="B218" s="3" t="s">
        <v>94</v>
      </c>
      <c r="C218" s="13">
        <v>3266.4498955199992</v>
      </c>
      <c r="D218" s="13">
        <v>3263.0736599999996</v>
      </c>
      <c r="E218" s="13">
        <v>0</v>
      </c>
      <c r="F218" s="13">
        <v>1.5649199999999999</v>
      </c>
      <c r="G218" s="13">
        <v>1.81131552</v>
      </c>
      <c r="H218" s="13">
        <v>0</v>
      </c>
      <c r="I218" s="13">
        <v>0</v>
      </c>
      <c r="J218" s="16" t="s">
        <v>183</v>
      </c>
    </row>
    <row r="219" spans="1:10" ht="15" customHeight="1" x14ac:dyDescent="0.25">
      <c r="A219" t="s">
        <v>768</v>
      </c>
      <c r="B219" s="3" t="s">
        <v>92</v>
      </c>
      <c r="C219" s="13">
        <v>3258.6478847999997</v>
      </c>
      <c r="D219" s="13">
        <v>1.2782448</v>
      </c>
      <c r="E219" s="13">
        <v>0</v>
      </c>
      <c r="F219" s="13">
        <v>3257.3696399999999</v>
      </c>
      <c r="G219" s="13">
        <v>0</v>
      </c>
      <c r="H219" s="13">
        <v>0</v>
      </c>
      <c r="I219" s="13">
        <v>0</v>
      </c>
      <c r="J219" s="16" t="s">
        <v>211</v>
      </c>
    </row>
    <row r="220" spans="1:10" ht="15" customHeight="1" x14ac:dyDescent="0.25">
      <c r="A220" t="s">
        <v>928</v>
      </c>
      <c r="B220" s="3" t="s">
        <v>547</v>
      </c>
      <c r="C220" s="13">
        <v>3206.2756824000007</v>
      </c>
      <c r="D220" s="13">
        <v>3202.9988760000006</v>
      </c>
      <c r="E220" s="13">
        <v>0</v>
      </c>
      <c r="F220" s="13">
        <v>1.5195599999999998</v>
      </c>
      <c r="G220" s="13">
        <v>1.7572463999999999</v>
      </c>
      <c r="H220" s="13">
        <v>0</v>
      </c>
      <c r="I220" s="13">
        <v>0</v>
      </c>
      <c r="J220" s="16" t="s">
        <v>183</v>
      </c>
    </row>
    <row r="221" spans="1:10" ht="15" customHeight="1" x14ac:dyDescent="0.25">
      <c r="A221" t="s">
        <v>866</v>
      </c>
      <c r="B221" s="3" t="s">
        <v>28</v>
      </c>
      <c r="C221" s="13">
        <v>3146.326364160001</v>
      </c>
      <c r="D221" s="13">
        <v>1385.6329670400007</v>
      </c>
      <c r="E221" s="13">
        <v>0</v>
      </c>
      <c r="F221" s="13">
        <v>1759.9634640000002</v>
      </c>
      <c r="G221" s="13">
        <v>0.7299331200000001</v>
      </c>
      <c r="H221" s="13">
        <v>0</v>
      </c>
      <c r="I221" s="13">
        <v>0</v>
      </c>
      <c r="J221" s="16" t="s">
        <v>211</v>
      </c>
    </row>
    <row r="222" spans="1:10" ht="15" customHeight="1" x14ac:dyDescent="0.25">
      <c r="A222" t="s">
        <v>984</v>
      </c>
      <c r="B222" s="3" t="s">
        <v>574</v>
      </c>
      <c r="C222" s="13">
        <v>3047.4571679999999</v>
      </c>
      <c r="D222" s="13">
        <v>3047.4571679999999</v>
      </c>
      <c r="E222" s="13">
        <v>0</v>
      </c>
      <c r="F222" s="13">
        <v>0</v>
      </c>
      <c r="G222" s="13">
        <v>0</v>
      </c>
      <c r="H222" s="13">
        <v>0</v>
      </c>
      <c r="I222" s="13">
        <v>0</v>
      </c>
      <c r="J222" s="16" t="s">
        <v>183</v>
      </c>
    </row>
    <row r="223" spans="1:10" ht="15" customHeight="1" x14ac:dyDescent="0.25">
      <c r="A223" t="s">
        <v>951</v>
      </c>
      <c r="B223" s="3" t="s">
        <v>579</v>
      </c>
      <c r="C223" s="13">
        <v>3039.5796782399998</v>
      </c>
      <c r="D223" s="13">
        <v>3036.46562352</v>
      </c>
      <c r="E223" s="13">
        <v>0</v>
      </c>
      <c r="F223" s="13">
        <v>1.4379120000000001</v>
      </c>
      <c r="G223" s="13">
        <v>1.6761427199999999</v>
      </c>
      <c r="H223" s="13">
        <v>0</v>
      </c>
      <c r="I223" s="13">
        <v>0</v>
      </c>
      <c r="J223" s="16" t="s">
        <v>179</v>
      </c>
    </row>
    <row r="224" spans="1:10" ht="15" customHeight="1" x14ac:dyDescent="0.25">
      <c r="A224" t="s">
        <v>931</v>
      </c>
      <c r="B224" s="3" t="s">
        <v>80</v>
      </c>
      <c r="C224" s="13">
        <v>2952.81026208</v>
      </c>
      <c r="D224" s="13">
        <v>0</v>
      </c>
      <c r="E224" s="13">
        <v>2918.3739479999999</v>
      </c>
      <c r="F224" s="13">
        <v>10.294452</v>
      </c>
      <c r="G224" s="13">
        <v>24.141862079999999</v>
      </c>
      <c r="H224" s="13">
        <v>0</v>
      </c>
      <c r="I224" s="13">
        <v>0</v>
      </c>
      <c r="J224" s="16" t="s">
        <v>192</v>
      </c>
    </row>
    <row r="225" spans="1:10" ht="15" customHeight="1" x14ac:dyDescent="0.25">
      <c r="A225" t="s">
        <v>950</v>
      </c>
      <c r="B225" s="3" t="s">
        <v>98</v>
      </c>
      <c r="C225" s="13">
        <v>2934.6831360000001</v>
      </c>
      <c r="D225" s="13">
        <v>0</v>
      </c>
      <c r="E225" s="13">
        <v>480.48033600000002</v>
      </c>
      <c r="F225" s="13">
        <v>2454.2028</v>
      </c>
      <c r="G225" s="13">
        <v>0</v>
      </c>
      <c r="H225" s="13">
        <v>0</v>
      </c>
      <c r="I225" s="13">
        <v>0</v>
      </c>
      <c r="J225" s="16" t="s">
        <v>225</v>
      </c>
    </row>
    <row r="226" spans="1:10" ht="15" customHeight="1" x14ac:dyDescent="0.25">
      <c r="A226" t="s">
        <v>936</v>
      </c>
      <c r="B226" s="3" t="s">
        <v>554</v>
      </c>
      <c r="C226" s="13">
        <v>2813.2189444800001</v>
      </c>
      <c r="D226" s="13">
        <v>2810.3489265600001</v>
      </c>
      <c r="E226" s="13">
        <v>0</v>
      </c>
      <c r="F226" s="13">
        <v>1.329048</v>
      </c>
      <c r="G226" s="13">
        <v>1.5409699200000002</v>
      </c>
      <c r="H226" s="13">
        <v>0</v>
      </c>
      <c r="I226" s="13">
        <v>0</v>
      </c>
      <c r="J226" s="16" t="s">
        <v>179</v>
      </c>
    </row>
    <row r="227" spans="1:10" ht="15" customHeight="1" x14ac:dyDescent="0.25">
      <c r="A227" t="s">
        <v>933</v>
      </c>
      <c r="B227" s="3" t="s">
        <v>560</v>
      </c>
      <c r="C227" s="13">
        <v>2712.22871472</v>
      </c>
      <c r="D227" s="13">
        <v>2711.4107832</v>
      </c>
      <c r="E227" s="13">
        <v>0</v>
      </c>
      <c r="F227" s="13">
        <v>0.358344</v>
      </c>
      <c r="G227" s="13">
        <v>0.45958751999999997</v>
      </c>
      <c r="H227" s="13">
        <v>0</v>
      </c>
      <c r="I227" s="13">
        <v>0</v>
      </c>
      <c r="J227" s="16" t="s">
        <v>183</v>
      </c>
    </row>
    <row r="228" spans="1:10" ht="15" customHeight="1" x14ac:dyDescent="0.25">
      <c r="A228" t="s">
        <v>947</v>
      </c>
      <c r="B228" s="3" t="s">
        <v>88</v>
      </c>
      <c r="C228" s="13">
        <v>2535.4460073599998</v>
      </c>
      <c r="D228" s="13">
        <v>2530.9700640000001</v>
      </c>
      <c r="E228" s="13">
        <v>0</v>
      </c>
      <c r="F228" s="13">
        <v>1.6102799999999999</v>
      </c>
      <c r="G228" s="13">
        <v>2.8656633599999997</v>
      </c>
      <c r="H228" s="13">
        <v>0</v>
      </c>
      <c r="I228" s="13">
        <v>0</v>
      </c>
      <c r="J228" s="16" t="s">
        <v>192</v>
      </c>
    </row>
    <row r="229" spans="1:10" ht="15" customHeight="1" x14ac:dyDescent="0.25">
      <c r="A229" t="s">
        <v>863</v>
      </c>
      <c r="B229" s="3" t="s">
        <v>562</v>
      </c>
      <c r="C229" s="13">
        <v>2493.7304112000002</v>
      </c>
      <c r="D229" s="13">
        <v>2491.2310751999999</v>
      </c>
      <c r="E229" s="13">
        <v>0</v>
      </c>
      <c r="F229" s="13">
        <v>1.1476080000000002</v>
      </c>
      <c r="G229" s="13">
        <v>1.351728</v>
      </c>
      <c r="H229" s="13">
        <v>0</v>
      </c>
      <c r="I229" s="13">
        <v>0</v>
      </c>
      <c r="J229" s="16" t="s">
        <v>179</v>
      </c>
    </row>
    <row r="230" spans="1:10" ht="15" customHeight="1" x14ac:dyDescent="0.25">
      <c r="A230" t="s">
        <v>939</v>
      </c>
      <c r="B230" s="3" t="s">
        <v>84</v>
      </c>
      <c r="C230" s="13">
        <v>2487.2018371200002</v>
      </c>
      <c r="D230" s="13">
        <v>2484.56242944</v>
      </c>
      <c r="E230" s="13">
        <v>0</v>
      </c>
      <c r="F230" s="13">
        <v>1.2065760000000001</v>
      </c>
      <c r="G230" s="13">
        <v>1.4328316800000001</v>
      </c>
      <c r="H230" s="13">
        <v>0</v>
      </c>
      <c r="I230" s="13">
        <v>0</v>
      </c>
      <c r="J230" s="16" t="s">
        <v>179</v>
      </c>
    </row>
    <row r="231" spans="1:10" ht="15" customHeight="1" x14ac:dyDescent="0.25">
      <c r="A231" t="s">
        <v>938</v>
      </c>
      <c r="B231" s="3" t="s">
        <v>60</v>
      </c>
      <c r="C231" s="13">
        <v>2450.3261529599999</v>
      </c>
      <c r="D231" s="13">
        <v>2447.04172608</v>
      </c>
      <c r="E231" s="13">
        <v>0</v>
      </c>
      <c r="F231" s="13">
        <v>1.3109040000000001</v>
      </c>
      <c r="G231" s="13">
        <v>1.9735228799999998</v>
      </c>
      <c r="H231" s="13">
        <v>0</v>
      </c>
      <c r="I231" s="13">
        <v>0</v>
      </c>
      <c r="J231" s="16" t="s">
        <v>192</v>
      </c>
    </row>
    <row r="232" spans="1:10" ht="15" customHeight="1" x14ac:dyDescent="0.25">
      <c r="A232" t="s">
        <v>943</v>
      </c>
      <c r="B232" s="3" t="s">
        <v>564</v>
      </c>
      <c r="C232" s="13">
        <v>2419.4563142399998</v>
      </c>
      <c r="D232" s="13">
        <v>2417.0110473599993</v>
      </c>
      <c r="E232" s="13">
        <v>0</v>
      </c>
      <c r="F232" s="13">
        <v>1.1476079999999997</v>
      </c>
      <c r="G232" s="13">
        <v>1.2976588800000002</v>
      </c>
      <c r="H232" s="13">
        <v>0</v>
      </c>
      <c r="I232" s="13">
        <v>0</v>
      </c>
      <c r="J232" s="16" t="s">
        <v>179</v>
      </c>
    </row>
    <row r="233" spans="1:10" ht="15" customHeight="1" x14ac:dyDescent="0.25">
      <c r="A233" t="s">
        <v>968</v>
      </c>
      <c r="B233" s="3" t="s">
        <v>556</v>
      </c>
      <c r="C233" s="13">
        <v>2311.2396921599993</v>
      </c>
      <c r="D233" s="13">
        <v>2308.7946067199996</v>
      </c>
      <c r="E233" s="13">
        <v>0</v>
      </c>
      <c r="F233" s="13">
        <v>1.1203920000000001</v>
      </c>
      <c r="G233" s="13">
        <v>1.3246934400000001</v>
      </c>
      <c r="H233" s="13">
        <v>0</v>
      </c>
      <c r="I233" s="13">
        <v>0</v>
      </c>
      <c r="J233" s="16" t="s">
        <v>179</v>
      </c>
    </row>
    <row r="234" spans="1:10" ht="15" customHeight="1" x14ac:dyDescent="0.25">
      <c r="A234" t="s">
        <v>940</v>
      </c>
      <c r="B234" s="3" t="s">
        <v>566</v>
      </c>
      <c r="C234" s="13">
        <v>2292.8373215999995</v>
      </c>
      <c r="D234" s="13">
        <v>2290.5232358399999</v>
      </c>
      <c r="E234" s="13">
        <v>0</v>
      </c>
      <c r="F234" s="13">
        <v>1.0704960000000001</v>
      </c>
      <c r="G234" s="13">
        <v>1.2435897600000001</v>
      </c>
      <c r="H234" s="13">
        <v>0</v>
      </c>
      <c r="I234" s="13">
        <v>0</v>
      </c>
      <c r="J234" s="16" t="s">
        <v>179</v>
      </c>
    </row>
    <row r="235" spans="1:10" ht="15" customHeight="1" x14ac:dyDescent="0.25">
      <c r="A235" t="s">
        <v>941</v>
      </c>
      <c r="B235" s="3" t="s">
        <v>568</v>
      </c>
      <c r="C235" s="13">
        <v>2251.5365879999999</v>
      </c>
      <c r="D235" s="13">
        <v>2249.2608768</v>
      </c>
      <c r="E235" s="13">
        <v>0</v>
      </c>
      <c r="F235" s="13">
        <v>1.059156</v>
      </c>
      <c r="G235" s="13">
        <v>1.2165551999999999</v>
      </c>
      <c r="H235" s="13">
        <v>0</v>
      </c>
      <c r="I235" s="13">
        <v>0</v>
      </c>
      <c r="J235" s="16" t="s">
        <v>179</v>
      </c>
    </row>
    <row r="236" spans="1:10" ht="15" customHeight="1" x14ac:dyDescent="0.25">
      <c r="A236" t="s">
        <v>944</v>
      </c>
      <c r="B236" s="3" t="s">
        <v>86</v>
      </c>
      <c r="C236" s="13">
        <v>2184.8735361599997</v>
      </c>
      <c r="D236" s="13">
        <v>0</v>
      </c>
      <c r="E236" s="13">
        <v>2159.3854799999999</v>
      </c>
      <c r="F236" s="13">
        <v>7.6182120000000006</v>
      </c>
      <c r="G236" s="13">
        <v>17.86984416</v>
      </c>
      <c r="H236" s="13">
        <v>0</v>
      </c>
      <c r="I236" s="13">
        <v>0</v>
      </c>
      <c r="J236" s="16" t="s">
        <v>192</v>
      </c>
    </row>
    <row r="237" spans="1:10" ht="15" customHeight="1" x14ac:dyDescent="0.25">
      <c r="A237" t="s">
        <v>937</v>
      </c>
      <c r="B237" s="3" t="s">
        <v>104</v>
      </c>
      <c r="C237" s="13">
        <v>2156.1857856000001</v>
      </c>
      <c r="D237" s="13">
        <v>2143.2600000000002</v>
      </c>
      <c r="E237" s="13">
        <v>0</v>
      </c>
      <c r="F237" s="13">
        <v>1.1657520000000001</v>
      </c>
      <c r="G237" s="13">
        <v>11.760033600000002</v>
      </c>
      <c r="H237" s="13">
        <v>0</v>
      </c>
      <c r="I237" s="13">
        <v>0</v>
      </c>
      <c r="J237" s="16" t="s">
        <v>179</v>
      </c>
    </row>
    <row r="238" spans="1:10" ht="15" customHeight="1" x14ac:dyDescent="0.25">
      <c r="A238" t="s">
        <v>862</v>
      </c>
      <c r="B238" s="3" t="s">
        <v>569</v>
      </c>
      <c r="C238" s="13">
        <v>2033.3150712000001</v>
      </c>
      <c r="D238" s="13">
        <v>2031.24502224</v>
      </c>
      <c r="E238" s="13">
        <v>0</v>
      </c>
      <c r="F238" s="13">
        <v>0.96163200000000004</v>
      </c>
      <c r="G238" s="13">
        <v>1.10841696</v>
      </c>
      <c r="H238" s="13">
        <v>0</v>
      </c>
      <c r="I238" s="13">
        <v>0</v>
      </c>
      <c r="J238" s="16" t="s">
        <v>179</v>
      </c>
    </row>
    <row r="239" spans="1:10" ht="15" customHeight="1" x14ac:dyDescent="0.25">
      <c r="A239" t="s">
        <v>942</v>
      </c>
      <c r="B239" s="3" t="s">
        <v>96</v>
      </c>
      <c r="C239" s="13">
        <v>1878.949548</v>
      </c>
      <c r="D239" s="13">
        <v>1877.06021328</v>
      </c>
      <c r="E239" s="13">
        <v>0</v>
      </c>
      <c r="F239" s="13">
        <v>0.88905599999999985</v>
      </c>
      <c r="G239" s="13">
        <v>1.0002787200000001</v>
      </c>
      <c r="H239" s="13">
        <v>0</v>
      </c>
      <c r="I239" s="13">
        <v>0</v>
      </c>
      <c r="J239" s="16" t="s">
        <v>179</v>
      </c>
    </row>
    <row r="240" spans="1:10" ht="15" customHeight="1" x14ac:dyDescent="0.25">
      <c r="A240" t="s">
        <v>946</v>
      </c>
      <c r="B240" s="3" t="s">
        <v>571</v>
      </c>
      <c r="C240" s="13">
        <v>1760.7484641599997</v>
      </c>
      <c r="D240" s="13">
        <v>1758.9428639999999</v>
      </c>
      <c r="E240" s="13">
        <v>0</v>
      </c>
      <c r="F240" s="13">
        <v>0.83235599999999998</v>
      </c>
      <c r="G240" s="13">
        <v>0.97324416000000002</v>
      </c>
      <c r="H240" s="13">
        <v>0</v>
      </c>
      <c r="I240" s="13">
        <v>0</v>
      </c>
      <c r="J240" s="16" t="s">
        <v>179</v>
      </c>
    </row>
    <row r="241" spans="1:10" ht="15" customHeight="1" x14ac:dyDescent="0.25">
      <c r="A241" t="s">
        <v>952</v>
      </c>
      <c r="B241" s="3" t="s">
        <v>581</v>
      </c>
      <c r="C241" s="13">
        <v>1476.79695072</v>
      </c>
      <c r="D241" s="13">
        <v>1475.2760299199999</v>
      </c>
      <c r="E241" s="13">
        <v>0</v>
      </c>
      <c r="F241" s="13">
        <v>0.70988399999999996</v>
      </c>
      <c r="G241" s="13">
        <v>0.81103680000000011</v>
      </c>
      <c r="H241" s="13">
        <v>0</v>
      </c>
      <c r="I241" s="13">
        <v>0</v>
      </c>
      <c r="J241" s="16" t="s">
        <v>179</v>
      </c>
    </row>
    <row r="242" spans="1:10" ht="15" customHeight="1" x14ac:dyDescent="0.25">
      <c r="A242" t="s">
        <v>948</v>
      </c>
      <c r="B242" s="3" t="s">
        <v>583</v>
      </c>
      <c r="C242" s="13">
        <v>1436.2503724799999</v>
      </c>
      <c r="D242" s="13">
        <v>231.04043424</v>
      </c>
      <c r="E242" s="13">
        <v>0</v>
      </c>
      <c r="F242" s="13">
        <v>1205.1017999999999</v>
      </c>
      <c r="G242" s="13">
        <v>0.10813824</v>
      </c>
      <c r="H242" s="13">
        <v>0</v>
      </c>
      <c r="I242" s="13">
        <v>0</v>
      </c>
      <c r="J242" s="16" t="s">
        <v>211</v>
      </c>
    </row>
    <row r="243" spans="1:10" ht="15" customHeight="1" x14ac:dyDescent="0.25">
      <c r="A243" t="s">
        <v>949</v>
      </c>
      <c r="B243" s="3" t="s">
        <v>587</v>
      </c>
      <c r="C243" s="13">
        <v>1190.4464376000001</v>
      </c>
      <c r="D243" s="13">
        <v>0</v>
      </c>
      <c r="E243" s="13">
        <v>1184.3560411200001</v>
      </c>
      <c r="F243" s="13">
        <v>1.8189359999999999</v>
      </c>
      <c r="G243" s="13">
        <v>4.27146048</v>
      </c>
      <c r="H243" s="13">
        <v>0</v>
      </c>
      <c r="I243" s="13">
        <v>0</v>
      </c>
      <c r="J243" s="16" t="s">
        <v>225</v>
      </c>
    </row>
    <row r="244" spans="1:10" ht="15" customHeight="1" x14ac:dyDescent="0.25">
      <c r="A244" t="s">
        <v>966</v>
      </c>
      <c r="B244" s="3" t="s">
        <v>102</v>
      </c>
      <c r="C244" s="13">
        <v>1012.39183584</v>
      </c>
      <c r="D244" s="13">
        <v>1008.6040944</v>
      </c>
      <c r="E244" s="13">
        <v>0</v>
      </c>
      <c r="F244" s="13">
        <v>1.1113200000000001</v>
      </c>
      <c r="G244" s="13">
        <v>2.6764214399999999</v>
      </c>
      <c r="H244" s="13">
        <v>0</v>
      </c>
      <c r="I244" s="13">
        <v>0</v>
      </c>
      <c r="J244" s="16" t="s">
        <v>192</v>
      </c>
    </row>
    <row r="245" spans="1:10" ht="15" customHeight="1" x14ac:dyDescent="0.25">
      <c r="A245" t="s">
        <v>962</v>
      </c>
      <c r="B245" s="3" t="s">
        <v>577</v>
      </c>
      <c r="C245" s="13">
        <v>973.43358335999994</v>
      </c>
      <c r="D245" s="13">
        <v>972.45045071999994</v>
      </c>
      <c r="E245" s="13">
        <v>0</v>
      </c>
      <c r="F245" s="13">
        <v>0.46947600000000006</v>
      </c>
      <c r="G245" s="13">
        <v>0.51365664</v>
      </c>
      <c r="H245" s="13">
        <v>0</v>
      </c>
      <c r="I245" s="13">
        <v>0</v>
      </c>
      <c r="J245" s="16" t="s">
        <v>211</v>
      </c>
    </row>
    <row r="246" spans="1:10" ht="15" customHeight="1" x14ac:dyDescent="0.25">
      <c r="A246" t="s">
        <v>963</v>
      </c>
      <c r="B246" s="3" t="s">
        <v>100</v>
      </c>
      <c r="C246" s="13">
        <v>961.54064496000012</v>
      </c>
      <c r="D246" s="13">
        <v>958.22700624000015</v>
      </c>
      <c r="E246" s="13">
        <v>0</v>
      </c>
      <c r="F246" s="13">
        <v>0.96163200000000004</v>
      </c>
      <c r="G246" s="13">
        <v>2.3520067199999999</v>
      </c>
      <c r="H246" s="13">
        <v>0</v>
      </c>
      <c r="I246" s="13">
        <v>0</v>
      </c>
      <c r="J246" s="16" t="s">
        <v>192</v>
      </c>
    </row>
    <row r="247" spans="1:10" ht="15" customHeight="1" x14ac:dyDescent="0.25">
      <c r="A247" t="s">
        <v>954</v>
      </c>
      <c r="B247" s="3" t="s">
        <v>585</v>
      </c>
      <c r="C247" s="13">
        <v>957.77776080000012</v>
      </c>
      <c r="D247" s="13">
        <v>955.10732688000007</v>
      </c>
      <c r="E247" s="13">
        <v>0</v>
      </c>
      <c r="F247" s="13">
        <v>0.4536</v>
      </c>
      <c r="G247" s="13">
        <v>2.21683392</v>
      </c>
      <c r="H247" s="13">
        <v>0</v>
      </c>
      <c r="I247" s="13">
        <v>0</v>
      </c>
      <c r="J247" s="16" t="s">
        <v>179</v>
      </c>
    </row>
    <row r="248" spans="1:10" ht="15" customHeight="1" x14ac:dyDescent="0.25">
      <c r="A248" t="s">
        <v>961</v>
      </c>
      <c r="B248" s="3" t="s">
        <v>573</v>
      </c>
      <c r="C248" s="13">
        <v>929.58515999999997</v>
      </c>
      <c r="D248" s="13">
        <v>926.38437695999994</v>
      </c>
      <c r="E248" s="13">
        <v>0</v>
      </c>
      <c r="F248" s="13">
        <v>0.92987999999999993</v>
      </c>
      <c r="G248" s="13">
        <v>2.2709030400000003</v>
      </c>
      <c r="H248" s="13">
        <v>0</v>
      </c>
      <c r="I248" s="13">
        <v>0</v>
      </c>
      <c r="J248" s="16" t="s">
        <v>192</v>
      </c>
    </row>
    <row r="249" spans="1:10" ht="15" customHeight="1" x14ac:dyDescent="0.25">
      <c r="A249" t="s">
        <v>406</v>
      </c>
      <c r="B249" s="3" t="s">
        <v>407</v>
      </c>
      <c r="C249" s="13">
        <v>873.76124303999995</v>
      </c>
      <c r="D249" s="13">
        <v>872.88661151999997</v>
      </c>
      <c r="E249" s="13">
        <v>0</v>
      </c>
      <c r="F249" s="13">
        <v>0.41504399999999997</v>
      </c>
      <c r="G249" s="13">
        <v>0.45958751999999997</v>
      </c>
      <c r="H249" s="13">
        <v>0</v>
      </c>
      <c r="I249" s="13">
        <v>0</v>
      </c>
      <c r="J249" s="16" t="s">
        <v>183</v>
      </c>
    </row>
    <row r="250" spans="1:10" ht="15" customHeight="1" x14ac:dyDescent="0.25">
      <c r="A250" s="29" t="s">
        <v>105</v>
      </c>
      <c r="B250" s="37" t="s">
        <v>106</v>
      </c>
      <c r="C250" s="1">
        <f>SUM(D250:I250)</f>
        <v>810.90616320000004</v>
      </c>
      <c r="D250" s="1">
        <v>810.05466527999999</v>
      </c>
      <c r="F250" s="1">
        <v>0.38510640000000002</v>
      </c>
      <c r="G250" s="1">
        <v>0.46639152</v>
      </c>
      <c r="J250" t="s">
        <v>183</v>
      </c>
    </row>
    <row r="251" spans="1:10" ht="15" customHeight="1" x14ac:dyDescent="0.25">
      <c r="A251" t="s">
        <v>956</v>
      </c>
      <c r="B251" s="3" t="s">
        <v>108</v>
      </c>
      <c r="C251" s="13">
        <v>796.21351488000005</v>
      </c>
      <c r="D251" s="13">
        <v>795.23509968000008</v>
      </c>
      <c r="E251" s="13">
        <v>0</v>
      </c>
      <c r="F251" s="13">
        <v>0.43772400000000011</v>
      </c>
      <c r="G251" s="13">
        <v>0.54069120000000015</v>
      </c>
      <c r="H251" s="13">
        <v>0</v>
      </c>
      <c r="I251" s="13">
        <v>0</v>
      </c>
      <c r="J251" s="16" t="s">
        <v>183</v>
      </c>
    </row>
    <row r="252" spans="1:10" ht="15" customHeight="1" x14ac:dyDescent="0.25">
      <c r="A252" t="s">
        <v>955</v>
      </c>
      <c r="B252" s="3" t="s">
        <v>631</v>
      </c>
      <c r="C252" s="13">
        <v>737.11741824000012</v>
      </c>
      <c r="D252" s="13">
        <v>736.36262784000007</v>
      </c>
      <c r="E252" s="13">
        <v>0</v>
      </c>
      <c r="F252" s="13">
        <v>0.34927200000000003</v>
      </c>
      <c r="G252" s="13">
        <v>0.40551839999999995</v>
      </c>
      <c r="H252" s="13">
        <v>0</v>
      </c>
      <c r="I252" s="13">
        <v>0</v>
      </c>
      <c r="J252" s="16" t="s">
        <v>183</v>
      </c>
    </row>
    <row r="253" spans="1:10" ht="15" customHeight="1" x14ac:dyDescent="0.25">
      <c r="A253" t="s">
        <v>708</v>
      </c>
      <c r="B253" s="3" t="s">
        <v>609</v>
      </c>
      <c r="C253" s="13">
        <v>652.00972032000004</v>
      </c>
      <c r="D253" s="13">
        <v>651.35209104</v>
      </c>
      <c r="E253" s="13">
        <v>0</v>
      </c>
      <c r="F253" s="13">
        <v>0.30617999999999995</v>
      </c>
      <c r="G253" s="13">
        <v>0.35144927999999998</v>
      </c>
      <c r="H253" s="13">
        <v>0</v>
      </c>
      <c r="I253" s="13">
        <v>0</v>
      </c>
      <c r="J253" s="16" t="s">
        <v>228</v>
      </c>
    </row>
    <row r="254" spans="1:10" ht="15" customHeight="1" x14ac:dyDescent="0.25">
      <c r="A254" t="s">
        <v>808</v>
      </c>
      <c r="B254" s="3" t="s">
        <v>151</v>
      </c>
      <c r="C254" s="13">
        <f>SUM(D254:I254)</f>
        <v>588.83430811999995</v>
      </c>
      <c r="D254" s="13">
        <v>588.23410460000002</v>
      </c>
      <c r="E254" s="13">
        <v>0</v>
      </c>
      <c r="F254" s="13">
        <v>0.27823823999999997</v>
      </c>
      <c r="G254" s="13">
        <v>0.32196528000000002</v>
      </c>
      <c r="H254" s="13">
        <v>0</v>
      </c>
      <c r="I254" s="13">
        <v>0</v>
      </c>
      <c r="J254" s="16" t="s">
        <v>179</v>
      </c>
    </row>
    <row r="255" spans="1:10" ht="15" customHeight="1" x14ac:dyDescent="0.25">
      <c r="A255" t="s">
        <v>957</v>
      </c>
      <c r="B255" s="3" t="s">
        <v>589</v>
      </c>
      <c r="C255" s="13">
        <v>554.42775024000002</v>
      </c>
      <c r="D255" s="13">
        <v>553.86501408000004</v>
      </c>
      <c r="E255" s="13">
        <v>0</v>
      </c>
      <c r="F255" s="13">
        <v>0.26535600000000004</v>
      </c>
      <c r="G255" s="13">
        <v>0.29738016</v>
      </c>
      <c r="H255" s="13">
        <v>0</v>
      </c>
      <c r="I255" s="13">
        <v>0</v>
      </c>
      <c r="J255" s="16" t="s">
        <v>179</v>
      </c>
    </row>
    <row r="256" spans="1:10" ht="15" customHeight="1" x14ac:dyDescent="0.25">
      <c r="A256" t="s">
        <v>964</v>
      </c>
      <c r="B256" s="3" t="s">
        <v>591</v>
      </c>
      <c r="C256" s="13">
        <v>538.73518608000006</v>
      </c>
      <c r="D256" s="13">
        <v>535.84675200000004</v>
      </c>
      <c r="E256" s="13">
        <v>0</v>
      </c>
      <c r="F256" s="13">
        <v>0.37422000000000005</v>
      </c>
      <c r="G256" s="13">
        <v>2.5142140799999999</v>
      </c>
      <c r="H256" s="13">
        <v>0</v>
      </c>
      <c r="I256" s="13">
        <v>0</v>
      </c>
      <c r="J256" s="16" t="s">
        <v>183</v>
      </c>
    </row>
    <row r="257" spans="1:10" ht="15" customHeight="1" x14ac:dyDescent="0.25">
      <c r="A257" t="s">
        <v>965</v>
      </c>
      <c r="B257" s="3" t="s">
        <v>593</v>
      </c>
      <c r="C257" s="13">
        <v>438.69198240000003</v>
      </c>
      <c r="D257" s="13">
        <v>436.99824000000001</v>
      </c>
      <c r="E257" s="13">
        <v>0</v>
      </c>
      <c r="F257" s="13">
        <v>0.61236000000000002</v>
      </c>
      <c r="G257" s="13">
        <v>1.0813823999999999</v>
      </c>
      <c r="H257" s="13">
        <v>0</v>
      </c>
      <c r="I257" s="13">
        <v>0</v>
      </c>
      <c r="J257" s="16" t="s">
        <v>228</v>
      </c>
    </row>
    <row r="258" spans="1:10" ht="15" customHeight="1" x14ac:dyDescent="0.25">
      <c r="A258" t="s">
        <v>600</v>
      </c>
      <c r="B258" s="3" t="s">
        <v>601</v>
      </c>
      <c r="C258" s="13">
        <v>312.72435935999994</v>
      </c>
      <c r="D258" s="13">
        <v>311.60033855999995</v>
      </c>
      <c r="E258" s="13">
        <v>0</v>
      </c>
      <c r="F258" s="13">
        <v>0.31298400000000004</v>
      </c>
      <c r="G258" s="13">
        <v>0.8110368</v>
      </c>
      <c r="H258" s="13">
        <v>0</v>
      </c>
      <c r="I258" s="13">
        <v>0</v>
      </c>
      <c r="J258" s="16" t="s">
        <v>183</v>
      </c>
    </row>
    <row r="259" spans="1:10" ht="15" customHeight="1" x14ac:dyDescent="0.25">
      <c r="A259" t="s">
        <v>969</v>
      </c>
      <c r="B259" s="3" t="s">
        <v>596</v>
      </c>
      <c r="C259" s="13">
        <v>311.75546975999998</v>
      </c>
      <c r="D259" s="13">
        <v>310.67644608000001</v>
      </c>
      <c r="E259" s="13">
        <v>0</v>
      </c>
      <c r="F259" s="13">
        <v>0.32205600000000001</v>
      </c>
      <c r="G259" s="13">
        <v>0.75696768000000003</v>
      </c>
      <c r="H259" s="13">
        <v>0</v>
      </c>
      <c r="I259" s="13">
        <v>0</v>
      </c>
      <c r="J259" s="16" t="s">
        <v>179</v>
      </c>
    </row>
    <row r="260" spans="1:10" ht="15" customHeight="1" x14ac:dyDescent="0.25">
      <c r="A260" t="s">
        <v>974</v>
      </c>
      <c r="B260" s="3" t="s">
        <v>110</v>
      </c>
      <c r="C260" s="13">
        <v>311.16823919999996</v>
      </c>
      <c r="D260" s="13">
        <v>310.20887519999997</v>
      </c>
      <c r="E260" s="13">
        <v>0</v>
      </c>
      <c r="F260" s="13">
        <v>0.28349999999999997</v>
      </c>
      <c r="G260" s="13">
        <v>0.67586400000000013</v>
      </c>
      <c r="H260" s="13">
        <v>0</v>
      </c>
      <c r="I260" s="13">
        <v>0</v>
      </c>
      <c r="J260" s="16" t="s">
        <v>192</v>
      </c>
    </row>
    <row r="261" spans="1:10" ht="15" customHeight="1" x14ac:dyDescent="0.25">
      <c r="A261" t="s">
        <v>121</v>
      </c>
      <c r="B261" s="3" t="s">
        <v>122</v>
      </c>
      <c r="C261" s="14">
        <f>SUM(D261:I261)</f>
        <v>265.75144847999997</v>
      </c>
      <c r="D261" s="14">
        <v>264.86202959999997</v>
      </c>
      <c r="E261" s="14">
        <v>0</v>
      </c>
      <c r="F261" s="14">
        <v>0.26762399999999997</v>
      </c>
      <c r="G261" s="14">
        <v>0.62179488000000005</v>
      </c>
      <c r="H261" s="14">
        <v>0</v>
      </c>
      <c r="I261" s="14">
        <v>0</v>
      </c>
      <c r="J261" t="s">
        <v>192</v>
      </c>
    </row>
    <row r="262" spans="1:10" ht="15" customHeight="1" x14ac:dyDescent="0.25">
      <c r="A262" t="s">
        <v>985</v>
      </c>
      <c r="B262" s="3" t="s">
        <v>112</v>
      </c>
      <c r="C262" s="13">
        <v>258.46599744000002</v>
      </c>
      <c r="D262" s="13">
        <v>258.19474464000001</v>
      </c>
      <c r="E262" s="13">
        <v>0</v>
      </c>
      <c r="F262" s="13">
        <v>0.13608000000000003</v>
      </c>
      <c r="G262" s="13">
        <v>0.13517279999999998</v>
      </c>
      <c r="H262" s="13">
        <v>0</v>
      </c>
      <c r="I262" s="13">
        <v>0</v>
      </c>
      <c r="J262" s="16" t="s">
        <v>192</v>
      </c>
    </row>
    <row r="263" spans="1:10" ht="15" customHeight="1" x14ac:dyDescent="0.25">
      <c r="A263" t="s">
        <v>972</v>
      </c>
      <c r="B263" s="3" t="s">
        <v>114</v>
      </c>
      <c r="C263" s="13">
        <v>256.83403535999997</v>
      </c>
      <c r="D263" s="13">
        <v>256.40701631999997</v>
      </c>
      <c r="E263" s="13">
        <v>0</v>
      </c>
      <c r="F263" s="13">
        <v>0.18370800000000001</v>
      </c>
      <c r="G263" s="13">
        <v>0.24331104000000001</v>
      </c>
      <c r="H263" s="13">
        <v>0</v>
      </c>
      <c r="I263" s="13">
        <v>0</v>
      </c>
      <c r="J263" s="16" t="s">
        <v>251</v>
      </c>
    </row>
    <row r="264" spans="1:10" ht="15" customHeight="1" x14ac:dyDescent="0.25">
      <c r="A264" t="s">
        <v>970</v>
      </c>
      <c r="B264" s="3" t="s">
        <v>118</v>
      </c>
      <c r="C264" s="13">
        <v>235.02821328000002</v>
      </c>
      <c r="D264" s="13">
        <v>234.37130976</v>
      </c>
      <c r="E264" s="13">
        <v>0</v>
      </c>
      <c r="F264" s="13">
        <v>0.19731600000000002</v>
      </c>
      <c r="G264" s="13">
        <v>0.45958752000000003</v>
      </c>
      <c r="H264" s="13">
        <v>0</v>
      </c>
      <c r="I264" s="13">
        <v>0</v>
      </c>
      <c r="J264" s="16" t="s">
        <v>192</v>
      </c>
    </row>
    <row r="265" spans="1:10" ht="15" customHeight="1" x14ac:dyDescent="0.25">
      <c r="A265" t="s">
        <v>868</v>
      </c>
      <c r="B265" s="3" t="s">
        <v>82</v>
      </c>
      <c r="C265" s="13">
        <v>233.00207280000004</v>
      </c>
      <c r="D265" s="13">
        <v>232.75576800000005</v>
      </c>
      <c r="E265" s="13">
        <v>0</v>
      </c>
      <c r="F265" s="13">
        <v>0.11113199999999999</v>
      </c>
      <c r="G265" s="13">
        <v>0.13517279999999998</v>
      </c>
      <c r="H265" s="13">
        <v>0</v>
      </c>
      <c r="I265" s="13">
        <v>0</v>
      </c>
      <c r="J265" s="16" t="s">
        <v>179</v>
      </c>
    </row>
    <row r="266" spans="1:10" ht="15" customHeight="1" x14ac:dyDescent="0.25">
      <c r="A266" t="s">
        <v>973</v>
      </c>
      <c r="B266" s="3" t="s">
        <v>598</v>
      </c>
      <c r="C266" s="13">
        <v>168.562296</v>
      </c>
      <c r="D266" s="13">
        <v>168.17591952000001</v>
      </c>
      <c r="E266" s="13">
        <v>0</v>
      </c>
      <c r="F266" s="13">
        <v>0.17010000000000006</v>
      </c>
      <c r="G266" s="13">
        <v>0.21627647999999999</v>
      </c>
      <c r="H266" s="13">
        <v>0</v>
      </c>
      <c r="I266" s="13">
        <v>0</v>
      </c>
      <c r="J266" s="16" t="s">
        <v>594</v>
      </c>
    </row>
    <row r="267" spans="1:10" ht="15" customHeight="1" x14ac:dyDescent="0.25">
      <c r="A267" s="29" t="s">
        <v>143</v>
      </c>
      <c r="B267" s="37" t="s">
        <v>599</v>
      </c>
      <c r="C267" s="1">
        <f>SUM(D267:I267)</f>
        <v>137.10064082400001</v>
      </c>
      <c r="D267" s="1">
        <v>136.95904504800001</v>
      </c>
      <c r="F267" s="1">
        <v>6.4547279999999999E-2</v>
      </c>
      <c r="G267" s="1">
        <v>7.7048496000000008E-2</v>
      </c>
      <c r="J267" t="s">
        <v>211</v>
      </c>
    </row>
    <row r="268" spans="1:10" ht="15" customHeight="1" x14ac:dyDescent="0.25">
      <c r="A268" t="s">
        <v>978</v>
      </c>
      <c r="B268" s="3" t="s">
        <v>603</v>
      </c>
      <c r="C268" s="13">
        <v>84.111501600000011</v>
      </c>
      <c r="D268" s="13">
        <v>83.921715360000007</v>
      </c>
      <c r="E268" s="13">
        <v>0</v>
      </c>
      <c r="F268" s="13">
        <v>8.1648000000000012E-2</v>
      </c>
      <c r="G268" s="13">
        <v>0.10813824</v>
      </c>
      <c r="H268" s="13">
        <v>0</v>
      </c>
      <c r="I268" s="13">
        <v>0</v>
      </c>
      <c r="J268" s="16" t="s">
        <v>594</v>
      </c>
    </row>
    <row r="269" spans="1:10" ht="15" customHeight="1" x14ac:dyDescent="0.25">
      <c r="A269" t="s">
        <v>976</v>
      </c>
      <c r="B269" s="3" t="s">
        <v>126</v>
      </c>
      <c r="C269" s="13">
        <v>72.154242719999999</v>
      </c>
      <c r="D269" s="13">
        <v>71.906395680000003</v>
      </c>
      <c r="E269" s="13">
        <v>0</v>
      </c>
      <c r="F269" s="13">
        <v>4.5360000000000001E-3</v>
      </c>
      <c r="G269" s="13">
        <v>0.24331104000000001</v>
      </c>
      <c r="H269" s="13">
        <v>0</v>
      </c>
      <c r="I269" s="13">
        <v>0</v>
      </c>
      <c r="J269" s="16" t="s">
        <v>594</v>
      </c>
    </row>
    <row r="270" spans="1:10" ht="15" customHeight="1" x14ac:dyDescent="0.25">
      <c r="A270" t="s">
        <v>981</v>
      </c>
      <c r="B270" s="3" t="s">
        <v>130</v>
      </c>
      <c r="C270" s="13">
        <v>44.995849919999998</v>
      </c>
      <c r="D270" s="13">
        <v>0</v>
      </c>
      <c r="E270" s="13">
        <v>44.765602559999998</v>
      </c>
      <c r="F270" s="13">
        <v>6.8040000000000003E-2</v>
      </c>
      <c r="G270" s="13">
        <v>0.16220735999999999</v>
      </c>
      <c r="H270" s="13">
        <v>0</v>
      </c>
      <c r="I270" s="13">
        <v>0</v>
      </c>
      <c r="J270" s="16" t="s">
        <v>192</v>
      </c>
    </row>
    <row r="271" spans="1:10" ht="15" customHeight="1" x14ac:dyDescent="0.25">
      <c r="A271" t="s">
        <v>982</v>
      </c>
      <c r="B271" s="3" t="s">
        <v>605</v>
      </c>
      <c r="C271" s="13">
        <v>40.592482560000008</v>
      </c>
      <c r="D271" s="13">
        <v>40.470554880000009</v>
      </c>
      <c r="E271" s="13">
        <v>0</v>
      </c>
      <c r="F271" s="13">
        <v>4.0823999999999999E-2</v>
      </c>
      <c r="G271" s="13">
        <v>8.1103679999999997E-2</v>
      </c>
      <c r="H271" s="13">
        <v>0</v>
      </c>
      <c r="I271" s="13">
        <v>0</v>
      </c>
      <c r="J271" s="16" t="s">
        <v>594</v>
      </c>
    </row>
    <row r="272" spans="1:10" ht="15" customHeight="1" x14ac:dyDescent="0.25">
      <c r="A272" t="s">
        <v>979</v>
      </c>
      <c r="B272" s="3" t="s">
        <v>120</v>
      </c>
      <c r="C272" s="13">
        <v>38.340539999999997</v>
      </c>
      <c r="D272" s="13">
        <v>36.287999999999997</v>
      </c>
      <c r="E272" s="13">
        <v>0</v>
      </c>
      <c r="F272" s="13">
        <v>2.05254</v>
      </c>
      <c r="G272" s="13">
        <v>0</v>
      </c>
      <c r="H272" s="13">
        <v>0</v>
      </c>
      <c r="I272" s="13">
        <v>0</v>
      </c>
      <c r="J272" s="16" t="s">
        <v>594</v>
      </c>
    </row>
    <row r="273" spans="1:10" ht="15" customHeight="1" x14ac:dyDescent="0.25">
      <c r="A273" t="s">
        <v>980</v>
      </c>
      <c r="B273" s="3" t="s">
        <v>128</v>
      </c>
      <c r="C273" s="13">
        <v>36.48785616</v>
      </c>
      <c r="D273" s="13">
        <v>36.341161919999998</v>
      </c>
      <c r="E273" s="13">
        <v>0</v>
      </c>
      <c r="F273" s="13">
        <v>3.8556E-2</v>
      </c>
      <c r="G273" s="13">
        <v>0.10813824</v>
      </c>
      <c r="H273" s="13">
        <v>0</v>
      </c>
      <c r="I273" s="13">
        <v>0</v>
      </c>
      <c r="J273" s="16" t="s">
        <v>594</v>
      </c>
    </row>
    <row r="274" spans="1:10" ht="15" customHeight="1" x14ac:dyDescent="0.25">
      <c r="A274" t="s">
        <v>977</v>
      </c>
      <c r="B274" s="3" t="s">
        <v>124</v>
      </c>
      <c r="C274" s="13">
        <v>25.707326400000003</v>
      </c>
      <c r="D274" s="13">
        <v>25.657611840000001</v>
      </c>
      <c r="E274" s="13">
        <v>0</v>
      </c>
      <c r="F274" s="13">
        <v>2.2680000000000002E-2</v>
      </c>
      <c r="G274" s="13">
        <v>2.7034559999999999E-2</v>
      </c>
      <c r="H274" s="13">
        <v>0</v>
      </c>
      <c r="I274" s="13">
        <v>0</v>
      </c>
      <c r="J274" s="16" t="s">
        <v>192</v>
      </c>
    </row>
    <row r="275" spans="1:10" ht="15" customHeight="1" x14ac:dyDescent="0.25">
      <c r="A275" t="s">
        <v>986</v>
      </c>
      <c r="B275" s="3" t="s">
        <v>132</v>
      </c>
      <c r="C275" s="13">
        <v>23.750677440000004</v>
      </c>
      <c r="D275" s="13">
        <v>23.673928320000002</v>
      </c>
      <c r="E275" s="13">
        <v>0</v>
      </c>
      <c r="F275" s="13">
        <v>2.2680000000000002E-2</v>
      </c>
      <c r="G275" s="13">
        <v>5.4069119999999998E-2</v>
      </c>
      <c r="H275" s="13">
        <v>0</v>
      </c>
      <c r="I275" s="13">
        <v>0</v>
      </c>
      <c r="J275" s="16" t="s">
        <v>192</v>
      </c>
    </row>
    <row r="276" spans="1:10" ht="15" customHeight="1" x14ac:dyDescent="0.25">
      <c r="A276" t="s">
        <v>983</v>
      </c>
      <c r="B276" s="3" t="s">
        <v>607</v>
      </c>
      <c r="C276" s="13">
        <v>10.253446560000002</v>
      </c>
      <c r="D276" s="13">
        <v>10.248910560000002</v>
      </c>
      <c r="E276" s="13">
        <v>0</v>
      </c>
      <c r="F276" s="13">
        <v>4.5360000000000001E-3</v>
      </c>
      <c r="G276" s="13">
        <v>0</v>
      </c>
      <c r="H276" s="13">
        <v>0</v>
      </c>
      <c r="I276" s="13">
        <v>0</v>
      </c>
      <c r="J276" s="16" t="s">
        <v>179</v>
      </c>
    </row>
    <row r="277" spans="1:10" ht="15" customHeight="1" x14ac:dyDescent="0.25">
      <c r="A277" t="s">
        <v>137</v>
      </c>
      <c r="B277" s="3" t="s">
        <v>138</v>
      </c>
      <c r="C277" s="14">
        <f>SUM(D277:I277)</f>
        <v>0</v>
      </c>
      <c r="D277" s="14">
        <v>0</v>
      </c>
      <c r="E277" s="14">
        <v>0</v>
      </c>
      <c r="F277" s="14">
        <v>0</v>
      </c>
      <c r="G277" s="14">
        <v>0</v>
      </c>
      <c r="H277" s="14">
        <v>0</v>
      </c>
      <c r="I277" s="14">
        <v>0</v>
      </c>
      <c r="J277" t="s">
        <v>179</v>
      </c>
    </row>
    <row r="278" spans="1:10" ht="15" customHeight="1" x14ac:dyDescent="0.25">
      <c r="A278" t="s">
        <v>147</v>
      </c>
      <c r="B278" s="3" t="s">
        <v>561</v>
      </c>
      <c r="C278" s="14">
        <f>SUM(D278:I278)</f>
        <v>0</v>
      </c>
      <c r="D278" s="14">
        <v>0</v>
      </c>
      <c r="E278" s="14">
        <v>0</v>
      </c>
      <c r="F278" s="14">
        <v>0</v>
      </c>
      <c r="G278" s="14">
        <v>0</v>
      </c>
      <c r="H278" s="14">
        <v>0</v>
      </c>
      <c r="I278" s="14">
        <v>0</v>
      </c>
      <c r="J278" t="s">
        <v>179</v>
      </c>
    </row>
    <row r="279" spans="1:10" ht="15" customHeight="1" x14ac:dyDescent="0.25">
      <c r="A279" t="s">
        <v>141</v>
      </c>
      <c r="B279" s="36" t="s">
        <v>142</v>
      </c>
      <c r="C279" s="1">
        <v>0</v>
      </c>
      <c r="D279" s="1">
        <v>0</v>
      </c>
      <c r="E279" s="1">
        <v>0</v>
      </c>
      <c r="F279" s="1">
        <v>0</v>
      </c>
      <c r="G279" s="1">
        <v>0</v>
      </c>
      <c r="H279" s="1">
        <v>0</v>
      </c>
      <c r="I279" s="1">
        <v>0</v>
      </c>
      <c r="J279" t="s">
        <v>179</v>
      </c>
    </row>
  </sheetData>
  <autoFilter ref="A2:J279" xr:uid="{97C17734-4D73-4344-8BDB-F3B05747FD07}"/>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6B231-A0B3-4EAB-A97A-316BD481BBEE}">
  <sheetPr>
    <tabColor theme="6" tint="-0.249977111117893"/>
  </sheetPr>
  <dimension ref="C3:M68"/>
  <sheetViews>
    <sheetView zoomScaleNormal="100" workbookViewId="0"/>
  </sheetViews>
  <sheetFormatPr defaultRowHeight="15" x14ac:dyDescent="0.25"/>
  <cols>
    <col min="1" max="2" width="10.7109375" customWidth="1"/>
    <col min="3" max="3" width="12" bestFit="1" customWidth="1"/>
    <col min="4" max="4" width="17.5703125" bestFit="1" customWidth="1"/>
    <col min="5" max="5" width="23" bestFit="1" customWidth="1"/>
    <col min="6" max="6" width="14.140625" bestFit="1" customWidth="1"/>
    <col min="7" max="7" width="12" bestFit="1" customWidth="1"/>
    <col min="8" max="8" width="19.28515625" bestFit="1" customWidth="1"/>
    <col min="9" max="9" width="18.85546875" bestFit="1" customWidth="1"/>
    <col min="10" max="10" width="12" bestFit="1" customWidth="1"/>
    <col min="11" max="11" width="26.42578125" bestFit="1" customWidth="1"/>
    <col min="12" max="12" width="36" bestFit="1" customWidth="1"/>
    <col min="13" max="13" width="12" bestFit="1" customWidth="1"/>
    <col min="14" max="14" width="10.7109375" customWidth="1"/>
  </cols>
  <sheetData>
    <row r="3" spans="3:13" x14ac:dyDescent="0.25">
      <c r="D3" s="26" t="s">
        <v>644</v>
      </c>
    </row>
    <row r="4" spans="3:13" x14ac:dyDescent="0.25">
      <c r="D4" t="s">
        <v>179</v>
      </c>
      <c r="E4" t="s">
        <v>183</v>
      </c>
      <c r="F4" t="s">
        <v>192</v>
      </c>
      <c r="G4" t="s">
        <v>225</v>
      </c>
      <c r="H4" t="s">
        <v>211</v>
      </c>
      <c r="I4" t="s">
        <v>228</v>
      </c>
      <c r="J4" t="s">
        <v>195</v>
      </c>
      <c r="K4" t="s">
        <v>594</v>
      </c>
      <c r="L4" t="s">
        <v>251</v>
      </c>
      <c r="M4" t="s">
        <v>646</v>
      </c>
    </row>
    <row r="5" spans="3:13" x14ac:dyDescent="0.25">
      <c r="C5" t="s">
        <v>723</v>
      </c>
      <c r="D5">
        <v>92</v>
      </c>
      <c r="E5">
        <v>81</v>
      </c>
      <c r="F5">
        <v>41</v>
      </c>
      <c r="G5">
        <v>17</v>
      </c>
      <c r="H5">
        <v>15</v>
      </c>
      <c r="I5">
        <v>11</v>
      </c>
      <c r="J5">
        <v>7</v>
      </c>
      <c r="K5">
        <v>7</v>
      </c>
      <c r="L5">
        <v>6</v>
      </c>
      <c r="M5">
        <v>277</v>
      </c>
    </row>
    <row r="35" spans="3:13" x14ac:dyDescent="0.25">
      <c r="D35" s="26" t="s">
        <v>644</v>
      </c>
    </row>
    <row r="36" spans="3:13" x14ac:dyDescent="0.25">
      <c r="D36" t="s">
        <v>192</v>
      </c>
      <c r="E36" t="s">
        <v>195</v>
      </c>
      <c r="F36" t="s">
        <v>179</v>
      </c>
      <c r="G36" t="s">
        <v>183</v>
      </c>
      <c r="H36" t="s">
        <v>211</v>
      </c>
      <c r="I36" t="s">
        <v>225</v>
      </c>
      <c r="J36" t="s">
        <v>228</v>
      </c>
      <c r="K36" t="s">
        <v>251</v>
      </c>
      <c r="L36" t="s">
        <v>594</v>
      </c>
      <c r="M36" t="s">
        <v>646</v>
      </c>
    </row>
    <row r="37" spans="3:13" x14ac:dyDescent="0.25">
      <c r="C37" t="s">
        <v>724</v>
      </c>
      <c r="D37">
        <v>6366582.7908177637</v>
      </c>
      <c r="E37">
        <v>2878720.0475745597</v>
      </c>
      <c r="F37">
        <v>1103933.0640269101</v>
      </c>
      <c r="G37">
        <v>987073.79431248002</v>
      </c>
      <c r="H37">
        <v>588565.28829218401</v>
      </c>
      <c r="I37">
        <v>453839.85333791998</v>
      </c>
      <c r="J37">
        <v>152261.22825647995</v>
      </c>
      <c r="K37">
        <v>127624.76917343999</v>
      </c>
      <c r="L37">
        <v>6063.4349496000004</v>
      </c>
      <c r="M37">
        <v>12664664.270741336</v>
      </c>
    </row>
    <row r="67" spans="3:8" x14ac:dyDescent="0.25">
      <c r="C67" t="s">
        <v>725</v>
      </c>
      <c r="D67" t="s">
        <v>726</v>
      </c>
      <c r="E67" t="s">
        <v>727</v>
      </c>
      <c r="F67" t="s">
        <v>728</v>
      </c>
      <c r="G67" t="s">
        <v>729</v>
      </c>
      <c r="H67" t="s">
        <v>730</v>
      </c>
    </row>
    <row r="68" spans="3:8" x14ac:dyDescent="0.25">
      <c r="C68">
        <v>9298539.2561654281</v>
      </c>
      <c r="D68">
        <v>2088785.5253866781</v>
      </c>
      <c r="E68">
        <v>1166086.1176488793</v>
      </c>
      <c r="F68">
        <v>55701.049034576019</v>
      </c>
      <c r="G68">
        <v>11328.714432000001</v>
      </c>
      <c r="H68">
        <v>55969.36216704001</v>
      </c>
    </row>
  </sheetData>
  <pageMargins left="0.7" right="0.7" top="0.75" bottom="0.75" header="0.3" footer="0.3"/>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ECB6D-0363-4E28-A710-534A4FBFC22B}">
  <sheetPr>
    <tabColor theme="7"/>
  </sheetPr>
  <dimension ref="A1:K276"/>
  <sheetViews>
    <sheetView zoomScaleNormal="100" workbookViewId="0">
      <pane ySplit="2" topLeftCell="A3" activePane="bottomLeft" state="frozen"/>
      <selection pane="bottomLeft"/>
    </sheetView>
  </sheetViews>
  <sheetFormatPr defaultRowHeight="15" customHeight="1" x14ac:dyDescent="0.25"/>
  <cols>
    <col min="1" max="1" width="45.7109375" customWidth="1"/>
    <col min="2" max="9" width="15.7109375" customWidth="1"/>
    <col min="10" max="10" width="35.7109375" customWidth="1"/>
    <col min="11" max="11" width="9.5703125" bestFit="1" customWidth="1"/>
  </cols>
  <sheetData>
    <row r="1" spans="1:10" s="7" customFormat="1" ht="15" customHeight="1" x14ac:dyDescent="0.25">
      <c r="A1" s="7" t="s">
        <v>991</v>
      </c>
      <c r="C1" s="8">
        <f>SUM(C3:C276)</f>
        <v>13034629.548056031</v>
      </c>
      <c r="D1" s="8">
        <f t="shared" ref="D1:I1" si="0">SUM(D3:D276)</f>
        <v>9758293.2493296489</v>
      </c>
      <c r="E1" s="8">
        <f t="shared" si="0"/>
        <v>2043594.7466917527</v>
      </c>
      <c r="F1" s="8">
        <f t="shared" si="0"/>
        <v>1041676.0523153598</v>
      </c>
      <c r="G1" s="8">
        <f t="shared" si="0"/>
        <v>72768.906957423358</v>
      </c>
      <c r="H1" s="8">
        <f t="shared" si="0"/>
        <v>39108.553019439998</v>
      </c>
      <c r="I1" s="8">
        <f t="shared" si="0"/>
        <v>79188.039742400011</v>
      </c>
    </row>
    <row r="2" spans="1:10" ht="15" customHeight="1" x14ac:dyDescent="0.25">
      <c r="A2" t="s">
        <v>0</v>
      </c>
      <c r="B2" s="3" t="s">
        <v>718</v>
      </c>
      <c r="C2" s="13" t="s">
        <v>9</v>
      </c>
      <c r="D2" s="13" t="s">
        <v>637</v>
      </c>
      <c r="E2" s="13" t="s">
        <v>638</v>
      </c>
      <c r="F2" s="13" t="s">
        <v>639</v>
      </c>
      <c r="G2" s="13" t="s">
        <v>640</v>
      </c>
      <c r="H2" s="13" t="s">
        <v>641</v>
      </c>
      <c r="I2" s="13" t="s">
        <v>642</v>
      </c>
      <c r="J2" s="13" t="s">
        <v>176</v>
      </c>
    </row>
    <row r="3" spans="1:10" ht="15" customHeight="1" x14ac:dyDescent="0.25">
      <c r="A3" t="s">
        <v>732</v>
      </c>
      <c r="B3" s="3" t="s">
        <v>191</v>
      </c>
      <c r="C3" s="14">
        <f t="shared" ref="C3:C66" si="1">SUM(D3:I3)</f>
        <v>1420016.0420879999</v>
      </c>
      <c r="D3" s="14">
        <v>1418135.5661759998</v>
      </c>
      <c r="E3" s="14">
        <v>0</v>
      </c>
      <c r="F3" s="14">
        <v>923.5658880000002</v>
      </c>
      <c r="G3" s="14">
        <v>791.43674399999998</v>
      </c>
      <c r="H3" s="14">
        <v>0</v>
      </c>
      <c r="I3" s="14">
        <v>165.47328000000002</v>
      </c>
      <c r="J3" t="s">
        <v>192</v>
      </c>
    </row>
    <row r="4" spans="1:10" ht="15" customHeight="1" x14ac:dyDescent="0.25">
      <c r="A4" t="s">
        <v>10</v>
      </c>
      <c r="B4" s="3" t="s">
        <v>194</v>
      </c>
      <c r="C4" s="14">
        <f t="shared" si="1"/>
        <v>1106340.3253123199</v>
      </c>
      <c r="D4" s="14">
        <v>437216.32716448</v>
      </c>
      <c r="E4" s="14">
        <v>649022</v>
      </c>
      <c r="F4" s="14">
        <v>7838.1457660799997</v>
      </c>
      <c r="G4" s="14">
        <v>12263.85238176</v>
      </c>
      <c r="H4" s="14">
        <v>0</v>
      </c>
      <c r="I4" s="14">
        <v>0</v>
      </c>
      <c r="J4" t="s">
        <v>195</v>
      </c>
    </row>
    <row r="5" spans="1:10" ht="15" customHeight="1" x14ac:dyDescent="0.25">
      <c r="A5" t="s">
        <v>735</v>
      </c>
      <c r="B5" s="3" t="s">
        <v>198</v>
      </c>
      <c r="C5" s="14">
        <f t="shared" si="1"/>
        <v>861518.9297635199</v>
      </c>
      <c r="D5" s="14">
        <v>860644.02590208</v>
      </c>
      <c r="E5" s="14">
        <v>0</v>
      </c>
      <c r="F5" s="14">
        <v>399.12263999999999</v>
      </c>
      <c r="G5" s="14">
        <v>475.78122144000002</v>
      </c>
      <c r="H5" s="14">
        <v>0</v>
      </c>
      <c r="I5" s="14">
        <v>0</v>
      </c>
      <c r="J5" t="s">
        <v>192</v>
      </c>
    </row>
    <row r="6" spans="1:10" ht="15" customHeight="1" x14ac:dyDescent="0.25">
      <c r="A6" t="s">
        <v>736</v>
      </c>
      <c r="B6" s="3" t="s">
        <v>197</v>
      </c>
      <c r="C6" s="14">
        <f t="shared" si="1"/>
        <v>841119.64730304887</v>
      </c>
      <c r="D6" s="14">
        <v>840255.23352960008</v>
      </c>
      <c r="E6" s="14">
        <v>0</v>
      </c>
      <c r="F6" s="14">
        <v>389.63868047999995</v>
      </c>
      <c r="G6" s="14">
        <v>464.43301296884351</v>
      </c>
      <c r="H6" s="14">
        <v>0</v>
      </c>
      <c r="I6" s="14">
        <v>10.342080000000001</v>
      </c>
      <c r="J6" t="s">
        <v>192</v>
      </c>
    </row>
    <row r="7" spans="1:10" ht="15" customHeight="1" x14ac:dyDescent="0.25">
      <c r="A7" t="s">
        <v>734</v>
      </c>
      <c r="B7" s="3" t="s">
        <v>200</v>
      </c>
      <c r="C7" s="14">
        <f t="shared" si="1"/>
        <v>659915.06384159997</v>
      </c>
      <c r="D7" s="14">
        <v>659237.40594432002</v>
      </c>
      <c r="E7" s="14">
        <v>0</v>
      </c>
      <c r="F7" s="14">
        <v>307.60883999999999</v>
      </c>
      <c r="G7" s="14">
        <v>370.04905728</v>
      </c>
      <c r="H7" s="14">
        <v>0</v>
      </c>
      <c r="I7" s="14">
        <v>0</v>
      </c>
      <c r="J7" t="s">
        <v>192</v>
      </c>
    </row>
    <row r="8" spans="1:10" ht="15" customHeight="1" x14ac:dyDescent="0.25">
      <c r="A8" t="s">
        <v>737</v>
      </c>
      <c r="B8" s="3" t="s">
        <v>203</v>
      </c>
      <c r="C8" s="14">
        <f t="shared" si="1"/>
        <v>604127.77281360014</v>
      </c>
      <c r="D8" s="14">
        <v>248915.51936944004</v>
      </c>
      <c r="E8" s="14">
        <v>315623</v>
      </c>
      <c r="F8" s="14">
        <v>31375.180872000001</v>
      </c>
      <c r="G8" s="14">
        <v>8214.0725721599993</v>
      </c>
      <c r="H8" s="14">
        <v>0</v>
      </c>
      <c r="I8" s="14">
        <v>0</v>
      </c>
      <c r="J8" t="s">
        <v>195</v>
      </c>
    </row>
    <row r="9" spans="1:10" ht="15" customHeight="1" x14ac:dyDescent="0.25">
      <c r="A9" t="s">
        <v>733</v>
      </c>
      <c r="B9" s="3" t="s">
        <v>201</v>
      </c>
      <c r="C9" s="14">
        <f t="shared" si="1"/>
        <v>495102.32323775993</v>
      </c>
      <c r="D9" s="14">
        <v>494256.00098447996</v>
      </c>
      <c r="E9" s="14">
        <v>0</v>
      </c>
      <c r="F9" s="14">
        <v>405.03078000000005</v>
      </c>
      <c r="G9" s="14">
        <v>290.29710527999998</v>
      </c>
      <c r="H9" s="14">
        <v>0</v>
      </c>
      <c r="I9" s="14">
        <v>150.99436800000001</v>
      </c>
      <c r="J9" t="s">
        <v>192</v>
      </c>
    </row>
    <row r="10" spans="1:10" ht="15" customHeight="1" x14ac:dyDescent="0.25">
      <c r="A10" t="s">
        <v>738</v>
      </c>
      <c r="B10" s="3" t="s">
        <v>204</v>
      </c>
      <c r="C10" s="14">
        <f t="shared" si="1"/>
        <v>459352.70044272003</v>
      </c>
      <c r="D10" s="14">
        <v>181692.30411552003</v>
      </c>
      <c r="E10" s="14">
        <v>266919</v>
      </c>
      <c r="F10" s="14">
        <v>4188.5682551999998</v>
      </c>
      <c r="G10" s="14">
        <v>6552.8280720000002</v>
      </c>
      <c r="H10" s="14">
        <v>0</v>
      </c>
      <c r="I10" s="14">
        <v>0</v>
      </c>
      <c r="J10" t="s">
        <v>195</v>
      </c>
    </row>
    <row r="11" spans="1:10" ht="15" customHeight="1" x14ac:dyDescent="0.25">
      <c r="A11" t="s">
        <v>739</v>
      </c>
      <c r="B11" s="3" t="s">
        <v>208</v>
      </c>
      <c r="C11" s="14">
        <f t="shared" si="1"/>
        <v>388135.08366191993</v>
      </c>
      <c r="D11" s="14">
        <v>161134.99275951996</v>
      </c>
      <c r="E11" s="14">
        <v>217997</v>
      </c>
      <c r="F11" s="14">
        <v>3510.55854576</v>
      </c>
      <c r="G11" s="14">
        <v>5492.5323566400002</v>
      </c>
      <c r="H11" s="14">
        <v>0</v>
      </c>
      <c r="I11" s="14">
        <v>0</v>
      </c>
      <c r="J11" t="s">
        <v>195</v>
      </c>
    </row>
    <row r="12" spans="1:10" ht="15" customHeight="1" x14ac:dyDescent="0.25">
      <c r="A12" t="s">
        <v>740</v>
      </c>
      <c r="B12" s="3" t="s">
        <v>213</v>
      </c>
      <c r="C12" s="14">
        <f t="shared" si="1"/>
        <v>375121.83726864</v>
      </c>
      <c r="D12" s="14">
        <v>7918.7831452800001</v>
      </c>
      <c r="E12" s="14">
        <v>0</v>
      </c>
      <c r="F12" s="14">
        <v>367198.836732</v>
      </c>
      <c r="G12" s="14">
        <v>4.2173913599999997</v>
      </c>
      <c r="H12" s="14">
        <v>0</v>
      </c>
      <c r="I12" s="14">
        <v>0</v>
      </c>
      <c r="J12" t="s">
        <v>192</v>
      </c>
    </row>
    <row r="13" spans="1:10" ht="15" customHeight="1" x14ac:dyDescent="0.25">
      <c r="A13" t="s">
        <v>747</v>
      </c>
      <c r="B13" s="3" t="s">
        <v>220</v>
      </c>
      <c r="C13" s="14">
        <f t="shared" si="1"/>
        <v>307975.37002848001</v>
      </c>
      <c r="D13" s="14">
        <v>307678.28443632001</v>
      </c>
      <c r="E13" s="14">
        <v>0</v>
      </c>
      <c r="F13" s="14">
        <v>142.69121999999999</v>
      </c>
      <c r="G13" s="14">
        <v>154.39437215999999</v>
      </c>
      <c r="H13" s="14">
        <v>0</v>
      </c>
      <c r="I13" s="14">
        <v>0</v>
      </c>
      <c r="J13" t="s">
        <v>192</v>
      </c>
    </row>
    <row r="14" spans="1:10" ht="15" customHeight="1" x14ac:dyDescent="0.25">
      <c r="A14" t="s">
        <v>744</v>
      </c>
      <c r="B14" s="3" t="s">
        <v>219</v>
      </c>
      <c r="C14" s="14">
        <f t="shared" si="1"/>
        <v>293230.47914496</v>
      </c>
      <c r="D14" s="14">
        <v>292937.01191999996</v>
      </c>
      <c r="E14" s="14">
        <v>0</v>
      </c>
      <c r="F14" s="14">
        <v>135.55836000000002</v>
      </c>
      <c r="G14" s="14">
        <v>157.90886496000002</v>
      </c>
      <c r="H14" s="14">
        <v>0</v>
      </c>
      <c r="I14" s="14">
        <v>0</v>
      </c>
      <c r="J14" t="s">
        <v>192</v>
      </c>
    </row>
    <row r="15" spans="1:10" ht="15" customHeight="1" x14ac:dyDescent="0.25">
      <c r="A15" t="s">
        <v>742</v>
      </c>
      <c r="B15" s="3" t="s">
        <v>214</v>
      </c>
      <c r="C15" s="14">
        <f t="shared" si="1"/>
        <v>280825.32882096001</v>
      </c>
      <c r="D15" s="14">
        <v>109313.80140736001</v>
      </c>
      <c r="E15" s="14">
        <v>165680</v>
      </c>
      <c r="F15" s="14">
        <v>1441.0010159999999</v>
      </c>
      <c r="G15" s="14">
        <v>4390.5263975999997</v>
      </c>
      <c r="H15" s="14">
        <v>0</v>
      </c>
      <c r="I15" s="14">
        <v>0</v>
      </c>
      <c r="J15" t="s">
        <v>195</v>
      </c>
    </row>
    <row r="16" spans="1:10" ht="15" customHeight="1" x14ac:dyDescent="0.25">
      <c r="A16" t="s">
        <v>741</v>
      </c>
      <c r="B16" s="3" t="s">
        <v>206</v>
      </c>
      <c r="C16" s="14">
        <f t="shared" si="1"/>
        <v>269156.55663791997</v>
      </c>
      <c r="D16" s="14">
        <v>268883.229888</v>
      </c>
      <c r="E16" s="14">
        <v>0</v>
      </c>
      <c r="F16" s="14">
        <v>124.447428</v>
      </c>
      <c r="G16" s="14">
        <v>148.87932192</v>
      </c>
      <c r="H16" s="14">
        <v>0</v>
      </c>
      <c r="I16" s="14">
        <v>0</v>
      </c>
      <c r="J16" t="s">
        <v>192</v>
      </c>
    </row>
    <row r="17" spans="1:10" ht="15" customHeight="1" x14ac:dyDescent="0.25">
      <c r="A17" t="s">
        <v>743</v>
      </c>
      <c r="B17" s="3" t="s">
        <v>216</v>
      </c>
      <c r="C17" s="14">
        <f t="shared" si="1"/>
        <v>261219.48461280001</v>
      </c>
      <c r="D17" s="14">
        <v>260935.10190720001</v>
      </c>
      <c r="E17" s="14">
        <v>0</v>
      </c>
      <c r="F17" s="14">
        <v>131.36709599999998</v>
      </c>
      <c r="G17" s="14">
        <v>153.0156096</v>
      </c>
      <c r="H17" s="14">
        <v>0</v>
      </c>
      <c r="I17" s="14">
        <v>0</v>
      </c>
      <c r="J17" t="s">
        <v>192</v>
      </c>
    </row>
    <row r="18" spans="1:10" ht="15" customHeight="1" x14ac:dyDescent="0.25">
      <c r="A18" t="s">
        <v>745</v>
      </c>
      <c r="B18" s="3" t="s">
        <v>210</v>
      </c>
      <c r="C18" s="14">
        <f t="shared" si="1"/>
        <v>185545.93322160002</v>
      </c>
      <c r="D18" s="14">
        <v>17134.994016000001</v>
      </c>
      <c r="E18" s="14">
        <v>0</v>
      </c>
      <c r="F18" s="14">
        <v>168401.206764</v>
      </c>
      <c r="G18" s="14">
        <v>9.7324415999999996</v>
      </c>
      <c r="H18" s="14">
        <v>0</v>
      </c>
      <c r="I18" s="14">
        <v>0</v>
      </c>
      <c r="J18" t="s">
        <v>211</v>
      </c>
    </row>
    <row r="19" spans="1:10" ht="15" customHeight="1" x14ac:dyDescent="0.25">
      <c r="A19" t="s">
        <v>746</v>
      </c>
      <c r="B19" s="3" t="s">
        <v>224</v>
      </c>
      <c r="C19" s="14">
        <f t="shared" si="1"/>
        <v>158571.93417407997</v>
      </c>
      <c r="D19" s="14">
        <v>8.10147744</v>
      </c>
      <c r="E19" s="14">
        <v>75438.098063999991</v>
      </c>
      <c r="F19" s="14">
        <v>82996.78785552</v>
      </c>
      <c r="G19" s="14">
        <v>128.94677711999998</v>
      </c>
      <c r="H19" s="14">
        <v>0</v>
      </c>
      <c r="I19" s="14">
        <v>0</v>
      </c>
      <c r="J19" t="s">
        <v>225</v>
      </c>
    </row>
    <row r="20" spans="1:10" ht="15" customHeight="1" x14ac:dyDescent="0.25">
      <c r="A20" t="s">
        <v>748</v>
      </c>
      <c r="B20" s="3" t="s">
        <v>230</v>
      </c>
      <c r="C20" s="14">
        <f t="shared" si="1"/>
        <v>129116.97691200006</v>
      </c>
      <c r="D20" s="14">
        <v>7549.852756319995</v>
      </c>
      <c r="E20" s="14">
        <v>0</v>
      </c>
      <c r="F20" s="14">
        <v>121563.06080688006</v>
      </c>
      <c r="G20" s="14">
        <v>4.0633488</v>
      </c>
      <c r="H20" s="14">
        <v>0</v>
      </c>
      <c r="I20" s="14">
        <v>0</v>
      </c>
      <c r="J20" t="s">
        <v>211</v>
      </c>
    </row>
    <row r="21" spans="1:10" ht="15" customHeight="1" x14ac:dyDescent="0.25">
      <c r="A21" t="s">
        <v>750</v>
      </c>
      <c r="B21" s="3" t="s">
        <v>222</v>
      </c>
      <c r="C21" s="14">
        <f t="shared" si="1"/>
        <v>128706.93494063997</v>
      </c>
      <c r="D21" s="14">
        <v>128570.55574607998</v>
      </c>
      <c r="E21" s="14">
        <v>0</v>
      </c>
      <c r="F21" s="14">
        <v>62.007119999999993</v>
      </c>
      <c r="G21" s="14">
        <v>74.372074560000001</v>
      </c>
      <c r="H21" s="14">
        <v>0</v>
      </c>
      <c r="I21" s="14">
        <v>0</v>
      </c>
      <c r="J21" t="s">
        <v>183</v>
      </c>
    </row>
    <row r="22" spans="1:10" ht="15" customHeight="1" x14ac:dyDescent="0.25">
      <c r="A22" t="s">
        <v>757</v>
      </c>
      <c r="B22" s="3" t="s">
        <v>12</v>
      </c>
      <c r="C22" s="14">
        <f t="shared" si="1"/>
        <v>118571.65471872</v>
      </c>
      <c r="D22" s="14">
        <v>118452.986064</v>
      </c>
      <c r="E22" s="14">
        <v>0</v>
      </c>
      <c r="F22" s="14">
        <v>54.813023999999999</v>
      </c>
      <c r="G22" s="14">
        <v>63.855630720000008</v>
      </c>
      <c r="H22" s="14">
        <v>0</v>
      </c>
      <c r="I22" s="14">
        <v>0</v>
      </c>
      <c r="J22" t="s">
        <v>192</v>
      </c>
    </row>
    <row r="23" spans="1:10" ht="15" customHeight="1" x14ac:dyDescent="0.25">
      <c r="A23" t="s">
        <v>752</v>
      </c>
      <c r="B23" s="3" t="s">
        <v>232</v>
      </c>
      <c r="C23" s="14">
        <f t="shared" si="1"/>
        <v>110182.58970768002</v>
      </c>
      <c r="D23" s="14">
        <v>110081.17200528001</v>
      </c>
      <c r="E23" s="14">
        <v>0</v>
      </c>
      <c r="F23" s="14">
        <v>46.267200000000003</v>
      </c>
      <c r="G23" s="14">
        <v>55.150502400000001</v>
      </c>
      <c r="H23" s="14">
        <v>0</v>
      </c>
      <c r="I23" s="14">
        <v>0</v>
      </c>
      <c r="J23" t="s">
        <v>192</v>
      </c>
    </row>
    <row r="24" spans="1:10" ht="15" customHeight="1" x14ac:dyDescent="0.25">
      <c r="A24" t="s">
        <v>751</v>
      </c>
      <c r="B24" s="3" t="s">
        <v>237</v>
      </c>
      <c r="C24" s="14">
        <f t="shared" si="1"/>
        <v>108209.96023824</v>
      </c>
      <c r="D24" s="14">
        <v>108098.82216000001</v>
      </c>
      <c r="E24" s="14">
        <v>0</v>
      </c>
      <c r="F24" s="14">
        <v>50.202179999999998</v>
      </c>
      <c r="G24" s="14">
        <v>60.935898240000014</v>
      </c>
      <c r="H24" s="14">
        <v>0</v>
      </c>
      <c r="I24" s="14">
        <v>0</v>
      </c>
      <c r="J24" t="s">
        <v>192</v>
      </c>
    </row>
    <row r="25" spans="1:10" ht="15" customHeight="1" x14ac:dyDescent="0.25">
      <c r="A25" t="s">
        <v>13</v>
      </c>
      <c r="B25" s="3" t="s">
        <v>223</v>
      </c>
      <c r="C25" s="14">
        <f t="shared" si="1"/>
        <v>104207.59033775999</v>
      </c>
      <c r="D25" s="14">
        <v>104081.667984</v>
      </c>
      <c r="E25" s="14">
        <v>0</v>
      </c>
      <c r="F25" s="14">
        <v>48.614579999999989</v>
      </c>
      <c r="G25" s="14">
        <v>58.692029760000004</v>
      </c>
      <c r="H25" s="14">
        <v>0</v>
      </c>
      <c r="I25" s="14">
        <v>18.615743999999999</v>
      </c>
      <c r="J25" t="s">
        <v>192</v>
      </c>
    </row>
    <row r="26" spans="1:10" ht="15" customHeight="1" x14ac:dyDescent="0.25">
      <c r="A26" t="s">
        <v>992</v>
      </c>
      <c r="B26" s="3" t="s">
        <v>226</v>
      </c>
      <c r="C26" s="14">
        <f t="shared" si="1"/>
        <v>100651.43909519998</v>
      </c>
      <c r="D26" s="14">
        <v>100540.22136479999</v>
      </c>
      <c r="E26" s="14">
        <v>0</v>
      </c>
      <c r="F26" s="14">
        <v>48.632724000000003</v>
      </c>
      <c r="G26" s="14">
        <v>62.585006400000012</v>
      </c>
      <c r="H26" s="14">
        <v>0</v>
      </c>
      <c r="I26" s="14">
        <v>0</v>
      </c>
      <c r="J26" t="s">
        <v>192</v>
      </c>
    </row>
    <row r="27" spans="1:10" ht="15" customHeight="1" x14ac:dyDescent="0.25">
      <c r="A27" t="s">
        <v>754</v>
      </c>
      <c r="B27" s="3" t="s">
        <v>234</v>
      </c>
      <c r="C27" s="14">
        <f t="shared" si="1"/>
        <v>97472.767512959996</v>
      </c>
      <c r="D27" s="14">
        <v>97361.771774399997</v>
      </c>
      <c r="E27" s="14">
        <v>0</v>
      </c>
      <c r="F27" s="14">
        <v>49.46508</v>
      </c>
      <c r="G27" s="14">
        <v>61.530658559999985</v>
      </c>
      <c r="H27" s="14">
        <v>0</v>
      </c>
      <c r="I27" s="14">
        <v>0</v>
      </c>
      <c r="J27" t="s">
        <v>183</v>
      </c>
    </row>
    <row r="28" spans="1:10" ht="15" customHeight="1" x14ac:dyDescent="0.25">
      <c r="A28" t="s">
        <v>755</v>
      </c>
      <c r="B28" s="3" t="s">
        <v>294</v>
      </c>
      <c r="C28" s="14">
        <f t="shared" si="1"/>
        <v>93236.069523542406</v>
      </c>
      <c r="D28" s="14">
        <v>48711.737009395205</v>
      </c>
      <c r="E28" s="14">
        <v>42477</v>
      </c>
      <c r="F28" s="14">
        <v>795.29225327999995</v>
      </c>
      <c r="G28" s="14">
        <v>1252.0402608672</v>
      </c>
      <c r="H28" s="14">
        <v>0</v>
      </c>
      <c r="I28" s="14">
        <v>0</v>
      </c>
      <c r="J28" t="s">
        <v>195</v>
      </c>
    </row>
    <row r="29" spans="1:10" ht="15" customHeight="1" x14ac:dyDescent="0.25">
      <c r="A29" t="s">
        <v>762</v>
      </c>
      <c r="B29" s="3" t="s">
        <v>239</v>
      </c>
      <c r="C29" s="14">
        <f t="shared" si="1"/>
        <v>86039.301781439994</v>
      </c>
      <c r="D29" s="14">
        <v>85947.832252799999</v>
      </c>
      <c r="E29" s="14">
        <v>0</v>
      </c>
      <c r="F29" s="14">
        <v>42.293664000000007</v>
      </c>
      <c r="G29" s="14">
        <v>49.175864640000007</v>
      </c>
      <c r="H29" s="14">
        <v>0</v>
      </c>
      <c r="I29" s="14">
        <v>0</v>
      </c>
      <c r="J29" t="s">
        <v>183</v>
      </c>
    </row>
    <row r="30" spans="1:10" ht="15" customHeight="1" x14ac:dyDescent="0.25">
      <c r="A30" t="s">
        <v>753</v>
      </c>
      <c r="B30" s="3" t="s">
        <v>241</v>
      </c>
      <c r="C30" s="14">
        <f t="shared" si="1"/>
        <v>84026.931055199995</v>
      </c>
      <c r="D30" s="14">
        <v>1889.0309894399998</v>
      </c>
      <c r="E30" s="14">
        <v>0</v>
      </c>
      <c r="F30" s="14">
        <v>82136.920289760004</v>
      </c>
      <c r="G30" s="14">
        <v>0.97977600000000009</v>
      </c>
      <c r="H30" s="14">
        <v>0</v>
      </c>
      <c r="I30" s="14">
        <v>0</v>
      </c>
      <c r="J30" t="s">
        <v>211</v>
      </c>
    </row>
    <row r="31" spans="1:10" ht="15" customHeight="1" x14ac:dyDescent="0.25">
      <c r="A31" t="s">
        <v>769</v>
      </c>
      <c r="B31" s="3" t="s">
        <v>253</v>
      </c>
      <c r="C31" s="14">
        <f t="shared" si="1"/>
        <v>83833.510481279984</v>
      </c>
      <c r="D31" s="14">
        <v>62318.67824447999</v>
      </c>
      <c r="E31" s="14">
        <v>66.207455999999993</v>
      </c>
      <c r="F31" s="14">
        <v>1684.67466384</v>
      </c>
      <c r="G31" s="14">
        <v>19763.950116960004</v>
      </c>
      <c r="H31" s="14">
        <v>0</v>
      </c>
      <c r="I31" s="14">
        <v>0</v>
      </c>
      <c r="J31" t="s">
        <v>179</v>
      </c>
    </row>
    <row r="32" spans="1:10" ht="15" customHeight="1" x14ac:dyDescent="0.25">
      <c r="A32" t="s">
        <v>759</v>
      </c>
      <c r="B32" s="3" t="s">
        <v>245</v>
      </c>
      <c r="C32" s="14">
        <f t="shared" si="1"/>
        <v>78724.453197599985</v>
      </c>
      <c r="D32" s="14">
        <v>78643.251177119993</v>
      </c>
      <c r="E32" s="14">
        <v>0</v>
      </c>
      <c r="F32" s="14">
        <v>37.054583999999998</v>
      </c>
      <c r="G32" s="14">
        <v>44.147436480000003</v>
      </c>
      <c r="H32" s="14">
        <v>0</v>
      </c>
      <c r="I32" s="14">
        <v>0</v>
      </c>
      <c r="J32" t="s">
        <v>179</v>
      </c>
    </row>
    <row r="33" spans="1:10" ht="15" customHeight="1" x14ac:dyDescent="0.25">
      <c r="A33" t="s">
        <v>763</v>
      </c>
      <c r="B33" s="3" t="s">
        <v>227</v>
      </c>
      <c r="C33" s="14">
        <f t="shared" si="1"/>
        <v>78093.384011999995</v>
      </c>
      <c r="D33" s="14">
        <v>78002.187459839988</v>
      </c>
      <c r="E33" s="14">
        <v>0</v>
      </c>
      <c r="F33" s="14">
        <v>38.857643999999993</v>
      </c>
      <c r="G33" s="14">
        <v>52.338908160000003</v>
      </c>
      <c r="H33" s="14">
        <v>0</v>
      </c>
      <c r="I33" s="14">
        <v>0</v>
      </c>
      <c r="J33" t="s">
        <v>228</v>
      </c>
    </row>
    <row r="34" spans="1:10" ht="15" customHeight="1" x14ac:dyDescent="0.25">
      <c r="A34" t="s">
        <v>760</v>
      </c>
      <c r="B34" s="3" t="s">
        <v>243</v>
      </c>
      <c r="C34" s="14">
        <f t="shared" si="1"/>
        <v>77180.527892159982</v>
      </c>
      <c r="D34" s="14">
        <v>77097.366863999981</v>
      </c>
      <c r="E34" s="14">
        <v>0</v>
      </c>
      <c r="F34" s="14">
        <v>37.580759999999998</v>
      </c>
      <c r="G34" s="14">
        <v>45.580268160000017</v>
      </c>
      <c r="H34" s="14">
        <v>0</v>
      </c>
      <c r="I34" s="14">
        <v>0</v>
      </c>
      <c r="J34" t="s">
        <v>183</v>
      </c>
    </row>
    <row r="35" spans="1:10" ht="15" customHeight="1" x14ac:dyDescent="0.25">
      <c r="A35" t="s">
        <v>817</v>
      </c>
      <c r="B35" s="3" t="s">
        <v>33</v>
      </c>
      <c r="C35" s="14">
        <f t="shared" si="1"/>
        <v>22495.42</v>
      </c>
      <c r="D35" s="14">
        <v>1644.29</v>
      </c>
      <c r="E35" s="14">
        <v>20298.55</v>
      </c>
      <c r="F35" s="14">
        <v>39.729999999999997</v>
      </c>
      <c r="G35" s="14">
        <v>512.85</v>
      </c>
      <c r="H35" s="14">
        <v>0</v>
      </c>
      <c r="I35" s="14">
        <v>0</v>
      </c>
      <c r="J35" t="s">
        <v>183</v>
      </c>
    </row>
    <row r="36" spans="1:10" ht="15" customHeight="1" x14ac:dyDescent="0.25">
      <c r="A36" t="s">
        <v>792</v>
      </c>
      <c r="B36" s="3" t="s">
        <v>235</v>
      </c>
      <c r="C36" s="14">
        <f t="shared" si="1"/>
        <v>61833.76033967999</v>
      </c>
      <c r="D36" s="14">
        <v>61770.318392159992</v>
      </c>
      <c r="E36" s="14">
        <v>0</v>
      </c>
      <c r="F36" s="14">
        <v>28.781736480000003</v>
      </c>
      <c r="G36" s="14">
        <v>34.66021104</v>
      </c>
      <c r="H36" s="14">
        <v>0</v>
      </c>
      <c r="I36" s="14">
        <v>0</v>
      </c>
      <c r="J36" t="s">
        <v>192</v>
      </c>
    </row>
    <row r="37" spans="1:10" ht="15" customHeight="1" x14ac:dyDescent="0.25">
      <c r="A37" t="s">
        <v>765</v>
      </c>
      <c r="B37" s="3" t="s">
        <v>257</v>
      </c>
      <c r="C37" s="14">
        <f t="shared" si="1"/>
        <v>61537.576050719988</v>
      </c>
      <c r="D37" s="14">
        <v>61475.308927199992</v>
      </c>
      <c r="E37" s="14">
        <v>0</v>
      </c>
      <c r="F37" s="14">
        <v>28.7469</v>
      </c>
      <c r="G37" s="14">
        <v>33.520223519999988</v>
      </c>
      <c r="H37" s="14">
        <v>0</v>
      </c>
      <c r="I37" s="14">
        <v>0</v>
      </c>
      <c r="J37" t="s">
        <v>179</v>
      </c>
    </row>
    <row r="38" spans="1:10" ht="15" customHeight="1" x14ac:dyDescent="0.25">
      <c r="A38" t="s">
        <v>775</v>
      </c>
      <c r="B38" s="3" t="s">
        <v>248</v>
      </c>
      <c r="C38" s="14">
        <f t="shared" si="1"/>
        <v>60319.326110399998</v>
      </c>
      <c r="D38" s="14">
        <v>60207.712568639996</v>
      </c>
      <c r="E38" s="14">
        <v>0</v>
      </c>
      <c r="F38" s="14">
        <v>51.049958400000001</v>
      </c>
      <c r="G38" s="14">
        <v>60.563583359999996</v>
      </c>
      <c r="H38" s="14">
        <v>0</v>
      </c>
      <c r="I38" s="14">
        <v>0</v>
      </c>
      <c r="J38" t="s">
        <v>183</v>
      </c>
    </row>
    <row r="39" spans="1:10" ht="15" customHeight="1" x14ac:dyDescent="0.25">
      <c r="A39" t="s">
        <v>767</v>
      </c>
      <c r="B39" s="3" t="s">
        <v>313</v>
      </c>
      <c r="C39" s="14">
        <f t="shared" si="1"/>
        <v>60257.144333534394</v>
      </c>
      <c r="D39" s="14">
        <v>37614.302288030398</v>
      </c>
      <c r="E39" s="14">
        <v>21306</v>
      </c>
      <c r="F39" s="14">
        <v>519.29502408000008</v>
      </c>
      <c r="G39" s="14">
        <v>817.54702142399992</v>
      </c>
      <c r="H39" s="14">
        <v>0</v>
      </c>
      <c r="I39" s="14">
        <v>0</v>
      </c>
      <c r="J39" t="s">
        <v>195</v>
      </c>
    </row>
    <row r="40" spans="1:10" ht="15" customHeight="1" x14ac:dyDescent="0.25">
      <c r="A40" t="s">
        <v>785</v>
      </c>
      <c r="B40" s="3" t="s">
        <v>345</v>
      </c>
      <c r="C40" s="14">
        <f t="shared" si="1"/>
        <v>58581.837522960006</v>
      </c>
      <c r="D40" s="14">
        <v>4521.7041609600001</v>
      </c>
      <c r="E40" s="14">
        <v>0</v>
      </c>
      <c r="F40" s="14">
        <v>2.134188</v>
      </c>
      <c r="G40" s="14">
        <v>68.262264000000002</v>
      </c>
      <c r="H40" s="14">
        <v>11494.18771</v>
      </c>
      <c r="I40">
        <v>42495.549200000001</v>
      </c>
      <c r="J40" t="s">
        <v>179</v>
      </c>
    </row>
    <row r="41" spans="1:10" ht="15" customHeight="1" x14ac:dyDescent="0.25">
      <c r="A41" t="s">
        <v>766</v>
      </c>
      <c r="B41" s="3" t="s">
        <v>250</v>
      </c>
      <c r="C41" s="14">
        <f t="shared" si="1"/>
        <v>52536.462844319998</v>
      </c>
      <c r="D41" s="14">
        <v>6267.8555956800001</v>
      </c>
      <c r="E41" s="14">
        <v>46010.501500320002</v>
      </c>
      <c r="F41" s="14">
        <v>77.055300000000017</v>
      </c>
      <c r="G41" s="14">
        <v>181.05044832000002</v>
      </c>
      <c r="H41" s="14">
        <v>0</v>
      </c>
      <c r="I41" s="14">
        <v>0</v>
      </c>
      <c r="J41" t="s">
        <v>251</v>
      </c>
    </row>
    <row r="42" spans="1:10" ht="15" customHeight="1" x14ac:dyDescent="0.25">
      <c r="A42" t="s">
        <v>749</v>
      </c>
      <c r="B42" s="3" t="s">
        <v>276</v>
      </c>
      <c r="C42" s="14">
        <f t="shared" si="1"/>
        <v>51281.561933280005</v>
      </c>
      <c r="D42" s="14">
        <v>45.398556000000006</v>
      </c>
      <c r="E42" s="14">
        <v>37986.641280000003</v>
      </c>
      <c r="F42" s="14">
        <v>13176.68019696</v>
      </c>
      <c r="G42" s="14">
        <v>72.841900319999993</v>
      </c>
      <c r="H42" s="14">
        <v>0</v>
      </c>
      <c r="I42" s="14">
        <v>0</v>
      </c>
      <c r="J42" t="s">
        <v>225</v>
      </c>
    </row>
    <row r="43" spans="1:10" ht="15" customHeight="1" x14ac:dyDescent="0.25">
      <c r="A43" t="s">
        <v>758</v>
      </c>
      <c r="B43" s="3" t="s">
        <v>261</v>
      </c>
      <c r="C43" s="14">
        <f t="shared" si="1"/>
        <v>48179.99346048</v>
      </c>
      <c r="D43" s="14">
        <v>529.32307680000008</v>
      </c>
      <c r="E43" s="14">
        <v>44256.472847999998</v>
      </c>
      <c r="F43" s="14">
        <v>475.95885119999997</v>
      </c>
      <c r="G43" s="14">
        <v>2835.5020444800002</v>
      </c>
      <c r="H43" s="14">
        <v>0</v>
      </c>
      <c r="I43" s="14">
        <v>82.736640000000008</v>
      </c>
      <c r="J43" t="s">
        <v>192</v>
      </c>
    </row>
    <row r="44" spans="1:10" ht="15" customHeight="1" x14ac:dyDescent="0.25">
      <c r="A44" t="s">
        <v>772</v>
      </c>
      <c r="B44" s="3" t="s">
        <v>255</v>
      </c>
      <c r="C44" s="14">
        <f t="shared" si="1"/>
        <v>47455.812895679999</v>
      </c>
      <c r="D44" s="14">
        <v>47407.423754880001</v>
      </c>
      <c r="E44" s="14">
        <v>0</v>
      </c>
      <c r="F44" s="14">
        <v>22.426981920000003</v>
      </c>
      <c r="G44" s="14">
        <v>25.96215888</v>
      </c>
      <c r="H44" s="14">
        <v>0</v>
      </c>
      <c r="I44" s="14">
        <v>0</v>
      </c>
      <c r="J44" t="s">
        <v>179</v>
      </c>
    </row>
    <row r="45" spans="1:10" ht="15" customHeight="1" x14ac:dyDescent="0.25">
      <c r="A45" t="s">
        <v>784</v>
      </c>
      <c r="B45" s="3" t="s">
        <v>259</v>
      </c>
      <c r="C45" s="14">
        <f t="shared" si="1"/>
        <v>46402.303308480004</v>
      </c>
      <c r="D45" s="14">
        <v>302.51681711999998</v>
      </c>
      <c r="E45" s="14">
        <v>0</v>
      </c>
      <c r="F45" s="14">
        <v>46099.624284000005</v>
      </c>
      <c r="G45" s="14">
        <v>0.16220736000000002</v>
      </c>
      <c r="H45" s="14">
        <v>0</v>
      </c>
      <c r="I45" s="14">
        <v>0</v>
      </c>
      <c r="J45" t="s">
        <v>211</v>
      </c>
    </row>
    <row r="46" spans="1:10" ht="15" customHeight="1" x14ac:dyDescent="0.25">
      <c r="A46" t="s">
        <v>773</v>
      </c>
      <c r="B46" s="3" t="s">
        <v>270</v>
      </c>
      <c r="C46" s="14">
        <f t="shared" si="1"/>
        <v>45609.993112319993</v>
      </c>
      <c r="D46" s="14">
        <v>45554.334033599996</v>
      </c>
      <c r="E46" s="14">
        <v>0</v>
      </c>
      <c r="F46" s="14">
        <v>23.68980432</v>
      </c>
      <c r="G46" s="14">
        <v>31.969274399999993</v>
      </c>
      <c r="H46" s="14">
        <v>0</v>
      </c>
      <c r="I46" s="14">
        <v>0</v>
      </c>
      <c r="J46" t="s">
        <v>179</v>
      </c>
    </row>
    <row r="47" spans="1:10" ht="15" customHeight="1" x14ac:dyDescent="0.25">
      <c r="A47" t="s">
        <v>776</v>
      </c>
      <c r="B47" s="3" t="s">
        <v>268</v>
      </c>
      <c r="C47" s="14">
        <f t="shared" si="1"/>
        <v>43175.661983999998</v>
      </c>
      <c r="D47" s="14">
        <v>43130.918880000005</v>
      </c>
      <c r="E47" s="14">
        <v>0</v>
      </c>
      <c r="F47" s="14">
        <v>20.411999999999999</v>
      </c>
      <c r="G47" s="14">
        <v>24.331104</v>
      </c>
      <c r="H47" s="14">
        <v>0</v>
      </c>
      <c r="I47" s="14">
        <v>0</v>
      </c>
      <c r="J47" t="s">
        <v>179</v>
      </c>
    </row>
    <row r="48" spans="1:10" ht="15" customHeight="1" x14ac:dyDescent="0.25">
      <c r="A48" t="s">
        <v>774</v>
      </c>
      <c r="B48" s="3" t="s">
        <v>266</v>
      </c>
      <c r="C48" s="14">
        <f t="shared" si="1"/>
        <v>43070.3582904</v>
      </c>
      <c r="D48" s="14">
        <v>43026.450899039999</v>
      </c>
      <c r="E48" s="14">
        <v>0</v>
      </c>
      <c r="F48" s="14">
        <v>20.353031999999995</v>
      </c>
      <c r="G48" s="14">
        <v>23.554359359999999</v>
      </c>
      <c r="H48" s="14">
        <v>0</v>
      </c>
      <c r="I48" s="14">
        <v>0</v>
      </c>
      <c r="J48" t="s">
        <v>179</v>
      </c>
    </row>
    <row r="49" spans="1:10" ht="15" customHeight="1" x14ac:dyDescent="0.25">
      <c r="A49" t="s">
        <v>770</v>
      </c>
      <c r="B49" s="3" t="s">
        <v>217</v>
      </c>
      <c r="C49" s="14">
        <f t="shared" si="1"/>
        <v>41414.135323679999</v>
      </c>
      <c r="D49" s="14">
        <v>41248.348333919996</v>
      </c>
      <c r="E49" s="14">
        <v>0</v>
      </c>
      <c r="F49" s="14">
        <v>33.216855840000001</v>
      </c>
      <c r="G49" s="14">
        <v>132.57013391999999</v>
      </c>
      <c r="H49" s="14">
        <v>0</v>
      </c>
      <c r="I49" s="14">
        <v>0</v>
      </c>
      <c r="J49" t="s">
        <v>192</v>
      </c>
    </row>
    <row r="50" spans="1:10" ht="15" customHeight="1" x14ac:dyDescent="0.25">
      <c r="A50" t="s">
        <v>780</v>
      </c>
      <c r="B50" s="3" t="s">
        <v>22</v>
      </c>
      <c r="C50" s="14">
        <f t="shared" si="1"/>
        <v>36985.144008960007</v>
      </c>
      <c r="D50" s="14">
        <v>30959.512355520004</v>
      </c>
      <c r="E50" s="14">
        <v>3412.3965120000003</v>
      </c>
      <c r="F50" s="14">
        <v>242.33126399999995</v>
      </c>
      <c r="G50" s="14">
        <v>2370.9038774399996</v>
      </c>
      <c r="H50" s="14">
        <v>0</v>
      </c>
      <c r="I50" s="14">
        <v>0</v>
      </c>
      <c r="J50" t="s">
        <v>251</v>
      </c>
    </row>
    <row r="51" spans="1:10" ht="15" customHeight="1" x14ac:dyDescent="0.25">
      <c r="A51" t="s">
        <v>771</v>
      </c>
      <c r="B51" s="3" t="s">
        <v>264</v>
      </c>
      <c r="C51" s="14">
        <f t="shared" si="1"/>
        <v>35529.892876800004</v>
      </c>
      <c r="D51" s="14">
        <v>15.313535999999999</v>
      </c>
      <c r="E51" s="14">
        <v>9296.341488</v>
      </c>
      <c r="F51" s="14">
        <v>26218.10268</v>
      </c>
      <c r="G51" s="14">
        <v>0.13517279999999998</v>
      </c>
      <c r="H51" s="14">
        <v>0</v>
      </c>
      <c r="I51" s="14">
        <v>0</v>
      </c>
      <c r="J51" t="s">
        <v>225</v>
      </c>
    </row>
    <row r="52" spans="1:10" ht="15" customHeight="1" x14ac:dyDescent="0.25">
      <c r="A52" t="s">
        <v>779</v>
      </c>
      <c r="B52" s="3" t="s">
        <v>262</v>
      </c>
      <c r="C52" s="14">
        <f t="shared" si="1"/>
        <v>33350.390089833607</v>
      </c>
      <c r="D52" s="14">
        <v>5008.0303340928003</v>
      </c>
      <c r="E52" s="14">
        <v>0</v>
      </c>
      <c r="F52" s="14">
        <v>2.3542293599999997</v>
      </c>
      <c r="G52" s="14">
        <v>4.6504559808000012</v>
      </c>
      <c r="H52" s="14">
        <v>7593.1551360000012</v>
      </c>
      <c r="I52" s="14">
        <v>20742.199934400003</v>
      </c>
      <c r="J52" t="s">
        <v>179</v>
      </c>
    </row>
    <row r="53" spans="1:10" ht="15" customHeight="1" x14ac:dyDescent="0.25">
      <c r="A53" t="s">
        <v>777</v>
      </c>
      <c r="B53" s="3" t="s">
        <v>284</v>
      </c>
      <c r="C53" s="14">
        <f t="shared" si="1"/>
        <v>32443.739999999998</v>
      </c>
      <c r="D53" s="14">
        <v>32410.981007999999</v>
      </c>
      <c r="E53" s="14">
        <v>0</v>
      </c>
      <c r="F53" s="14">
        <v>15.186528000000003</v>
      </c>
      <c r="G53" s="14">
        <v>17.572464</v>
      </c>
      <c r="H53" s="14">
        <v>0</v>
      </c>
      <c r="I53" s="14">
        <v>0</v>
      </c>
      <c r="J53" t="s">
        <v>192</v>
      </c>
    </row>
    <row r="54" spans="1:10" ht="15" customHeight="1" x14ac:dyDescent="0.25">
      <c r="A54" t="s">
        <v>786</v>
      </c>
      <c r="B54" s="3" t="s">
        <v>274</v>
      </c>
      <c r="C54" s="14">
        <f t="shared" si="1"/>
        <v>32083.812482400004</v>
      </c>
      <c r="D54" s="14">
        <v>1065.2029416</v>
      </c>
      <c r="E54" s="14">
        <v>30582.367452000002</v>
      </c>
      <c r="F54" s="14">
        <v>63.432512639999999</v>
      </c>
      <c r="G54" s="14">
        <v>372.80957616000001</v>
      </c>
      <c r="H54" s="14">
        <v>0</v>
      </c>
      <c r="I54" s="14">
        <v>0</v>
      </c>
      <c r="J54" t="s">
        <v>179</v>
      </c>
    </row>
    <row r="55" spans="1:10" ht="15" customHeight="1" x14ac:dyDescent="0.25">
      <c r="A55" t="s">
        <v>783</v>
      </c>
      <c r="B55" s="3" t="s">
        <v>272</v>
      </c>
      <c r="C55" s="14">
        <f t="shared" si="1"/>
        <v>31496.825687039996</v>
      </c>
      <c r="D55" s="14">
        <v>31461.612174719998</v>
      </c>
      <c r="E55" s="14">
        <v>0</v>
      </c>
      <c r="F55" s="14">
        <v>15.967264320000004</v>
      </c>
      <c r="G55" s="14">
        <v>19.246247999999998</v>
      </c>
      <c r="H55" s="14">
        <v>0</v>
      </c>
      <c r="I55" s="14">
        <v>0</v>
      </c>
      <c r="J55" t="s">
        <v>179</v>
      </c>
    </row>
    <row r="56" spans="1:10" ht="15" customHeight="1" x14ac:dyDescent="0.25">
      <c r="A56" t="s">
        <v>787</v>
      </c>
      <c r="B56" s="3" t="s">
        <v>286</v>
      </c>
      <c r="C56" s="14">
        <f t="shared" si="1"/>
        <v>31095.909059040001</v>
      </c>
      <c r="D56" s="14">
        <v>30890.809827360001</v>
      </c>
      <c r="E56" s="14">
        <v>0</v>
      </c>
      <c r="F56" s="14">
        <v>14.07139776</v>
      </c>
      <c r="G56" s="14">
        <v>191.02783392000001</v>
      </c>
      <c r="H56" s="14">
        <v>0</v>
      </c>
      <c r="I56" s="14">
        <v>0</v>
      </c>
      <c r="J56" t="s">
        <v>179</v>
      </c>
    </row>
    <row r="57" spans="1:10" ht="15" customHeight="1" x14ac:dyDescent="0.25">
      <c r="A57" t="s">
        <v>797</v>
      </c>
      <c r="B57" s="3" t="s">
        <v>246</v>
      </c>
      <c r="C57" s="14">
        <f t="shared" si="1"/>
        <v>30160.849672799995</v>
      </c>
      <c r="D57" s="14">
        <v>30121.533257759995</v>
      </c>
      <c r="E57" s="14">
        <v>0</v>
      </c>
      <c r="F57" s="14">
        <v>15.972253919999998</v>
      </c>
      <c r="G57" s="14">
        <v>23.344161119999995</v>
      </c>
      <c r="H57" s="14">
        <v>0</v>
      </c>
      <c r="I57" s="14">
        <v>0</v>
      </c>
      <c r="J57" t="s">
        <v>192</v>
      </c>
    </row>
    <row r="58" spans="1:10" ht="15" customHeight="1" x14ac:dyDescent="0.25">
      <c r="A58" t="s">
        <v>789</v>
      </c>
      <c r="B58" s="3" t="s">
        <v>282</v>
      </c>
      <c r="C58" s="14">
        <f t="shared" si="1"/>
        <v>29412.087707519997</v>
      </c>
      <c r="D58" s="14">
        <v>29381.585829119998</v>
      </c>
      <c r="E58" s="14">
        <v>0</v>
      </c>
      <c r="F58" s="14">
        <v>13.875624000000002</v>
      </c>
      <c r="G58" s="14">
        <v>16.626254400000001</v>
      </c>
      <c r="H58" s="14">
        <v>0</v>
      </c>
      <c r="I58" s="14">
        <v>0</v>
      </c>
      <c r="J58" t="s">
        <v>179</v>
      </c>
    </row>
    <row r="59" spans="1:10" ht="15" customHeight="1" x14ac:dyDescent="0.25">
      <c r="A59" t="s">
        <v>798</v>
      </c>
      <c r="B59" s="3" t="s">
        <v>280</v>
      </c>
      <c r="C59" s="14">
        <f t="shared" si="1"/>
        <v>29175.665127840002</v>
      </c>
      <c r="D59" s="14">
        <v>29141.850880800001</v>
      </c>
      <c r="E59" s="14">
        <v>0</v>
      </c>
      <c r="F59" s="14">
        <v>14.646744</v>
      </c>
      <c r="G59" s="14">
        <v>19.16750304</v>
      </c>
      <c r="H59" s="14">
        <v>0</v>
      </c>
      <c r="I59" s="14">
        <v>0</v>
      </c>
      <c r="J59" t="s">
        <v>211</v>
      </c>
    </row>
    <row r="60" spans="1:10" ht="15" customHeight="1" x14ac:dyDescent="0.25">
      <c r="A60" t="s">
        <v>756</v>
      </c>
      <c r="B60" s="3" t="s">
        <v>291</v>
      </c>
      <c r="C60" s="14">
        <f t="shared" si="1"/>
        <v>27612.019870847998</v>
      </c>
      <c r="D60" s="14">
        <v>27569.187928799998</v>
      </c>
      <c r="E60" s="14">
        <v>0</v>
      </c>
      <c r="F60" s="14">
        <v>16.33803696</v>
      </c>
      <c r="G60" s="14">
        <v>26.493905087999998</v>
      </c>
      <c r="H60" s="14">
        <v>0</v>
      </c>
      <c r="I60" s="14">
        <v>0</v>
      </c>
      <c r="J60" t="s">
        <v>179</v>
      </c>
    </row>
    <row r="61" spans="1:10" ht="15" customHeight="1" x14ac:dyDescent="0.25">
      <c r="A61" t="s">
        <v>790</v>
      </c>
      <c r="B61" s="3" t="s">
        <v>288</v>
      </c>
      <c r="C61" s="14">
        <f t="shared" si="1"/>
        <v>27038.413332</v>
      </c>
      <c r="D61" s="14">
        <v>27010.403894879997</v>
      </c>
      <c r="E61" s="14">
        <v>0</v>
      </c>
      <c r="F61" s="14">
        <v>12.878611199999998</v>
      </c>
      <c r="G61" s="14">
        <v>15.130825919999999</v>
      </c>
      <c r="H61" s="14">
        <v>0</v>
      </c>
      <c r="I61" s="14">
        <v>0</v>
      </c>
      <c r="J61" t="s">
        <v>183</v>
      </c>
    </row>
    <row r="62" spans="1:10" ht="15" customHeight="1" x14ac:dyDescent="0.25">
      <c r="A62" t="s">
        <v>781</v>
      </c>
      <c r="B62" s="3" t="s">
        <v>300</v>
      </c>
      <c r="C62" s="14">
        <f t="shared" si="1"/>
        <v>24935.456780640001</v>
      </c>
      <c r="D62" s="14">
        <v>24910.57464336</v>
      </c>
      <c r="E62" s="14">
        <v>0</v>
      </c>
      <c r="F62" s="14">
        <v>11.689272000000001</v>
      </c>
      <c r="G62" s="14">
        <v>13.192865279999999</v>
      </c>
      <c r="H62" s="14">
        <v>0</v>
      </c>
      <c r="I62" s="14">
        <v>0</v>
      </c>
      <c r="J62" t="s">
        <v>179</v>
      </c>
    </row>
    <row r="63" spans="1:10" ht="15" customHeight="1" x14ac:dyDescent="0.25">
      <c r="A63" t="s">
        <v>793</v>
      </c>
      <c r="B63" s="3" t="s">
        <v>290</v>
      </c>
      <c r="C63" s="14">
        <f t="shared" si="1"/>
        <v>24579.437843519998</v>
      </c>
      <c r="D63" s="14">
        <v>24101.247008159997</v>
      </c>
      <c r="E63" s="14">
        <v>0</v>
      </c>
      <c r="F63" s="14">
        <v>452.34579599999995</v>
      </c>
      <c r="G63" s="14">
        <v>25.845039359999998</v>
      </c>
      <c r="H63" s="14">
        <v>0</v>
      </c>
      <c r="I63" s="14">
        <v>0</v>
      </c>
      <c r="J63" t="s">
        <v>211</v>
      </c>
    </row>
    <row r="64" spans="1:10" ht="15" customHeight="1" x14ac:dyDescent="0.25">
      <c r="A64" t="s">
        <v>788</v>
      </c>
      <c r="B64" s="3" t="s">
        <v>304</v>
      </c>
      <c r="C64" s="14">
        <f t="shared" si="1"/>
        <v>23519.886576479999</v>
      </c>
      <c r="D64" s="14">
        <v>23492.735169120002</v>
      </c>
      <c r="E64" s="14">
        <v>0</v>
      </c>
      <c r="F64" s="14">
        <v>11.860007039999998</v>
      </c>
      <c r="G64" s="14">
        <v>15.291400319999992</v>
      </c>
      <c r="H64" s="14">
        <v>0</v>
      </c>
      <c r="I64" s="14">
        <v>0</v>
      </c>
      <c r="J64" t="s">
        <v>228</v>
      </c>
    </row>
    <row r="65" spans="1:10" ht="15" customHeight="1" x14ac:dyDescent="0.25">
      <c r="A65" t="s">
        <v>802</v>
      </c>
      <c r="B65" s="3" t="s">
        <v>306</v>
      </c>
      <c r="C65" s="14">
        <f t="shared" si="1"/>
        <v>22076.664009119999</v>
      </c>
      <c r="D65" s="14">
        <v>20287.661980319997</v>
      </c>
      <c r="E65" s="14">
        <v>0</v>
      </c>
      <c r="F65" s="14">
        <v>10.12607568</v>
      </c>
      <c r="G65" s="14">
        <v>1308.0391531199998</v>
      </c>
      <c r="H65" s="14">
        <v>470.83679999999998</v>
      </c>
      <c r="I65" s="14">
        <v>0</v>
      </c>
      <c r="J65" t="s">
        <v>183</v>
      </c>
    </row>
    <row r="66" spans="1:10" ht="15" customHeight="1" x14ac:dyDescent="0.25">
      <c r="A66" t="s">
        <v>791</v>
      </c>
      <c r="B66" s="3" t="s">
        <v>302</v>
      </c>
      <c r="C66" s="14">
        <f t="shared" si="1"/>
        <v>21766.155485759999</v>
      </c>
      <c r="D66" s="14">
        <v>21742.228630079997</v>
      </c>
      <c r="E66" s="14">
        <v>0</v>
      </c>
      <c r="F66" s="14">
        <v>10.683550079999996</v>
      </c>
      <c r="G66" s="14">
        <v>13.243305600000001</v>
      </c>
      <c r="H66" s="14">
        <v>0</v>
      </c>
      <c r="I66" s="14">
        <v>0</v>
      </c>
      <c r="J66" t="s">
        <v>183</v>
      </c>
    </row>
    <row r="67" spans="1:10" ht="15" customHeight="1" x14ac:dyDescent="0.25">
      <c r="A67" t="s">
        <v>803</v>
      </c>
      <c r="B67" s="3" t="s">
        <v>296</v>
      </c>
      <c r="C67" s="14">
        <f t="shared" ref="C67:C130" si="2">SUM(D67:I67)</f>
        <v>21571.700068800004</v>
      </c>
      <c r="D67" s="14">
        <v>21549.577815360004</v>
      </c>
      <c r="E67" s="14">
        <v>0</v>
      </c>
      <c r="F67" s="14">
        <v>10.226139839999998</v>
      </c>
      <c r="G67" s="14">
        <v>11.8961136</v>
      </c>
      <c r="H67" s="14">
        <v>0</v>
      </c>
      <c r="I67" s="14">
        <v>0</v>
      </c>
      <c r="J67" t="s">
        <v>183</v>
      </c>
    </row>
    <row r="68" spans="1:10" ht="15" customHeight="1" x14ac:dyDescent="0.25">
      <c r="A68" t="s">
        <v>806</v>
      </c>
      <c r="B68" s="3" t="s">
        <v>310</v>
      </c>
      <c r="C68" s="14">
        <f t="shared" si="2"/>
        <v>20657.541844799995</v>
      </c>
      <c r="D68" s="14">
        <v>20634.934783679997</v>
      </c>
      <c r="E68" s="14">
        <v>0</v>
      </c>
      <c r="F68" s="14">
        <v>10.382268959999999</v>
      </c>
      <c r="G68" s="14">
        <v>12.224792160000003</v>
      </c>
      <c r="H68" s="14">
        <v>0</v>
      </c>
      <c r="I68" s="14">
        <v>0</v>
      </c>
      <c r="J68" t="s">
        <v>179</v>
      </c>
    </row>
    <row r="69" spans="1:10" ht="15" customHeight="1" x14ac:dyDescent="0.25">
      <c r="A69" t="s">
        <v>801</v>
      </c>
      <c r="B69" s="3" t="s">
        <v>308</v>
      </c>
      <c r="C69" s="14">
        <f t="shared" si="2"/>
        <v>20295.198</v>
      </c>
      <c r="D69" s="14">
        <v>0</v>
      </c>
      <c r="E69" s="14">
        <v>0</v>
      </c>
      <c r="F69" s="14">
        <v>20295.198</v>
      </c>
      <c r="G69" s="14">
        <v>0</v>
      </c>
      <c r="H69" s="14">
        <v>0</v>
      </c>
      <c r="I69" s="14">
        <v>0</v>
      </c>
      <c r="J69" t="s">
        <v>225</v>
      </c>
    </row>
    <row r="70" spans="1:10" ht="15" customHeight="1" x14ac:dyDescent="0.25">
      <c r="A70" t="s">
        <v>794</v>
      </c>
      <c r="B70" s="3" t="s">
        <v>278</v>
      </c>
      <c r="C70" s="14">
        <f t="shared" si="2"/>
        <v>18424.132292159997</v>
      </c>
      <c r="D70" s="14">
        <v>18405.067211999998</v>
      </c>
      <c r="E70" s="14">
        <v>0</v>
      </c>
      <c r="F70" s="14">
        <v>8.62974</v>
      </c>
      <c r="G70" s="14">
        <v>10.435340159999997</v>
      </c>
      <c r="H70" s="14">
        <v>0</v>
      </c>
      <c r="I70" s="14">
        <v>0</v>
      </c>
      <c r="J70" t="s">
        <v>192</v>
      </c>
    </row>
    <row r="71" spans="1:10" ht="15" customHeight="1" x14ac:dyDescent="0.25">
      <c r="A71" t="s">
        <v>989</v>
      </c>
      <c r="B71" s="3" t="s">
        <v>149</v>
      </c>
      <c r="C71" s="14">
        <f t="shared" si="2"/>
        <v>18371.765442240001</v>
      </c>
      <c r="D71" s="14">
        <v>18353.036751840002</v>
      </c>
      <c r="E71" s="14">
        <v>0</v>
      </c>
      <c r="F71" s="14">
        <v>8.6817225600000008</v>
      </c>
      <c r="G71" s="14">
        <v>10.046967840000001</v>
      </c>
      <c r="H71" s="14">
        <v>0</v>
      </c>
      <c r="I71" s="14">
        <v>0</v>
      </c>
      <c r="J71" t="s">
        <v>179</v>
      </c>
    </row>
    <row r="72" spans="1:10" ht="15" customHeight="1" x14ac:dyDescent="0.25">
      <c r="A72" t="s">
        <v>812</v>
      </c>
      <c r="B72" s="3" t="s">
        <v>315</v>
      </c>
      <c r="C72" s="14">
        <f t="shared" si="2"/>
        <v>18254.94947136</v>
      </c>
      <c r="D72" s="14">
        <v>18236.006772479999</v>
      </c>
      <c r="E72" s="14">
        <v>0</v>
      </c>
      <c r="F72" s="14">
        <v>8.7028603199999992</v>
      </c>
      <c r="G72" s="14">
        <v>10.239838560000003</v>
      </c>
      <c r="H72" s="14">
        <v>0</v>
      </c>
      <c r="I72" s="14">
        <v>0</v>
      </c>
      <c r="J72" t="s">
        <v>183</v>
      </c>
    </row>
    <row r="73" spans="1:10" ht="15" customHeight="1" x14ac:dyDescent="0.25">
      <c r="A73" t="s">
        <v>311</v>
      </c>
      <c r="B73" s="3" t="s">
        <v>312</v>
      </c>
      <c r="C73" s="14">
        <f t="shared" si="2"/>
        <v>17942.039952479998</v>
      </c>
      <c r="D73" s="14">
        <v>17923.652913599999</v>
      </c>
      <c r="E73" s="14">
        <v>0</v>
      </c>
      <c r="F73" s="14">
        <v>8.5099895999999973</v>
      </c>
      <c r="G73" s="14">
        <v>9.8770492800000014</v>
      </c>
      <c r="H73" s="14">
        <v>0</v>
      </c>
      <c r="I73" s="14">
        <v>0</v>
      </c>
      <c r="J73" t="s">
        <v>183</v>
      </c>
    </row>
    <row r="74" spans="1:10" ht="15" customHeight="1" x14ac:dyDescent="0.25">
      <c r="A74" t="s">
        <v>782</v>
      </c>
      <c r="B74" s="3" t="s">
        <v>26</v>
      </c>
      <c r="C74" s="14">
        <f t="shared" si="2"/>
        <v>17852.297585673608</v>
      </c>
      <c r="D74" s="14">
        <v>17828.642680430406</v>
      </c>
      <c r="E74" s="14">
        <v>0</v>
      </c>
      <c r="F74" s="14">
        <v>10.604782439999997</v>
      </c>
      <c r="G74" s="14">
        <v>13.050122803200003</v>
      </c>
      <c r="H74" s="14">
        <v>0</v>
      </c>
      <c r="I74" s="14">
        <v>0</v>
      </c>
      <c r="J74" t="s">
        <v>228</v>
      </c>
    </row>
    <row r="75" spans="1:10" ht="15" customHeight="1" x14ac:dyDescent="0.25">
      <c r="A75" t="s">
        <v>796</v>
      </c>
      <c r="B75" s="3" t="s">
        <v>335</v>
      </c>
      <c r="C75" s="14">
        <f t="shared" si="2"/>
        <v>16836.78041136</v>
      </c>
      <c r="D75" s="14">
        <v>1481.711616</v>
      </c>
      <c r="E75" s="14">
        <v>15277.248</v>
      </c>
      <c r="F75" s="14">
        <v>23.589468</v>
      </c>
      <c r="G75" s="14">
        <v>54.231327359999995</v>
      </c>
      <c r="H75" s="14">
        <v>0</v>
      </c>
      <c r="I75" s="14">
        <v>0</v>
      </c>
      <c r="J75" t="s">
        <v>192</v>
      </c>
    </row>
    <row r="76" spans="1:10" ht="15" customHeight="1" x14ac:dyDescent="0.25">
      <c r="A76" t="s">
        <v>823</v>
      </c>
      <c r="B76" s="3" t="s">
        <v>331</v>
      </c>
      <c r="C76" s="14">
        <f t="shared" si="2"/>
        <v>16335.49435056</v>
      </c>
      <c r="D76" s="14">
        <v>16318.442891520001</v>
      </c>
      <c r="E76" s="14">
        <v>0</v>
      </c>
      <c r="F76" s="14">
        <v>7.8110827200000026</v>
      </c>
      <c r="G76" s="14">
        <v>9.2403763200000011</v>
      </c>
      <c r="H76" s="14">
        <v>0</v>
      </c>
      <c r="I76" s="14">
        <v>0</v>
      </c>
      <c r="J76" t="s">
        <v>179</v>
      </c>
    </row>
    <row r="77" spans="1:10" ht="15" customHeight="1" x14ac:dyDescent="0.25">
      <c r="A77" t="s">
        <v>813</v>
      </c>
      <c r="B77" s="3" t="s">
        <v>317</v>
      </c>
      <c r="C77" s="14">
        <f t="shared" si="2"/>
        <v>16265.81313504</v>
      </c>
      <c r="D77" s="14">
        <v>16132.459743146879</v>
      </c>
      <c r="E77" s="14">
        <v>115.93170453312</v>
      </c>
      <c r="F77" s="14">
        <v>7.9028913599999999</v>
      </c>
      <c r="G77" s="14">
        <v>9.518796</v>
      </c>
      <c r="H77" s="14">
        <v>0</v>
      </c>
      <c r="I77" s="14">
        <v>0</v>
      </c>
      <c r="J77" t="s">
        <v>179</v>
      </c>
    </row>
    <row r="78" spans="1:10" ht="15" customHeight="1" x14ac:dyDescent="0.25">
      <c r="A78" t="s">
        <v>805</v>
      </c>
      <c r="B78" s="3" t="s">
        <v>352</v>
      </c>
      <c r="C78" s="14">
        <f t="shared" si="2"/>
        <v>16154.048272320004</v>
      </c>
      <c r="D78" s="14">
        <v>16135.474259520002</v>
      </c>
      <c r="E78" s="14">
        <v>0</v>
      </c>
      <c r="F78" s="14">
        <v>8.1175348799999991</v>
      </c>
      <c r="G78" s="14">
        <v>10.456477919999998</v>
      </c>
      <c r="H78" s="14">
        <v>0</v>
      </c>
      <c r="I78" s="14">
        <v>0</v>
      </c>
      <c r="J78" t="s">
        <v>183</v>
      </c>
    </row>
    <row r="79" spans="1:10" ht="15" customHeight="1" x14ac:dyDescent="0.25">
      <c r="A79" t="s">
        <v>807</v>
      </c>
      <c r="B79" s="3" t="s">
        <v>30</v>
      </c>
      <c r="C79" s="14">
        <f t="shared" si="2"/>
        <v>15738.2926582896</v>
      </c>
      <c r="D79" s="14">
        <v>7860.5115237935997</v>
      </c>
      <c r="E79" s="14">
        <v>0</v>
      </c>
      <c r="F79" s="14">
        <v>3.7659686399999996</v>
      </c>
      <c r="G79" s="14">
        <v>4.4634058559999996</v>
      </c>
      <c r="H79" s="14">
        <v>0</v>
      </c>
      <c r="I79" s="14">
        <v>7869.5517599999994</v>
      </c>
      <c r="J79" t="s">
        <v>179</v>
      </c>
    </row>
    <row r="80" spans="1:10" ht="15" customHeight="1" x14ac:dyDescent="0.25">
      <c r="A80" t="s">
        <v>820</v>
      </c>
      <c r="B80" s="3" t="s">
        <v>327</v>
      </c>
      <c r="C80" s="14">
        <f t="shared" si="2"/>
        <v>15715.125044640001</v>
      </c>
      <c r="D80" s="14">
        <v>15699.103257600002</v>
      </c>
      <c r="E80" s="14">
        <v>0</v>
      </c>
      <c r="F80" s="14">
        <v>7.4268835200000005</v>
      </c>
      <c r="G80" s="14">
        <v>8.5949035200000008</v>
      </c>
      <c r="H80" s="14">
        <v>0</v>
      </c>
      <c r="I80" s="14">
        <v>0</v>
      </c>
      <c r="J80" t="s">
        <v>179</v>
      </c>
    </row>
    <row r="81" spans="1:11" ht="15" customHeight="1" x14ac:dyDescent="0.25">
      <c r="A81" t="s">
        <v>818</v>
      </c>
      <c r="B81" s="3" t="s">
        <v>297</v>
      </c>
      <c r="C81" s="14">
        <f t="shared" si="2"/>
        <v>15176.902335839997</v>
      </c>
      <c r="D81" s="14">
        <v>15161.424324479996</v>
      </c>
      <c r="E81" s="14">
        <v>0</v>
      </c>
      <c r="F81" s="14">
        <v>7.1731396800000002</v>
      </c>
      <c r="G81" s="14">
        <v>8.3048716800000015</v>
      </c>
      <c r="H81" s="14">
        <v>0</v>
      </c>
      <c r="I81" s="14">
        <v>0</v>
      </c>
      <c r="J81" t="s">
        <v>211</v>
      </c>
    </row>
    <row r="82" spans="1:11" ht="15" customHeight="1" x14ac:dyDescent="0.25">
      <c r="A82" t="s">
        <v>814</v>
      </c>
      <c r="B82" s="3" t="s">
        <v>337</v>
      </c>
      <c r="C82" s="14">
        <f t="shared" si="2"/>
        <v>15163.520863680003</v>
      </c>
      <c r="D82" s="14">
        <v>15013.052399520004</v>
      </c>
      <c r="E82" s="14">
        <v>133.08723792000001</v>
      </c>
      <c r="F82" s="14">
        <v>7.3135742400000003</v>
      </c>
      <c r="G82" s="14">
        <v>10.067652000000001</v>
      </c>
      <c r="H82" s="14">
        <v>0</v>
      </c>
      <c r="I82" s="14">
        <v>0</v>
      </c>
      <c r="J82" t="s">
        <v>251</v>
      </c>
    </row>
    <row r="83" spans="1:11" ht="15" customHeight="1" x14ac:dyDescent="0.25">
      <c r="A83" t="s">
        <v>816</v>
      </c>
      <c r="B83" s="3" t="s">
        <v>319</v>
      </c>
      <c r="C83" s="14">
        <f t="shared" si="2"/>
        <v>15092.151258239999</v>
      </c>
      <c r="D83" s="14">
        <v>15069.209893919999</v>
      </c>
      <c r="E83" s="14">
        <v>0</v>
      </c>
      <c r="F83" s="14">
        <v>15.587964000000001</v>
      </c>
      <c r="G83" s="14">
        <v>7.3534003199999995</v>
      </c>
      <c r="H83" s="14">
        <v>0</v>
      </c>
      <c r="I83" s="14">
        <v>0</v>
      </c>
      <c r="J83" t="s">
        <v>251</v>
      </c>
    </row>
    <row r="84" spans="1:11" ht="15" customHeight="1" x14ac:dyDescent="0.25">
      <c r="A84" t="s">
        <v>821</v>
      </c>
      <c r="B84" s="3" t="s">
        <v>321</v>
      </c>
      <c r="C84" s="14">
        <f t="shared" si="2"/>
        <v>14666.67264384</v>
      </c>
      <c r="D84" s="14">
        <v>14651.44429392</v>
      </c>
      <c r="E84" s="14">
        <v>0</v>
      </c>
      <c r="F84" s="14">
        <v>6.9287400000000012</v>
      </c>
      <c r="G84" s="14">
        <v>8.29960992</v>
      </c>
      <c r="H84" s="14">
        <v>0</v>
      </c>
      <c r="I84" s="14">
        <v>0</v>
      </c>
      <c r="J84" t="s">
        <v>179</v>
      </c>
    </row>
    <row r="85" spans="1:11" ht="15" customHeight="1" x14ac:dyDescent="0.25">
      <c r="A85" t="s">
        <v>837</v>
      </c>
      <c r="B85" s="3" t="s">
        <v>35</v>
      </c>
      <c r="C85" s="14">
        <f t="shared" si="2"/>
        <v>14334.61830192</v>
      </c>
      <c r="D85" s="14">
        <v>831.89096928000004</v>
      </c>
      <c r="E85" s="14">
        <v>0</v>
      </c>
      <c r="F85" s="14">
        <v>0.39562992000000002</v>
      </c>
      <c r="G85" s="14">
        <v>102.65349024000001</v>
      </c>
      <c r="H85" s="14">
        <v>10532.85363648</v>
      </c>
      <c r="I85" s="14">
        <v>2866.824576</v>
      </c>
      <c r="J85" t="s">
        <v>179</v>
      </c>
    </row>
    <row r="86" spans="1:11" ht="15" customHeight="1" x14ac:dyDescent="0.25">
      <c r="A86" t="s">
        <v>795</v>
      </c>
      <c r="B86" s="3" t="s">
        <v>342</v>
      </c>
      <c r="C86" s="14">
        <f t="shared" si="2"/>
        <v>14297.442969599999</v>
      </c>
      <c r="D86" s="14">
        <v>58.415515199999994</v>
      </c>
      <c r="E86" s="14">
        <v>8339.1910559999997</v>
      </c>
      <c r="F86" s="14">
        <v>5884.1536320000005</v>
      </c>
      <c r="G86" s="14">
        <v>15.682766400000002</v>
      </c>
      <c r="H86" s="14">
        <v>0</v>
      </c>
      <c r="I86" s="14">
        <v>0</v>
      </c>
      <c r="J86" t="s">
        <v>225</v>
      </c>
    </row>
    <row r="87" spans="1:11" ht="15" customHeight="1" x14ac:dyDescent="0.25">
      <c r="A87" t="s">
        <v>825</v>
      </c>
      <c r="B87" s="3" t="s">
        <v>325</v>
      </c>
      <c r="C87" s="14">
        <f t="shared" si="2"/>
        <v>14274.389293920001</v>
      </c>
      <c r="D87" s="14">
        <v>14259.625974720002</v>
      </c>
      <c r="E87" s="14">
        <v>0</v>
      </c>
      <c r="F87" s="14">
        <v>6.7941115200000004</v>
      </c>
      <c r="G87" s="14">
        <v>7.9692076800000011</v>
      </c>
      <c r="H87" s="14">
        <v>0</v>
      </c>
      <c r="I87" s="14">
        <v>0</v>
      </c>
      <c r="J87" t="s">
        <v>183</v>
      </c>
      <c r="K87" s="2"/>
    </row>
    <row r="88" spans="1:11" ht="15" customHeight="1" x14ac:dyDescent="0.25">
      <c r="A88" t="s">
        <v>826</v>
      </c>
      <c r="B88" s="3" t="s">
        <v>333</v>
      </c>
      <c r="C88" s="14">
        <f t="shared" si="2"/>
        <v>13890.334247999985</v>
      </c>
      <c r="D88" s="14">
        <v>13876.096197599985</v>
      </c>
      <c r="E88" s="14">
        <v>0</v>
      </c>
      <c r="F88" s="14">
        <v>6.5825524800000004</v>
      </c>
      <c r="G88" s="14">
        <v>7.6554979200000073</v>
      </c>
      <c r="H88" s="14">
        <v>0</v>
      </c>
      <c r="I88" s="14">
        <v>0</v>
      </c>
      <c r="J88" t="s">
        <v>183</v>
      </c>
    </row>
    <row r="89" spans="1:11" ht="15" customHeight="1" x14ac:dyDescent="0.25">
      <c r="A89" t="s">
        <v>328</v>
      </c>
      <c r="B89" s="3" t="s">
        <v>329</v>
      </c>
      <c r="C89" s="14">
        <f t="shared" si="2"/>
        <v>13746.802597919997</v>
      </c>
      <c r="D89" s="14">
        <v>13732.606369439998</v>
      </c>
      <c r="E89" s="14">
        <v>0</v>
      </c>
      <c r="F89" s="14">
        <v>6.5357409600000009</v>
      </c>
      <c r="G89" s="14">
        <v>7.6604875200000002</v>
      </c>
      <c r="H89" s="14">
        <v>0</v>
      </c>
      <c r="I89" s="14">
        <v>0</v>
      </c>
      <c r="J89" t="s">
        <v>183</v>
      </c>
    </row>
    <row r="90" spans="1:11" ht="15" customHeight="1" x14ac:dyDescent="0.25">
      <c r="A90" t="s">
        <v>809</v>
      </c>
      <c r="B90" s="3" t="s">
        <v>340</v>
      </c>
      <c r="C90" s="14">
        <f t="shared" si="2"/>
        <v>13733.63740224</v>
      </c>
      <c r="D90" s="14">
        <v>0</v>
      </c>
      <c r="E90" s="14">
        <v>10108.929599999999</v>
      </c>
      <c r="F90" s="14">
        <v>3607.0272</v>
      </c>
      <c r="G90" s="14">
        <v>17.680602239999999</v>
      </c>
      <c r="H90" s="14">
        <v>0</v>
      </c>
      <c r="I90" s="14">
        <v>0</v>
      </c>
      <c r="J90" t="s">
        <v>225</v>
      </c>
    </row>
    <row r="91" spans="1:11" ht="15" customHeight="1" x14ac:dyDescent="0.25">
      <c r="A91" t="s">
        <v>855</v>
      </c>
      <c r="B91" s="3" t="s">
        <v>37</v>
      </c>
      <c r="C91" s="14">
        <f t="shared" si="2"/>
        <v>13613.78920608</v>
      </c>
      <c r="D91" s="14">
        <v>13585.75763328</v>
      </c>
      <c r="E91" s="14">
        <v>0</v>
      </c>
      <c r="F91" s="14">
        <v>9.5877432000000002</v>
      </c>
      <c r="G91" s="14">
        <v>18.443829600000001</v>
      </c>
      <c r="H91" s="14">
        <v>0</v>
      </c>
      <c r="I91" s="14">
        <v>0</v>
      </c>
      <c r="J91" t="s">
        <v>192</v>
      </c>
    </row>
    <row r="92" spans="1:11" ht="15" customHeight="1" x14ac:dyDescent="0.25">
      <c r="A92" t="s">
        <v>761</v>
      </c>
      <c r="B92" s="3" t="s">
        <v>152</v>
      </c>
      <c r="C92" s="14">
        <f t="shared" si="2"/>
        <v>13600.3</v>
      </c>
      <c r="D92" s="14">
        <v>13586.27</v>
      </c>
      <c r="E92" s="14">
        <v>0</v>
      </c>
      <c r="F92" s="14">
        <v>6.4</v>
      </c>
      <c r="G92" s="14">
        <v>7.63</v>
      </c>
      <c r="H92" s="14">
        <v>0</v>
      </c>
      <c r="I92" s="14">
        <v>0</v>
      </c>
      <c r="J92" t="s">
        <v>179</v>
      </c>
    </row>
    <row r="93" spans="1:11" ht="15" customHeight="1" x14ac:dyDescent="0.25">
      <c r="A93" t="s">
        <v>810</v>
      </c>
      <c r="B93" s="3" t="s">
        <v>182</v>
      </c>
      <c r="C93" s="14">
        <f t="shared" si="2"/>
        <v>13566.478272479999</v>
      </c>
      <c r="D93" s="14">
        <v>13552.175629439998</v>
      </c>
      <c r="E93" s="14">
        <v>0</v>
      </c>
      <c r="F93" s="14">
        <v>6.6248279999999999</v>
      </c>
      <c r="G93" s="14">
        <v>7.6778150400000005</v>
      </c>
      <c r="H93" s="14">
        <v>0</v>
      </c>
      <c r="I93" s="14">
        <v>0</v>
      </c>
      <c r="J93" t="s">
        <v>183</v>
      </c>
    </row>
    <row r="94" spans="1:11" ht="15" customHeight="1" x14ac:dyDescent="0.25">
      <c r="A94" t="s">
        <v>828</v>
      </c>
      <c r="B94" s="3" t="s">
        <v>344</v>
      </c>
      <c r="C94" s="14">
        <f t="shared" si="2"/>
        <v>12733.729636320002</v>
      </c>
      <c r="D94" s="14">
        <v>12720.713856480001</v>
      </c>
      <c r="E94" s="14">
        <v>0</v>
      </c>
      <c r="F94" s="14">
        <v>5.8786560000000003</v>
      </c>
      <c r="G94" s="14">
        <v>7.137123840000001</v>
      </c>
      <c r="H94" s="14">
        <v>0</v>
      </c>
      <c r="I94" s="14">
        <v>0</v>
      </c>
      <c r="J94" t="s">
        <v>179</v>
      </c>
    </row>
    <row r="95" spans="1:11" ht="15" customHeight="1" x14ac:dyDescent="0.25">
      <c r="A95" t="s">
        <v>993</v>
      </c>
      <c r="B95" s="3" t="s">
        <v>39</v>
      </c>
      <c r="C95" s="14">
        <f t="shared" si="2"/>
        <v>12661.15563216</v>
      </c>
      <c r="D95" s="14">
        <v>12648.118986719999</v>
      </c>
      <c r="E95" s="14">
        <v>0</v>
      </c>
      <c r="F95" s="14">
        <v>6.0131030400000007</v>
      </c>
      <c r="G95" s="14">
        <v>7.0235424000000011</v>
      </c>
      <c r="H95" s="14">
        <v>0</v>
      </c>
      <c r="I95" s="14">
        <v>0</v>
      </c>
      <c r="J95" t="s">
        <v>183</v>
      </c>
    </row>
    <row r="96" spans="1:11" ht="15" customHeight="1" x14ac:dyDescent="0.25">
      <c r="A96" t="s">
        <v>883</v>
      </c>
      <c r="B96" s="3" t="s">
        <v>354</v>
      </c>
      <c r="C96" s="14">
        <f t="shared" si="2"/>
        <v>12316.703948640001</v>
      </c>
      <c r="D96" s="14">
        <v>12304.2274992</v>
      </c>
      <c r="E96" s="14">
        <v>0</v>
      </c>
      <c r="F96" s="14">
        <v>5.7448439999999996</v>
      </c>
      <c r="G96" s="14">
        <v>6.7316054399999992</v>
      </c>
      <c r="H96" s="14">
        <v>0</v>
      </c>
      <c r="I96" s="14">
        <v>0</v>
      </c>
      <c r="J96" t="s">
        <v>192</v>
      </c>
    </row>
    <row r="97" spans="1:10" ht="15" customHeight="1" x14ac:dyDescent="0.25">
      <c r="A97" t="s">
        <v>827</v>
      </c>
      <c r="B97" s="3" t="s">
        <v>347</v>
      </c>
      <c r="C97" s="14">
        <f t="shared" si="2"/>
        <v>12104.48900304</v>
      </c>
      <c r="D97" s="14">
        <v>12091.516315199999</v>
      </c>
      <c r="E97" s="14">
        <v>0</v>
      </c>
      <c r="F97" s="14">
        <v>5.8355639999999998</v>
      </c>
      <c r="G97" s="14">
        <v>7.137123840000001</v>
      </c>
      <c r="H97" s="14">
        <v>0</v>
      </c>
      <c r="I97" s="14">
        <v>0</v>
      </c>
      <c r="J97" t="s">
        <v>183</v>
      </c>
    </row>
    <row r="98" spans="1:10" ht="15" customHeight="1" x14ac:dyDescent="0.25">
      <c r="A98" t="s">
        <v>840</v>
      </c>
      <c r="B98" s="3" t="s">
        <v>41</v>
      </c>
      <c r="C98" s="14">
        <f t="shared" si="2"/>
        <v>12067.506632160001</v>
      </c>
      <c r="D98" s="14">
        <v>8.0667316800000002</v>
      </c>
      <c r="E98" s="14">
        <v>11997.72</v>
      </c>
      <c r="F98" s="14">
        <v>18.441198719999996</v>
      </c>
      <c r="G98" s="14">
        <v>43.278701759999997</v>
      </c>
      <c r="H98" s="14">
        <v>0</v>
      </c>
      <c r="I98" s="14">
        <v>0</v>
      </c>
      <c r="J98" t="s">
        <v>225</v>
      </c>
    </row>
    <row r="99" spans="1:10" ht="15" customHeight="1" x14ac:dyDescent="0.25">
      <c r="A99" t="s">
        <v>822</v>
      </c>
      <c r="B99" s="3" t="s">
        <v>351</v>
      </c>
      <c r="C99" s="14">
        <f t="shared" si="2"/>
        <v>11907.551486880002</v>
      </c>
      <c r="D99" s="14">
        <v>11894.939229600002</v>
      </c>
      <c r="E99" s="14">
        <v>0</v>
      </c>
      <c r="F99" s="14">
        <v>5.7358627199999992</v>
      </c>
      <c r="G99" s="14">
        <v>6.8763945600000005</v>
      </c>
      <c r="H99" s="14">
        <v>0</v>
      </c>
      <c r="I99" s="14">
        <v>0</v>
      </c>
      <c r="J99" t="s">
        <v>183</v>
      </c>
    </row>
    <row r="100" spans="1:10" ht="15" customHeight="1" x14ac:dyDescent="0.25">
      <c r="A100" t="s">
        <v>841</v>
      </c>
      <c r="B100" s="3" t="s">
        <v>373</v>
      </c>
      <c r="C100" s="14">
        <f t="shared" si="2"/>
        <v>11794.14713232</v>
      </c>
      <c r="D100" s="14">
        <v>11782.212462719999</v>
      </c>
      <c r="E100" s="14">
        <v>0</v>
      </c>
      <c r="F100" s="14">
        <v>5.5244851199999996</v>
      </c>
      <c r="G100" s="14">
        <v>6.4101844799999999</v>
      </c>
      <c r="H100" s="14">
        <v>0</v>
      </c>
      <c r="I100" s="14">
        <v>0</v>
      </c>
      <c r="J100" t="s">
        <v>179</v>
      </c>
    </row>
    <row r="101" spans="1:10" ht="15" customHeight="1" x14ac:dyDescent="0.25">
      <c r="A101" t="s">
        <v>366</v>
      </c>
      <c r="B101" s="3" t="s">
        <v>367</v>
      </c>
      <c r="C101" s="14">
        <f t="shared" si="2"/>
        <v>11530.725282720003</v>
      </c>
      <c r="D101" s="14">
        <v>11524.967375040002</v>
      </c>
      <c r="E101" s="14">
        <v>0</v>
      </c>
      <c r="F101" s="14">
        <v>2.6423107200000002</v>
      </c>
      <c r="G101" s="14">
        <v>3.11559696</v>
      </c>
      <c r="H101" s="14">
        <v>0</v>
      </c>
      <c r="I101" s="14">
        <v>0</v>
      </c>
      <c r="J101" t="s">
        <v>183</v>
      </c>
    </row>
    <row r="102" spans="1:10" ht="15" customHeight="1" x14ac:dyDescent="0.25">
      <c r="A102" t="s">
        <v>832</v>
      </c>
      <c r="B102" s="3" t="s">
        <v>43</v>
      </c>
      <c r="C102" s="14">
        <f t="shared" si="2"/>
        <v>11379.078093600001</v>
      </c>
      <c r="D102" s="14">
        <v>11366.76176496</v>
      </c>
      <c r="E102" s="14">
        <v>0</v>
      </c>
      <c r="F102" s="14">
        <v>5.7198959999999994</v>
      </c>
      <c r="G102" s="14">
        <v>6.5964326399999997</v>
      </c>
      <c r="H102" s="14">
        <v>0</v>
      </c>
      <c r="I102" s="14">
        <v>0</v>
      </c>
      <c r="J102" t="s">
        <v>211</v>
      </c>
    </row>
    <row r="103" spans="1:10" ht="15" customHeight="1" x14ac:dyDescent="0.25">
      <c r="A103" t="s">
        <v>833</v>
      </c>
      <c r="B103" s="3" t="s">
        <v>375</v>
      </c>
      <c r="C103" s="14">
        <f t="shared" si="2"/>
        <v>11299.2739776</v>
      </c>
      <c r="D103" s="14">
        <v>11287.754261279999</v>
      </c>
      <c r="E103" s="14">
        <v>0</v>
      </c>
      <c r="F103" s="14">
        <v>5.3398699199999999</v>
      </c>
      <c r="G103" s="14">
        <v>6.1798464000000006</v>
      </c>
      <c r="H103" s="14">
        <v>0</v>
      </c>
      <c r="I103" s="14">
        <v>0</v>
      </c>
      <c r="J103" t="s">
        <v>179</v>
      </c>
    </row>
    <row r="104" spans="1:10" ht="15" customHeight="1" x14ac:dyDescent="0.25">
      <c r="A104" t="s">
        <v>839</v>
      </c>
      <c r="B104" s="3" t="s">
        <v>185</v>
      </c>
      <c r="C104" s="14">
        <f t="shared" si="2"/>
        <v>11258.559204480001</v>
      </c>
      <c r="D104" s="14">
        <v>11245.724773920001</v>
      </c>
      <c r="E104" s="14">
        <v>0</v>
      </c>
      <c r="F104" s="14">
        <v>5.7553675200000027</v>
      </c>
      <c r="G104" s="14">
        <v>7.0790630399999994</v>
      </c>
      <c r="H104" s="14">
        <v>0</v>
      </c>
      <c r="I104" s="14">
        <v>0</v>
      </c>
      <c r="J104" t="s">
        <v>183</v>
      </c>
    </row>
    <row r="105" spans="1:10" ht="15" customHeight="1" x14ac:dyDescent="0.25">
      <c r="A105" t="s">
        <v>852</v>
      </c>
      <c r="B105" s="3" t="s">
        <v>358</v>
      </c>
      <c r="C105" s="14">
        <f t="shared" si="2"/>
        <v>10631.007324000002</v>
      </c>
      <c r="D105" s="14">
        <v>10620.170457120001</v>
      </c>
      <c r="E105" s="14">
        <v>0</v>
      </c>
      <c r="F105" s="14">
        <v>5.0233478400000005</v>
      </c>
      <c r="G105" s="14">
        <v>5.813519040000001</v>
      </c>
      <c r="H105" s="14">
        <v>0</v>
      </c>
      <c r="I105" s="14">
        <v>0</v>
      </c>
      <c r="J105" t="s">
        <v>179</v>
      </c>
    </row>
    <row r="106" spans="1:10" ht="15" customHeight="1" x14ac:dyDescent="0.25">
      <c r="A106" t="s">
        <v>847</v>
      </c>
      <c r="B106" s="3" t="s">
        <v>45</v>
      </c>
      <c r="C106" s="14">
        <f t="shared" si="2"/>
        <v>10601.51125824</v>
      </c>
      <c r="D106" s="14">
        <v>8841.1166928000002</v>
      </c>
      <c r="E106" s="14">
        <v>0</v>
      </c>
      <c r="F106" s="14">
        <v>2.2422355199999999</v>
      </c>
      <c r="G106" s="14">
        <v>2.6296099200000005</v>
      </c>
      <c r="H106" s="14">
        <v>0</v>
      </c>
      <c r="I106" s="14">
        <v>1755.5227199999999</v>
      </c>
      <c r="J106" t="s">
        <v>179</v>
      </c>
    </row>
    <row r="107" spans="1:10" ht="15" customHeight="1" x14ac:dyDescent="0.25">
      <c r="A107" t="s">
        <v>830</v>
      </c>
      <c r="B107" s="3" t="s">
        <v>349</v>
      </c>
      <c r="C107" s="14">
        <f t="shared" si="2"/>
        <v>10489.023538559999</v>
      </c>
      <c r="D107" s="14">
        <v>10478.381266079999</v>
      </c>
      <c r="E107" s="14">
        <v>0</v>
      </c>
      <c r="F107" s="14">
        <v>4.9358030400000006</v>
      </c>
      <c r="G107" s="14">
        <v>5.7064694399999993</v>
      </c>
      <c r="H107" s="14">
        <v>0</v>
      </c>
      <c r="I107" s="14">
        <v>0</v>
      </c>
      <c r="J107" t="s">
        <v>179</v>
      </c>
    </row>
    <row r="108" spans="1:10" ht="15" customHeight="1" x14ac:dyDescent="0.25">
      <c r="A108" t="s">
        <v>831</v>
      </c>
      <c r="B108" s="3" t="s">
        <v>361</v>
      </c>
      <c r="C108" s="14">
        <f t="shared" si="2"/>
        <v>10331.957280960001</v>
      </c>
      <c r="D108" s="14">
        <v>10321.424053920002</v>
      </c>
      <c r="E108" s="14">
        <v>0</v>
      </c>
      <c r="F108" s="14">
        <v>4.8825504000000004</v>
      </c>
      <c r="G108" s="14">
        <v>5.6506766400000004</v>
      </c>
      <c r="H108" s="14">
        <v>0</v>
      </c>
      <c r="I108" s="14">
        <v>0</v>
      </c>
      <c r="J108" t="s">
        <v>179</v>
      </c>
    </row>
    <row r="109" spans="1:10" ht="15" customHeight="1" x14ac:dyDescent="0.25">
      <c r="A109" t="s">
        <v>835</v>
      </c>
      <c r="B109" s="3" t="s">
        <v>363</v>
      </c>
      <c r="C109" s="14">
        <f t="shared" si="2"/>
        <v>10249.648839359999</v>
      </c>
      <c r="D109" s="14">
        <v>10193.784551999999</v>
      </c>
      <c r="E109" s="14">
        <v>0</v>
      </c>
      <c r="F109" s="14">
        <v>4.3364160000000007</v>
      </c>
      <c r="G109" s="14">
        <v>51.527871359999992</v>
      </c>
      <c r="H109" s="14">
        <v>0</v>
      </c>
      <c r="I109" s="14">
        <v>0</v>
      </c>
      <c r="J109" t="s">
        <v>183</v>
      </c>
    </row>
    <row r="110" spans="1:10" ht="15" customHeight="1" x14ac:dyDescent="0.25">
      <c r="A110" t="s">
        <v>866</v>
      </c>
      <c r="B110" s="3" t="s">
        <v>28</v>
      </c>
      <c r="C110" s="14">
        <f t="shared" si="2"/>
        <v>10245.894392160002</v>
      </c>
      <c r="D110" s="14">
        <v>1088.1791424000003</v>
      </c>
      <c r="E110" s="14">
        <v>0</v>
      </c>
      <c r="F110" s="14">
        <v>9157.1475240000018</v>
      </c>
      <c r="G110" s="14">
        <v>0.56772576000000008</v>
      </c>
      <c r="H110" s="14">
        <v>0</v>
      </c>
      <c r="I110" s="14">
        <v>0</v>
      </c>
      <c r="J110" t="s">
        <v>211</v>
      </c>
    </row>
    <row r="111" spans="1:10" ht="15" customHeight="1" x14ac:dyDescent="0.25">
      <c r="A111" t="s">
        <v>867</v>
      </c>
      <c r="B111" s="3" t="s">
        <v>381</v>
      </c>
      <c r="C111" s="14">
        <f t="shared" si="2"/>
        <v>9782.7736910399999</v>
      </c>
      <c r="D111" s="14">
        <v>9772.46880624</v>
      </c>
      <c r="E111" s="14">
        <v>0</v>
      </c>
      <c r="F111" s="14">
        <v>4.6941249600000008</v>
      </c>
      <c r="G111" s="14">
        <v>5.6107598400000001</v>
      </c>
      <c r="H111" s="14">
        <v>0</v>
      </c>
      <c r="I111" s="14">
        <v>0</v>
      </c>
      <c r="J111" t="s">
        <v>179</v>
      </c>
    </row>
    <row r="112" spans="1:10" ht="15" customHeight="1" x14ac:dyDescent="0.25">
      <c r="A112" t="s">
        <v>842</v>
      </c>
      <c r="B112" s="3" t="s">
        <v>371</v>
      </c>
      <c r="C112" s="14">
        <f t="shared" si="2"/>
        <v>9727.8670439999987</v>
      </c>
      <c r="D112" s="14">
        <v>110.55157344</v>
      </c>
      <c r="E112" s="14">
        <v>0</v>
      </c>
      <c r="F112" s="14">
        <v>9617.2884359999989</v>
      </c>
      <c r="G112" s="14">
        <v>2.7034559999999999E-2</v>
      </c>
      <c r="H112" s="14">
        <v>0</v>
      </c>
      <c r="I112" s="14">
        <v>0</v>
      </c>
      <c r="J112" t="s">
        <v>211</v>
      </c>
    </row>
    <row r="113" spans="1:10" ht="15" customHeight="1" x14ac:dyDescent="0.25">
      <c r="A113" t="s">
        <v>862</v>
      </c>
      <c r="B113" s="3" t="s">
        <v>47</v>
      </c>
      <c r="C113" s="14">
        <f t="shared" si="2"/>
        <v>9655.6838616000005</v>
      </c>
      <c r="D113" s="14">
        <v>9645.84146736</v>
      </c>
      <c r="E113" s="14">
        <v>0</v>
      </c>
      <c r="F113" s="14">
        <v>4.5624902400000007</v>
      </c>
      <c r="G113" s="14">
        <v>5.2799040000000002</v>
      </c>
      <c r="H113" s="14">
        <v>0</v>
      </c>
      <c r="I113" s="14">
        <v>0</v>
      </c>
      <c r="J113" t="s">
        <v>179</v>
      </c>
    </row>
    <row r="114" spans="1:10" ht="15" customHeight="1" x14ac:dyDescent="0.25">
      <c r="A114" t="s">
        <v>48</v>
      </c>
      <c r="B114" s="3" t="s">
        <v>49</v>
      </c>
      <c r="C114" s="14">
        <f t="shared" si="2"/>
        <v>9440.6996880000006</v>
      </c>
      <c r="D114" s="14">
        <v>9430.6531737600017</v>
      </c>
      <c r="E114" s="14">
        <v>0</v>
      </c>
      <c r="F114" s="14">
        <v>4.6511236799999995</v>
      </c>
      <c r="G114" s="14">
        <v>5.3953905600000001</v>
      </c>
      <c r="H114" s="14">
        <v>0</v>
      </c>
      <c r="I114" s="14">
        <v>0</v>
      </c>
      <c r="J114" t="s">
        <v>179</v>
      </c>
    </row>
    <row r="115" spans="1:10" ht="15" customHeight="1" x14ac:dyDescent="0.25">
      <c r="A115" t="s">
        <v>368</v>
      </c>
      <c r="B115" s="3" t="s">
        <v>369</v>
      </c>
      <c r="C115" s="14">
        <f t="shared" si="2"/>
        <v>9221.0702875200022</v>
      </c>
      <c r="D115" s="14">
        <v>9211.6489248000016</v>
      </c>
      <c r="E115" s="14">
        <v>0</v>
      </c>
      <c r="F115" s="14">
        <v>4.3658999999999999</v>
      </c>
      <c r="G115" s="14">
        <v>5.0554627199999995</v>
      </c>
      <c r="H115" s="14">
        <v>0</v>
      </c>
      <c r="I115" s="14">
        <v>0</v>
      </c>
      <c r="J115" t="s">
        <v>179</v>
      </c>
    </row>
    <row r="116" spans="1:10" ht="15" customHeight="1" x14ac:dyDescent="0.25">
      <c r="A116" t="s">
        <v>834</v>
      </c>
      <c r="B116" s="3" t="s">
        <v>356</v>
      </c>
      <c r="C116" s="14">
        <f t="shared" si="2"/>
        <v>9088.2502199999999</v>
      </c>
      <c r="D116" s="14">
        <v>7314.9531839999991</v>
      </c>
      <c r="E116" s="14">
        <v>0</v>
      </c>
      <c r="F116" s="14">
        <v>1769.2418519999999</v>
      </c>
      <c r="G116" s="14">
        <v>4.0551839999999997</v>
      </c>
      <c r="H116" s="14">
        <v>0</v>
      </c>
      <c r="I116" s="14">
        <v>0</v>
      </c>
      <c r="J116" t="s">
        <v>183</v>
      </c>
    </row>
    <row r="117" spans="1:10" ht="15" customHeight="1" x14ac:dyDescent="0.25">
      <c r="A117" t="s">
        <v>376</v>
      </c>
      <c r="B117" s="3" t="s">
        <v>377</v>
      </c>
      <c r="C117" s="14">
        <f t="shared" si="2"/>
        <v>8895.600131039997</v>
      </c>
      <c r="D117" s="14">
        <v>8804.8790423999981</v>
      </c>
      <c r="E117" s="14">
        <v>0</v>
      </c>
      <c r="F117" s="14">
        <v>4.1523451199999997</v>
      </c>
      <c r="G117" s="14">
        <v>4.8935275199999992</v>
      </c>
      <c r="H117" s="14">
        <v>81.675216000000006</v>
      </c>
      <c r="I117" s="14">
        <v>0</v>
      </c>
      <c r="J117" t="s">
        <v>179</v>
      </c>
    </row>
    <row r="118" spans="1:10" ht="15" customHeight="1" x14ac:dyDescent="0.25">
      <c r="A118" t="s">
        <v>888</v>
      </c>
      <c r="B118" s="3" t="s">
        <v>389</v>
      </c>
      <c r="C118" s="14">
        <f t="shared" si="2"/>
        <v>8754.1254662399988</v>
      </c>
      <c r="D118" s="14">
        <v>8745.0207163199993</v>
      </c>
      <c r="E118" s="14">
        <v>0</v>
      </c>
      <c r="F118" s="14">
        <v>4.2064142399999991</v>
      </c>
      <c r="G118" s="14">
        <v>4.8983356799999997</v>
      </c>
      <c r="H118" s="14">
        <v>0</v>
      </c>
      <c r="I118" s="14">
        <v>0</v>
      </c>
      <c r="J118" t="s">
        <v>183</v>
      </c>
    </row>
    <row r="119" spans="1:10" ht="15" customHeight="1" x14ac:dyDescent="0.25">
      <c r="A119" t="s">
        <v>850</v>
      </c>
      <c r="B119" s="3" t="s">
        <v>387</v>
      </c>
      <c r="C119" s="14">
        <f t="shared" si="2"/>
        <v>8684.8647379200011</v>
      </c>
      <c r="D119" s="14">
        <v>8675.88191568</v>
      </c>
      <c r="E119" s="14">
        <v>0</v>
      </c>
      <c r="F119" s="14">
        <v>4.1336567999999998</v>
      </c>
      <c r="G119" s="14">
        <v>4.8491654400000002</v>
      </c>
      <c r="H119" s="14">
        <v>0</v>
      </c>
      <c r="I119" s="14">
        <v>0</v>
      </c>
      <c r="J119" t="s">
        <v>183</v>
      </c>
    </row>
    <row r="120" spans="1:10" ht="15" customHeight="1" x14ac:dyDescent="0.25">
      <c r="A120" t="s">
        <v>829</v>
      </c>
      <c r="B120" s="3" t="s">
        <v>395</v>
      </c>
      <c r="C120" s="14">
        <f t="shared" si="2"/>
        <v>8485.4620872000014</v>
      </c>
      <c r="D120" s="14">
        <v>8476.9422091200013</v>
      </c>
      <c r="E120" s="14">
        <v>0</v>
      </c>
      <c r="F120" s="14">
        <v>3.9780720000000005</v>
      </c>
      <c r="G120" s="14">
        <v>4.5418060800000006</v>
      </c>
      <c r="H120" s="14">
        <v>0</v>
      </c>
      <c r="I120" s="14">
        <v>0</v>
      </c>
      <c r="J120" t="s">
        <v>183</v>
      </c>
    </row>
    <row r="121" spans="1:10" ht="15" customHeight="1" x14ac:dyDescent="0.25">
      <c r="A121" t="s">
        <v>811</v>
      </c>
      <c r="B121" s="3" t="s">
        <v>365</v>
      </c>
      <c r="C121" s="14">
        <f t="shared" si="2"/>
        <v>8377.5618964799978</v>
      </c>
      <c r="D121" s="14">
        <v>8350.298268479999</v>
      </c>
      <c r="E121" s="14">
        <v>0</v>
      </c>
      <c r="F121" s="14">
        <v>8.1994550400000001</v>
      </c>
      <c r="G121" s="14">
        <v>19.064172960000001</v>
      </c>
      <c r="H121" s="14">
        <v>0</v>
      </c>
      <c r="I121" s="14">
        <v>0</v>
      </c>
      <c r="J121" t="s">
        <v>179</v>
      </c>
    </row>
    <row r="122" spans="1:10" ht="15" customHeight="1" x14ac:dyDescent="0.25">
      <c r="A122" t="s">
        <v>846</v>
      </c>
      <c r="B122" s="3" t="s">
        <v>383</v>
      </c>
      <c r="C122" s="14">
        <f t="shared" si="2"/>
        <v>8238.3945134399983</v>
      </c>
      <c r="D122" s="14">
        <v>8229.8510481599988</v>
      </c>
      <c r="E122" s="14">
        <v>0</v>
      </c>
      <c r="F122" s="14">
        <v>3.9346171200000004</v>
      </c>
      <c r="G122" s="14">
        <v>4.6088481599999991</v>
      </c>
      <c r="H122" s="14">
        <v>0</v>
      </c>
      <c r="I122" s="14">
        <v>0</v>
      </c>
      <c r="J122" t="s">
        <v>183</v>
      </c>
    </row>
    <row r="123" spans="1:10" ht="15" customHeight="1" x14ac:dyDescent="0.25">
      <c r="A123" t="s">
        <v>857</v>
      </c>
      <c r="B123" s="3" t="s">
        <v>431</v>
      </c>
      <c r="C123" s="14">
        <f t="shared" si="2"/>
        <v>8237.1850979040009</v>
      </c>
      <c r="D123" s="14">
        <v>8158.0655205503999</v>
      </c>
      <c r="E123" s="14">
        <v>0</v>
      </c>
      <c r="F123" s="14">
        <v>67.993279200000003</v>
      </c>
      <c r="G123" s="14">
        <v>11.126298153600001</v>
      </c>
      <c r="H123" s="14">
        <v>0</v>
      </c>
      <c r="I123" s="14">
        <v>0</v>
      </c>
      <c r="J123" t="s">
        <v>251</v>
      </c>
    </row>
    <row r="124" spans="1:10" ht="15" customHeight="1" x14ac:dyDescent="0.25">
      <c r="A124" t="s">
        <v>844</v>
      </c>
      <c r="B124" s="3" t="s">
        <v>187</v>
      </c>
      <c r="C124" s="14">
        <f t="shared" si="2"/>
        <v>8064.5882385600016</v>
      </c>
      <c r="D124" s="14">
        <v>8056.3632912000012</v>
      </c>
      <c r="E124" s="14">
        <v>0</v>
      </c>
      <c r="F124" s="14">
        <v>3.8125987199999996</v>
      </c>
      <c r="G124" s="14">
        <v>4.4123486400000003</v>
      </c>
      <c r="H124" s="14">
        <v>0</v>
      </c>
      <c r="I124" s="14">
        <v>0</v>
      </c>
      <c r="J124" t="s">
        <v>183</v>
      </c>
    </row>
    <row r="125" spans="1:10" ht="15" customHeight="1" x14ac:dyDescent="0.25">
      <c r="A125" t="s">
        <v>848</v>
      </c>
      <c r="B125" s="3" t="s">
        <v>385</v>
      </c>
      <c r="C125" s="14">
        <f t="shared" si="2"/>
        <v>8049.159125279999</v>
      </c>
      <c r="D125" s="14">
        <v>8005.2863889599994</v>
      </c>
      <c r="E125" s="14">
        <v>0</v>
      </c>
      <c r="F125" s="14">
        <v>3.4019999999999997</v>
      </c>
      <c r="G125" s="14">
        <v>40.470736320000007</v>
      </c>
      <c r="H125" s="14">
        <v>0</v>
      </c>
      <c r="I125" s="14">
        <v>0</v>
      </c>
      <c r="J125" t="s">
        <v>179</v>
      </c>
    </row>
    <row r="126" spans="1:10" ht="15" customHeight="1" x14ac:dyDescent="0.25">
      <c r="A126" t="s">
        <v>871</v>
      </c>
      <c r="B126" s="3" t="s">
        <v>391</v>
      </c>
      <c r="C126" s="14">
        <f t="shared" si="2"/>
        <v>8010.162679680001</v>
      </c>
      <c r="D126" s="14">
        <v>8001.943719840001</v>
      </c>
      <c r="E126" s="14">
        <v>0</v>
      </c>
      <c r="F126" s="14">
        <v>3.7980835199999996</v>
      </c>
      <c r="G126" s="14">
        <v>4.4208763200000005</v>
      </c>
      <c r="H126" s="14">
        <v>0</v>
      </c>
      <c r="I126" s="14">
        <v>0</v>
      </c>
      <c r="J126" t="s">
        <v>183</v>
      </c>
    </row>
    <row r="127" spans="1:10" ht="15" customHeight="1" x14ac:dyDescent="0.25">
      <c r="A127" t="s">
        <v>877</v>
      </c>
      <c r="B127" s="3" t="s">
        <v>419</v>
      </c>
      <c r="C127" s="14">
        <f t="shared" si="2"/>
        <v>7875.6656529600023</v>
      </c>
      <c r="D127" s="14">
        <v>7867.3133347200028</v>
      </c>
      <c r="E127" s="14">
        <v>0</v>
      </c>
      <c r="F127" s="14">
        <v>3.7961784000000001</v>
      </c>
      <c r="G127" s="14">
        <v>4.5561398400000002</v>
      </c>
      <c r="H127" s="14">
        <v>0</v>
      </c>
      <c r="I127" s="14">
        <v>0</v>
      </c>
      <c r="J127" t="s">
        <v>183</v>
      </c>
    </row>
    <row r="128" spans="1:10" ht="15" customHeight="1" x14ac:dyDescent="0.25">
      <c r="A128" t="s">
        <v>398</v>
      </c>
      <c r="B128" s="3" t="s">
        <v>399</v>
      </c>
      <c r="C128" s="14">
        <f t="shared" si="2"/>
        <v>7829.0873740799998</v>
      </c>
      <c r="D128" s="14">
        <v>7820.9233905599995</v>
      </c>
      <c r="E128" s="14">
        <v>0</v>
      </c>
      <c r="F128" s="14">
        <v>3.7419278399999998</v>
      </c>
      <c r="G128" s="14">
        <v>4.4220556799999997</v>
      </c>
      <c r="H128" s="14">
        <v>0</v>
      </c>
      <c r="I128" s="14">
        <v>0</v>
      </c>
      <c r="J128" t="s">
        <v>183</v>
      </c>
    </row>
    <row r="129" spans="1:10" ht="15" customHeight="1" x14ac:dyDescent="0.25">
      <c r="A129" t="s">
        <v>851</v>
      </c>
      <c r="B129" s="3" t="s">
        <v>393</v>
      </c>
      <c r="C129" s="14">
        <f t="shared" si="2"/>
        <v>7803.1265759999987</v>
      </c>
      <c r="D129" s="14">
        <v>7801.3121759999985</v>
      </c>
      <c r="E129" s="14">
        <v>0</v>
      </c>
      <c r="F129" s="14">
        <v>1.8144</v>
      </c>
      <c r="G129" s="14">
        <v>0</v>
      </c>
      <c r="H129" s="14">
        <v>0</v>
      </c>
      <c r="I129" s="14">
        <v>0</v>
      </c>
      <c r="J129" t="s">
        <v>183</v>
      </c>
    </row>
    <row r="130" spans="1:10" ht="15" customHeight="1" x14ac:dyDescent="0.25">
      <c r="A130" t="s">
        <v>843</v>
      </c>
      <c r="B130" s="3" t="s">
        <v>397</v>
      </c>
      <c r="C130" s="14">
        <f t="shared" si="2"/>
        <v>7761.4825579199987</v>
      </c>
      <c r="D130" s="14">
        <v>7753.4954783999992</v>
      </c>
      <c r="E130" s="14">
        <v>0</v>
      </c>
      <c r="F130" s="14">
        <v>3.6954791999999994</v>
      </c>
      <c r="G130" s="14">
        <v>4.2916003199999997</v>
      </c>
      <c r="H130" s="14">
        <v>0</v>
      </c>
      <c r="I130" s="14">
        <v>0</v>
      </c>
      <c r="J130" t="s">
        <v>183</v>
      </c>
    </row>
    <row r="131" spans="1:10" ht="15" customHeight="1" x14ac:dyDescent="0.25">
      <c r="A131" t="s">
        <v>406</v>
      </c>
      <c r="B131" s="3" t="s">
        <v>407</v>
      </c>
      <c r="C131" s="14">
        <f t="shared" ref="C131:C194" si="3">SUM(D131:I131)</f>
        <v>7726.8060172799997</v>
      </c>
      <c r="D131" s="14">
        <v>7492.7462400000004</v>
      </c>
      <c r="E131" s="14">
        <v>0</v>
      </c>
      <c r="F131" s="14">
        <v>230.32900799999999</v>
      </c>
      <c r="G131" s="14">
        <v>3.7307692800000001</v>
      </c>
      <c r="H131" s="14">
        <v>0</v>
      </c>
      <c r="I131" s="14">
        <v>0</v>
      </c>
      <c r="J131" t="s">
        <v>183</v>
      </c>
    </row>
    <row r="132" spans="1:10" ht="15" customHeight="1" x14ac:dyDescent="0.25">
      <c r="A132" t="s">
        <v>869</v>
      </c>
      <c r="B132" s="3" t="s">
        <v>405</v>
      </c>
      <c r="C132" s="14">
        <f t="shared" si="3"/>
        <v>7658.7141254399994</v>
      </c>
      <c r="D132" s="14">
        <v>7629.6004444799992</v>
      </c>
      <c r="E132" s="14">
        <v>0</v>
      </c>
      <c r="F132" s="14">
        <v>9.0810720000000007</v>
      </c>
      <c r="G132" s="14">
        <v>20.032608960000001</v>
      </c>
      <c r="H132" s="14">
        <v>0</v>
      </c>
      <c r="I132" s="14">
        <v>0</v>
      </c>
      <c r="J132" t="s">
        <v>179</v>
      </c>
    </row>
    <row r="133" spans="1:10" ht="15" customHeight="1" x14ac:dyDescent="0.25">
      <c r="A133" t="s">
        <v>799</v>
      </c>
      <c r="B133" s="3" t="s">
        <v>51</v>
      </c>
      <c r="C133" s="14">
        <f t="shared" si="3"/>
        <v>7656.9019934400003</v>
      </c>
      <c r="D133" s="14">
        <v>7648.4943359999997</v>
      </c>
      <c r="E133" s="14">
        <v>0</v>
      </c>
      <c r="F133" s="14">
        <v>3.7036440000000006</v>
      </c>
      <c r="G133" s="14">
        <v>4.7040134399999998</v>
      </c>
      <c r="H133" s="14">
        <v>0</v>
      </c>
      <c r="I133" s="14">
        <v>0</v>
      </c>
      <c r="J133" t="s">
        <v>192</v>
      </c>
    </row>
    <row r="134" spans="1:10" ht="15" customHeight="1" x14ac:dyDescent="0.25">
      <c r="A134" t="s">
        <v>864</v>
      </c>
      <c r="B134" s="3" t="s">
        <v>409</v>
      </c>
      <c r="C134" s="14">
        <f t="shared" si="3"/>
        <v>7588.58711184</v>
      </c>
      <c r="D134" s="14">
        <v>7579.7897212799999</v>
      </c>
      <c r="E134" s="14">
        <v>0</v>
      </c>
      <c r="F134" s="14">
        <v>3.8289283200000002</v>
      </c>
      <c r="G134" s="14">
        <v>4.96846224</v>
      </c>
      <c r="H134" s="14">
        <v>0</v>
      </c>
      <c r="I134" s="14">
        <v>0</v>
      </c>
      <c r="J134" t="s">
        <v>183</v>
      </c>
    </row>
    <row r="135" spans="1:10" ht="15" customHeight="1" x14ac:dyDescent="0.25">
      <c r="A135" t="s">
        <v>880</v>
      </c>
      <c r="B135" s="3" t="s">
        <v>425</v>
      </c>
      <c r="C135" s="14">
        <f t="shared" si="3"/>
        <v>7544.5582464000017</v>
      </c>
      <c r="D135" s="14">
        <v>7536.8148408000015</v>
      </c>
      <c r="E135" s="14">
        <v>0</v>
      </c>
      <c r="F135" s="14">
        <v>3.5775431999999991</v>
      </c>
      <c r="G135" s="14">
        <v>4.1658624000000009</v>
      </c>
      <c r="H135" s="14">
        <v>0</v>
      </c>
      <c r="I135" s="14">
        <v>0</v>
      </c>
      <c r="J135" t="s">
        <v>179</v>
      </c>
    </row>
    <row r="136" spans="1:10" ht="15" customHeight="1" x14ac:dyDescent="0.25">
      <c r="A136" t="s">
        <v>853</v>
      </c>
      <c r="B136" s="3" t="s">
        <v>401</v>
      </c>
      <c r="C136" s="14">
        <f t="shared" si="3"/>
        <v>7385.0760244799994</v>
      </c>
      <c r="D136" s="14">
        <v>7377.0806894399993</v>
      </c>
      <c r="E136" s="14">
        <v>0</v>
      </c>
      <c r="F136" s="14">
        <v>3.6048499200000004</v>
      </c>
      <c r="G136" s="14">
        <v>4.3904851200000001</v>
      </c>
      <c r="H136" s="14">
        <v>0</v>
      </c>
      <c r="I136" s="14">
        <v>0</v>
      </c>
      <c r="J136" t="s">
        <v>179</v>
      </c>
    </row>
    <row r="137" spans="1:10" ht="15" customHeight="1" x14ac:dyDescent="0.25">
      <c r="A137" t="s">
        <v>873</v>
      </c>
      <c r="B137" s="3" t="s">
        <v>411</v>
      </c>
      <c r="C137" s="14">
        <f t="shared" si="3"/>
        <v>7379.3430647999994</v>
      </c>
      <c r="D137" s="14">
        <v>6941.9025647999997</v>
      </c>
      <c r="E137" s="14">
        <v>0</v>
      </c>
      <c r="F137" s="14">
        <v>3.2137560000000005</v>
      </c>
      <c r="G137" s="14">
        <v>408.46516703999998</v>
      </c>
      <c r="H137" s="14">
        <v>25.761576959999999</v>
      </c>
      <c r="I137" s="14">
        <v>0</v>
      </c>
      <c r="J137" t="s">
        <v>183</v>
      </c>
    </row>
    <row r="138" spans="1:10" ht="15" customHeight="1" x14ac:dyDescent="0.25">
      <c r="A138" t="s">
        <v>872</v>
      </c>
      <c r="B138" s="3" t="s">
        <v>443</v>
      </c>
      <c r="C138" s="14">
        <f t="shared" si="3"/>
        <v>7283.3459731199991</v>
      </c>
      <c r="D138" s="14">
        <v>7275.8006999999989</v>
      </c>
      <c r="E138" s="14">
        <v>0</v>
      </c>
      <c r="F138" s="14">
        <v>3.4863695999999993</v>
      </c>
      <c r="G138" s="14">
        <v>4.0589035200000012</v>
      </c>
      <c r="H138" s="14">
        <v>0</v>
      </c>
      <c r="I138" s="14">
        <v>0</v>
      </c>
      <c r="J138" t="s">
        <v>179</v>
      </c>
    </row>
    <row r="139" spans="1:10" ht="15" customHeight="1" x14ac:dyDescent="0.25">
      <c r="A139" t="s">
        <v>849</v>
      </c>
      <c r="B139" s="3" t="s">
        <v>439</v>
      </c>
      <c r="C139" s="14">
        <f t="shared" si="3"/>
        <v>7271.2920067199993</v>
      </c>
      <c r="D139" s="14">
        <v>0.6159888</v>
      </c>
      <c r="E139" s="14">
        <v>7233.4778241599997</v>
      </c>
      <c r="F139" s="14">
        <v>11.11447008</v>
      </c>
      <c r="G139" s="14">
        <v>26.083723679999999</v>
      </c>
      <c r="H139" s="14">
        <v>0</v>
      </c>
      <c r="I139" s="14">
        <v>0</v>
      </c>
      <c r="J139" t="s">
        <v>192</v>
      </c>
    </row>
    <row r="140" spans="1:10" ht="15" customHeight="1" x14ac:dyDescent="0.25">
      <c r="A140" t="s">
        <v>134</v>
      </c>
      <c r="B140" s="3" t="s">
        <v>480</v>
      </c>
      <c r="C140" s="14">
        <f t="shared" si="3"/>
        <v>7266.4703294400006</v>
      </c>
      <c r="D140" s="14">
        <v>122.417568</v>
      </c>
      <c r="E140" s="14">
        <v>0</v>
      </c>
      <c r="F140" s="14">
        <v>5.7879359999999998E-2</v>
      </c>
      <c r="G140" s="14">
        <v>6.704207999999999E-2</v>
      </c>
      <c r="H140" s="14">
        <v>7143.9278400000003</v>
      </c>
      <c r="I140" s="14">
        <v>0</v>
      </c>
      <c r="J140" t="s">
        <v>179</v>
      </c>
    </row>
    <row r="141" spans="1:10" ht="15" customHeight="1" x14ac:dyDescent="0.25">
      <c r="A141" t="s">
        <v>874</v>
      </c>
      <c r="B141" s="3" t="s">
        <v>421</v>
      </c>
      <c r="C141" s="14">
        <f t="shared" si="3"/>
        <v>7265.2408012799997</v>
      </c>
      <c r="D141" s="14">
        <v>7257.3601363199996</v>
      </c>
      <c r="E141" s="14">
        <v>0</v>
      </c>
      <c r="F141" s="14">
        <v>3.5439768000000003</v>
      </c>
      <c r="G141" s="14">
        <v>4.3366881600000005</v>
      </c>
      <c r="H141" s="14">
        <v>0</v>
      </c>
      <c r="I141" s="14">
        <v>0</v>
      </c>
      <c r="J141" t="s">
        <v>183</v>
      </c>
    </row>
    <row r="142" spans="1:10" ht="15" customHeight="1" x14ac:dyDescent="0.25">
      <c r="A142" t="s">
        <v>875</v>
      </c>
      <c r="B142" s="3" t="s">
        <v>417</v>
      </c>
      <c r="C142" s="14">
        <f t="shared" si="3"/>
        <v>7262.0504510399996</v>
      </c>
      <c r="D142" s="14">
        <v>7254.5215075199994</v>
      </c>
      <c r="E142" s="14">
        <v>0</v>
      </c>
      <c r="F142" s="14">
        <v>3.4610587199999996</v>
      </c>
      <c r="G142" s="14">
        <v>4.0678848000000007</v>
      </c>
      <c r="H142" s="14">
        <v>0</v>
      </c>
      <c r="I142" s="14">
        <v>0</v>
      </c>
      <c r="J142" t="s">
        <v>183</v>
      </c>
    </row>
    <row r="143" spans="1:10" ht="15" customHeight="1" x14ac:dyDescent="0.25">
      <c r="A143" t="s">
        <v>819</v>
      </c>
      <c r="B143" s="3" t="s">
        <v>467</v>
      </c>
      <c r="C143" s="14">
        <f t="shared" si="3"/>
        <v>7123.3969968000001</v>
      </c>
      <c r="D143" s="14">
        <v>7078.4279999999999</v>
      </c>
      <c r="E143" s="14">
        <v>0</v>
      </c>
      <c r="F143" s="14">
        <v>3.6061200000000002</v>
      </c>
      <c r="G143" s="14">
        <v>41.362876799999995</v>
      </c>
      <c r="H143" s="14">
        <v>0</v>
      </c>
      <c r="I143" s="14">
        <v>0</v>
      </c>
      <c r="J143" t="s">
        <v>179</v>
      </c>
    </row>
    <row r="144" spans="1:10" ht="15" customHeight="1" x14ac:dyDescent="0.25">
      <c r="A144" t="s">
        <v>52</v>
      </c>
      <c r="B144" s="3" t="s">
        <v>298</v>
      </c>
      <c r="C144" s="14">
        <f t="shared" si="3"/>
        <v>7091.8383211200007</v>
      </c>
      <c r="D144" s="14">
        <v>3.0028320000000002</v>
      </c>
      <c r="E144" s="14">
        <v>1601.1263519999998</v>
      </c>
      <c r="F144" s="14">
        <v>5487.6550680000009</v>
      </c>
      <c r="G144" s="14">
        <v>5.4069119999999998E-2</v>
      </c>
      <c r="H144" s="14">
        <v>0</v>
      </c>
      <c r="I144" s="14">
        <v>0</v>
      </c>
      <c r="J144" t="s">
        <v>225</v>
      </c>
    </row>
    <row r="145" spans="1:10" ht="15" customHeight="1" x14ac:dyDescent="0.25">
      <c r="A145" t="s">
        <v>53</v>
      </c>
      <c r="B145" s="3" t="s">
        <v>54</v>
      </c>
      <c r="C145" s="14">
        <f t="shared" si="3"/>
        <v>7050.6104356800006</v>
      </c>
      <c r="D145" s="14">
        <v>7043.3067499200006</v>
      </c>
      <c r="E145" s="14">
        <v>0</v>
      </c>
      <c r="F145" s="14">
        <v>3.3585451200000001</v>
      </c>
      <c r="G145" s="14">
        <v>3.9451406400000009</v>
      </c>
      <c r="H145" s="14">
        <v>0</v>
      </c>
      <c r="I145" s="14">
        <v>0</v>
      </c>
      <c r="J145" t="s">
        <v>183</v>
      </c>
    </row>
    <row r="146" spans="1:10" ht="15" customHeight="1" x14ac:dyDescent="0.25">
      <c r="A146" t="s">
        <v>763</v>
      </c>
      <c r="B146" s="3" t="s">
        <v>444</v>
      </c>
      <c r="C146" s="14">
        <f t="shared" si="3"/>
        <v>6991.9927055999997</v>
      </c>
      <c r="D146" s="14">
        <v>6979.8970079999999</v>
      </c>
      <c r="E146" s="14">
        <v>0</v>
      </c>
      <c r="F146" s="14">
        <v>4.3908480000000001</v>
      </c>
      <c r="G146" s="14">
        <v>7.7048496000000002</v>
      </c>
      <c r="H146" s="14">
        <v>0</v>
      </c>
      <c r="I146" s="14">
        <v>0</v>
      </c>
      <c r="J146" t="s">
        <v>228</v>
      </c>
    </row>
    <row r="147" spans="1:10" ht="15" customHeight="1" x14ac:dyDescent="0.25">
      <c r="A147" t="s">
        <v>884</v>
      </c>
      <c r="B147" s="3" t="s">
        <v>435</v>
      </c>
      <c r="C147" s="14">
        <f t="shared" si="3"/>
        <v>6908.8643366400001</v>
      </c>
      <c r="D147" s="14">
        <v>6901.7709398400002</v>
      </c>
      <c r="E147" s="14">
        <v>0</v>
      </c>
      <c r="F147" s="14">
        <v>3.2767156800000001</v>
      </c>
      <c r="G147" s="14">
        <v>3.8166811200000006</v>
      </c>
      <c r="H147" s="14">
        <v>0</v>
      </c>
      <c r="I147" s="14">
        <v>0</v>
      </c>
      <c r="J147" t="s">
        <v>183</v>
      </c>
    </row>
    <row r="148" spans="1:10" ht="15" customHeight="1" x14ac:dyDescent="0.25">
      <c r="A148" t="s">
        <v>414</v>
      </c>
      <c r="B148" s="3" t="s">
        <v>415</v>
      </c>
      <c r="C148" s="14">
        <f t="shared" si="3"/>
        <v>6879.8532599999999</v>
      </c>
      <c r="D148" s="14">
        <v>4177.7496230399993</v>
      </c>
      <c r="E148" s="14">
        <v>2663.5686840000003</v>
      </c>
      <c r="F148" s="14">
        <v>25.936848000000001</v>
      </c>
      <c r="G148" s="14">
        <v>12.598104960000001</v>
      </c>
      <c r="H148" s="14">
        <v>0</v>
      </c>
      <c r="I148" s="14">
        <v>0</v>
      </c>
      <c r="J148" t="s">
        <v>179</v>
      </c>
    </row>
    <row r="149" spans="1:10" ht="15" customHeight="1" x14ac:dyDescent="0.25">
      <c r="A149" t="s">
        <v>882</v>
      </c>
      <c r="B149" s="3" t="s">
        <v>189</v>
      </c>
      <c r="C149" s="14">
        <f t="shared" si="3"/>
        <v>6833.4689404800001</v>
      </c>
      <c r="D149" s="14">
        <v>6826.4073864000002</v>
      </c>
      <c r="E149" s="14">
        <v>0</v>
      </c>
      <c r="F149" s="14">
        <v>3.2480481600000002</v>
      </c>
      <c r="G149" s="14">
        <v>3.8135059199999999</v>
      </c>
      <c r="H149" s="14">
        <v>0</v>
      </c>
      <c r="I149" s="14">
        <v>0</v>
      </c>
      <c r="J149" t="s">
        <v>183</v>
      </c>
    </row>
    <row r="150" spans="1:10" ht="15" customHeight="1" x14ac:dyDescent="0.25">
      <c r="A150" t="s">
        <v>856</v>
      </c>
      <c r="B150" s="3" t="s">
        <v>446</v>
      </c>
      <c r="C150" s="14">
        <f t="shared" si="3"/>
        <v>6763.2360566400002</v>
      </c>
      <c r="D150" s="14">
        <v>0</v>
      </c>
      <c r="E150" s="14">
        <v>5614.7206752000002</v>
      </c>
      <c r="F150" s="14">
        <v>1138.404456</v>
      </c>
      <c r="G150" s="14">
        <v>10.110925440000001</v>
      </c>
      <c r="H150" s="14">
        <v>0</v>
      </c>
      <c r="I150" s="14">
        <v>0</v>
      </c>
      <c r="J150" t="s">
        <v>225</v>
      </c>
    </row>
    <row r="151" spans="1:10" ht="15" customHeight="1" x14ac:dyDescent="0.25">
      <c r="A151" t="s">
        <v>144</v>
      </c>
      <c r="B151" s="34" t="s">
        <v>575</v>
      </c>
      <c r="C151" s="1">
        <f t="shared" si="3"/>
        <v>6672.9062497103996</v>
      </c>
      <c r="D151" s="1">
        <v>6666.0714167039996</v>
      </c>
      <c r="E151" s="14">
        <v>0</v>
      </c>
      <c r="F151" s="1">
        <v>3.1605713999999998</v>
      </c>
      <c r="G151" s="1">
        <v>3.6742616064000004</v>
      </c>
      <c r="H151" s="14">
        <v>0</v>
      </c>
      <c r="I151" s="14">
        <v>0</v>
      </c>
      <c r="J151" t="s">
        <v>183</v>
      </c>
    </row>
    <row r="152" spans="1:10" ht="15" customHeight="1" x14ac:dyDescent="0.25">
      <c r="A152" t="s">
        <v>891</v>
      </c>
      <c r="B152" s="3" t="s">
        <v>429</v>
      </c>
      <c r="C152" s="14">
        <f t="shared" si="3"/>
        <v>6627.4464513599987</v>
      </c>
      <c r="D152" s="14">
        <v>6620.5909223999988</v>
      </c>
      <c r="E152" s="14">
        <v>0</v>
      </c>
      <c r="F152" s="14">
        <v>3.15406224</v>
      </c>
      <c r="G152" s="14">
        <v>3.70146672</v>
      </c>
      <c r="H152" s="14">
        <v>0</v>
      </c>
      <c r="I152" s="14">
        <v>0</v>
      </c>
      <c r="J152" t="s">
        <v>183</v>
      </c>
    </row>
    <row r="153" spans="1:10" ht="15" customHeight="1" x14ac:dyDescent="0.25">
      <c r="A153" t="s">
        <v>878</v>
      </c>
      <c r="B153" s="3" t="s">
        <v>441</v>
      </c>
      <c r="C153" s="14">
        <f t="shared" si="3"/>
        <v>6624.4897958399988</v>
      </c>
      <c r="D153" s="14">
        <v>6617.6730950399988</v>
      </c>
      <c r="E153" s="14">
        <v>0</v>
      </c>
      <c r="F153" s="14">
        <v>3.1488004800000011</v>
      </c>
      <c r="G153" s="14">
        <v>3.6679003200000007</v>
      </c>
      <c r="H153" s="14">
        <v>0</v>
      </c>
      <c r="I153" s="14">
        <v>0</v>
      </c>
      <c r="J153" t="s">
        <v>183</v>
      </c>
    </row>
    <row r="154" spans="1:10" ht="15" customHeight="1" x14ac:dyDescent="0.25">
      <c r="A154" t="s">
        <v>860</v>
      </c>
      <c r="B154" s="3" t="s">
        <v>56</v>
      </c>
      <c r="C154" s="14">
        <f t="shared" si="3"/>
        <v>6374.5421342399995</v>
      </c>
      <c r="D154" s="14">
        <v>6367.9569508799996</v>
      </c>
      <c r="E154" s="14">
        <v>0</v>
      </c>
      <c r="F154" s="14">
        <v>3.0436559999999999</v>
      </c>
      <c r="G154" s="14">
        <v>3.5415273599999995</v>
      </c>
      <c r="H154" s="14">
        <v>0</v>
      </c>
      <c r="I154" s="14">
        <v>0</v>
      </c>
      <c r="J154" t="s">
        <v>183</v>
      </c>
    </row>
    <row r="155" spans="1:10" ht="15" customHeight="1" x14ac:dyDescent="0.25">
      <c r="A155" t="s">
        <v>824</v>
      </c>
      <c r="B155" s="3" t="s">
        <v>471</v>
      </c>
      <c r="C155" s="14">
        <f t="shared" si="3"/>
        <v>6332.7302841599994</v>
      </c>
      <c r="D155" s="14">
        <v>0</v>
      </c>
      <c r="E155" s="14">
        <v>271.43423999999999</v>
      </c>
      <c r="F155" s="14">
        <v>6060.3227999999999</v>
      </c>
      <c r="G155" s="14">
        <v>0.97324416000000002</v>
      </c>
      <c r="H155" s="14">
        <v>0</v>
      </c>
      <c r="I155" s="14">
        <v>0</v>
      </c>
      <c r="J155" t="s">
        <v>225</v>
      </c>
    </row>
    <row r="156" spans="1:10" ht="15" customHeight="1" x14ac:dyDescent="0.25">
      <c r="A156" t="s">
        <v>881</v>
      </c>
      <c r="B156" s="3" t="s">
        <v>456</v>
      </c>
      <c r="C156" s="14">
        <f t="shared" si="3"/>
        <v>6256.3962081600002</v>
      </c>
      <c r="D156" s="14">
        <v>6249.6079934400004</v>
      </c>
      <c r="E156" s="14">
        <v>0</v>
      </c>
      <c r="F156" s="14">
        <v>3.0478291199999989</v>
      </c>
      <c r="G156" s="14">
        <v>3.7403856000000011</v>
      </c>
      <c r="H156" s="14">
        <v>0</v>
      </c>
      <c r="I156" s="14">
        <v>0</v>
      </c>
      <c r="J156" t="s">
        <v>183</v>
      </c>
    </row>
    <row r="157" spans="1:10" ht="15" customHeight="1" x14ac:dyDescent="0.25">
      <c r="A157" t="s">
        <v>931</v>
      </c>
      <c r="B157" s="3" t="s">
        <v>80</v>
      </c>
      <c r="C157" s="14">
        <f t="shared" si="3"/>
        <v>6229.135309924799</v>
      </c>
      <c r="D157" s="14">
        <v>0</v>
      </c>
      <c r="E157" s="14">
        <v>6197.267180159999</v>
      </c>
      <c r="F157" s="14">
        <v>9.521903159999999</v>
      </c>
      <c r="G157" s="14">
        <v>22.346226604799998</v>
      </c>
      <c r="H157" s="14">
        <v>0</v>
      </c>
      <c r="I157" s="14">
        <v>0</v>
      </c>
      <c r="J157" t="s">
        <v>192</v>
      </c>
    </row>
    <row r="158" spans="1:10" ht="15" customHeight="1" x14ac:dyDescent="0.25">
      <c r="A158" t="s">
        <v>859</v>
      </c>
      <c r="B158" s="3" t="s">
        <v>58</v>
      </c>
      <c r="C158" s="14">
        <f t="shared" si="3"/>
        <v>6172.4992593599991</v>
      </c>
      <c r="D158" s="14">
        <v>6166.2061036799996</v>
      </c>
      <c r="E158" s="14">
        <v>0</v>
      </c>
      <c r="F158" s="14">
        <v>2.9170108800000003</v>
      </c>
      <c r="G158" s="14">
        <v>3.3761448000000005</v>
      </c>
      <c r="H158" s="14">
        <v>0</v>
      </c>
      <c r="I158" s="14">
        <v>0</v>
      </c>
      <c r="J158" t="s">
        <v>183</v>
      </c>
    </row>
    <row r="159" spans="1:10" ht="15" customHeight="1" x14ac:dyDescent="0.25">
      <c r="A159" t="s">
        <v>865</v>
      </c>
      <c r="B159" s="3" t="s">
        <v>460</v>
      </c>
      <c r="C159" s="14">
        <f t="shared" si="3"/>
        <v>6148.28346048</v>
      </c>
      <c r="D159" s="14">
        <v>5.0306961599999998</v>
      </c>
      <c r="E159" s="14">
        <v>6111.8064000000004</v>
      </c>
      <c r="F159" s="14">
        <v>9.3957796800000004</v>
      </c>
      <c r="G159" s="14">
        <v>22.05058464</v>
      </c>
      <c r="H159" s="14">
        <v>0</v>
      </c>
      <c r="I159" s="14">
        <v>0</v>
      </c>
      <c r="J159" t="s">
        <v>225</v>
      </c>
    </row>
    <row r="160" spans="1:10" ht="15" customHeight="1" x14ac:dyDescent="0.25">
      <c r="A160" t="s">
        <v>903</v>
      </c>
      <c r="B160" s="3" t="s">
        <v>437</v>
      </c>
      <c r="C160" s="14">
        <f t="shared" si="3"/>
        <v>5999.0005252800001</v>
      </c>
      <c r="D160" s="14">
        <v>5992.8693048000005</v>
      </c>
      <c r="E160" s="14">
        <v>0</v>
      </c>
      <c r="F160" s="14">
        <v>2.8382659200000004</v>
      </c>
      <c r="G160" s="14">
        <v>3.2929545599999996</v>
      </c>
      <c r="H160" s="14">
        <v>0</v>
      </c>
      <c r="I160" s="14">
        <v>0</v>
      </c>
      <c r="J160" t="s">
        <v>183</v>
      </c>
    </row>
    <row r="161" spans="1:10" ht="15" customHeight="1" x14ac:dyDescent="0.25">
      <c r="A161" t="s">
        <v>886</v>
      </c>
      <c r="B161" s="3" t="s">
        <v>464</v>
      </c>
      <c r="C161" s="14">
        <f t="shared" si="3"/>
        <v>5921.2694519999986</v>
      </c>
      <c r="D161" s="14">
        <v>5914.9601481599993</v>
      </c>
      <c r="E161" s="14">
        <v>0</v>
      </c>
      <c r="F161" s="14">
        <v>2.8601294400000001</v>
      </c>
      <c r="G161" s="14">
        <v>3.4491744</v>
      </c>
      <c r="H161" s="14">
        <v>0</v>
      </c>
      <c r="I161" s="14">
        <v>0</v>
      </c>
      <c r="J161" t="s">
        <v>228</v>
      </c>
    </row>
    <row r="162" spans="1:10" ht="15" customHeight="1" x14ac:dyDescent="0.25">
      <c r="A162" t="s">
        <v>836</v>
      </c>
      <c r="B162" s="3" t="s">
        <v>433</v>
      </c>
      <c r="C162" s="14">
        <f t="shared" si="3"/>
        <v>5915.0381673599995</v>
      </c>
      <c r="D162" s="14">
        <v>4201.1340638399997</v>
      </c>
      <c r="E162" s="14">
        <v>0</v>
      </c>
      <c r="F162" s="14">
        <v>2.0374804799999997</v>
      </c>
      <c r="G162" s="14">
        <v>2.4115190399999999</v>
      </c>
      <c r="H162" s="14">
        <v>1709.4551039999999</v>
      </c>
      <c r="I162" s="14">
        <v>0</v>
      </c>
      <c r="J162" t="s">
        <v>179</v>
      </c>
    </row>
    <row r="163" spans="1:10" ht="15" customHeight="1" x14ac:dyDescent="0.25">
      <c r="A163" t="s">
        <v>322</v>
      </c>
      <c r="B163" s="3" t="s">
        <v>452</v>
      </c>
      <c r="C163" s="14">
        <f t="shared" si="3"/>
        <v>5845.5308620799997</v>
      </c>
      <c r="D163" s="14">
        <v>5839.3662566399998</v>
      </c>
      <c r="E163" s="14">
        <v>0</v>
      </c>
      <c r="F163" s="14">
        <v>2.8123200000000002</v>
      </c>
      <c r="G163" s="14">
        <v>3.3522854399999997</v>
      </c>
      <c r="H163" s="14">
        <v>0</v>
      </c>
      <c r="I163" s="14">
        <v>0</v>
      </c>
      <c r="J163" t="s">
        <v>179</v>
      </c>
    </row>
    <row r="164" spans="1:10" ht="15" customHeight="1" x14ac:dyDescent="0.25">
      <c r="A164" t="s">
        <v>893</v>
      </c>
      <c r="B164" s="3" t="s">
        <v>466</v>
      </c>
      <c r="C164" s="14">
        <f t="shared" si="3"/>
        <v>5785.2976809599977</v>
      </c>
      <c r="D164" s="14">
        <v>5779.189775519998</v>
      </c>
      <c r="E164" s="14">
        <v>0</v>
      </c>
      <c r="F164" s="14">
        <v>2.7823823999999999</v>
      </c>
      <c r="G164" s="14">
        <v>3.3255230400000011</v>
      </c>
      <c r="H164" s="14">
        <v>0</v>
      </c>
      <c r="I164" s="14">
        <v>0</v>
      </c>
      <c r="J164" t="s">
        <v>183</v>
      </c>
    </row>
    <row r="165" spans="1:10" ht="15" customHeight="1" x14ac:dyDescent="0.25">
      <c r="A165" t="s">
        <v>879</v>
      </c>
      <c r="B165" s="3" t="s">
        <v>454</v>
      </c>
      <c r="C165" s="14">
        <f t="shared" si="3"/>
        <v>5783.0884675199995</v>
      </c>
      <c r="D165" s="14">
        <v>5777.1572846399995</v>
      </c>
      <c r="E165" s="14">
        <v>0</v>
      </c>
      <c r="F165" s="14">
        <v>2.7421934400000003</v>
      </c>
      <c r="G165" s="14">
        <v>3.1889894400000003</v>
      </c>
      <c r="H165" s="14">
        <v>0</v>
      </c>
      <c r="I165" s="14">
        <v>0</v>
      </c>
      <c r="J165" t="s">
        <v>183</v>
      </c>
    </row>
    <row r="166" spans="1:10" ht="15" customHeight="1" x14ac:dyDescent="0.25">
      <c r="A166" t="s">
        <v>885</v>
      </c>
      <c r="B166" s="3" t="s">
        <v>450</v>
      </c>
      <c r="C166" s="14">
        <f t="shared" si="3"/>
        <v>5714.2886875200002</v>
      </c>
      <c r="D166" s="14">
        <v>5708.36449008</v>
      </c>
      <c r="E166" s="14">
        <v>0</v>
      </c>
      <c r="F166" s="14">
        <v>2.7239587199999997</v>
      </c>
      <c r="G166" s="14">
        <v>3.2002387199999998</v>
      </c>
      <c r="H166" s="14">
        <v>0</v>
      </c>
      <c r="I166" s="14">
        <v>0</v>
      </c>
      <c r="J166" t="s">
        <v>183</v>
      </c>
    </row>
    <row r="167" spans="1:10" ht="15" customHeight="1" x14ac:dyDescent="0.25">
      <c r="A167" t="s">
        <v>861</v>
      </c>
      <c r="B167" s="3" t="s">
        <v>458</v>
      </c>
      <c r="C167" s="14">
        <f t="shared" si="3"/>
        <v>5619.107168640001</v>
      </c>
      <c r="D167" s="14">
        <v>5613.3031752000015</v>
      </c>
      <c r="E167" s="14">
        <v>0</v>
      </c>
      <c r="F167" s="14">
        <v>2.6741534400000009</v>
      </c>
      <c r="G167" s="14">
        <v>3.1298400000000006</v>
      </c>
      <c r="H167" s="14">
        <v>0</v>
      </c>
      <c r="I167" s="14">
        <v>0</v>
      </c>
      <c r="J167" t="s">
        <v>183</v>
      </c>
    </row>
    <row r="168" spans="1:10" ht="15" customHeight="1" x14ac:dyDescent="0.25">
      <c r="A168" t="s">
        <v>944</v>
      </c>
      <c r="B168" s="3" t="s">
        <v>86</v>
      </c>
      <c r="C168" s="14">
        <f t="shared" si="3"/>
        <v>5564.5504286399992</v>
      </c>
      <c r="D168" s="14">
        <v>0</v>
      </c>
      <c r="E168" s="14">
        <v>5536.0824019199999</v>
      </c>
      <c r="F168" s="14">
        <v>8.5059979199999987</v>
      </c>
      <c r="G168" s="14">
        <v>19.962028800000002</v>
      </c>
      <c r="H168" s="14">
        <v>0</v>
      </c>
      <c r="I168" s="14">
        <v>0</v>
      </c>
      <c r="J168" t="s">
        <v>192</v>
      </c>
    </row>
    <row r="169" spans="1:10" ht="15" customHeight="1" x14ac:dyDescent="0.25">
      <c r="A169" t="s">
        <v>938</v>
      </c>
      <c r="B169" s="3" t="s">
        <v>60</v>
      </c>
      <c r="C169" s="14">
        <f t="shared" si="3"/>
        <v>5527.0774440000005</v>
      </c>
      <c r="D169" s="14">
        <v>5514.2849260800003</v>
      </c>
      <c r="E169" s="14">
        <v>0</v>
      </c>
      <c r="F169" s="14">
        <v>2.6186327999999994</v>
      </c>
      <c r="G169" s="14">
        <v>10.173885120000001</v>
      </c>
      <c r="H169" s="14">
        <v>0</v>
      </c>
      <c r="I169" s="14">
        <v>0</v>
      </c>
      <c r="J169" t="s">
        <v>192</v>
      </c>
    </row>
    <row r="170" spans="1:10" ht="15" customHeight="1" x14ac:dyDescent="0.25">
      <c r="A170" t="s">
        <v>61</v>
      </c>
      <c r="B170" s="3" t="s">
        <v>62</v>
      </c>
      <c r="C170" s="14">
        <f t="shared" si="3"/>
        <v>5462.1807105600001</v>
      </c>
      <c r="D170" s="14">
        <v>5456.6129519999995</v>
      </c>
      <c r="E170" s="14">
        <v>0</v>
      </c>
      <c r="F170" s="14">
        <v>2.5809840000000004</v>
      </c>
      <c r="G170" s="14">
        <v>2.9867745600000002</v>
      </c>
      <c r="H170" s="14">
        <v>0</v>
      </c>
      <c r="I170" s="14">
        <v>0</v>
      </c>
      <c r="J170" t="s">
        <v>183</v>
      </c>
    </row>
    <row r="171" spans="1:10" ht="15" customHeight="1" x14ac:dyDescent="0.25">
      <c r="A171" t="s">
        <v>894</v>
      </c>
      <c r="B171" s="3" t="s">
        <v>469</v>
      </c>
      <c r="C171" s="14">
        <f t="shared" si="3"/>
        <v>5442.8715935999999</v>
      </c>
      <c r="D171" s="14">
        <v>5437.3034721599997</v>
      </c>
      <c r="E171" s="14">
        <v>0</v>
      </c>
      <c r="F171" s="14">
        <v>2.5843406399999997</v>
      </c>
      <c r="G171" s="14">
        <v>2.9837807999999999</v>
      </c>
      <c r="H171" s="14">
        <v>0</v>
      </c>
      <c r="I171" s="14">
        <v>0</v>
      </c>
      <c r="J171" t="s">
        <v>183</v>
      </c>
    </row>
    <row r="172" spans="1:10" ht="15" customHeight="1" x14ac:dyDescent="0.25">
      <c r="A172" t="s">
        <v>863</v>
      </c>
      <c r="B172" s="3" t="s">
        <v>475</v>
      </c>
      <c r="C172" s="14">
        <f t="shared" si="3"/>
        <v>5379.0010848000002</v>
      </c>
      <c r="D172" s="14">
        <v>5373.6543201599998</v>
      </c>
      <c r="E172" s="14">
        <v>0</v>
      </c>
      <c r="F172" s="14">
        <v>2.4706684800000001</v>
      </c>
      <c r="G172" s="14">
        <v>2.8760961599999999</v>
      </c>
      <c r="H172" s="14">
        <v>0</v>
      </c>
      <c r="I172" s="14">
        <v>0</v>
      </c>
      <c r="J172" t="s">
        <v>179</v>
      </c>
    </row>
    <row r="173" spans="1:10" ht="15" customHeight="1" x14ac:dyDescent="0.25">
      <c r="A173" t="s">
        <v>896</v>
      </c>
      <c r="B173" s="3" t="s">
        <v>530</v>
      </c>
      <c r="C173" s="14">
        <f t="shared" si="3"/>
        <v>5250.2921755200014</v>
      </c>
      <c r="D173" s="14">
        <v>5238.1477612800018</v>
      </c>
      <c r="E173" s="14">
        <v>0</v>
      </c>
      <c r="F173" s="14">
        <v>5.2282843199999993</v>
      </c>
      <c r="G173" s="14">
        <v>6.9161299200000013</v>
      </c>
      <c r="H173" s="14">
        <v>0</v>
      </c>
      <c r="I173" s="14">
        <v>0</v>
      </c>
      <c r="J173" t="s">
        <v>183</v>
      </c>
    </row>
    <row r="174" spans="1:10" ht="15" customHeight="1" x14ac:dyDescent="0.25">
      <c r="A174" t="s">
        <v>897</v>
      </c>
      <c r="B174" s="3" t="s">
        <v>495</v>
      </c>
      <c r="C174" s="14">
        <f t="shared" si="3"/>
        <v>5162.6788819200001</v>
      </c>
      <c r="D174" s="14">
        <v>5157.3434572799997</v>
      </c>
      <c r="E174" s="14">
        <v>0</v>
      </c>
      <c r="F174" s="14">
        <v>2.4563347199999996</v>
      </c>
      <c r="G174" s="14">
        <v>2.8790899200000002</v>
      </c>
      <c r="H174" s="14">
        <v>0</v>
      </c>
      <c r="I174" s="14">
        <v>0</v>
      </c>
      <c r="J174" t="s">
        <v>183</v>
      </c>
    </row>
    <row r="175" spans="1:10" ht="15" customHeight="1" x14ac:dyDescent="0.25">
      <c r="A175" t="s">
        <v>898</v>
      </c>
      <c r="B175" s="3" t="s">
        <v>477</v>
      </c>
      <c r="C175" s="14">
        <f t="shared" si="3"/>
        <v>5162.0374915199991</v>
      </c>
      <c r="D175" s="14">
        <v>44.056897920000004</v>
      </c>
      <c r="E175" s="14">
        <v>5053.3761599999998</v>
      </c>
      <c r="F175" s="14">
        <v>9.315311040000001</v>
      </c>
      <c r="G175" s="14">
        <v>55.289122560000003</v>
      </c>
      <c r="H175" s="14">
        <v>0</v>
      </c>
      <c r="I175" s="14">
        <v>0</v>
      </c>
      <c r="J175" t="s">
        <v>228</v>
      </c>
    </row>
    <row r="176" spans="1:10" ht="15" customHeight="1" x14ac:dyDescent="0.25">
      <c r="A176" t="s">
        <v>838</v>
      </c>
      <c r="B176" s="3" t="s">
        <v>479</v>
      </c>
      <c r="C176" s="14">
        <f t="shared" si="3"/>
        <v>5139.0434188799991</v>
      </c>
      <c r="D176" s="14">
        <v>5110.5370175999997</v>
      </c>
      <c r="E176" s="14">
        <v>0</v>
      </c>
      <c r="F176" s="14">
        <v>1.7962560000000003</v>
      </c>
      <c r="G176" s="14">
        <v>26.710145279999999</v>
      </c>
      <c r="H176" s="14">
        <v>0</v>
      </c>
      <c r="I176" s="14">
        <v>0</v>
      </c>
      <c r="J176" t="s">
        <v>179</v>
      </c>
    </row>
    <row r="177" spans="1:10" ht="15" customHeight="1" x14ac:dyDescent="0.25">
      <c r="A177" t="s">
        <v>887</v>
      </c>
      <c r="B177" s="3" t="s">
        <v>484</v>
      </c>
      <c r="C177" s="14">
        <f t="shared" si="3"/>
        <v>5043.8295129600001</v>
      </c>
      <c r="D177" s="14">
        <v>4981.5475226999997</v>
      </c>
      <c r="E177" s="14">
        <v>9.1525139999999991E-2</v>
      </c>
      <c r="F177" s="14">
        <v>2.3332276799999998</v>
      </c>
      <c r="G177" s="14">
        <v>3.1572374399999994</v>
      </c>
      <c r="H177" s="14">
        <v>56.7</v>
      </c>
      <c r="I177" s="14">
        <v>0</v>
      </c>
      <c r="J177" t="s">
        <v>179</v>
      </c>
    </row>
    <row r="178" spans="1:10" ht="15" customHeight="1" x14ac:dyDescent="0.25">
      <c r="A178" t="s">
        <v>890</v>
      </c>
      <c r="B178" s="3" t="s">
        <v>448</v>
      </c>
      <c r="C178" s="14">
        <f t="shared" si="3"/>
        <v>5014.7072135999997</v>
      </c>
      <c r="D178" s="14">
        <v>5009.5946879999992</v>
      </c>
      <c r="E178" s="14">
        <v>0</v>
      </c>
      <c r="F178" s="14">
        <v>2.3701507200000003</v>
      </c>
      <c r="G178" s="14">
        <v>2.7423748800000003</v>
      </c>
      <c r="H178" s="14">
        <v>0</v>
      </c>
      <c r="I178" s="14">
        <v>0</v>
      </c>
      <c r="J178" t="s">
        <v>183</v>
      </c>
    </row>
    <row r="179" spans="1:10" ht="15" customHeight="1" x14ac:dyDescent="0.25">
      <c r="A179" t="s">
        <v>892</v>
      </c>
      <c r="B179" s="3" t="s">
        <v>501</v>
      </c>
      <c r="C179" s="14">
        <f t="shared" si="3"/>
        <v>5007.6555480000006</v>
      </c>
      <c r="D179" s="14">
        <v>5002.4131113600006</v>
      </c>
      <c r="E179" s="14">
        <v>0</v>
      </c>
      <c r="F179" s="14">
        <v>2.4156921599999999</v>
      </c>
      <c r="G179" s="14">
        <v>2.8267444800000003</v>
      </c>
      <c r="H179" s="14">
        <v>0</v>
      </c>
      <c r="I179" s="14">
        <v>0</v>
      </c>
      <c r="J179" t="s">
        <v>183</v>
      </c>
    </row>
    <row r="180" spans="1:10" ht="15" customHeight="1" x14ac:dyDescent="0.25">
      <c r="A180" t="s">
        <v>895</v>
      </c>
      <c r="B180" s="3" t="s">
        <v>513</v>
      </c>
      <c r="C180" s="14">
        <f t="shared" si="3"/>
        <v>5006.8278187200003</v>
      </c>
      <c r="D180" s="14">
        <v>4981.1539680000005</v>
      </c>
      <c r="E180" s="14">
        <v>0</v>
      </c>
      <c r="F180" s="14">
        <v>7.1011080000000009</v>
      </c>
      <c r="G180" s="14">
        <v>18.572742720000001</v>
      </c>
      <c r="H180" s="14">
        <v>0</v>
      </c>
      <c r="I180" s="14">
        <v>0</v>
      </c>
      <c r="J180" t="s">
        <v>228</v>
      </c>
    </row>
    <row r="181" spans="1:10" ht="15" customHeight="1" x14ac:dyDescent="0.25">
      <c r="A181" t="s">
        <v>901</v>
      </c>
      <c r="B181" s="3" t="s">
        <v>482</v>
      </c>
      <c r="C181" s="14">
        <f t="shared" si="3"/>
        <v>4997.3001321599986</v>
      </c>
      <c r="D181" s="14">
        <v>4991.9775897599993</v>
      </c>
      <c r="E181" s="14">
        <v>0</v>
      </c>
      <c r="F181" s="14">
        <v>2.4665860799999999</v>
      </c>
      <c r="G181" s="14">
        <v>2.8559563199999998</v>
      </c>
      <c r="H181" s="14">
        <v>0</v>
      </c>
      <c r="I181" s="14">
        <v>0</v>
      </c>
      <c r="J181" t="s">
        <v>192</v>
      </c>
    </row>
    <row r="182" spans="1:10" ht="15" customHeight="1" x14ac:dyDescent="0.25">
      <c r="A182" t="s">
        <v>911</v>
      </c>
      <c r="B182" s="3" t="s">
        <v>490</v>
      </c>
      <c r="C182" s="14">
        <f t="shared" si="3"/>
        <v>4996.6737105599996</v>
      </c>
      <c r="D182" s="14">
        <v>4991.595839999999</v>
      </c>
      <c r="E182" s="14">
        <v>0</v>
      </c>
      <c r="F182" s="14">
        <v>2.3539118399999999</v>
      </c>
      <c r="G182" s="14">
        <v>2.7239587200000002</v>
      </c>
      <c r="H182" s="14">
        <v>0</v>
      </c>
      <c r="I182" s="14">
        <v>0</v>
      </c>
      <c r="J182" t="s">
        <v>179</v>
      </c>
    </row>
    <row r="183" spans="1:10" ht="15" customHeight="1" x14ac:dyDescent="0.25">
      <c r="A183" t="s">
        <v>990</v>
      </c>
      <c r="B183" s="3" t="s">
        <v>488</v>
      </c>
      <c r="C183" s="14">
        <f t="shared" si="3"/>
        <v>4973.3852515200006</v>
      </c>
      <c r="D183" s="14">
        <v>4967.7281337599998</v>
      </c>
      <c r="E183" s="14">
        <v>0</v>
      </c>
      <c r="F183" s="14">
        <v>2.5160284799999997</v>
      </c>
      <c r="G183" s="14">
        <v>3.1410892800000001</v>
      </c>
      <c r="H183" s="14">
        <v>0</v>
      </c>
      <c r="I183" s="14">
        <v>0</v>
      </c>
      <c r="J183" t="s">
        <v>179</v>
      </c>
    </row>
    <row r="184" spans="1:10" ht="15" customHeight="1" x14ac:dyDescent="0.25">
      <c r="A184" t="s">
        <v>845</v>
      </c>
      <c r="B184" s="3" t="s">
        <v>64</v>
      </c>
      <c r="C184" s="14">
        <f t="shared" si="3"/>
        <v>4867.5964780800005</v>
      </c>
      <c r="D184" s="14">
        <v>0.47591711999999997</v>
      </c>
      <c r="E184" s="14">
        <v>799.23412800000006</v>
      </c>
      <c r="F184" s="14">
        <v>4067.8853443200005</v>
      </c>
      <c r="G184" s="14">
        <v>1.0886399999999999E-3</v>
      </c>
      <c r="H184" s="14">
        <v>0</v>
      </c>
      <c r="I184" s="14">
        <v>0</v>
      </c>
      <c r="J184" t="s">
        <v>225</v>
      </c>
    </row>
    <row r="185" spans="1:10" ht="15" customHeight="1" x14ac:dyDescent="0.25">
      <c r="A185" t="s">
        <v>927</v>
      </c>
      <c r="B185" s="3" t="s">
        <v>509</v>
      </c>
      <c r="C185" s="14">
        <f t="shared" si="3"/>
        <v>4781.4663657599995</v>
      </c>
      <c r="D185" s="14">
        <v>4776.5802772799998</v>
      </c>
      <c r="E185" s="14">
        <v>0</v>
      </c>
      <c r="F185" s="14">
        <v>2.2648248</v>
      </c>
      <c r="G185" s="14">
        <v>2.6212636800000002</v>
      </c>
      <c r="H185" s="14">
        <v>0</v>
      </c>
      <c r="I185" s="14">
        <v>0</v>
      </c>
      <c r="J185" t="s">
        <v>179</v>
      </c>
    </row>
    <row r="186" spans="1:10" ht="15" customHeight="1" x14ac:dyDescent="0.25">
      <c r="A186" t="s">
        <v>994</v>
      </c>
      <c r="B186" s="3" t="s">
        <v>521</v>
      </c>
      <c r="C186" s="14">
        <f t="shared" si="3"/>
        <v>4768.0289193600001</v>
      </c>
      <c r="D186" s="14">
        <v>4763.1628799999999</v>
      </c>
      <c r="E186" s="14">
        <v>0</v>
      </c>
      <c r="F186" s="14">
        <v>2.2545734400000002</v>
      </c>
      <c r="G186" s="14">
        <v>2.6114659199999997</v>
      </c>
      <c r="H186" s="14">
        <v>0</v>
      </c>
      <c r="I186" s="14">
        <v>0</v>
      </c>
      <c r="J186" t="s">
        <v>179</v>
      </c>
    </row>
    <row r="187" spans="1:10" ht="15" customHeight="1" x14ac:dyDescent="0.25">
      <c r="A187" t="s">
        <v>902</v>
      </c>
      <c r="B187" s="3" t="s">
        <v>66</v>
      </c>
      <c r="C187" s="14">
        <f t="shared" si="3"/>
        <v>4735.0160928000005</v>
      </c>
      <c r="D187" s="14">
        <v>4730.1857064000005</v>
      </c>
      <c r="E187" s="14">
        <v>0</v>
      </c>
      <c r="F187" s="14">
        <v>2.2387881599999995</v>
      </c>
      <c r="G187" s="14">
        <v>2.5915982400000006</v>
      </c>
      <c r="H187" s="14">
        <v>0</v>
      </c>
      <c r="I187" s="14">
        <v>0</v>
      </c>
      <c r="J187" t="s">
        <v>594</v>
      </c>
    </row>
    <row r="188" spans="1:10" ht="15" customHeight="1" x14ac:dyDescent="0.25">
      <c r="A188" t="s">
        <v>908</v>
      </c>
      <c r="B188" s="3" t="s">
        <v>492</v>
      </c>
      <c r="C188" s="14">
        <f t="shared" si="3"/>
        <v>4714.7967820800004</v>
      </c>
      <c r="D188" s="14">
        <v>4709.9744697599999</v>
      </c>
      <c r="E188" s="14">
        <v>0</v>
      </c>
      <c r="F188" s="14">
        <v>2.2340707200000001</v>
      </c>
      <c r="G188" s="14">
        <v>2.5882415999999999</v>
      </c>
      <c r="H188" s="14">
        <v>0</v>
      </c>
      <c r="I188" s="14">
        <v>0</v>
      </c>
      <c r="J188" t="s">
        <v>183</v>
      </c>
    </row>
    <row r="189" spans="1:10" ht="15" customHeight="1" x14ac:dyDescent="0.25">
      <c r="A189" t="s">
        <v>918</v>
      </c>
      <c r="B189" s="3" t="s">
        <v>473</v>
      </c>
      <c r="C189" s="14">
        <f t="shared" si="3"/>
        <v>4661.3584382400004</v>
      </c>
      <c r="D189" s="14">
        <v>4656.5331321600006</v>
      </c>
      <c r="E189" s="14">
        <v>0</v>
      </c>
      <c r="F189" s="14">
        <v>2.2188297600000002</v>
      </c>
      <c r="G189" s="14">
        <v>2.6064763200000001</v>
      </c>
      <c r="H189" s="14">
        <v>0</v>
      </c>
      <c r="I189" s="14">
        <v>0</v>
      </c>
      <c r="J189" t="s">
        <v>183</v>
      </c>
    </row>
    <row r="190" spans="1:10" ht="15" customHeight="1" x14ac:dyDescent="0.25">
      <c r="A190" t="s">
        <v>919</v>
      </c>
      <c r="B190" s="3" t="s">
        <v>503</v>
      </c>
      <c r="C190" s="14">
        <f t="shared" si="3"/>
        <v>4652.9878852800011</v>
      </c>
      <c r="D190" s="14">
        <v>4648.2248131200013</v>
      </c>
      <c r="E190" s="14">
        <v>0</v>
      </c>
      <c r="F190" s="14">
        <v>2.2156545599999999</v>
      </c>
      <c r="G190" s="14">
        <v>2.5474176000000002</v>
      </c>
      <c r="H190" s="14">
        <v>0</v>
      </c>
      <c r="I190" s="14">
        <v>0</v>
      </c>
      <c r="J190" t="s">
        <v>179</v>
      </c>
    </row>
    <row r="191" spans="1:10" ht="15" customHeight="1" x14ac:dyDescent="0.25">
      <c r="A191" t="s">
        <v>913</v>
      </c>
      <c r="B191" s="3" t="s">
        <v>499</v>
      </c>
      <c r="C191" s="14">
        <f t="shared" si="3"/>
        <v>4626.5805633599985</v>
      </c>
      <c r="D191" s="14">
        <v>4621.8637583999989</v>
      </c>
      <c r="E191" s="14">
        <v>0</v>
      </c>
      <c r="F191" s="14">
        <v>2.1864427200000001</v>
      </c>
      <c r="G191" s="14">
        <v>2.5303622400000001</v>
      </c>
      <c r="H191" s="14">
        <v>0</v>
      </c>
      <c r="I191" s="14">
        <v>0</v>
      </c>
      <c r="J191" t="s">
        <v>179</v>
      </c>
    </row>
    <row r="192" spans="1:10" ht="15" customHeight="1" x14ac:dyDescent="0.25">
      <c r="A192" t="s">
        <v>804</v>
      </c>
      <c r="B192" s="3" t="s">
        <v>528</v>
      </c>
      <c r="C192" s="14">
        <f t="shared" si="3"/>
        <v>4614.0008745600007</v>
      </c>
      <c r="D192" s="14">
        <v>0</v>
      </c>
      <c r="E192" s="14">
        <v>3330.3312000000001</v>
      </c>
      <c r="F192" s="14">
        <v>1276.884</v>
      </c>
      <c r="G192" s="14">
        <v>6.7856745600000004</v>
      </c>
      <c r="H192" s="14">
        <v>0</v>
      </c>
      <c r="I192" s="14">
        <v>0</v>
      </c>
      <c r="J192" t="s">
        <v>225</v>
      </c>
    </row>
    <row r="193" spans="1:10" ht="15" customHeight="1" x14ac:dyDescent="0.25">
      <c r="A193" t="s">
        <v>910</v>
      </c>
      <c r="B193" s="3" t="s">
        <v>511</v>
      </c>
      <c r="C193" s="14">
        <f t="shared" si="3"/>
        <v>4600.3621204799992</v>
      </c>
      <c r="D193" s="14">
        <v>4595.5175817599993</v>
      </c>
      <c r="E193" s="14">
        <v>0</v>
      </c>
      <c r="F193" s="14">
        <v>2.2094855999999998</v>
      </c>
      <c r="G193" s="14">
        <v>2.6350531200000002</v>
      </c>
      <c r="H193" s="14">
        <v>0</v>
      </c>
      <c r="I193" s="14">
        <v>0</v>
      </c>
      <c r="J193" t="s">
        <v>183</v>
      </c>
    </row>
    <row r="194" spans="1:10" ht="15" customHeight="1" x14ac:dyDescent="0.25">
      <c r="A194" t="s">
        <v>912</v>
      </c>
      <c r="B194" s="3" t="s">
        <v>68</v>
      </c>
      <c r="C194" s="14">
        <f t="shared" si="3"/>
        <v>4490.1292573600003</v>
      </c>
      <c r="D194" s="14">
        <v>4485.4537300000002</v>
      </c>
      <c r="E194" s="14">
        <v>0</v>
      </c>
      <c r="F194" s="14">
        <v>2.1441672000000005</v>
      </c>
      <c r="G194" s="14">
        <v>2.5313601600000002</v>
      </c>
      <c r="H194" s="14">
        <v>0</v>
      </c>
      <c r="I194" s="14">
        <v>0</v>
      </c>
      <c r="J194" t="s">
        <v>183</v>
      </c>
    </row>
    <row r="195" spans="1:10" ht="15" customHeight="1" x14ac:dyDescent="0.25">
      <c r="A195" t="s">
        <v>889</v>
      </c>
      <c r="B195" s="3" t="s">
        <v>519</v>
      </c>
      <c r="C195" s="14">
        <f t="shared" ref="C195:C258" si="4">SUM(D195:I195)</f>
        <v>4471.4585260800004</v>
      </c>
      <c r="D195" s="14">
        <v>0</v>
      </c>
      <c r="E195" s="14">
        <v>4448.5642454400004</v>
      </c>
      <c r="F195" s="14">
        <v>6.8357520000000003</v>
      </c>
      <c r="G195" s="14">
        <v>16.058528639999999</v>
      </c>
      <c r="H195" s="14">
        <v>0</v>
      </c>
      <c r="I195" s="14">
        <v>0</v>
      </c>
      <c r="J195" t="s">
        <v>225</v>
      </c>
    </row>
    <row r="196" spans="1:10" ht="15" customHeight="1" x14ac:dyDescent="0.25">
      <c r="A196" t="s">
        <v>900</v>
      </c>
      <c r="B196" s="3" t="s">
        <v>526</v>
      </c>
      <c r="C196" s="14">
        <f t="shared" si="4"/>
        <v>4448.9600568000005</v>
      </c>
      <c r="D196" s="14">
        <v>4444.1838302400001</v>
      </c>
      <c r="E196" s="14">
        <v>0</v>
      </c>
      <c r="F196" s="14">
        <v>2.1613132799999999</v>
      </c>
      <c r="G196" s="14">
        <v>2.6149132799999997</v>
      </c>
      <c r="H196" s="14">
        <v>0</v>
      </c>
      <c r="I196" s="14">
        <v>0</v>
      </c>
      <c r="J196" t="s">
        <v>183</v>
      </c>
    </row>
    <row r="197" spans="1:10" ht="15" customHeight="1" x14ac:dyDescent="0.25">
      <c r="A197" t="s">
        <v>921</v>
      </c>
      <c r="B197" s="3" t="s">
        <v>517</v>
      </c>
      <c r="C197" s="14">
        <f t="shared" si="4"/>
        <v>4408.5111840000009</v>
      </c>
      <c r="D197" s="14">
        <v>4403.7275184000009</v>
      </c>
      <c r="E197" s="14">
        <v>0</v>
      </c>
      <c r="F197" s="14">
        <v>2.18163456</v>
      </c>
      <c r="G197" s="14">
        <v>2.60203104</v>
      </c>
      <c r="H197" s="14">
        <v>0</v>
      </c>
      <c r="I197" s="14">
        <v>0</v>
      </c>
      <c r="J197" t="s">
        <v>183</v>
      </c>
    </row>
    <row r="198" spans="1:10" ht="15" customHeight="1" x14ac:dyDescent="0.25">
      <c r="A198" t="s">
        <v>907</v>
      </c>
      <c r="B198" s="3" t="s">
        <v>532</v>
      </c>
      <c r="C198" s="14">
        <f t="shared" si="4"/>
        <v>4398.1055999999999</v>
      </c>
      <c r="D198" s="14">
        <v>0</v>
      </c>
      <c r="E198" s="14">
        <v>1313.6256000000001</v>
      </c>
      <c r="F198" s="14">
        <v>3084.48</v>
      </c>
      <c r="G198" s="14">
        <v>0</v>
      </c>
      <c r="H198" s="14">
        <v>0</v>
      </c>
      <c r="I198" s="14">
        <v>0</v>
      </c>
      <c r="J198" t="s">
        <v>225</v>
      </c>
    </row>
    <row r="199" spans="1:10" ht="15" customHeight="1" x14ac:dyDescent="0.25">
      <c r="A199" t="s">
        <v>815</v>
      </c>
      <c r="B199" s="3" t="s">
        <v>72</v>
      </c>
      <c r="C199" s="14">
        <f t="shared" si="4"/>
        <v>4237.9672910399995</v>
      </c>
      <c r="D199" s="14">
        <v>4233.6508334399996</v>
      </c>
      <c r="E199" s="14">
        <v>0</v>
      </c>
      <c r="F199" s="14">
        <v>2.0185199999999996</v>
      </c>
      <c r="G199" s="14">
        <v>2.2979376</v>
      </c>
      <c r="H199" s="14">
        <v>0</v>
      </c>
      <c r="I199" s="14">
        <v>0</v>
      </c>
      <c r="J199" t="s">
        <v>179</v>
      </c>
    </row>
    <row r="200" spans="1:10" ht="15" customHeight="1" x14ac:dyDescent="0.25">
      <c r="A200" t="s">
        <v>811</v>
      </c>
      <c r="B200" s="3" t="s">
        <v>524</v>
      </c>
      <c r="C200" s="14">
        <f t="shared" si="4"/>
        <v>4204.9643529600007</v>
      </c>
      <c r="D200" s="14">
        <v>4200.6794659200004</v>
      </c>
      <c r="E200" s="14">
        <v>0</v>
      </c>
      <c r="F200" s="14">
        <v>1.9536551999999998</v>
      </c>
      <c r="G200" s="14">
        <v>2.3312318400000001</v>
      </c>
      <c r="H200" s="14">
        <v>0</v>
      </c>
      <c r="I200" s="14">
        <v>0</v>
      </c>
      <c r="J200" t="s">
        <v>179</v>
      </c>
    </row>
    <row r="201" spans="1:10" ht="15" customHeight="1" x14ac:dyDescent="0.25">
      <c r="A201" t="s">
        <v>914</v>
      </c>
      <c r="B201" s="3" t="s">
        <v>505</v>
      </c>
      <c r="C201" s="14">
        <f t="shared" si="4"/>
        <v>4181.8973414400007</v>
      </c>
      <c r="D201" s="14">
        <v>4177.6239758400006</v>
      </c>
      <c r="E201" s="14">
        <v>0</v>
      </c>
      <c r="F201" s="14">
        <v>1.9754279999999997</v>
      </c>
      <c r="G201" s="14">
        <v>2.2979376</v>
      </c>
      <c r="H201" s="14">
        <v>0</v>
      </c>
      <c r="I201" s="14">
        <v>0</v>
      </c>
      <c r="J201" t="s">
        <v>179</v>
      </c>
    </row>
    <row r="202" spans="1:10" ht="15" customHeight="1" x14ac:dyDescent="0.25">
      <c r="A202" t="s">
        <v>922</v>
      </c>
      <c r="B202" s="3" t="s">
        <v>515</v>
      </c>
      <c r="C202" s="14">
        <f t="shared" si="4"/>
        <v>4149.8221060799997</v>
      </c>
      <c r="D202" s="14">
        <v>4145.5906531199998</v>
      </c>
      <c r="E202" s="14">
        <v>0</v>
      </c>
      <c r="F202" s="14">
        <v>1.9613664</v>
      </c>
      <c r="G202" s="14">
        <v>2.2700865600000002</v>
      </c>
      <c r="H202" s="14">
        <v>0</v>
      </c>
      <c r="I202" s="14">
        <v>0</v>
      </c>
      <c r="J202" t="s">
        <v>179</v>
      </c>
    </row>
    <row r="203" spans="1:10" ht="15" customHeight="1" x14ac:dyDescent="0.25">
      <c r="A203" t="s">
        <v>906</v>
      </c>
      <c r="B203" s="3" t="s">
        <v>523</v>
      </c>
      <c r="C203" s="14">
        <f t="shared" si="4"/>
        <v>4092.1929518400007</v>
      </c>
      <c r="D203" s="14">
        <v>4087.9424476800004</v>
      </c>
      <c r="E203" s="14">
        <v>0</v>
      </c>
      <c r="F203" s="14">
        <v>1.925532</v>
      </c>
      <c r="G203" s="14">
        <v>2.3249721600000002</v>
      </c>
      <c r="H203" s="14">
        <v>0</v>
      </c>
      <c r="I203" s="14">
        <v>0</v>
      </c>
      <c r="J203" t="s">
        <v>228</v>
      </c>
    </row>
    <row r="204" spans="1:10" ht="15" customHeight="1" x14ac:dyDescent="0.25">
      <c r="A204" t="s">
        <v>959</v>
      </c>
      <c r="B204" s="3" t="s">
        <v>74</v>
      </c>
      <c r="C204" s="14">
        <f t="shared" si="4"/>
        <v>3922.3497801600001</v>
      </c>
      <c r="D204" s="14">
        <v>3918.1938969600001</v>
      </c>
      <c r="E204" s="14">
        <v>0</v>
      </c>
      <c r="F204" s="14">
        <v>1.8899697599999996</v>
      </c>
      <c r="G204" s="14">
        <v>2.2659134399999998</v>
      </c>
      <c r="H204" s="14">
        <v>0</v>
      </c>
      <c r="I204" s="14">
        <v>0</v>
      </c>
      <c r="J204" t="s">
        <v>179</v>
      </c>
    </row>
    <row r="205" spans="1:10" ht="15" customHeight="1" x14ac:dyDescent="0.25">
      <c r="A205" t="s">
        <v>926</v>
      </c>
      <c r="B205" s="3" t="s">
        <v>613</v>
      </c>
      <c r="C205" s="14">
        <f t="shared" si="4"/>
        <v>3898.6980782400001</v>
      </c>
      <c r="D205" s="14">
        <v>3894.7239072000002</v>
      </c>
      <c r="E205" s="14">
        <v>0</v>
      </c>
      <c r="F205" s="14">
        <v>1.8433396799999999</v>
      </c>
      <c r="G205" s="14">
        <v>2.1308313600000002</v>
      </c>
      <c r="H205" s="14">
        <v>0</v>
      </c>
      <c r="I205" s="14">
        <v>0</v>
      </c>
      <c r="J205" t="s">
        <v>183</v>
      </c>
    </row>
    <row r="206" spans="1:10" ht="15" customHeight="1" x14ac:dyDescent="0.25">
      <c r="A206" t="s">
        <v>935</v>
      </c>
      <c r="B206" s="3" t="s">
        <v>76</v>
      </c>
      <c r="C206" s="14">
        <f t="shared" si="4"/>
        <v>3806.6641804799992</v>
      </c>
      <c r="D206" s="14">
        <v>3802.7829974399992</v>
      </c>
      <c r="E206" s="14">
        <v>0</v>
      </c>
      <c r="F206" s="14">
        <v>1.7990683199999999</v>
      </c>
      <c r="G206" s="14">
        <v>2.0821147200000003</v>
      </c>
      <c r="H206" s="14">
        <v>0</v>
      </c>
      <c r="I206" s="14">
        <v>0</v>
      </c>
      <c r="J206" t="s">
        <v>179</v>
      </c>
    </row>
    <row r="207" spans="1:10" ht="15" customHeight="1" x14ac:dyDescent="0.25">
      <c r="A207" t="s">
        <v>916</v>
      </c>
      <c r="B207" s="3" t="s">
        <v>534</v>
      </c>
      <c r="C207" s="14">
        <f t="shared" si="4"/>
        <v>3792.3666177600003</v>
      </c>
      <c r="D207" s="14">
        <v>3788.4889728000003</v>
      </c>
      <c r="E207" s="14">
        <v>0</v>
      </c>
      <c r="F207" s="14">
        <v>1.7949859200000002</v>
      </c>
      <c r="G207" s="14">
        <v>2.0826590400000002</v>
      </c>
      <c r="H207" s="14">
        <v>0</v>
      </c>
      <c r="I207" s="14">
        <v>0</v>
      </c>
      <c r="J207" t="s">
        <v>183</v>
      </c>
    </row>
    <row r="208" spans="1:10" ht="15" customHeight="1" x14ac:dyDescent="0.25">
      <c r="A208" t="s">
        <v>930</v>
      </c>
      <c r="B208" s="3" t="s">
        <v>536</v>
      </c>
      <c r="C208" s="14">
        <f t="shared" si="4"/>
        <v>3768.4175356800006</v>
      </c>
      <c r="D208" s="14">
        <v>3764.1059769600006</v>
      </c>
      <c r="E208" s="14">
        <v>0</v>
      </c>
      <c r="F208" s="14">
        <v>1.8858873599999999</v>
      </c>
      <c r="G208" s="14">
        <v>2.4256713599999999</v>
      </c>
      <c r="H208" s="14">
        <v>0</v>
      </c>
      <c r="I208" s="14">
        <v>0</v>
      </c>
      <c r="J208" t="s">
        <v>183</v>
      </c>
    </row>
    <row r="209" spans="1:10" ht="15" customHeight="1" x14ac:dyDescent="0.25">
      <c r="A209" t="s">
        <v>772</v>
      </c>
      <c r="B209" s="3" t="s">
        <v>543</v>
      </c>
      <c r="C209" s="14">
        <f t="shared" si="4"/>
        <v>3763.6890278400001</v>
      </c>
      <c r="D209" s="14">
        <v>3759.8483966399999</v>
      </c>
      <c r="E209" s="14">
        <v>0</v>
      </c>
      <c r="F209" s="14">
        <v>1.7800171199999999</v>
      </c>
      <c r="G209" s="14">
        <v>2.0606140799999997</v>
      </c>
      <c r="H209" s="14">
        <v>0</v>
      </c>
      <c r="I209" s="14">
        <v>0</v>
      </c>
      <c r="J209" t="s">
        <v>179</v>
      </c>
    </row>
    <row r="210" spans="1:10" ht="15" customHeight="1" x14ac:dyDescent="0.25">
      <c r="A210" t="s">
        <v>928</v>
      </c>
      <c r="B210" s="3" t="s">
        <v>547</v>
      </c>
      <c r="C210" s="14">
        <f t="shared" si="4"/>
        <v>3749.0580691200007</v>
      </c>
      <c r="D210" s="14">
        <v>3745.1931249600007</v>
      </c>
      <c r="E210" s="14">
        <v>0</v>
      </c>
      <c r="F210" s="14">
        <v>1.7817408000000001</v>
      </c>
      <c r="G210" s="14">
        <v>2.0832033599999997</v>
      </c>
      <c r="H210" s="14">
        <v>0</v>
      </c>
      <c r="I210" s="14">
        <v>0</v>
      </c>
      <c r="J210" t="s">
        <v>183</v>
      </c>
    </row>
    <row r="211" spans="1:10" ht="15" customHeight="1" x14ac:dyDescent="0.25">
      <c r="A211" t="s">
        <v>924</v>
      </c>
      <c r="B211" s="3" t="s">
        <v>538</v>
      </c>
      <c r="C211" s="14">
        <f t="shared" si="4"/>
        <v>3746.1033187200005</v>
      </c>
      <c r="D211" s="14">
        <v>3742.2899035200003</v>
      </c>
      <c r="E211" s="14">
        <v>0</v>
      </c>
      <c r="F211" s="14">
        <v>1.7676791999999997</v>
      </c>
      <c r="G211" s="14">
        <v>2.0457359999999998</v>
      </c>
      <c r="H211" s="14">
        <v>0</v>
      </c>
      <c r="I211" s="14">
        <v>0</v>
      </c>
      <c r="J211" t="s">
        <v>179</v>
      </c>
    </row>
    <row r="212" spans="1:10" ht="15" customHeight="1" x14ac:dyDescent="0.25">
      <c r="A212" t="s">
        <v>929</v>
      </c>
      <c r="B212" s="3" t="s">
        <v>540</v>
      </c>
      <c r="C212" s="14">
        <f t="shared" si="4"/>
        <v>3740.63226768</v>
      </c>
      <c r="D212" s="14">
        <v>3736.7568000000001</v>
      </c>
      <c r="E212" s="14">
        <v>0</v>
      </c>
      <c r="F212" s="14">
        <v>1.766772</v>
      </c>
      <c r="G212" s="14">
        <v>2.1086956799999999</v>
      </c>
      <c r="H212" s="14">
        <v>0</v>
      </c>
      <c r="I212" s="14">
        <v>0</v>
      </c>
      <c r="J212" t="s">
        <v>179</v>
      </c>
    </row>
    <row r="213" spans="1:10" ht="15" customHeight="1" x14ac:dyDescent="0.25">
      <c r="A213" t="s">
        <v>936</v>
      </c>
      <c r="B213" s="3" t="s">
        <v>554</v>
      </c>
      <c r="C213" s="14">
        <f t="shared" si="4"/>
        <v>3726.5447217599994</v>
      </c>
      <c r="D213" s="14">
        <v>3722.7460031999994</v>
      </c>
      <c r="E213" s="14">
        <v>0</v>
      </c>
      <c r="F213" s="14">
        <v>1.7608752000000001</v>
      </c>
      <c r="G213" s="14">
        <v>2.0378433600000001</v>
      </c>
      <c r="H213" s="14">
        <v>0</v>
      </c>
      <c r="I213" s="14">
        <v>0</v>
      </c>
      <c r="J213" t="s">
        <v>179</v>
      </c>
    </row>
    <row r="214" spans="1:10" ht="15" customHeight="1" x14ac:dyDescent="0.25">
      <c r="A214" t="s">
        <v>920</v>
      </c>
      <c r="B214" s="3" t="s">
        <v>542</v>
      </c>
      <c r="C214" s="14">
        <f t="shared" si="4"/>
        <v>3712.4872041600001</v>
      </c>
      <c r="D214" s="14">
        <v>3481.1501155199999</v>
      </c>
      <c r="E214" s="14">
        <v>0</v>
      </c>
      <c r="F214" s="14">
        <v>1.70671536</v>
      </c>
      <c r="G214" s="14">
        <v>2.1046132800000001</v>
      </c>
      <c r="H214" s="14">
        <v>0</v>
      </c>
      <c r="I214" s="14">
        <v>227.52576000000002</v>
      </c>
      <c r="J214" t="s">
        <v>183</v>
      </c>
    </row>
    <row r="215" spans="1:10" ht="15" customHeight="1" x14ac:dyDescent="0.25">
      <c r="A215" t="s">
        <v>905</v>
      </c>
      <c r="B215" s="3" t="s">
        <v>70</v>
      </c>
      <c r="C215" s="14">
        <f t="shared" si="4"/>
        <v>3470.9438432800002</v>
      </c>
      <c r="D215" s="14">
        <v>3466.4646339999999</v>
      </c>
      <c r="E215" s="14">
        <v>0</v>
      </c>
      <c r="F215" s="14">
        <v>2.0762179199999999</v>
      </c>
      <c r="G215" s="14">
        <v>2.4029913600000006</v>
      </c>
      <c r="H215" s="14">
        <v>0</v>
      </c>
      <c r="I215" s="14">
        <v>0</v>
      </c>
      <c r="J215" t="s">
        <v>179</v>
      </c>
    </row>
    <row r="216" spans="1:10" ht="15" customHeight="1" x14ac:dyDescent="0.25">
      <c r="A216" t="s">
        <v>925</v>
      </c>
      <c r="B216" s="3" t="s">
        <v>551</v>
      </c>
      <c r="C216" s="14">
        <f t="shared" si="4"/>
        <v>3377.7513604800006</v>
      </c>
      <c r="D216" s="14">
        <v>3374.3007345600008</v>
      </c>
      <c r="E216" s="14">
        <v>0</v>
      </c>
      <c r="F216" s="14">
        <v>1.5990307200000005</v>
      </c>
      <c r="G216" s="14">
        <v>1.8515951999999996</v>
      </c>
      <c r="H216" s="14">
        <v>0</v>
      </c>
      <c r="I216" s="14">
        <v>0</v>
      </c>
      <c r="J216" t="s">
        <v>183</v>
      </c>
    </row>
    <row r="217" spans="1:10" ht="15" customHeight="1" x14ac:dyDescent="0.25">
      <c r="A217" t="s">
        <v>934</v>
      </c>
      <c r="B217" s="3" t="s">
        <v>558</v>
      </c>
      <c r="C217" s="14">
        <f t="shared" si="4"/>
        <v>3368.0847815999996</v>
      </c>
      <c r="D217" s="14">
        <v>2992.7113675199998</v>
      </c>
      <c r="E217" s="14">
        <v>0</v>
      </c>
      <c r="F217" s="14">
        <v>1.4166835200000001</v>
      </c>
      <c r="G217" s="14">
        <v>1.6418505600000002</v>
      </c>
      <c r="H217" s="14">
        <v>0</v>
      </c>
      <c r="I217" s="14">
        <v>372.31487999999996</v>
      </c>
      <c r="J217" t="s">
        <v>179</v>
      </c>
    </row>
    <row r="218" spans="1:10" ht="15" customHeight="1" x14ac:dyDescent="0.25">
      <c r="A218" t="s">
        <v>915</v>
      </c>
      <c r="B218" s="3" t="s">
        <v>549</v>
      </c>
      <c r="C218" s="14">
        <f t="shared" si="4"/>
        <v>3346.53896304</v>
      </c>
      <c r="D218" s="14">
        <v>3343.1268024000001</v>
      </c>
      <c r="E218" s="14">
        <v>0</v>
      </c>
      <c r="F218" s="14">
        <v>1.5816124799999998</v>
      </c>
      <c r="G218" s="14">
        <v>1.8305481599999998</v>
      </c>
      <c r="H218" s="14">
        <v>0</v>
      </c>
      <c r="I218" s="14">
        <v>0</v>
      </c>
      <c r="J218" t="s">
        <v>183</v>
      </c>
    </row>
    <row r="219" spans="1:10" ht="15" customHeight="1" x14ac:dyDescent="0.25">
      <c r="A219" t="s">
        <v>923</v>
      </c>
      <c r="B219" s="3" t="s">
        <v>78</v>
      </c>
      <c r="C219" s="14">
        <f t="shared" si="4"/>
        <v>3308.4237715200002</v>
      </c>
      <c r="D219" s="14">
        <v>3304.99546272</v>
      </c>
      <c r="E219" s="14">
        <v>0</v>
      </c>
      <c r="F219" s="14">
        <v>1.5760785600000002</v>
      </c>
      <c r="G219" s="14">
        <v>1.8522302400000001</v>
      </c>
      <c r="H219" s="14">
        <v>0</v>
      </c>
      <c r="I219" s="14">
        <v>0</v>
      </c>
      <c r="J219" t="s">
        <v>228</v>
      </c>
    </row>
    <row r="220" spans="1:10" ht="15" customHeight="1" x14ac:dyDescent="0.25">
      <c r="A220" t="s">
        <v>917</v>
      </c>
      <c r="B220" s="3" t="s">
        <v>615</v>
      </c>
      <c r="C220" s="14">
        <f t="shared" si="4"/>
        <v>3242.5545196800003</v>
      </c>
      <c r="D220" s="14">
        <v>3239.2483200000001</v>
      </c>
      <c r="E220" s="14">
        <v>0</v>
      </c>
      <c r="F220" s="14">
        <v>1.5326236799999999</v>
      </c>
      <c r="G220" s="14">
        <v>1.773576</v>
      </c>
      <c r="H220" s="14">
        <v>0</v>
      </c>
      <c r="I220" s="14">
        <v>0</v>
      </c>
      <c r="J220" t="s">
        <v>183</v>
      </c>
    </row>
    <row r="221" spans="1:10" ht="15" customHeight="1" x14ac:dyDescent="0.25">
      <c r="A221" t="s">
        <v>141</v>
      </c>
      <c r="B221" s="3" t="s">
        <v>142</v>
      </c>
      <c r="C221" s="14">
        <f t="shared" si="4"/>
        <v>3198.7483718400003</v>
      </c>
      <c r="D221" s="14">
        <v>3195.1674720000001</v>
      </c>
      <c r="E221" s="14">
        <v>0</v>
      </c>
      <c r="F221" s="14">
        <v>1.5889608000000002</v>
      </c>
      <c r="G221" s="14">
        <v>1.9919390400000001</v>
      </c>
      <c r="H221" s="14">
        <v>0</v>
      </c>
      <c r="I221" s="14">
        <v>0</v>
      </c>
      <c r="J221" t="s">
        <v>179</v>
      </c>
    </row>
    <row r="222" spans="1:10" ht="15" customHeight="1" x14ac:dyDescent="0.25">
      <c r="A222" t="s">
        <v>932</v>
      </c>
      <c r="B222" s="3" t="s">
        <v>545</v>
      </c>
      <c r="C222" s="14">
        <f t="shared" si="4"/>
        <v>3044.8183953600001</v>
      </c>
      <c r="D222" s="14">
        <v>3041.2988222400004</v>
      </c>
      <c r="E222" s="14">
        <v>0</v>
      </c>
      <c r="F222" s="14">
        <v>1.4379120000000001</v>
      </c>
      <c r="G222" s="14">
        <v>2.0816611200000001</v>
      </c>
      <c r="H222" s="14">
        <v>0</v>
      </c>
      <c r="I222" s="14">
        <v>0</v>
      </c>
      <c r="J222" t="s">
        <v>179</v>
      </c>
    </row>
    <row r="223" spans="1:10" ht="15" customHeight="1" x14ac:dyDescent="0.25">
      <c r="A223" t="s">
        <v>811</v>
      </c>
      <c r="B223" s="3" t="s">
        <v>552</v>
      </c>
      <c r="C223" s="14">
        <f t="shared" si="4"/>
        <v>2963.5504214399998</v>
      </c>
      <c r="D223" s="14">
        <v>2960.5296268799998</v>
      </c>
      <c r="E223" s="14">
        <v>0</v>
      </c>
      <c r="F223" s="14">
        <v>1.4003539200000001</v>
      </c>
      <c r="G223" s="14">
        <v>1.62044064</v>
      </c>
      <c r="H223" s="14">
        <v>0</v>
      </c>
      <c r="I223" s="14">
        <v>0</v>
      </c>
      <c r="J223" t="s">
        <v>179</v>
      </c>
    </row>
    <row r="224" spans="1:10" ht="15" customHeight="1" x14ac:dyDescent="0.25">
      <c r="A224" t="s">
        <v>968</v>
      </c>
      <c r="B224" s="3" t="s">
        <v>556</v>
      </c>
      <c r="C224" s="14">
        <f t="shared" si="4"/>
        <v>2906.6474808000003</v>
      </c>
      <c r="D224" s="14">
        <v>2903.5658131200003</v>
      </c>
      <c r="E224" s="14">
        <v>0</v>
      </c>
      <c r="F224" s="14">
        <v>1.4038012799999999</v>
      </c>
      <c r="G224" s="14">
        <v>1.6778663999999999</v>
      </c>
      <c r="H224" s="14">
        <v>0</v>
      </c>
      <c r="I224" s="14">
        <v>0</v>
      </c>
      <c r="J224" t="s">
        <v>179</v>
      </c>
    </row>
    <row r="225" spans="1:10" ht="15" customHeight="1" x14ac:dyDescent="0.25">
      <c r="A225" t="s">
        <v>933</v>
      </c>
      <c r="B225" s="3" t="s">
        <v>560</v>
      </c>
      <c r="C225" s="14">
        <f t="shared" si="4"/>
        <v>2875.38473376</v>
      </c>
      <c r="D225" s="14">
        <v>2821.4920641600002</v>
      </c>
      <c r="E225" s="14">
        <v>0</v>
      </c>
      <c r="F225" s="14">
        <v>0.1138536</v>
      </c>
      <c r="G225" s="14">
        <v>0</v>
      </c>
      <c r="H225" s="14">
        <v>0</v>
      </c>
      <c r="I225" s="14">
        <v>53.778815999999999</v>
      </c>
      <c r="J225" t="s">
        <v>183</v>
      </c>
    </row>
    <row r="226" spans="1:10" ht="15" customHeight="1" x14ac:dyDescent="0.25">
      <c r="A226" t="s">
        <v>868</v>
      </c>
      <c r="B226" s="3" t="s">
        <v>82</v>
      </c>
      <c r="C226" s="14">
        <f t="shared" si="4"/>
        <v>2606.4473803199999</v>
      </c>
      <c r="D226" s="14">
        <v>229.60306656</v>
      </c>
      <c r="E226" s="14">
        <v>0</v>
      </c>
      <c r="F226" s="14">
        <v>0.10859184</v>
      </c>
      <c r="G226" s="14">
        <v>0.12573792</v>
      </c>
      <c r="H226" s="14">
        <v>0</v>
      </c>
      <c r="I226" s="14">
        <v>2376.6099839999997</v>
      </c>
      <c r="J226" t="s">
        <v>179</v>
      </c>
    </row>
    <row r="227" spans="1:10" ht="15" customHeight="1" x14ac:dyDescent="0.25">
      <c r="A227" t="s">
        <v>939</v>
      </c>
      <c r="B227" s="3" t="s">
        <v>84</v>
      </c>
      <c r="C227" s="14">
        <f t="shared" si="4"/>
        <v>2595.5927323199994</v>
      </c>
      <c r="D227" s="14">
        <v>2592.8168817599994</v>
      </c>
      <c r="E227" s="14">
        <v>0</v>
      </c>
      <c r="F227" s="14">
        <v>1.2553833599999999</v>
      </c>
      <c r="G227" s="14">
        <v>1.5204671999999999</v>
      </c>
      <c r="H227" s="14">
        <v>0</v>
      </c>
      <c r="I227" s="14">
        <v>0</v>
      </c>
      <c r="J227" t="s">
        <v>179</v>
      </c>
    </row>
    <row r="228" spans="1:10" ht="15" customHeight="1" x14ac:dyDescent="0.25">
      <c r="A228" t="s">
        <v>103</v>
      </c>
      <c r="B228" s="3" t="s">
        <v>104</v>
      </c>
      <c r="C228" s="14">
        <f t="shared" si="4"/>
        <v>2509.9972547328007</v>
      </c>
      <c r="D228" s="14">
        <v>2506.3706165904009</v>
      </c>
      <c r="E228" s="14">
        <v>0</v>
      </c>
      <c r="F228" s="14">
        <v>2.1994837199999999</v>
      </c>
      <c r="G228" s="14">
        <v>1.4271544224000003</v>
      </c>
      <c r="H228" s="14">
        <v>0</v>
      </c>
      <c r="I228" s="14">
        <v>0</v>
      </c>
      <c r="J228" t="s">
        <v>179</v>
      </c>
    </row>
    <row r="229" spans="1:10" ht="15" customHeight="1" x14ac:dyDescent="0.25">
      <c r="A229" t="s">
        <v>940</v>
      </c>
      <c r="B229" s="3" t="s">
        <v>566</v>
      </c>
      <c r="C229" s="14">
        <f t="shared" si="4"/>
        <v>2488.1517662399997</v>
      </c>
      <c r="D229" s="14">
        <v>2485.6140556800001</v>
      </c>
      <c r="E229" s="14">
        <v>0</v>
      </c>
      <c r="F229" s="14">
        <v>1.1589479999999999</v>
      </c>
      <c r="G229" s="14">
        <v>1.37876256</v>
      </c>
      <c r="H229" s="14">
        <v>0</v>
      </c>
      <c r="I229" s="14">
        <v>0</v>
      </c>
      <c r="J229" t="s">
        <v>179</v>
      </c>
    </row>
    <row r="230" spans="1:10" ht="15" customHeight="1" x14ac:dyDescent="0.25">
      <c r="A230" t="s">
        <v>863</v>
      </c>
      <c r="B230" s="3" t="s">
        <v>562</v>
      </c>
      <c r="C230" s="14">
        <f t="shared" si="4"/>
        <v>2447.7822734399997</v>
      </c>
      <c r="D230" s="14">
        <v>2445.3104255999997</v>
      </c>
      <c r="E230" s="14">
        <v>0</v>
      </c>
      <c r="F230" s="14">
        <v>1.1343628800000001</v>
      </c>
      <c r="G230" s="14">
        <v>1.3374849600000001</v>
      </c>
      <c r="H230" s="14">
        <v>0</v>
      </c>
      <c r="I230" s="14">
        <v>0</v>
      </c>
      <c r="J230" t="s">
        <v>179</v>
      </c>
    </row>
    <row r="231" spans="1:10" ht="15" customHeight="1" x14ac:dyDescent="0.25">
      <c r="A231" t="s">
        <v>943</v>
      </c>
      <c r="B231" s="3" t="s">
        <v>564</v>
      </c>
      <c r="C231" s="14">
        <f t="shared" si="4"/>
        <v>2400.9487991999999</v>
      </c>
      <c r="D231" s="14">
        <v>2398.5011735999997</v>
      </c>
      <c r="E231" s="14">
        <v>0</v>
      </c>
      <c r="F231" s="14">
        <v>1.13481648</v>
      </c>
      <c r="G231" s="14">
        <v>1.3128091199999998</v>
      </c>
      <c r="H231" s="14">
        <v>0</v>
      </c>
      <c r="I231" s="14">
        <v>0</v>
      </c>
      <c r="J231" t="s">
        <v>179</v>
      </c>
    </row>
    <row r="232" spans="1:10" ht="15" customHeight="1" x14ac:dyDescent="0.25">
      <c r="A232" t="s">
        <v>941</v>
      </c>
      <c r="B232" s="3" t="s">
        <v>568</v>
      </c>
      <c r="C232" s="14">
        <f t="shared" si="4"/>
        <v>2379.4313759999995</v>
      </c>
      <c r="D232" s="14">
        <v>2377.2813119999996</v>
      </c>
      <c r="E232" s="14">
        <v>0</v>
      </c>
      <c r="F232" s="14">
        <v>0.86864399999999997</v>
      </c>
      <c r="G232" s="14">
        <v>1.28142</v>
      </c>
      <c r="H232" s="14">
        <v>0</v>
      </c>
      <c r="I232" s="14">
        <v>0</v>
      </c>
      <c r="J232" t="s">
        <v>179</v>
      </c>
    </row>
    <row r="233" spans="1:10" ht="15" customHeight="1" x14ac:dyDescent="0.25">
      <c r="A233" t="s">
        <v>947</v>
      </c>
      <c r="B233" s="3" t="s">
        <v>88</v>
      </c>
      <c r="C233" s="14">
        <f t="shared" si="4"/>
        <v>2357.0104723200002</v>
      </c>
      <c r="D233" s="14">
        <v>2352.9048480000001</v>
      </c>
      <c r="E233" s="14">
        <v>0</v>
      </c>
      <c r="F233" s="14">
        <v>1.4832719999999999</v>
      </c>
      <c r="G233" s="14">
        <v>2.6223523200000001</v>
      </c>
      <c r="H233" s="14">
        <v>0</v>
      </c>
      <c r="I233" s="14">
        <v>0</v>
      </c>
      <c r="J233" t="s">
        <v>192</v>
      </c>
    </row>
    <row r="234" spans="1:10" ht="15" customHeight="1" x14ac:dyDescent="0.25">
      <c r="A234" t="s">
        <v>854</v>
      </c>
      <c r="B234" s="3" t="s">
        <v>90</v>
      </c>
      <c r="C234" s="14">
        <f t="shared" si="4"/>
        <v>2289.3502262400002</v>
      </c>
      <c r="D234" s="14">
        <f>2503.2995*0.9072</f>
        <v>2270.9933064000002</v>
      </c>
      <c r="E234" s="14">
        <v>0</v>
      </c>
      <c r="F234" s="14">
        <f>6.7877*0.9072</f>
        <v>6.1578014400000001</v>
      </c>
      <c r="G234" s="14">
        <f>13.447*0.9072</f>
        <v>12.1991184</v>
      </c>
      <c r="H234" s="14">
        <v>0</v>
      </c>
      <c r="I234" s="14">
        <v>0</v>
      </c>
      <c r="J234" t="s">
        <v>179</v>
      </c>
    </row>
    <row r="235" spans="1:10" ht="15" customHeight="1" x14ac:dyDescent="0.25">
      <c r="A235" t="s">
        <v>768</v>
      </c>
      <c r="B235" s="3" t="s">
        <v>92</v>
      </c>
      <c r="C235" s="14">
        <f t="shared" si="4"/>
        <v>2153.1018499199999</v>
      </c>
      <c r="D235" s="14">
        <v>0.96489792000000008</v>
      </c>
      <c r="E235" s="14">
        <v>0</v>
      </c>
      <c r="F235" s="14">
        <v>2152.1369519999998</v>
      </c>
      <c r="G235" s="14">
        <v>0</v>
      </c>
      <c r="H235" s="14">
        <v>0</v>
      </c>
      <c r="I235" s="14">
        <v>0</v>
      </c>
      <c r="J235" t="s">
        <v>211</v>
      </c>
    </row>
    <row r="236" spans="1:10" ht="15" customHeight="1" x14ac:dyDescent="0.25">
      <c r="A236" t="s">
        <v>862</v>
      </c>
      <c r="B236" s="3" t="s">
        <v>569</v>
      </c>
      <c r="C236" s="14">
        <f t="shared" si="4"/>
        <v>1889.5559860800001</v>
      </c>
      <c r="D236" s="14">
        <v>1887.6299097600001</v>
      </c>
      <c r="E236" s="14">
        <v>0</v>
      </c>
      <c r="F236" s="14">
        <v>0.89286624000000003</v>
      </c>
      <c r="G236" s="14">
        <v>1.0332100799999999</v>
      </c>
      <c r="H236" s="14">
        <v>0</v>
      </c>
      <c r="I236" s="14">
        <v>0</v>
      </c>
      <c r="J236" t="s">
        <v>179</v>
      </c>
    </row>
    <row r="237" spans="1:10" ht="15" customHeight="1" x14ac:dyDescent="0.25">
      <c r="A237" t="s">
        <v>961</v>
      </c>
      <c r="B237" s="3" t="s">
        <v>573</v>
      </c>
      <c r="C237" s="14">
        <f t="shared" si="4"/>
        <v>1813.3808515200003</v>
      </c>
      <c r="D237" s="14">
        <v>1807.1447587200003</v>
      </c>
      <c r="E237" s="14">
        <v>0</v>
      </c>
      <c r="F237" s="14">
        <v>1.8137649600000001</v>
      </c>
      <c r="G237" s="14">
        <v>4.4223278399999995</v>
      </c>
      <c r="H237" s="14">
        <v>0</v>
      </c>
      <c r="I237" s="14">
        <v>0</v>
      </c>
      <c r="J237" t="s">
        <v>192</v>
      </c>
    </row>
    <row r="238" spans="1:10" ht="15" customHeight="1" x14ac:dyDescent="0.25">
      <c r="A238" t="s">
        <v>946</v>
      </c>
      <c r="B238" s="3" t="s">
        <v>571</v>
      </c>
      <c r="C238" s="14">
        <f t="shared" si="4"/>
        <v>1768.21644384</v>
      </c>
      <c r="D238" s="14">
        <v>1766.40857568</v>
      </c>
      <c r="E238" s="14">
        <v>0</v>
      </c>
      <c r="F238" s="14">
        <v>0.83462400000000003</v>
      </c>
      <c r="G238" s="14">
        <v>0.97324416000000002</v>
      </c>
      <c r="H238" s="14">
        <v>0</v>
      </c>
      <c r="I238" s="14">
        <v>0</v>
      </c>
      <c r="J238" t="s">
        <v>179</v>
      </c>
    </row>
    <row r="239" spans="1:10" ht="15" customHeight="1" x14ac:dyDescent="0.25">
      <c r="A239" t="s">
        <v>960</v>
      </c>
      <c r="B239" s="3" t="s">
        <v>94</v>
      </c>
      <c r="C239" s="14">
        <f t="shared" si="4"/>
        <v>1747.1803809600001</v>
      </c>
      <c r="D239" s="14">
        <v>1745.3609006400002</v>
      </c>
      <c r="E239" s="14">
        <v>0</v>
      </c>
      <c r="F239" s="14">
        <v>0.83643839999999969</v>
      </c>
      <c r="G239" s="14">
        <v>0.98304192000000012</v>
      </c>
      <c r="H239" s="14">
        <v>0</v>
      </c>
      <c r="I239" s="14">
        <v>0</v>
      </c>
      <c r="J239" t="s">
        <v>183</v>
      </c>
    </row>
    <row r="240" spans="1:10" ht="15" customHeight="1" x14ac:dyDescent="0.25">
      <c r="A240" t="s">
        <v>942</v>
      </c>
      <c r="B240" s="3" t="s">
        <v>96</v>
      </c>
      <c r="C240" s="14">
        <f t="shared" si="4"/>
        <v>1667.0357927999999</v>
      </c>
      <c r="D240" s="14">
        <v>1665.3359721599998</v>
      </c>
      <c r="E240" s="14">
        <v>0</v>
      </c>
      <c r="F240" s="14">
        <v>0.78790319999999991</v>
      </c>
      <c r="G240" s="14">
        <v>0.91191744000000008</v>
      </c>
      <c r="H240" s="14">
        <v>0</v>
      </c>
      <c r="I240" s="14">
        <v>0</v>
      </c>
      <c r="J240" t="s">
        <v>179</v>
      </c>
    </row>
    <row r="241" spans="1:10" ht="15" customHeight="1" x14ac:dyDescent="0.25">
      <c r="A241" t="s">
        <v>950</v>
      </c>
      <c r="B241" s="3" t="s">
        <v>98</v>
      </c>
      <c r="C241" s="14">
        <f t="shared" si="4"/>
        <v>1589.1424214400001</v>
      </c>
      <c r="D241" s="14">
        <v>0</v>
      </c>
      <c r="E241" s="14">
        <v>0.32904144000000002</v>
      </c>
      <c r="F241" s="14">
        <v>1588.8133800000001</v>
      </c>
      <c r="G241" s="14">
        <v>0</v>
      </c>
      <c r="H241" s="14">
        <v>0</v>
      </c>
      <c r="I241" s="14">
        <v>0</v>
      </c>
      <c r="J241" t="s">
        <v>225</v>
      </c>
    </row>
    <row r="242" spans="1:10" ht="15" customHeight="1" x14ac:dyDescent="0.25">
      <c r="A242" t="s">
        <v>951</v>
      </c>
      <c r="B242" s="3" t="s">
        <v>579</v>
      </c>
      <c r="C242" s="14">
        <f t="shared" si="4"/>
        <v>1378.4154652799998</v>
      </c>
      <c r="D242" s="14">
        <v>1377.0103032</v>
      </c>
      <c r="E242" s="14">
        <v>0</v>
      </c>
      <c r="F242" s="14">
        <v>0.6513696000000001</v>
      </c>
      <c r="G242" s="14">
        <v>0.75379247999999999</v>
      </c>
      <c r="H242" s="14">
        <v>0</v>
      </c>
      <c r="I242" s="14">
        <v>0</v>
      </c>
      <c r="J242" t="s">
        <v>179</v>
      </c>
    </row>
    <row r="243" spans="1:10" ht="15" customHeight="1" x14ac:dyDescent="0.25">
      <c r="A243" t="s">
        <v>948</v>
      </c>
      <c r="B243" s="3" t="s">
        <v>583</v>
      </c>
      <c r="C243" s="14">
        <f t="shared" si="4"/>
        <v>1272.3288580799997</v>
      </c>
      <c r="D243" s="14">
        <v>180.32432544000002</v>
      </c>
      <c r="E243" s="14">
        <v>0</v>
      </c>
      <c r="F243" s="14">
        <v>1091.9028355199998</v>
      </c>
      <c r="G243" s="14">
        <v>0.10169712</v>
      </c>
      <c r="H243" s="14">
        <v>0</v>
      </c>
      <c r="I243" s="14">
        <v>0</v>
      </c>
      <c r="J243" t="s">
        <v>211</v>
      </c>
    </row>
    <row r="244" spans="1:10" ht="15" customHeight="1" x14ac:dyDescent="0.25">
      <c r="A244" t="s">
        <v>962</v>
      </c>
      <c r="B244" s="3" t="s">
        <v>577</v>
      </c>
      <c r="C244" s="14">
        <f t="shared" si="4"/>
        <v>1253.9523427200002</v>
      </c>
      <c r="D244" s="14">
        <v>1252.6845307200001</v>
      </c>
      <c r="E244" s="14">
        <v>0</v>
      </c>
      <c r="F244" s="14">
        <v>0.59194800000000003</v>
      </c>
      <c r="G244" s="14">
        <v>0.67586400000000002</v>
      </c>
      <c r="H244" s="14">
        <v>0</v>
      </c>
      <c r="I244" s="14">
        <v>0</v>
      </c>
      <c r="J244" t="s">
        <v>211</v>
      </c>
    </row>
    <row r="245" spans="1:10" ht="15" customHeight="1" x14ac:dyDescent="0.25">
      <c r="A245" t="s">
        <v>952</v>
      </c>
      <c r="B245" s="3" t="s">
        <v>581</v>
      </c>
      <c r="C245" s="14">
        <f t="shared" si="4"/>
        <v>1135.4108774400001</v>
      </c>
      <c r="D245" s="14">
        <v>1134.2506593600001</v>
      </c>
      <c r="E245" s="14">
        <v>0</v>
      </c>
      <c r="F245" s="14">
        <v>0.53733456000000002</v>
      </c>
      <c r="G245" s="14">
        <v>0.62288352000000013</v>
      </c>
      <c r="H245" s="14">
        <v>0</v>
      </c>
      <c r="I245" s="14">
        <v>0</v>
      </c>
      <c r="J245" t="s">
        <v>179</v>
      </c>
    </row>
    <row r="246" spans="1:10" ht="15" customHeight="1" x14ac:dyDescent="0.25">
      <c r="A246" t="s">
        <v>945</v>
      </c>
      <c r="B246" s="3" t="s">
        <v>617</v>
      </c>
      <c r="C246" s="14">
        <f t="shared" si="4"/>
        <v>1109.3342299200001</v>
      </c>
      <c r="D246" s="14">
        <v>1108.2028608000001</v>
      </c>
      <c r="E246" s="14">
        <v>0</v>
      </c>
      <c r="F246" s="14">
        <v>0.52436160000000009</v>
      </c>
      <c r="G246" s="14">
        <v>0.60700752000000002</v>
      </c>
      <c r="H246" s="14">
        <v>0</v>
      </c>
      <c r="I246" s="14">
        <v>0</v>
      </c>
      <c r="J246" t="s">
        <v>183</v>
      </c>
    </row>
    <row r="247" spans="1:10" ht="15" customHeight="1" x14ac:dyDescent="0.25">
      <c r="A247" t="s">
        <v>954</v>
      </c>
      <c r="B247" s="3" t="s">
        <v>585</v>
      </c>
      <c r="C247" s="14">
        <f t="shared" si="4"/>
        <v>1048.88767536</v>
      </c>
      <c r="D247" s="14">
        <v>1044.7435857600001</v>
      </c>
      <c r="E247" s="14">
        <v>0</v>
      </c>
      <c r="F247" s="14">
        <v>0.49442399999999992</v>
      </c>
      <c r="G247" s="14">
        <v>3.6496656000000005</v>
      </c>
      <c r="H247" s="14">
        <v>0</v>
      </c>
      <c r="I247" s="14">
        <v>0</v>
      </c>
      <c r="J247" t="s">
        <v>179</v>
      </c>
    </row>
    <row r="248" spans="1:10" ht="15" customHeight="1" x14ac:dyDescent="0.25">
      <c r="A248" t="s">
        <v>949</v>
      </c>
      <c r="B248" s="3" t="s">
        <v>587</v>
      </c>
      <c r="C248" s="14">
        <f t="shared" si="4"/>
        <v>1046.1947428799999</v>
      </c>
      <c r="D248" s="14">
        <v>0</v>
      </c>
      <c r="E248" s="14">
        <v>1040.8379990399999</v>
      </c>
      <c r="F248" s="14">
        <v>1.59894</v>
      </c>
      <c r="G248" s="14">
        <v>3.7578038399999998</v>
      </c>
      <c r="H248" s="14">
        <v>0</v>
      </c>
      <c r="I248" s="14">
        <v>0</v>
      </c>
      <c r="J248" t="s">
        <v>225</v>
      </c>
    </row>
    <row r="249" spans="1:10" ht="15" customHeight="1" x14ac:dyDescent="0.25">
      <c r="A249" t="s">
        <v>963</v>
      </c>
      <c r="B249" s="3" t="s">
        <v>100</v>
      </c>
      <c r="C249" s="14">
        <f t="shared" si="4"/>
        <v>1010.9717956799999</v>
      </c>
      <c r="D249" s="14">
        <v>1007.4952238399999</v>
      </c>
      <c r="E249" s="14">
        <v>0</v>
      </c>
      <c r="F249" s="14">
        <v>1.01125584</v>
      </c>
      <c r="G249" s="14">
        <v>2.4653160000000001</v>
      </c>
      <c r="H249" s="14">
        <v>0</v>
      </c>
      <c r="I249" s="14">
        <v>0</v>
      </c>
      <c r="J249" t="s">
        <v>192</v>
      </c>
    </row>
    <row r="250" spans="1:10" ht="15" customHeight="1" x14ac:dyDescent="0.25">
      <c r="A250" t="s">
        <v>966</v>
      </c>
      <c r="B250" s="3" t="s">
        <v>102</v>
      </c>
      <c r="C250" s="14">
        <f t="shared" si="4"/>
        <v>845.44571664</v>
      </c>
      <c r="D250" s="14">
        <v>842.24992320000001</v>
      </c>
      <c r="E250" s="14">
        <v>0</v>
      </c>
      <c r="F250" s="14">
        <v>0.92942639999999999</v>
      </c>
      <c r="G250" s="14">
        <v>2.26636704</v>
      </c>
      <c r="H250" s="14">
        <v>0</v>
      </c>
      <c r="I250" s="14">
        <v>0</v>
      </c>
      <c r="J250" t="s">
        <v>192</v>
      </c>
    </row>
    <row r="251" spans="1:10" ht="15" customHeight="1" x14ac:dyDescent="0.25">
      <c r="A251" t="s">
        <v>953</v>
      </c>
      <c r="B251" s="3" t="s">
        <v>106</v>
      </c>
      <c r="C251" s="14">
        <f t="shared" si="4"/>
        <v>824.00504255999999</v>
      </c>
      <c r="D251" s="14">
        <v>823.15118591999999</v>
      </c>
      <c r="E251" s="14">
        <v>0</v>
      </c>
      <c r="F251" s="14">
        <v>0.39263616000000001</v>
      </c>
      <c r="G251" s="14">
        <v>0.46122047999999999</v>
      </c>
      <c r="H251" s="14">
        <v>0</v>
      </c>
      <c r="I251" s="14">
        <v>0</v>
      </c>
      <c r="J251" t="s">
        <v>183</v>
      </c>
    </row>
    <row r="252" spans="1:10" ht="15" customHeight="1" x14ac:dyDescent="0.25">
      <c r="A252" t="s">
        <v>984</v>
      </c>
      <c r="B252" s="3" t="s">
        <v>574</v>
      </c>
      <c r="C252" s="14">
        <f t="shared" si="4"/>
        <v>813.6201427200001</v>
      </c>
      <c r="D252" s="14">
        <v>813.34108800000013</v>
      </c>
      <c r="E252" s="14">
        <v>0</v>
      </c>
      <c r="F252" s="14">
        <v>0.129276</v>
      </c>
      <c r="G252" s="14">
        <v>0.14977872</v>
      </c>
      <c r="H252" s="14">
        <v>0</v>
      </c>
      <c r="I252" s="14">
        <v>0</v>
      </c>
      <c r="J252" t="s">
        <v>183</v>
      </c>
    </row>
    <row r="253" spans="1:10" ht="15" customHeight="1" x14ac:dyDescent="0.25">
      <c r="A253" t="s">
        <v>956</v>
      </c>
      <c r="B253" s="3" t="s">
        <v>108</v>
      </c>
      <c r="C253" s="14">
        <f t="shared" si="4"/>
        <v>693.62951615999998</v>
      </c>
      <c r="D253" s="14">
        <v>692.82809567999993</v>
      </c>
      <c r="E253" s="14">
        <v>0</v>
      </c>
      <c r="F253" s="14">
        <v>0.35934191999999998</v>
      </c>
      <c r="G253" s="14">
        <v>0.44207856000000006</v>
      </c>
      <c r="H253" s="14">
        <v>0</v>
      </c>
      <c r="I253" s="14">
        <v>0</v>
      </c>
      <c r="J253" t="s">
        <v>183</v>
      </c>
    </row>
    <row r="254" spans="1:10" ht="15" customHeight="1" x14ac:dyDescent="0.25">
      <c r="A254" t="s">
        <v>957</v>
      </c>
      <c r="B254" s="3" t="s">
        <v>589</v>
      </c>
      <c r="C254" s="14">
        <f t="shared" si="4"/>
        <v>632.98646208000014</v>
      </c>
      <c r="D254" s="14">
        <v>632.34162432000005</v>
      </c>
      <c r="E254" s="14">
        <v>0</v>
      </c>
      <c r="F254" s="14">
        <v>0.29919456000000005</v>
      </c>
      <c r="G254" s="14">
        <v>0.34564320000000004</v>
      </c>
      <c r="H254" s="14">
        <v>0</v>
      </c>
      <c r="I254" s="14">
        <v>0</v>
      </c>
      <c r="J254" t="s">
        <v>179</v>
      </c>
    </row>
    <row r="255" spans="1:10" ht="15" customHeight="1" x14ac:dyDescent="0.25">
      <c r="A255" t="s">
        <v>964</v>
      </c>
      <c r="B255" s="3" t="s">
        <v>591</v>
      </c>
      <c r="C255" s="14">
        <f t="shared" si="4"/>
        <v>563.24890944000003</v>
      </c>
      <c r="D255" s="14">
        <v>560.277648</v>
      </c>
      <c r="E255" s="14">
        <v>0</v>
      </c>
      <c r="F255" s="14">
        <v>0.29483999999999999</v>
      </c>
      <c r="G255" s="14">
        <v>2.6764214399999999</v>
      </c>
      <c r="H255" s="14">
        <v>0</v>
      </c>
      <c r="I255" s="14">
        <v>0</v>
      </c>
      <c r="J255" t="s">
        <v>183</v>
      </c>
    </row>
    <row r="256" spans="1:10" ht="15" customHeight="1" x14ac:dyDescent="0.25">
      <c r="A256" t="s">
        <v>965</v>
      </c>
      <c r="B256" s="3" t="s">
        <v>593</v>
      </c>
      <c r="C256" s="14">
        <f t="shared" si="4"/>
        <v>437.51715840000003</v>
      </c>
      <c r="D256" s="14">
        <v>430.38475200000005</v>
      </c>
      <c r="E256" s="14">
        <v>0</v>
      </c>
      <c r="F256" s="14">
        <v>1.9958399999999998</v>
      </c>
      <c r="G256" s="14">
        <v>5.1365663999999995</v>
      </c>
      <c r="H256" s="14">
        <v>0</v>
      </c>
      <c r="I256" s="14">
        <v>0</v>
      </c>
      <c r="J256" t="s">
        <v>228</v>
      </c>
    </row>
    <row r="257" spans="1:10" ht="15" customHeight="1" x14ac:dyDescent="0.25">
      <c r="A257" t="s">
        <v>974</v>
      </c>
      <c r="B257" s="3" t="s">
        <v>110</v>
      </c>
      <c r="C257" s="14">
        <f t="shared" si="4"/>
        <v>398.88195984000009</v>
      </c>
      <c r="D257" s="14">
        <v>397.61106336000006</v>
      </c>
      <c r="E257" s="14">
        <v>0</v>
      </c>
      <c r="F257" s="14">
        <v>0.37875600000000004</v>
      </c>
      <c r="G257" s="14">
        <v>0.8921404799999999</v>
      </c>
      <c r="H257" s="14">
        <v>0</v>
      </c>
      <c r="I257" s="14">
        <v>0</v>
      </c>
      <c r="J257" t="s">
        <v>192</v>
      </c>
    </row>
    <row r="258" spans="1:10" ht="15" customHeight="1" x14ac:dyDescent="0.25">
      <c r="A258" t="s">
        <v>985</v>
      </c>
      <c r="B258" s="3" t="s">
        <v>112</v>
      </c>
      <c r="C258" s="14">
        <f t="shared" si="4"/>
        <v>368.15899680000001</v>
      </c>
      <c r="D258" s="14">
        <v>367.71437808000002</v>
      </c>
      <c r="E258" s="14">
        <v>0</v>
      </c>
      <c r="F258" s="14">
        <v>0.18933264</v>
      </c>
      <c r="G258" s="14">
        <v>0.25528607999999997</v>
      </c>
      <c r="H258" s="14">
        <v>0</v>
      </c>
      <c r="I258" s="14">
        <v>0</v>
      </c>
      <c r="J258" t="s">
        <v>192</v>
      </c>
    </row>
    <row r="259" spans="1:10" ht="15" customHeight="1" x14ac:dyDescent="0.25">
      <c r="A259" t="s">
        <v>969</v>
      </c>
      <c r="B259" s="3" t="s">
        <v>596</v>
      </c>
      <c r="C259" s="14">
        <f t="shared" ref="C259:C276" si="5">SUM(D259:I259)</f>
        <v>368.05983984000005</v>
      </c>
      <c r="D259" s="14">
        <v>366.80708736000003</v>
      </c>
      <c r="E259" s="14">
        <v>0</v>
      </c>
      <c r="F259" s="14">
        <v>0.37875599999999998</v>
      </c>
      <c r="G259" s="14">
        <v>0.87399647999999996</v>
      </c>
      <c r="H259" s="14">
        <v>0</v>
      </c>
      <c r="I259" s="14">
        <v>0</v>
      </c>
      <c r="J259" t="s">
        <v>179</v>
      </c>
    </row>
    <row r="260" spans="1:10" ht="15" customHeight="1" x14ac:dyDescent="0.25">
      <c r="A260" t="s">
        <v>972</v>
      </c>
      <c r="B260" s="3" t="s">
        <v>114</v>
      </c>
      <c r="C260" s="14">
        <f t="shared" si="5"/>
        <v>318.8895998399999</v>
      </c>
      <c r="D260" s="14">
        <v>318.43872143999994</v>
      </c>
      <c r="E260" s="14">
        <v>0</v>
      </c>
      <c r="F260" s="14">
        <v>0.19695311999999998</v>
      </c>
      <c r="G260" s="14">
        <v>0.25392528000000003</v>
      </c>
      <c r="H260" s="14">
        <v>0</v>
      </c>
      <c r="I260" s="14">
        <v>0</v>
      </c>
      <c r="J260" t="s">
        <v>251</v>
      </c>
    </row>
    <row r="261" spans="1:10" ht="15" customHeight="1" x14ac:dyDescent="0.25">
      <c r="A261" t="s">
        <v>971</v>
      </c>
      <c r="B261" s="3" t="s">
        <v>116</v>
      </c>
      <c r="C261" s="14">
        <f t="shared" si="5"/>
        <v>258.17387903999997</v>
      </c>
      <c r="D261" s="14">
        <v>255.68914895999998</v>
      </c>
      <c r="E261" s="14">
        <v>0</v>
      </c>
      <c r="F261" s="14">
        <v>0.41223167999999999</v>
      </c>
      <c r="G261" s="14">
        <v>2.0724984000000002</v>
      </c>
      <c r="H261" s="14">
        <v>0</v>
      </c>
      <c r="I261" s="14">
        <v>0</v>
      </c>
      <c r="J261" t="s">
        <v>179</v>
      </c>
    </row>
    <row r="262" spans="1:10" ht="15" customHeight="1" x14ac:dyDescent="0.25">
      <c r="A262" t="s">
        <v>970</v>
      </c>
      <c r="B262" s="3" t="s">
        <v>118</v>
      </c>
      <c r="C262" s="14">
        <f t="shared" si="5"/>
        <v>162.74923055999997</v>
      </c>
      <c r="D262" s="14">
        <v>162.34480079999997</v>
      </c>
      <c r="E262" s="14">
        <v>0</v>
      </c>
      <c r="F262" s="14">
        <v>0.12900383999999998</v>
      </c>
      <c r="G262" s="14">
        <v>0.27542592000000005</v>
      </c>
      <c r="H262" s="14">
        <v>0</v>
      </c>
      <c r="I262" s="14">
        <v>0</v>
      </c>
      <c r="J262" t="s">
        <v>192</v>
      </c>
    </row>
    <row r="263" spans="1:10" ht="15" customHeight="1" x14ac:dyDescent="0.25">
      <c r="A263" t="s">
        <v>979</v>
      </c>
      <c r="B263" s="3" t="s">
        <v>120</v>
      </c>
      <c r="C263" s="14">
        <f t="shared" si="5"/>
        <v>145.19736</v>
      </c>
      <c r="D263" s="14">
        <v>74.163600000000002</v>
      </c>
      <c r="E263" s="14">
        <v>0</v>
      </c>
      <c r="F263" s="14">
        <v>43.999200000000002</v>
      </c>
      <c r="G263" s="14">
        <v>27.034560000000003</v>
      </c>
      <c r="H263" s="14">
        <v>0</v>
      </c>
      <c r="I263" s="14">
        <v>0</v>
      </c>
      <c r="J263" t="s">
        <v>594</v>
      </c>
    </row>
    <row r="264" spans="1:10" ht="15" customHeight="1" x14ac:dyDescent="0.25">
      <c r="A264" t="s">
        <v>973</v>
      </c>
      <c r="B264" s="3" t="s">
        <v>598</v>
      </c>
      <c r="C264" s="14">
        <f t="shared" si="5"/>
        <v>142.63515504000006</v>
      </c>
      <c r="D264" s="14">
        <v>142.25893920000004</v>
      </c>
      <c r="E264" s="14">
        <v>0</v>
      </c>
      <c r="F264" s="14">
        <v>0.14297472</v>
      </c>
      <c r="G264" s="14">
        <v>0.23324112</v>
      </c>
      <c r="H264" s="14">
        <v>0</v>
      </c>
      <c r="I264" s="14">
        <v>0</v>
      </c>
      <c r="J264" t="s">
        <v>594</v>
      </c>
    </row>
    <row r="265" spans="1:10" ht="15" customHeight="1" x14ac:dyDescent="0.25">
      <c r="A265" t="s">
        <v>600</v>
      </c>
      <c r="B265" s="3" t="s">
        <v>601</v>
      </c>
      <c r="C265" s="14">
        <f t="shared" si="5"/>
        <v>129.80535119999999</v>
      </c>
      <c r="D265" s="14">
        <v>129.37216319999999</v>
      </c>
      <c r="E265" s="14">
        <v>0</v>
      </c>
      <c r="F265" s="14">
        <v>0.13027392000000002</v>
      </c>
      <c r="G265" s="14">
        <v>0.30291408000000003</v>
      </c>
      <c r="H265" s="14">
        <v>0</v>
      </c>
      <c r="I265" s="14">
        <v>0</v>
      </c>
      <c r="J265" t="s">
        <v>183</v>
      </c>
    </row>
    <row r="266" spans="1:10" ht="15" customHeight="1" x14ac:dyDescent="0.25">
      <c r="A266" t="s">
        <v>121</v>
      </c>
      <c r="B266" s="3" t="s">
        <v>122</v>
      </c>
      <c r="C266" s="14">
        <f t="shared" si="5"/>
        <v>98.571634560000007</v>
      </c>
      <c r="D266" s="14">
        <v>98.230799520000005</v>
      </c>
      <c r="E266" s="14">
        <v>0</v>
      </c>
      <c r="F266" s="14">
        <v>9.7524E-2</v>
      </c>
      <c r="G266" s="14">
        <v>0.24331104000000001</v>
      </c>
      <c r="H266" s="14">
        <v>0</v>
      </c>
      <c r="I266" s="14">
        <v>0</v>
      </c>
      <c r="J266" t="s">
        <v>192</v>
      </c>
    </row>
    <row r="267" spans="1:10" ht="15" customHeight="1" x14ac:dyDescent="0.25">
      <c r="A267" t="s">
        <v>977</v>
      </c>
      <c r="B267" s="3" t="s">
        <v>124</v>
      </c>
      <c r="C267" s="14">
        <f t="shared" si="5"/>
        <v>88.710007680000004</v>
      </c>
      <c r="D267" s="14">
        <v>88.404825600000009</v>
      </c>
      <c r="E267" s="14">
        <v>0</v>
      </c>
      <c r="F267" s="14">
        <v>8.8814879999999999E-2</v>
      </c>
      <c r="G267" s="14">
        <v>0.21636719999999998</v>
      </c>
      <c r="H267" s="14">
        <v>0</v>
      </c>
      <c r="I267" s="14">
        <v>0</v>
      </c>
      <c r="J267" t="s">
        <v>192</v>
      </c>
    </row>
    <row r="268" spans="1:10" ht="15" customHeight="1" x14ac:dyDescent="0.25">
      <c r="A268" t="s">
        <v>978</v>
      </c>
      <c r="B268" s="3" t="s">
        <v>603</v>
      </c>
      <c r="C268" s="14">
        <f t="shared" si="5"/>
        <v>84.485721600000005</v>
      </c>
      <c r="D268" s="14">
        <v>84.289312800000005</v>
      </c>
      <c r="E268" s="14">
        <v>0</v>
      </c>
      <c r="F268" s="14">
        <v>8.0650079999999999E-2</v>
      </c>
      <c r="G268" s="14">
        <v>0.11575872</v>
      </c>
      <c r="H268" s="14">
        <v>0</v>
      </c>
      <c r="I268" s="14">
        <v>0</v>
      </c>
      <c r="J268" t="s">
        <v>594</v>
      </c>
    </row>
    <row r="269" spans="1:10" ht="15" customHeight="1" x14ac:dyDescent="0.25">
      <c r="A269" s="29" t="s">
        <v>143</v>
      </c>
      <c r="B269" s="37" t="s">
        <v>599</v>
      </c>
      <c r="C269" s="1">
        <f t="shared" si="5"/>
        <v>63.138529943999998</v>
      </c>
      <c r="D269" s="1">
        <v>63.073674216000001</v>
      </c>
      <c r="E269" s="14">
        <v>0</v>
      </c>
      <c r="F269" s="1">
        <v>2.9710800000000002E-2</v>
      </c>
      <c r="G269" s="1">
        <v>3.5144927999999999E-2</v>
      </c>
      <c r="H269" s="14">
        <v>0</v>
      </c>
      <c r="I269" s="14">
        <v>0</v>
      </c>
      <c r="J269" t="s">
        <v>211</v>
      </c>
    </row>
    <row r="270" spans="1:10" ht="15" customHeight="1" x14ac:dyDescent="0.25">
      <c r="A270" t="s">
        <v>976</v>
      </c>
      <c r="B270" s="3" t="s">
        <v>126</v>
      </c>
      <c r="C270" s="14">
        <f t="shared" si="5"/>
        <v>55.64483568</v>
      </c>
      <c r="D270" s="14">
        <v>55.453325759999998</v>
      </c>
      <c r="E270" s="14">
        <v>0</v>
      </c>
      <c r="F270" s="14">
        <v>2.2680000000000001E-3</v>
      </c>
      <c r="G270" s="14">
        <v>0.18924192000000001</v>
      </c>
      <c r="H270" s="14">
        <v>0</v>
      </c>
      <c r="I270" s="14">
        <v>0</v>
      </c>
      <c r="J270" t="s">
        <v>594</v>
      </c>
    </row>
    <row r="271" spans="1:10" ht="15" customHeight="1" x14ac:dyDescent="0.25">
      <c r="A271" t="s">
        <v>982</v>
      </c>
      <c r="B271" s="3" t="s">
        <v>605</v>
      </c>
      <c r="C271" s="14">
        <f t="shared" si="5"/>
        <v>48.944528640000001</v>
      </c>
      <c r="D271" s="14">
        <v>48.781686240000006</v>
      </c>
      <c r="E271" s="14">
        <v>0</v>
      </c>
      <c r="F271" s="14">
        <v>4.8988799999999999E-2</v>
      </c>
      <c r="G271" s="14">
        <v>0.1138536</v>
      </c>
      <c r="H271" s="14">
        <v>0</v>
      </c>
      <c r="I271" s="14">
        <v>0</v>
      </c>
      <c r="J271" t="s">
        <v>594</v>
      </c>
    </row>
    <row r="272" spans="1:10" ht="15" customHeight="1" x14ac:dyDescent="0.25">
      <c r="A272" t="s">
        <v>980</v>
      </c>
      <c r="B272" s="3" t="s">
        <v>128</v>
      </c>
      <c r="C272" s="14">
        <f t="shared" si="5"/>
        <v>35.405112960000004</v>
      </c>
      <c r="D272" s="14">
        <v>35.262954720000003</v>
      </c>
      <c r="E272" s="14">
        <v>0</v>
      </c>
      <c r="F272" s="14">
        <v>3.4020000000000002E-2</v>
      </c>
      <c r="G272" s="14">
        <v>0.10813824</v>
      </c>
      <c r="H272" s="14">
        <v>0</v>
      </c>
      <c r="I272" s="14">
        <v>0</v>
      </c>
      <c r="J272" t="s">
        <v>594</v>
      </c>
    </row>
    <row r="273" spans="1:10" ht="15" customHeight="1" x14ac:dyDescent="0.25">
      <c r="A273" t="s">
        <v>981</v>
      </c>
      <c r="B273" s="3" t="s">
        <v>130</v>
      </c>
      <c r="C273" s="14">
        <f t="shared" si="5"/>
        <v>35.369732160000005</v>
      </c>
      <c r="D273" s="14">
        <v>0</v>
      </c>
      <c r="E273" s="14">
        <v>35.188836480000006</v>
      </c>
      <c r="F273" s="14">
        <v>5.4069119999999998E-2</v>
      </c>
      <c r="G273" s="14">
        <v>0.12682656</v>
      </c>
      <c r="H273" s="14">
        <v>0</v>
      </c>
      <c r="I273" s="14">
        <v>0</v>
      </c>
      <c r="J273" t="s">
        <v>192</v>
      </c>
    </row>
    <row r="274" spans="1:10" ht="15" customHeight="1" x14ac:dyDescent="0.25">
      <c r="A274" t="s">
        <v>986</v>
      </c>
      <c r="B274" s="3" t="s">
        <v>132</v>
      </c>
      <c r="C274" s="14">
        <f t="shared" si="5"/>
        <v>27.262630080000001</v>
      </c>
      <c r="D274" s="14">
        <v>27.181344960000001</v>
      </c>
      <c r="E274" s="14">
        <v>0</v>
      </c>
      <c r="F274" s="14">
        <v>2.7216000000000001E-2</v>
      </c>
      <c r="G274" s="14">
        <v>5.4069119999999998E-2</v>
      </c>
      <c r="H274" s="14">
        <v>0</v>
      </c>
      <c r="I274" s="14">
        <v>0</v>
      </c>
      <c r="J274" t="s">
        <v>192</v>
      </c>
    </row>
    <row r="275" spans="1:10" ht="15" customHeight="1" x14ac:dyDescent="0.25">
      <c r="A275" t="s">
        <v>983</v>
      </c>
      <c r="B275" s="3" t="s">
        <v>607</v>
      </c>
      <c r="C275" s="14">
        <f t="shared" si="5"/>
        <v>12.125181599999999</v>
      </c>
      <c r="D275" s="14">
        <v>12.1120272</v>
      </c>
      <c r="E275" s="14">
        <v>0</v>
      </c>
      <c r="F275" s="14">
        <v>5.8060799999999999E-3</v>
      </c>
      <c r="G275" s="14">
        <v>7.3483199999999993E-3</v>
      </c>
      <c r="H275" s="14">
        <v>0</v>
      </c>
      <c r="I275" s="14">
        <v>0</v>
      </c>
      <c r="J275" t="s">
        <v>179</v>
      </c>
    </row>
    <row r="276" spans="1:10" ht="15" customHeight="1" x14ac:dyDescent="0.25">
      <c r="A276" t="s">
        <v>137</v>
      </c>
      <c r="B276" s="3" t="s">
        <v>138</v>
      </c>
      <c r="C276" s="14">
        <f t="shared" si="5"/>
        <v>0</v>
      </c>
      <c r="D276" s="14">
        <v>0</v>
      </c>
      <c r="E276" s="14">
        <v>0</v>
      </c>
      <c r="F276" s="14">
        <v>0</v>
      </c>
      <c r="G276" s="14">
        <v>0</v>
      </c>
      <c r="H276" s="14">
        <v>0</v>
      </c>
      <c r="I276" s="14">
        <v>0</v>
      </c>
      <c r="J276" t="s">
        <v>179</v>
      </c>
    </row>
  </sheetData>
  <autoFilter ref="A2:J276" xr:uid="{ACAECB6D-0363-4E28-A710-534A4FBFC22B}"/>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5AA0C-F6CE-4FF0-8C3E-711BB6F6DCCC}">
  <sheetPr>
    <tabColor theme="7"/>
  </sheetPr>
  <dimension ref="C5:M68"/>
  <sheetViews>
    <sheetView zoomScaleNormal="100" workbookViewId="0"/>
  </sheetViews>
  <sheetFormatPr defaultRowHeight="15" x14ac:dyDescent="0.25"/>
  <cols>
    <col min="1" max="2" width="10.7109375" customWidth="1"/>
    <col min="3" max="3" width="15.42578125" bestFit="1" customWidth="1"/>
    <col min="4" max="4" width="16.28515625" bestFit="1" customWidth="1"/>
    <col min="5" max="5" width="11.140625" bestFit="1" customWidth="1"/>
    <col min="6" max="6" width="17.5703125" bestFit="1" customWidth="1"/>
    <col min="7" max="7" width="18.85546875" bestFit="1" customWidth="1"/>
    <col min="8" max="8" width="19.28515625" bestFit="1" customWidth="1"/>
    <col min="9" max="9" width="6.140625" bestFit="1" customWidth="1"/>
    <col min="10" max="10" width="23" bestFit="1" customWidth="1"/>
    <col min="11" max="11" width="36" bestFit="1" customWidth="1"/>
    <col min="12" max="12" width="26.42578125" bestFit="1" customWidth="1"/>
    <col min="13" max="13" width="11.28515625" bestFit="1" customWidth="1"/>
    <col min="14" max="14" width="10.7109375" customWidth="1"/>
  </cols>
  <sheetData>
    <row r="5" spans="3:13" x14ac:dyDescent="0.25">
      <c r="D5" s="26" t="s">
        <v>644</v>
      </c>
    </row>
    <row r="6" spans="3:13" x14ac:dyDescent="0.25">
      <c r="D6" t="s">
        <v>179</v>
      </c>
      <c r="E6" t="s">
        <v>183</v>
      </c>
      <c r="F6" t="s">
        <v>192</v>
      </c>
      <c r="G6" t="s">
        <v>225</v>
      </c>
      <c r="H6" t="s">
        <v>211</v>
      </c>
      <c r="I6" t="s">
        <v>228</v>
      </c>
      <c r="J6" t="s">
        <v>195</v>
      </c>
      <c r="K6" t="s">
        <v>594</v>
      </c>
      <c r="L6" t="s">
        <v>251</v>
      </c>
      <c r="M6" t="s">
        <v>646</v>
      </c>
    </row>
    <row r="7" spans="3:13" x14ac:dyDescent="0.25">
      <c r="C7" t="s">
        <v>723</v>
      </c>
      <c r="D7">
        <v>91</v>
      </c>
      <c r="E7">
        <v>81</v>
      </c>
      <c r="F7">
        <v>41</v>
      </c>
      <c r="G7">
        <v>17</v>
      </c>
      <c r="H7">
        <v>14</v>
      </c>
      <c r="I7">
        <v>10</v>
      </c>
      <c r="J7">
        <v>7</v>
      </c>
      <c r="K7">
        <v>7</v>
      </c>
      <c r="L7">
        <v>6</v>
      </c>
      <c r="M7">
        <v>274</v>
      </c>
    </row>
    <row r="36" spans="3:13" x14ac:dyDescent="0.25">
      <c r="D36" s="26" t="s">
        <v>644</v>
      </c>
    </row>
    <row r="37" spans="3:13" x14ac:dyDescent="0.25">
      <c r="D37" t="s">
        <v>192</v>
      </c>
      <c r="E37" t="s">
        <v>195</v>
      </c>
      <c r="F37" t="s">
        <v>179</v>
      </c>
      <c r="G37" t="s">
        <v>183</v>
      </c>
      <c r="H37" t="s">
        <v>211</v>
      </c>
      <c r="I37" t="s">
        <v>225</v>
      </c>
      <c r="J37" t="s">
        <v>228</v>
      </c>
      <c r="K37" t="s">
        <v>251</v>
      </c>
      <c r="L37" t="s">
        <v>594</v>
      </c>
      <c r="M37" t="s">
        <v>646</v>
      </c>
    </row>
    <row r="38" spans="3:13" x14ac:dyDescent="0.25">
      <c r="C38" t="s">
        <v>724</v>
      </c>
      <c r="D38">
        <v>6645875.6230219333</v>
      </c>
      <c r="E38">
        <v>2992274.424908597</v>
      </c>
      <c r="F38">
        <v>1154537.5052545033</v>
      </c>
      <c r="G38">
        <v>1054756.2111990703</v>
      </c>
      <c r="H38">
        <v>550119.51091490407</v>
      </c>
      <c r="I38">
        <v>353099.76075359993</v>
      </c>
      <c r="J38">
        <v>150385.82952375358</v>
      </c>
      <c r="K38">
        <v>128333.35367294402</v>
      </c>
      <c r="L38">
        <v>5247.328806720001</v>
      </c>
      <c r="M38">
        <v>13034629.548056025</v>
      </c>
    </row>
    <row r="67" spans="3:8" x14ac:dyDescent="0.25">
      <c r="C67" t="s">
        <v>725</v>
      </c>
      <c r="D67" t="s">
        <v>726</v>
      </c>
      <c r="E67" t="s">
        <v>727</v>
      </c>
      <c r="F67" t="s">
        <v>728</v>
      </c>
      <c r="G67" t="s">
        <v>729</v>
      </c>
      <c r="H67" t="s">
        <v>730</v>
      </c>
    </row>
    <row r="68" spans="3:8" x14ac:dyDescent="0.25">
      <c r="C68">
        <v>9758293.2493296489</v>
      </c>
      <c r="D68">
        <v>2043594.7466917527</v>
      </c>
      <c r="E68">
        <v>1041676.0523153598</v>
      </c>
      <c r="F68">
        <v>72768.906957423358</v>
      </c>
      <c r="G68">
        <v>39108.553019439998</v>
      </c>
      <c r="H68">
        <v>79188.039742400011</v>
      </c>
    </row>
  </sheetData>
  <pageMargins left="0.7" right="0.7" top="0.75" bottom="0.75" header="0.3" footer="0.3"/>
  <drawing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818F9-D380-47A4-A46A-EE4195E45689}">
  <sheetPr>
    <tabColor theme="9" tint="-0.249977111117893"/>
  </sheetPr>
  <dimension ref="A1:K284"/>
  <sheetViews>
    <sheetView workbookViewId="0">
      <pane ySplit="2" topLeftCell="A3" activePane="bottomLeft" state="frozen"/>
      <selection pane="bottomLeft"/>
    </sheetView>
  </sheetViews>
  <sheetFormatPr defaultRowHeight="15" x14ac:dyDescent="0.25"/>
  <cols>
    <col min="1" max="1" width="45.7109375" customWidth="1"/>
    <col min="2" max="2" width="15.7109375" customWidth="1"/>
    <col min="3" max="9" width="15.7109375" style="1" customWidth="1"/>
    <col min="10" max="10" width="35.7109375" customWidth="1"/>
  </cols>
  <sheetData>
    <row r="1" spans="1:10" x14ac:dyDescent="0.25">
      <c r="A1" s="7" t="s">
        <v>995</v>
      </c>
      <c r="B1" s="7"/>
      <c r="C1" s="53">
        <f>SUM(C3:C284)</f>
        <v>13890783.745304104</v>
      </c>
      <c r="D1" s="53">
        <f t="shared" ref="D1:I1" si="0">SUM(D3:D284)</f>
        <v>10458799.545327367</v>
      </c>
      <c r="E1" s="53">
        <f t="shared" si="0"/>
        <v>2058252.2868593601</v>
      </c>
      <c r="F1" s="53">
        <f t="shared" si="0"/>
        <v>1225335.1367038912</v>
      </c>
      <c r="G1" s="53">
        <f t="shared" si="0"/>
        <v>55649.972679567611</v>
      </c>
      <c r="H1" s="53">
        <f t="shared" si="0"/>
        <v>15434.265540960001</v>
      </c>
      <c r="I1" s="53">
        <f t="shared" si="0"/>
        <v>77312.538192959997</v>
      </c>
      <c r="J1" s="2"/>
    </row>
    <row r="2" spans="1:10" x14ac:dyDescent="0.25">
      <c r="A2" t="s">
        <v>0</v>
      </c>
      <c r="B2" s="3" t="s">
        <v>996</v>
      </c>
      <c r="C2" s="13" t="s">
        <v>9</v>
      </c>
      <c r="D2" s="13" t="s">
        <v>637</v>
      </c>
      <c r="E2" s="13" t="s">
        <v>638</v>
      </c>
      <c r="F2" s="13" t="s">
        <v>639</v>
      </c>
      <c r="G2" s="13" t="s">
        <v>640</v>
      </c>
      <c r="H2" s="13" t="s">
        <v>641</v>
      </c>
      <c r="I2" s="13" t="s">
        <v>642</v>
      </c>
      <c r="J2" s="1" t="s">
        <v>176</v>
      </c>
    </row>
    <row r="3" spans="1:10" x14ac:dyDescent="0.25">
      <c r="A3" t="s">
        <v>732</v>
      </c>
      <c r="B3" s="3" t="s">
        <v>191</v>
      </c>
      <c r="C3" s="1">
        <f t="shared" ref="C3:C66" si="1">SUM(D3:I3)</f>
        <v>1412256.9877416005</v>
      </c>
      <c r="D3" s="2">
        <v>1410006.0744000005</v>
      </c>
      <c r="E3" s="2">
        <v>0</v>
      </c>
      <c r="F3" s="2">
        <v>1190.2123800000002</v>
      </c>
      <c r="G3" s="2">
        <v>1060.7009616000003</v>
      </c>
      <c r="H3" s="2">
        <v>0</v>
      </c>
      <c r="I3" s="2">
        <v>0</v>
      </c>
      <c r="J3" s="1" t="s">
        <v>192</v>
      </c>
    </row>
    <row r="4" spans="1:10" x14ac:dyDescent="0.25">
      <c r="A4" s="32" t="s">
        <v>10</v>
      </c>
      <c r="B4" s="3" t="s">
        <v>194</v>
      </c>
      <c r="C4" s="1">
        <f t="shared" si="1"/>
        <v>1175379.4589644803</v>
      </c>
      <c r="D4" s="2">
        <v>473823.96020800009</v>
      </c>
      <c r="E4" s="2">
        <v>681824</v>
      </c>
      <c r="F4" s="2">
        <v>7694.1446400000004</v>
      </c>
      <c r="G4" s="2">
        <v>12037.354116479999</v>
      </c>
      <c r="H4" s="2">
        <v>0</v>
      </c>
      <c r="I4" s="2">
        <v>0</v>
      </c>
      <c r="J4" s="1" t="s">
        <v>195</v>
      </c>
    </row>
    <row r="5" spans="1:10" x14ac:dyDescent="0.25">
      <c r="A5" t="s">
        <v>736</v>
      </c>
      <c r="B5" s="3" t="s">
        <v>197</v>
      </c>
      <c r="C5" s="1">
        <f t="shared" si="1"/>
        <v>949710.83135040011</v>
      </c>
      <c r="D5" s="2">
        <v>948746.27190672013</v>
      </c>
      <c r="E5" s="2">
        <v>0</v>
      </c>
      <c r="F5" s="2">
        <v>440.00787600000001</v>
      </c>
      <c r="G5" s="2">
        <v>524.55156768000006</v>
      </c>
      <c r="H5" s="2">
        <v>0</v>
      </c>
      <c r="I5" s="2">
        <v>0</v>
      </c>
      <c r="J5" s="1" t="s">
        <v>192</v>
      </c>
    </row>
    <row r="6" spans="1:10" x14ac:dyDescent="0.25">
      <c r="A6" s="32" t="s">
        <v>735</v>
      </c>
      <c r="B6" s="3" t="s">
        <v>198</v>
      </c>
      <c r="C6" s="1">
        <f t="shared" si="1"/>
        <v>857830.23750816006</v>
      </c>
      <c r="D6" s="2">
        <v>856958.95845504</v>
      </c>
      <c r="E6" s="2">
        <v>0</v>
      </c>
      <c r="F6" s="2">
        <v>397.44431999999995</v>
      </c>
      <c r="G6" s="2">
        <v>473.83473312000007</v>
      </c>
      <c r="H6" s="2">
        <v>0</v>
      </c>
      <c r="I6" s="2">
        <v>0</v>
      </c>
      <c r="J6" s="1" t="s">
        <v>192</v>
      </c>
    </row>
    <row r="7" spans="1:10" x14ac:dyDescent="0.25">
      <c r="A7" s="32" t="s">
        <v>734</v>
      </c>
      <c r="B7" s="3" t="s">
        <v>200</v>
      </c>
      <c r="C7" s="1">
        <f t="shared" si="1"/>
        <v>677759.24884752033</v>
      </c>
      <c r="D7" s="2">
        <v>676909.75665600027</v>
      </c>
      <c r="E7" s="2">
        <v>0</v>
      </c>
      <c r="F7" s="2">
        <v>441.48661199999998</v>
      </c>
      <c r="G7" s="2">
        <v>408.00557952000003</v>
      </c>
      <c r="H7" s="2">
        <v>0</v>
      </c>
      <c r="I7" s="2">
        <v>0</v>
      </c>
      <c r="J7" s="1" t="s">
        <v>192</v>
      </c>
    </row>
    <row r="8" spans="1:10" x14ac:dyDescent="0.25">
      <c r="A8" s="32" t="s">
        <v>733</v>
      </c>
      <c r="B8" s="3" t="s">
        <v>201</v>
      </c>
      <c r="C8" s="1">
        <f t="shared" si="1"/>
        <v>649237.62946895999</v>
      </c>
      <c r="D8" s="2">
        <v>648325.79721503996</v>
      </c>
      <c r="E8" s="2">
        <v>0</v>
      </c>
      <c r="F8" s="2">
        <v>553.43509200000005</v>
      </c>
      <c r="G8" s="2">
        <v>358.39716191999997</v>
      </c>
      <c r="H8" s="2">
        <v>0</v>
      </c>
      <c r="I8" s="2">
        <v>0</v>
      </c>
      <c r="J8" s="1" t="s">
        <v>192</v>
      </c>
    </row>
    <row r="9" spans="1:10" x14ac:dyDescent="0.25">
      <c r="A9" s="32" t="s">
        <v>737</v>
      </c>
      <c r="B9" s="3" t="s">
        <v>203</v>
      </c>
      <c r="C9" s="1">
        <f t="shared" si="1"/>
        <v>620138.2936996799</v>
      </c>
      <c r="D9" s="2">
        <v>234084.57317807997</v>
      </c>
      <c r="E9" s="2">
        <v>322905</v>
      </c>
      <c r="F9" s="2">
        <v>54897.420816000005</v>
      </c>
      <c r="G9" s="2">
        <v>8251.2997055999986</v>
      </c>
      <c r="H9" s="2">
        <v>0</v>
      </c>
      <c r="I9" s="2">
        <v>0</v>
      </c>
      <c r="J9" s="1" t="s">
        <v>195</v>
      </c>
    </row>
    <row r="10" spans="1:10" x14ac:dyDescent="0.25">
      <c r="A10" s="32" t="s">
        <v>738</v>
      </c>
      <c r="B10" s="3" t="s">
        <v>204</v>
      </c>
      <c r="C10" s="1">
        <f t="shared" si="1"/>
        <v>459345.4565314608</v>
      </c>
      <c r="D10" s="2">
        <v>165662.23465609923</v>
      </c>
      <c r="E10" s="2">
        <v>282942</v>
      </c>
      <c r="F10" s="2">
        <v>4188.5009636400009</v>
      </c>
      <c r="G10" s="2">
        <v>6552.7209117216007</v>
      </c>
      <c r="H10" s="2">
        <v>0</v>
      </c>
      <c r="I10" s="2">
        <v>0</v>
      </c>
      <c r="J10" s="1" t="s">
        <v>195</v>
      </c>
    </row>
    <row r="11" spans="1:10" x14ac:dyDescent="0.25">
      <c r="A11" s="32" t="s">
        <v>741</v>
      </c>
      <c r="B11" s="3" t="s">
        <v>206</v>
      </c>
      <c r="C11" s="1">
        <f t="shared" si="1"/>
        <v>444273.16080671997</v>
      </c>
      <c r="D11" s="2">
        <v>443821.08617279999</v>
      </c>
      <c r="E11" s="2">
        <v>0</v>
      </c>
      <c r="F11" s="2">
        <v>205.87089600000002</v>
      </c>
      <c r="G11" s="2">
        <v>246.20373792000001</v>
      </c>
      <c r="H11" s="2">
        <v>0</v>
      </c>
      <c r="I11" s="2">
        <v>0</v>
      </c>
      <c r="J11" s="1" t="s">
        <v>192</v>
      </c>
    </row>
    <row r="12" spans="1:10" x14ac:dyDescent="0.25">
      <c r="A12" s="32" t="s">
        <v>739</v>
      </c>
      <c r="B12" s="3" t="s">
        <v>208</v>
      </c>
      <c r="C12" s="1">
        <f t="shared" si="1"/>
        <v>406683.81603753119</v>
      </c>
      <c r="D12" s="2">
        <v>168053.67592701761</v>
      </c>
      <c r="E12" s="2">
        <v>229706</v>
      </c>
      <c r="F12" s="2">
        <v>3479.9998993200002</v>
      </c>
      <c r="G12" s="2">
        <v>5444.1402111936004</v>
      </c>
      <c r="H12" s="2">
        <v>0</v>
      </c>
      <c r="I12" s="2">
        <v>0</v>
      </c>
      <c r="J12" s="1" t="s">
        <v>195</v>
      </c>
    </row>
    <row r="13" spans="1:10" x14ac:dyDescent="0.25">
      <c r="A13" s="32" t="s">
        <v>745</v>
      </c>
      <c r="B13" s="3" t="s">
        <v>210</v>
      </c>
      <c r="C13" s="1">
        <f t="shared" si="1"/>
        <v>398557.79841024004</v>
      </c>
      <c r="D13" s="2">
        <v>17297.814643199999</v>
      </c>
      <c r="E13" s="2">
        <v>0</v>
      </c>
      <c r="F13" s="2">
        <v>381250.27836</v>
      </c>
      <c r="G13" s="2">
        <v>9.7054070400000008</v>
      </c>
      <c r="H13" s="2">
        <v>0</v>
      </c>
      <c r="I13" s="2">
        <v>0</v>
      </c>
      <c r="J13" s="1" t="s">
        <v>211</v>
      </c>
    </row>
    <row r="14" spans="1:10" x14ac:dyDescent="0.25">
      <c r="A14" s="32" t="s">
        <v>740</v>
      </c>
      <c r="B14" s="3" t="s">
        <v>213</v>
      </c>
      <c r="C14" s="1">
        <f t="shared" si="1"/>
        <v>362939.30611344002</v>
      </c>
      <c r="D14" s="2">
        <v>6626.5593911999995</v>
      </c>
      <c r="E14" s="2">
        <v>0</v>
      </c>
      <c r="F14" s="2">
        <v>356309.25926399999</v>
      </c>
      <c r="G14" s="2">
        <v>3.48745824</v>
      </c>
      <c r="H14" s="2">
        <v>0</v>
      </c>
      <c r="I14" s="2">
        <v>0</v>
      </c>
      <c r="J14" s="1" t="s">
        <v>192</v>
      </c>
    </row>
    <row r="15" spans="1:10" x14ac:dyDescent="0.25">
      <c r="A15" s="32" t="s">
        <v>742</v>
      </c>
      <c r="B15" s="3" t="s">
        <v>214</v>
      </c>
      <c r="C15" s="1">
        <f t="shared" si="1"/>
        <v>318056.0877932256</v>
      </c>
      <c r="D15" s="2">
        <v>127247.12139425923</v>
      </c>
      <c r="E15" s="2">
        <v>182954</v>
      </c>
      <c r="F15" s="2">
        <v>3061.0038412800004</v>
      </c>
      <c r="G15" s="2">
        <v>4793.9625576864</v>
      </c>
      <c r="H15" s="2">
        <v>0</v>
      </c>
      <c r="I15" s="2">
        <v>0</v>
      </c>
      <c r="J15" s="1" t="s">
        <v>195</v>
      </c>
    </row>
    <row r="16" spans="1:10" x14ac:dyDescent="0.25">
      <c r="A16" s="32" t="s">
        <v>743</v>
      </c>
      <c r="B16" s="3" t="s">
        <v>216</v>
      </c>
      <c r="C16" s="1">
        <f t="shared" si="1"/>
        <v>271876.07524896006</v>
      </c>
      <c r="D16" s="2">
        <v>271581.91401600005</v>
      </c>
      <c r="E16" s="2">
        <v>0</v>
      </c>
      <c r="F16" s="2">
        <v>136.92823200000001</v>
      </c>
      <c r="G16" s="2">
        <v>157.23300096</v>
      </c>
      <c r="H16" s="2">
        <v>0</v>
      </c>
      <c r="I16" s="2">
        <v>0</v>
      </c>
      <c r="J16" s="1" t="s">
        <v>192</v>
      </c>
    </row>
    <row r="17" spans="1:10" x14ac:dyDescent="0.25">
      <c r="A17" s="32" t="s">
        <v>770</v>
      </c>
      <c r="B17" s="3" t="s">
        <v>217</v>
      </c>
      <c r="C17" s="1">
        <f t="shared" si="1"/>
        <v>226746.91501056007</v>
      </c>
      <c r="D17" s="2">
        <v>225979.59790224006</v>
      </c>
      <c r="E17" s="2">
        <v>0</v>
      </c>
      <c r="F17" s="2">
        <v>227.55996144000002</v>
      </c>
      <c r="G17" s="2">
        <v>539.75714687999982</v>
      </c>
      <c r="H17" s="2">
        <v>0</v>
      </c>
      <c r="I17" s="2">
        <v>0</v>
      </c>
      <c r="J17" s="1" t="s">
        <v>192</v>
      </c>
    </row>
    <row r="18" spans="1:10" x14ac:dyDescent="0.25">
      <c r="A18" t="s">
        <v>744</v>
      </c>
      <c r="B18" s="3" t="s">
        <v>219</v>
      </c>
      <c r="C18" s="1">
        <f t="shared" si="1"/>
        <v>223198.38724175998</v>
      </c>
      <c r="D18" s="2">
        <v>222975.008928</v>
      </c>
      <c r="E18" s="2">
        <v>0</v>
      </c>
      <c r="F18" s="2">
        <v>103.18265999999998</v>
      </c>
      <c r="G18" s="2">
        <v>120.19565376000001</v>
      </c>
      <c r="H18" s="2">
        <v>0</v>
      </c>
      <c r="I18" s="2">
        <v>0</v>
      </c>
      <c r="J18" s="1" t="s">
        <v>192</v>
      </c>
    </row>
    <row r="19" spans="1:10" x14ac:dyDescent="0.25">
      <c r="A19" s="32" t="s">
        <v>747</v>
      </c>
      <c r="B19" s="3" t="s">
        <v>220</v>
      </c>
      <c r="C19" s="1">
        <f t="shared" si="1"/>
        <v>211568.61930624</v>
      </c>
      <c r="D19" s="2">
        <v>211351.57887312002</v>
      </c>
      <c r="E19" s="2">
        <v>0</v>
      </c>
      <c r="F19" s="2">
        <v>100.737756</v>
      </c>
      <c r="G19" s="2">
        <v>116.30267711999998</v>
      </c>
      <c r="H19" s="2">
        <v>0</v>
      </c>
      <c r="I19" s="2">
        <v>0</v>
      </c>
      <c r="J19" s="1" t="s">
        <v>192</v>
      </c>
    </row>
    <row r="20" spans="1:10" x14ac:dyDescent="0.25">
      <c r="A20" s="32" t="s">
        <v>750</v>
      </c>
      <c r="B20" s="3" t="s">
        <v>222</v>
      </c>
      <c r="C20" s="1">
        <f t="shared" si="1"/>
        <v>170098.22633328001</v>
      </c>
      <c r="D20" s="2">
        <v>169920.76422384</v>
      </c>
      <c r="E20" s="2">
        <v>0</v>
      </c>
      <c r="F20" s="2">
        <v>81.516456000000005</v>
      </c>
      <c r="G20" s="2">
        <v>95.945653440000001</v>
      </c>
      <c r="H20" s="2">
        <v>0</v>
      </c>
      <c r="I20" s="2">
        <v>0</v>
      </c>
      <c r="J20" s="1" t="s">
        <v>183</v>
      </c>
    </row>
    <row r="21" spans="1:10" x14ac:dyDescent="0.25">
      <c r="A21" s="32" t="s">
        <v>13</v>
      </c>
      <c r="B21" s="3" t="s">
        <v>223</v>
      </c>
      <c r="C21" s="1">
        <f t="shared" si="1"/>
        <v>153146.63078063997</v>
      </c>
      <c r="D21" s="2">
        <v>150205.68460799998</v>
      </c>
      <c r="E21" s="2">
        <v>0</v>
      </c>
      <c r="F21" s="2">
        <v>100.833012</v>
      </c>
      <c r="G21" s="2">
        <v>188.40384864000001</v>
      </c>
      <c r="H21" s="2">
        <v>2651.709312</v>
      </c>
      <c r="I21" s="2">
        <v>0</v>
      </c>
      <c r="J21" s="1" t="s">
        <v>192</v>
      </c>
    </row>
    <row r="22" spans="1:10" x14ac:dyDescent="0.25">
      <c r="A22" s="32" t="s">
        <v>746</v>
      </c>
      <c r="B22" s="3" t="s">
        <v>224</v>
      </c>
      <c r="C22" s="1">
        <f t="shared" si="1"/>
        <v>128540.33920385281</v>
      </c>
      <c r="D22" s="2">
        <v>10930.411900799996</v>
      </c>
      <c r="E22" s="2">
        <v>50868.164592000001</v>
      </c>
      <c r="F22" s="2">
        <v>66636.128412000005</v>
      </c>
      <c r="G22" s="2">
        <v>105.6342990528</v>
      </c>
      <c r="H22" s="2">
        <v>0</v>
      </c>
      <c r="I22" s="2">
        <v>0</v>
      </c>
      <c r="J22" s="1" t="s">
        <v>225</v>
      </c>
    </row>
    <row r="23" spans="1:10" x14ac:dyDescent="0.25">
      <c r="A23" s="32" t="s">
        <v>992</v>
      </c>
      <c r="B23" s="3" t="s">
        <v>226</v>
      </c>
      <c r="C23" s="1">
        <f t="shared" si="1"/>
        <v>127145.46230063999</v>
      </c>
      <c r="D23" s="2">
        <v>126982.82610719999</v>
      </c>
      <c r="E23" s="2">
        <v>0</v>
      </c>
      <c r="F23" s="2">
        <v>66.01467599999998</v>
      </c>
      <c r="G23" s="2">
        <v>96.621517440000005</v>
      </c>
      <c r="H23" s="2">
        <v>0</v>
      </c>
      <c r="I23" s="2">
        <v>0</v>
      </c>
      <c r="J23" s="1" t="s">
        <v>192</v>
      </c>
    </row>
    <row r="24" spans="1:10" x14ac:dyDescent="0.25">
      <c r="A24" s="32" t="s">
        <v>763</v>
      </c>
      <c r="B24" s="3" t="s">
        <v>227</v>
      </c>
      <c r="C24" s="1">
        <f t="shared" si="1"/>
        <v>112881.12541776001</v>
      </c>
      <c r="D24" s="2">
        <v>112706.24728608</v>
      </c>
      <c r="E24" s="2">
        <v>0</v>
      </c>
      <c r="F24" s="2">
        <v>65.982923999999997</v>
      </c>
      <c r="G24" s="2">
        <v>108.89520768</v>
      </c>
      <c r="H24" s="2">
        <v>0</v>
      </c>
      <c r="I24" s="2">
        <v>0</v>
      </c>
      <c r="J24" s="1" t="s">
        <v>228</v>
      </c>
    </row>
    <row r="25" spans="1:10" x14ac:dyDescent="0.25">
      <c r="A25" t="s">
        <v>748</v>
      </c>
      <c r="B25" s="3" t="s">
        <v>230</v>
      </c>
      <c r="C25" s="1">
        <f t="shared" si="1"/>
        <v>111251.08188432002</v>
      </c>
      <c r="D25" s="2">
        <v>7757.0772854400002</v>
      </c>
      <c r="E25" s="2">
        <v>0</v>
      </c>
      <c r="F25" s="2">
        <v>103489.70927904002</v>
      </c>
      <c r="G25" s="2">
        <v>4.2953198400000039</v>
      </c>
      <c r="H25" s="2">
        <v>0</v>
      </c>
      <c r="I25" s="2">
        <v>0</v>
      </c>
      <c r="J25" s="1" t="s">
        <v>211</v>
      </c>
    </row>
    <row r="26" spans="1:10" x14ac:dyDescent="0.25">
      <c r="A26" t="s">
        <v>752</v>
      </c>
      <c r="B26" s="3" t="s">
        <v>232</v>
      </c>
      <c r="C26" s="1">
        <f t="shared" si="1"/>
        <v>108407.94629616001</v>
      </c>
      <c r="D26" s="2">
        <v>108308.02003056</v>
      </c>
      <c r="E26" s="2">
        <v>0</v>
      </c>
      <c r="F26" s="2">
        <v>45.586800000000004</v>
      </c>
      <c r="G26" s="2">
        <v>54.339465600000004</v>
      </c>
      <c r="H26" s="2">
        <v>0</v>
      </c>
      <c r="I26" s="2">
        <v>0</v>
      </c>
      <c r="J26" s="1" t="s">
        <v>192</v>
      </c>
    </row>
    <row r="27" spans="1:10" x14ac:dyDescent="0.25">
      <c r="A27" t="s">
        <v>754</v>
      </c>
      <c r="B27" s="3" t="s">
        <v>234</v>
      </c>
      <c r="C27" s="1">
        <f t="shared" si="1"/>
        <v>104208.56512416001</v>
      </c>
      <c r="D27" s="2">
        <v>104081.96736000001</v>
      </c>
      <c r="E27" s="2">
        <v>0</v>
      </c>
      <c r="F27" s="2">
        <v>54.658800000000006</v>
      </c>
      <c r="G27" s="2">
        <v>71.938964160000012</v>
      </c>
      <c r="H27" s="2">
        <v>0</v>
      </c>
      <c r="I27" s="2">
        <v>0</v>
      </c>
      <c r="J27" s="1" t="s">
        <v>183</v>
      </c>
    </row>
    <row r="28" spans="1:10" x14ac:dyDescent="0.25">
      <c r="A28" s="32" t="s">
        <v>792</v>
      </c>
      <c r="B28" s="3" t="s">
        <v>235</v>
      </c>
      <c r="C28" s="1">
        <f t="shared" si="1"/>
        <v>102336.99211008</v>
      </c>
      <c r="D28" s="2">
        <v>102221.59282272001</v>
      </c>
      <c r="E28" s="2">
        <v>0</v>
      </c>
      <c r="F28" s="2">
        <v>50.354135999999997</v>
      </c>
      <c r="G28" s="2">
        <v>65.045151360000006</v>
      </c>
      <c r="H28" s="2">
        <v>0</v>
      </c>
      <c r="I28" s="2">
        <v>0</v>
      </c>
      <c r="J28" s="1" t="s">
        <v>192</v>
      </c>
    </row>
    <row r="29" spans="1:10" x14ac:dyDescent="0.25">
      <c r="A29" t="s">
        <v>751</v>
      </c>
      <c r="B29" s="3" t="s">
        <v>237</v>
      </c>
      <c r="C29" s="1">
        <f t="shared" si="1"/>
        <v>98818.721547840003</v>
      </c>
      <c r="D29" s="2">
        <v>98718.600959999996</v>
      </c>
      <c r="E29" s="2">
        <v>0</v>
      </c>
      <c r="F29" s="2">
        <v>45.672984</v>
      </c>
      <c r="G29" s="2">
        <v>54.447603839999999</v>
      </c>
      <c r="H29" s="2">
        <v>0</v>
      </c>
      <c r="I29" s="2">
        <v>0</v>
      </c>
      <c r="J29" s="1" t="s">
        <v>192</v>
      </c>
    </row>
    <row r="30" spans="1:10" x14ac:dyDescent="0.25">
      <c r="A30" t="s">
        <v>762</v>
      </c>
      <c r="B30" s="3" t="s">
        <v>239</v>
      </c>
      <c r="C30" s="1">
        <f t="shared" si="1"/>
        <v>82127.444948639997</v>
      </c>
      <c r="D30" s="2">
        <v>82034.674223039998</v>
      </c>
      <c r="E30" s="2">
        <v>0</v>
      </c>
      <c r="F30" s="2">
        <v>42.486443999999999</v>
      </c>
      <c r="G30" s="2">
        <v>50.2842816</v>
      </c>
      <c r="H30" s="2">
        <v>0</v>
      </c>
      <c r="I30" s="2">
        <v>0</v>
      </c>
      <c r="J30" s="1" t="s">
        <v>183</v>
      </c>
    </row>
    <row r="31" spans="1:10" x14ac:dyDescent="0.25">
      <c r="A31" t="s">
        <v>753</v>
      </c>
      <c r="B31" s="3" t="s">
        <v>241</v>
      </c>
      <c r="C31" s="1">
        <f t="shared" si="1"/>
        <v>78580.602485280004</v>
      </c>
      <c r="D31" s="2">
        <v>2089.5589310400005</v>
      </c>
      <c r="E31" s="2">
        <v>0</v>
      </c>
      <c r="F31" s="2">
        <v>76489.921529280007</v>
      </c>
      <c r="G31" s="2">
        <v>1.1220249600000001</v>
      </c>
      <c r="H31" s="2">
        <v>0</v>
      </c>
      <c r="I31" s="2">
        <v>0</v>
      </c>
      <c r="J31" s="1" t="s">
        <v>211</v>
      </c>
    </row>
    <row r="32" spans="1:10" x14ac:dyDescent="0.25">
      <c r="A32" t="s">
        <v>760</v>
      </c>
      <c r="B32" s="3" t="s">
        <v>243</v>
      </c>
      <c r="C32" s="1">
        <f t="shared" si="1"/>
        <v>77258.651238719991</v>
      </c>
      <c r="D32" s="2">
        <v>77167.339199999988</v>
      </c>
      <c r="E32" s="2">
        <v>0</v>
      </c>
      <c r="F32" s="2">
        <v>38.946095999999997</v>
      </c>
      <c r="G32" s="2">
        <v>52.36594272</v>
      </c>
      <c r="H32" s="2">
        <v>0</v>
      </c>
      <c r="I32" s="2">
        <v>0</v>
      </c>
      <c r="J32" s="1" t="s">
        <v>183</v>
      </c>
    </row>
    <row r="33" spans="1:10" x14ac:dyDescent="0.25">
      <c r="A33" t="s">
        <v>759</v>
      </c>
      <c r="B33" s="3" t="s">
        <v>245</v>
      </c>
      <c r="C33" s="1">
        <f t="shared" si="1"/>
        <v>77012.106756480018</v>
      </c>
      <c r="D33" s="2">
        <v>76932.076838400011</v>
      </c>
      <c r="E33" s="2">
        <v>0</v>
      </c>
      <c r="F33" s="2">
        <v>36.287999999999997</v>
      </c>
      <c r="G33" s="2">
        <v>43.741918079999998</v>
      </c>
      <c r="H33" s="2">
        <v>0</v>
      </c>
      <c r="I33" s="2">
        <v>0</v>
      </c>
      <c r="J33" s="1" t="s">
        <v>179</v>
      </c>
    </row>
    <row r="34" spans="1:10" x14ac:dyDescent="0.25">
      <c r="A34" s="32" t="s">
        <v>757</v>
      </c>
      <c r="B34" s="3" t="s">
        <v>12</v>
      </c>
      <c r="C34" s="1">
        <f t="shared" si="1"/>
        <v>70581.765562560002</v>
      </c>
      <c r="D34" s="2">
        <v>70511.125255200008</v>
      </c>
      <c r="E34" s="2">
        <v>0</v>
      </c>
      <c r="F34" s="2">
        <v>32.629716000000002</v>
      </c>
      <c r="G34" s="2">
        <v>38.010591359999999</v>
      </c>
      <c r="H34" s="2">
        <v>0</v>
      </c>
      <c r="I34" s="2">
        <v>0</v>
      </c>
      <c r="J34" s="1" t="s">
        <v>192</v>
      </c>
    </row>
    <row r="35" spans="1:10" x14ac:dyDescent="0.25">
      <c r="A35" s="32" t="s">
        <v>797</v>
      </c>
      <c r="B35" s="3" t="s">
        <v>246</v>
      </c>
      <c r="C35" s="1">
        <f t="shared" si="1"/>
        <v>66055.108452479995</v>
      </c>
      <c r="D35" s="2">
        <v>65907.259074720001</v>
      </c>
      <c r="E35" s="2">
        <v>0</v>
      </c>
      <c r="F35" s="2">
        <v>48.911052959999999</v>
      </c>
      <c r="G35" s="2">
        <v>98.938324800000004</v>
      </c>
      <c r="H35" s="2">
        <v>0</v>
      </c>
      <c r="I35" s="2">
        <v>0</v>
      </c>
      <c r="J35" s="1" t="s">
        <v>192</v>
      </c>
    </row>
    <row r="36" spans="1:10" x14ac:dyDescent="0.25">
      <c r="A36" t="s">
        <v>775</v>
      </c>
      <c r="B36" s="3" t="s">
        <v>248</v>
      </c>
      <c r="C36" s="1">
        <f t="shared" si="1"/>
        <v>59618.20539024</v>
      </c>
      <c r="D36" s="2">
        <v>59550.326781119998</v>
      </c>
      <c r="E36" s="2">
        <v>0</v>
      </c>
      <c r="F36" s="2">
        <v>29.501690400000001</v>
      </c>
      <c r="G36" s="2">
        <v>38.376918719999999</v>
      </c>
      <c r="H36" s="2">
        <v>0</v>
      </c>
      <c r="I36" s="2">
        <v>0</v>
      </c>
      <c r="J36" s="1" t="s">
        <v>183</v>
      </c>
    </row>
    <row r="37" spans="1:10" x14ac:dyDescent="0.25">
      <c r="A37" t="s">
        <v>766</v>
      </c>
      <c r="B37" s="3" t="s">
        <v>250</v>
      </c>
      <c r="C37" s="1">
        <f t="shared" si="1"/>
        <v>52499.919286080003</v>
      </c>
      <c r="D37" s="2">
        <v>6441.6273969599943</v>
      </c>
      <c r="E37" s="2">
        <v>45800.804669760008</v>
      </c>
      <c r="F37" s="2">
        <v>76.869323999999992</v>
      </c>
      <c r="G37" s="2">
        <v>180.61789535999998</v>
      </c>
      <c r="H37" s="2">
        <v>0</v>
      </c>
      <c r="I37" s="2">
        <v>0</v>
      </c>
      <c r="J37" s="1" t="s">
        <v>251</v>
      </c>
    </row>
    <row r="38" spans="1:10" x14ac:dyDescent="0.25">
      <c r="A38" s="32" t="s">
        <v>769</v>
      </c>
      <c r="B38" s="3" t="s">
        <v>253</v>
      </c>
      <c r="C38" s="1">
        <f t="shared" si="1"/>
        <v>49144.646255039996</v>
      </c>
      <c r="D38" s="2">
        <v>49093.881701759994</v>
      </c>
      <c r="E38" s="2">
        <v>0</v>
      </c>
      <c r="F38" s="2">
        <v>23.144939999999998</v>
      </c>
      <c r="G38" s="2">
        <v>27.619613279999996</v>
      </c>
      <c r="H38" s="2">
        <v>0</v>
      </c>
      <c r="I38" s="2">
        <v>0</v>
      </c>
      <c r="J38" s="1" t="s">
        <v>179</v>
      </c>
    </row>
    <row r="39" spans="1:10" x14ac:dyDescent="0.25">
      <c r="A39" t="s">
        <v>772</v>
      </c>
      <c r="B39" s="3" t="s">
        <v>255</v>
      </c>
      <c r="C39" s="1">
        <f t="shared" si="1"/>
        <v>47599.620697440012</v>
      </c>
      <c r="D39" s="2">
        <v>47550.451999680008</v>
      </c>
      <c r="E39" s="2">
        <v>0</v>
      </c>
      <c r="F39" s="2">
        <v>22.417547039999999</v>
      </c>
      <c r="G39" s="2">
        <v>26.751150719999998</v>
      </c>
      <c r="H39" s="2">
        <v>0</v>
      </c>
      <c r="I39" s="2">
        <v>0</v>
      </c>
      <c r="J39" s="1" t="s">
        <v>179</v>
      </c>
    </row>
    <row r="40" spans="1:10" x14ac:dyDescent="0.25">
      <c r="A40" t="s">
        <v>765</v>
      </c>
      <c r="B40" s="3" t="s">
        <v>257</v>
      </c>
      <c r="C40" s="1">
        <f t="shared" si="1"/>
        <v>47514.270142080015</v>
      </c>
      <c r="D40" s="2">
        <v>47465.672798880012</v>
      </c>
      <c r="E40" s="2">
        <v>0</v>
      </c>
      <c r="F40" s="2">
        <v>22.225402079999999</v>
      </c>
      <c r="G40" s="2">
        <v>26.371941120000006</v>
      </c>
      <c r="H40" s="2">
        <v>0</v>
      </c>
      <c r="I40" s="2">
        <v>0</v>
      </c>
      <c r="J40" s="1" t="s">
        <v>179</v>
      </c>
    </row>
    <row r="41" spans="1:10" x14ac:dyDescent="0.25">
      <c r="A41" t="s">
        <v>784</v>
      </c>
      <c r="B41" s="3" t="s">
        <v>259</v>
      </c>
      <c r="C41" s="1">
        <f t="shared" si="1"/>
        <v>45713.604152159991</v>
      </c>
      <c r="D41" s="2">
        <v>1738.6321982400002</v>
      </c>
      <c r="E41" s="2">
        <v>0</v>
      </c>
      <c r="F41" s="2">
        <v>43974.106847999996</v>
      </c>
      <c r="G41" s="2">
        <v>0.86510591999999997</v>
      </c>
      <c r="H41" s="2">
        <v>0</v>
      </c>
      <c r="I41" s="2">
        <v>0</v>
      </c>
      <c r="J41" s="1" t="s">
        <v>211</v>
      </c>
    </row>
    <row r="42" spans="1:10" x14ac:dyDescent="0.25">
      <c r="A42" t="s">
        <v>997</v>
      </c>
      <c r="B42" s="3" t="s">
        <v>261</v>
      </c>
      <c r="C42" s="1">
        <f t="shared" si="1"/>
        <v>45055.07320608</v>
      </c>
      <c r="D42" s="2">
        <v>115.98960239999457</v>
      </c>
      <c r="E42" s="2">
        <v>42844.751711999997</v>
      </c>
      <c r="F42" s="2">
        <v>300.94881264000003</v>
      </c>
      <c r="G42" s="2">
        <v>1793.3830790399998</v>
      </c>
      <c r="H42" s="2">
        <v>0</v>
      </c>
      <c r="I42" s="2">
        <v>0</v>
      </c>
      <c r="J42" s="1" t="s">
        <v>192</v>
      </c>
    </row>
    <row r="43" spans="1:10" x14ac:dyDescent="0.25">
      <c r="A43" s="32" t="s">
        <v>779</v>
      </c>
      <c r="B43" s="3" t="s">
        <v>262</v>
      </c>
      <c r="C43" s="1">
        <f t="shared" si="1"/>
        <v>43001.9874808272</v>
      </c>
      <c r="D43" s="2">
        <v>5497.2373879584011</v>
      </c>
      <c r="E43" s="2">
        <v>0</v>
      </c>
      <c r="F43" s="2">
        <v>2.5717985999999993</v>
      </c>
      <c r="G43" s="2">
        <v>2533.5364910687999</v>
      </c>
      <c r="H43" s="2">
        <v>8577.7211520000001</v>
      </c>
      <c r="I43" s="2">
        <v>26390.920651200002</v>
      </c>
      <c r="J43" s="1" t="s">
        <v>179</v>
      </c>
    </row>
    <row r="44" spans="1:10" x14ac:dyDescent="0.25">
      <c r="A44" t="s">
        <v>771</v>
      </c>
      <c r="B44" s="3" t="s">
        <v>264</v>
      </c>
      <c r="C44" s="1">
        <f t="shared" si="1"/>
        <v>42763.121493119994</v>
      </c>
      <c r="D44" s="2">
        <v>16.683407999999471</v>
      </c>
      <c r="E44" s="2">
        <v>6056.9298720000006</v>
      </c>
      <c r="F44" s="2">
        <v>36689.454143999996</v>
      </c>
      <c r="G44" s="2">
        <v>5.4069119999999998E-2</v>
      </c>
      <c r="H44" s="2">
        <v>0</v>
      </c>
      <c r="I44" s="2">
        <v>0</v>
      </c>
      <c r="J44" s="1" t="s">
        <v>225</v>
      </c>
    </row>
    <row r="45" spans="1:10" x14ac:dyDescent="0.25">
      <c r="A45" t="s">
        <v>774</v>
      </c>
      <c r="B45" s="3" t="s">
        <v>266</v>
      </c>
      <c r="C45" s="1">
        <f t="shared" si="1"/>
        <v>42238.156695840007</v>
      </c>
      <c r="D45" s="2">
        <v>42194.578708800007</v>
      </c>
      <c r="E45" s="2">
        <v>0</v>
      </c>
      <c r="F45" s="2">
        <v>19.880562239999996</v>
      </c>
      <c r="G45" s="2">
        <v>23.697424800000004</v>
      </c>
      <c r="H45" s="2">
        <v>0</v>
      </c>
      <c r="I45" s="2">
        <v>0</v>
      </c>
      <c r="J45" s="1" t="s">
        <v>179</v>
      </c>
    </row>
    <row r="46" spans="1:10" x14ac:dyDescent="0.25">
      <c r="A46" t="s">
        <v>776</v>
      </c>
      <c r="B46" s="3" t="s">
        <v>268</v>
      </c>
      <c r="C46" s="1">
        <f t="shared" si="1"/>
        <v>42063.458643359998</v>
      </c>
      <c r="D46" s="2">
        <v>42020.433776159996</v>
      </c>
      <c r="E46" s="2">
        <v>0</v>
      </c>
      <c r="F46" s="2">
        <v>19.504799999999999</v>
      </c>
      <c r="G46" s="2">
        <v>23.5200672</v>
      </c>
      <c r="H46" s="2">
        <v>0</v>
      </c>
      <c r="I46" s="2">
        <v>0</v>
      </c>
      <c r="J46" s="1" t="s">
        <v>179</v>
      </c>
    </row>
    <row r="47" spans="1:10" x14ac:dyDescent="0.25">
      <c r="A47" t="s">
        <v>773</v>
      </c>
      <c r="B47" s="3" t="s">
        <v>270</v>
      </c>
      <c r="C47" s="1">
        <f t="shared" si="1"/>
        <v>41771.703304799994</v>
      </c>
      <c r="D47" s="2">
        <v>41703.895185119996</v>
      </c>
      <c r="E47" s="2">
        <v>0</v>
      </c>
      <c r="F47" s="2">
        <v>25.215986879999999</v>
      </c>
      <c r="G47" s="2">
        <v>42.592132800000002</v>
      </c>
      <c r="H47" s="2">
        <v>0</v>
      </c>
      <c r="I47" s="2">
        <v>0</v>
      </c>
      <c r="J47" s="1" t="s">
        <v>179</v>
      </c>
    </row>
    <row r="48" spans="1:10" x14ac:dyDescent="0.25">
      <c r="A48" s="32" t="s">
        <v>780</v>
      </c>
      <c r="B48" s="3" t="s">
        <v>22</v>
      </c>
      <c r="C48" s="1">
        <f t="shared" si="1"/>
        <v>36981.082837440001</v>
      </c>
      <c r="D48" s="2">
        <v>30485.027522880002</v>
      </c>
      <c r="E48" s="2">
        <v>3647.3703839999998</v>
      </c>
      <c r="F48" s="2">
        <v>241.17458400000004</v>
      </c>
      <c r="G48" s="2">
        <v>2607.51034656</v>
      </c>
      <c r="H48" s="2">
        <v>0</v>
      </c>
      <c r="I48" s="2">
        <v>0</v>
      </c>
      <c r="J48" s="1" t="s">
        <v>251</v>
      </c>
    </row>
    <row r="49" spans="1:10" x14ac:dyDescent="0.25">
      <c r="A49" t="s">
        <v>783</v>
      </c>
      <c r="B49" s="3" t="s">
        <v>272</v>
      </c>
      <c r="C49" s="1">
        <f t="shared" si="1"/>
        <v>36734.414522400002</v>
      </c>
      <c r="D49" s="2">
        <v>36691.640677440002</v>
      </c>
      <c r="E49" s="2">
        <v>0</v>
      </c>
      <c r="F49" s="2">
        <v>18.379871999999999</v>
      </c>
      <c r="G49" s="2">
        <v>24.393972960000003</v>
      </c>
      <c r="H49" s="2">
        <v>0</v>
      </c>
      <c r="I49" s="2">
        <v>0</v>
      </c>
      <c r="J49" s="1" t="s">
        <v>179</v>
      </c>
    </row>
    <row r="50" spans="1:10" x14ac:dyDescent="0.25">
      <c r="A50" s="32" t="s">
        <v>782</v>
      </c>
      <c r="B50" s="3" t="s">
        <v>26</v>
      </c>
      <c r="C50" s="1">
        <f t="shared" si="1"/>
        <v>35790.103964159985</v>
      </c>
      <c r="D50" s="2">
        <v>35739.28080575999</v>
      </c>
      <c r="E50" s="2">
        <v>0</v>
      </c>
      <c r="F50" s="2">
        <v>19.973368799999999</v>
      </c>
      <c r="G50" s="2">
        <v>30.849789599999998</v>
      </c>
      <c r="H50" s="2">
        <v>0</v>
      </c>
      <c r="I50" s="2">
        <v>0</v>
      </c>
      <c r="J50" s="1" t="s">
        <v>228</v>
      </c>
    </row>
    <row r="51" spans="1:10" x14ac:dyDescent="0.25">
      <c r="A51" s="30" t="s">
        <v>785</v>
      </c>
      <c r="B51" s="3" t="s">
        <v>345</v>
      </c>
      <c r="C51" s="1">
        <f t="shared" si="1"/>
        <v>35583.634316159994</v>
      </c>
      <c r="D51" s="2">
        <v>4151.6855856000002</v>
      </c>
      <c r="E51" s="2">
        <v>0</v>
      </c>
      <c r="F51" s="2">
        <v>1.9595519999999997</v>
      </c>
      <c r="G51" s="2">
        <v>68.018952959999993</v>
      </c>
      <c r="H51" s="2">
        <v>1176.9287039999999</v>
      </c>
      <c r="I51" s="2">
        <v>30185.041521599996</v>
      </c>
      <c r="J51" s="1" t="s">
        <v>179</v>
      </c>
    </row>
    <row r="52" spans="1:10" x14ac:dyDescent="0.25">
      <c r="A52" t="s">
        <v>786</v>
      </c>
      <c r="B52" s="3" t="s">
        <v>274</v>
      </c>
      <c r="C52" s="1">
        <f t="shared" si="1"/>
        <v>34732.020728160001</v>
      </c>
      <c r="D52" s="2">
        <v>1442.097367199993</v>
      </c>
      <c r="E52" s="2">
        <v>32846.32115856</v>
      </c>
      <c r="F52" s="2">
        <v>64.473615359999997</v>
      </c>
      <c r="G52" s="2">
        <v>379.12858704000001</v>
      </c>
      <c r="H52" s="2">
        <v>0</v>
      </c>
      <c r="I52" s="2">
        <v>0</v>
      </c>
      <c r="J52" s="1" t="s">
        <v>179</v>
      </c>
    </row>
    <row r="53" spans="1:10" x14ac:dyDescent="0.25">
      <c r="A53" s="32" t="s">
        <v>749</v>
      </c>
      <c r="B53" s="3" t="s">
        <v>276</v>
      </c>
      <c r="C53" s="1">
        <f t="shared" si="1"/>
        <v>30568.130218080001</v>
      </c>
      <c r="D53" s="2">
        <v>10.41429311999887</v>
      </c>
      <c r="E53" s="2">
        <v>25015.76784</v>
      </c>
      <c r="F53" s="2">
        <v>5493.7432871999999</v>
      </c>
      <c r="G53" s="2">
        <v>48.204797759999998</v>
      </c>
      <c r="H53" s="2">
        <v>0</v>
      </c>
      <c r="I53" s="2">
        <v>0</v>
      </c>
      <c r="J53" s="1" t="s">
        <v>225</v>
      </c>
    </row>
    <row r="54" spans="1:10" x14ac:dyDescent="0.25">
      <c r="A54" t="s">
        <v>794</v>
      </c>
      <c r="B54" s="3" t="s">
        <v>278</v>
      </c>
      <c r="C54" s="1">
        <f t="shared" si="1"/>
        <v>30047.819538240001</v>
      </c>
      <c r="D54" s="2">
        <v>30013.305658560002</v>
      </c>
      <c r="E54" s="2">
        <v>0</v>
      </c>
      <c r="F54" s="2">
        <v>14.832719999999998</v>
      </c>
      <c r="G54" s="2">
        <v>19.68115968</v>
      </c>
      <c r="H54" s="2">
        <v>0</v>
      </c>
      <c r="I54" s="2">
        <v>0</v>
      </c>
      <c r="J54" s="1" t="s">
        <v>192</v>
      </c>
    </row>
    <row r="55" spans="1:10" x14ac:dyDescent="0.25">
      <c r="A55" t="s">
        <v>798</v>
      </c>
      <c r="B55" s="3" t="s">
        <v>280</v>
      </c>
      <c r="C55" s="1">
        <f t="shared" si="1"/>
        <v>29855.047793759997</v>
      </c>
      <c r="D55" s="2">
        <v>29820.514862879998</v>
      </c>
      <c r="E55" s="2">
        <v>0</v>
      </c>
      <c r="F55" s="2">
        <v>14.986943999999999</v>
      </c>
      <c r="G55" s="2">
        <v>19.545986880000001</v>
      </c>
      <c r="H55" s="2">
        <v>0</v>
      </c>
      <c r="I55" s="2">
        <v>0</v>
      </c>
      <c r="J55" s="1" t="s">
        <v>211</v>
      </c>
    </row>
    <row r="56" spans="1:10" x14ac:dyDescent="0.25">
      <c r="A56" t="s">
        <v>789</v>
      </c>
      <c r="B56" s="3" t="s">
        <v>282</v>
      </c>
      <c r="C56" s="1">
        <f t="shared" si="1"/>
        <v>29828.16020016</v>
      </c>
      <c r="D56" s="2">
        <v>29797.454201760003</v>
      </c>
      <c r="E56" s="2">
        <v>0</v>
      </c>
      <c r="F56" s="2">
        <v>14.079744</v>
      </c>
      <c r="G56" s="2">
        <v>16.626254399999997</v>
      </c>
      <c r="H56" s="2">
        <v>0</v>
      </c>
      <c r="I56" s="2">
        <v>0</v>
      </c>
      <c r="J56" s="1" t="s">
        <v>179</v>
      </c>
    </row>
    <row r="57" spans="1:10" x14ac:dyDescent="0.25">
      <c r="A57" t="s">
        <v>777</v>
      </c>
      <c r="B57" s="3" t="s">
        <v>284</v>
      </c>
      <c r="C57" s="1">
        <f t="shared" si="1"/>
        <v>29603.331727199999</v>
      </c>
      <c r="D57" s="2">
        <v>29573.395488000002</v>
      </c>
      <c r="E57" s="2">
        <v>0</v>
      </c>
      <c r="F57" s="2">
        <v>13.850676000000004</v>
      </c>
      <c r="G57" s="2">
        <v>16.085563199999999</v>
      </c>
      <c r="H57" s="2">
        <v>0</v>
      </c>
      <c r="I57" s="2">
        <v>0</v>
      </c>
      <c r="J57" s="1" t="s">
        <v>192</v>
      </c>
    </row>
    <row r="58" spans="1:10" x14ac:dyDescent="0.25">
      <c r="A58" t="s">
        <v>787</v>
      </c>
      <c r="B58" s="3" t="s">
        <v>286</v>
      </c>
      <c r="C58" s="1">
        <f t="shared" si="1"/>
        <v>29493.93855744</v>
      </c>
      <c r="D58" s="2">
        <v>29348.927627040001</v>
      </c>
      <c r="E58" s="2">
        <v>0</v>
      </c>
      <c r="F58" s="2">
        <v>13.487795999999999</v>
      </c>
      <c r="G58" s="2">
        <v>131.5231344</v>
      </c>
      <c r="H58" s="2">
        <v>0</v>
      </c>
      <c r="I58" s="2">
        <v>0</v>
      </c>
      <c r="J58" s="1" t="s">
        <v>179</v>
      </c>
    </row>
    <row r="59" spans="1:10" x14ac:dyDescent="0.25">
      <c r="A59" t="s">
        <v>790</v>
      </c>
      <c r="B59" s="3" t="s">
        <v>288</v>
      </c>
      <c r="C59" s="1">
        <f t="shared" si="1"/>
        <v>29359.018049759998</v>
      </c>
      <c r="D59" s="2">
        <v>29328.095956319998</v>
      </c>
      <c r="E59" s="2">
        <v>0</v>
      </c>
      <c r="F59" s="2">
        <v>13.961717280000007</v>
      </c>
      <c r="G59" s="2">
        <v>16.960376160000003</v>
      </c>
      <c r="H59" s="2">
        <v>0</v>
      </c>
      <c r="I59" s="2">
        <v>0</v>
      </c>
      <c r="J59" s="1" t="s">
        <v>183</v>
      </c>
    </row>
    <row r="60" spans="1:10" x14ac:dyDescent="0.25">
      <c r="A60" t="s">
        <v>793</v>
      </c>
      <c r="B60" s="3" t="s">
        <v>290</v>
      </c>
      <c r="C60" s="1">
        <f t="shared" si="1"/>
        <v>28278.810383039996</v>
      </c>
      <c r="D60" s="2">
        <v>27136.615463999995</v>
      </c>
      <c r="E60" s="2">
        <v>0</v>
      </c>
      <c r="F60" s="2">
        <v>1075.041072</v>
      </c>
      <c r="G60" s="2">
        <v>67.153847040000002</v>
      </c>
      <c r="H60" s="2">
        <v>0</v>
      </c>
      <c r="I60" s="2">
        <v>0</v>
      </c>
      <c r="J60" s="1" t="s">
        <v>211</v>
      </c>
    </row>
    <row r="61" spans="1:10" x14ac:dyDescent="0.25">
      <c r="A61" s="32" t="s">
        <v>756</v>
      </c>
      <c r="B61" s="3" t="s">
        <v>291</v>
      </c>
      <c r="C61" s="1">
        <f t="shared" si="1"/>
        <v>27517.570844299196</v>
      </c>
      <c r="D61" s="2">
        <v>27474.026359247997</v>
      </c>
      <c r="E61" s="2">
        <v>0</v>
      </c>
      <c r="F61" s="2">
        <v>16.414763399999998</v>
      </c>
      <c r="G61" s="2">
        <v>27.129721651199997</v>
      </c>
      <c r="H61" s="2">
        <v>0</v>
      </c>
      <c r="I61" s="2">
        <v>0</v>
      </c>
      <c r="J61" s="1" t="s">
        <v>179</v>
      </c>
    </row>
    <row r="62" spans="1:10" x14ac:dyDescent="0.25">
      <c r="A62" s="32" t="s">
        <v>761</v>
      </c>
      <c r="B62" s="3" t="s">
        <v>152</v>
      </c>
      <c r="C62" s="1">
        <f t="shared" si="1"/>
        <v>26296.199761098029</v>
      </c>
      <c r="D62" s="2">
        <v>26269.069305630896</v>
      </c>
      <c r="E62" s="2">
        <v>0</v>
      </c>
      <c r="F62" s="2">
        <v>12.377032603488001</v>
      </c>
      <c r="G62" s="2">
        <v>14.753422863648</v>
      </c>
      <c r="H62" s="2">
        <v>0</v>
      </c>
      <c r="I62" s="2">
        <v>0</v>
      </c>
      <c r="J62" s="1" t="s">
        <v>179</v>
      </c>
    </row>
    <row r="63" spans="1:10" x14ac:dyDescent="0.25">
      <c r="A63" t="s">
        <v>800</v>
      </c>
      <c r="B63" s="3" t="s">
        <v>293</v>
      </c>
      <c r="C63" s="1">
        <f t="shared" si="1"/>
        <v>23633.807672159997</v>
      </c>
      <c r="D63" s="2">
        <v>23609.312637119998</v>
      </c>
      <c r="E63" s="2">
        <v>0</v>
      </c>
      <c r="F63" s="2">
        <v>11.141413920000002</v>
      </c>
      <c r="G63" s="2">
        <v>13.353621120000001</v>
      </c>
      <c r="H63" s="2">
        <v>0</v>
      </c>
      <c r="I63" s="2">
        <v>0</v>
      </c>
      <c r="J63" s="1" t="s">
        <v>179</v>
      </c>
    </row>
    <row r="64" spans="1:10" x14ac:dyDescent="0.25">
      <c r="A64" s="32" t="s">
        <v>755</v>
      </c>
      <c r="B64" s="3" t="s">
        <v>294</v>
      </c>
      <c r="C64" s="1">
        <f t="shared" si="1"/>
        <v>23476.107577507202</v>
      </c>
      <c r="D64" s="2">
        <v>13145.427819748804</v>
      </c>
      <c r="E64" s="2">
        <v>9819</v>
      </c>
      <c r="F64" s="2">
        <v>199.54846044000001</v>
      </c>
      <c r="G64" s="2">
        <v>312.13129731840002</v>
      </c>
      <c r="H64" s="2">
        <v>0</v>
      </c>
      <c r="I64" s="2">
        <v>0</v>
      </c>
      <c r="J64" s="1" t="s">
        <v>195</v>
      </c>
    </row>
    <row r="65" spans="1:10" x14ac:dyDescent="0.25">
      <c r="A65" t="s">
        <v>803</v>
      </c>
      <c r="B65" s="3" t="s">
        <v>296</v>
      </c>
      <c r="C65" s="1">
        <f t="shared" si="1"/>
        <v>22615.384044959999</v>
      </c>
      <c r="D65" s="2">
        <v>22591.92866112</v>
      </c>
      <c r="E65" s="2">
        <v>0</v>
      </c>
      <c r="F65" s="2">
        <v>10.672572960000002</v>
      </c>
      <c r="G65" s="2">
        <v>12.78281088</v>
      </c>
      <c r="H65" s="2">
        <v>0</v>
      </c>
      <c r="I65" s="2">
        <v>0</v>
      </c>
      <c r="J65" s="1" t="s">
        <v>183</v>
      </c>
    </row>
    <row r="66" spans="1:10" x14ac:dyDescent="0.25">
      <c r="A66" s="32" t="s">
        <v>818</v>
      </c>
      <c r="B66" s="3" t="s">
        <v>297</v>
      </c>
      <c r="C66" s="1">
        <f t="shared" si="1"/>
        <v>22273.263411840002</v>
      </c>
      <c r="D66" s="2">
        <v>22250.276687520003</v>
      </c>
      <c r="E66" s="2">
        <v>0</v>
      </c>
      <c r="F66" s="2">
        <v>10.485326879999999</v>
      </c>
      <c r="G66" s="2">
        <v>12.50139744</v>
      </c>
      <c r="H66" s="2">
        <v>0</v>
      </c>
      <c r="I66" s="2">
        <v>0</v>
      </c>
      <c r="J66" s="1" t="s">
        <v>211</v>
      </c>
    </row>
    <row r="67" spans="1:10" x14ac:dyDescent="0.25">
      <c r="A67" s="32" t="s">
        <v>52</v>
      </c>
      <c r="B67" s="3" t="s">
        <v>298</v>
      </c>
      <c r="C67" s="1">
        <f t="shared" ref="C67:C130" si="2">SUM(D67:I67)</f>
        <v>22129.761699360002</v>
      </c>
      <c r="D67" s="2">
        <v>184.49726400000239</v>
      </c>
      <c r="E67" s="2">
        <v>15825.603407039998</v>
      </c>
      <c r="F67" s="2">
        <v>6119.0662679999996</v>
      </c>
      <c r="G67" s="2">
        <v>0.59476032000000012</v>
      </c>
      <c r="H67" s="2">
        <v>0</v>
      </c>
      <c r="I67" s="2">
        <v>0</v>
      </c>
      <c r="J67" s="1" t="s">
        <v>225</v>
      </c>
    </row>
    <row r="68" spans="1:10" x14ac:dyDescent="0.25">
      <c r="A68" t="s">
        <v>781</v>
      </c>
      <c r="B68" s="3" t="s">
        <v>300</v>
      </c>
      <c r="C68" s="1">
        <f t="shared" si="2"/>
        <v>21656.541503520006</v>
      </c>
      <c r="D68" s="2">
        <v>21635.239903200003</v>
      </c>
      <c r="E68" s="2">
        <v>0</v>
      </c>
      <c r="F68" s="2">
        <v>10.14095376</v>
      </c>
      <c r="G68" s="2">
        <v>11.160646559999998</v>
      </c>
      <c r="H68" s="2">
        <v>0</v>
      </c>
      <c r="I68" s="2">
        <v>0</v>
      </c>
      <c r="J68" s="1" t="s">
        <v>179</v>
      </c>
    </row>
    <row r="69" spans="1:10" x14ac:dyDescent="0.25">
      <c r="A69" t="s">
        <v>791</v>
      </c>
      <c r="B69" s="3" t="s">
        <v>302</v>
      </c>
      <c r="C69" s="1">
        <f t="shared" si="2"/>
        <v>21560.578250399987</v>
      </c>
      <c r="D69" s="2">
        <v>21536.259212159988</v>
      </c>
      <c r="E69" s="2">
        <v>0</v>
      </c>
      <c r="F69" s="2">
        <v>10.618413119999998</v>
      </c>
      <c r="G69" s="2">
        <v>13.70062512</v>
      </c>
      <c r="H69" s="2">
        <v>0</v>
      </c>
      <c r="I69" s="2">
        <v>0</v>
      </c>
      <c r="J69" s="1" t="s">
        <v>183</v>
      </c>
    </row>
    <row r="70" spans="1:10" x14ac:dyDescent="0.25">
      <c r="A70" t="s">
        <v>788</v>
      </c>
      <c r="B70" s="3" t="s">
        <v>304</v>
      </c>
      <c r="C70" s="1">
        <f t="shared" si="2"/>
        <v>21376.903091039996</v>
      </c>
      <c r="D70" s="2">
        <v>21350.376925919994</v>
      </c>
      <c r="E70" s="2">
        <v>0</v>
      </c>
      <c r="F70" s="2">
        <v>11.073373919999996</v>
      </c>
      <c r="G70" s="2">
        <v>15.4527912</v>
      </c>
      <c r="H70" s="2">
        <v>0</v>
      </c>
      <c r="I70" s="2">
        <v>0</v>
      </c>
      <c r="J70" s="1" t="s">
        <v>228</v>
      </c>
    </row>
    <row r="71" spans="1:10" x14ac:dyDescent="0.25">
      <c r="A71" t="s">
        <v>802</v>
      </c>
      <c r="B71" s="3" t="s">
        <v>306</v>
      </c>
      <c r="C71" s="1">
        <f t="shared" si="2"/>
        <v>21226.394437920004</v>
      </c>
      <c r="D71" s="2">
        <v>21204.242881920003</v>
      </c>
      <c r="E71" s="2">
        <v>0</v>
      </c>
      <c r="F71" s="2">
        <v>10.039891679999998</v>
      </c>
      <c r="G71" s="2">
        <v>12.111664320000001</v>
      </c>
      <c r="H71" s="2">
        <v>0</v>
      </c>
      <c r="I71" s="2">
        <v>0</v>
      </c>
      <c r="J71" s="1" t="s">
        <v>183</v>
      </c>
    </row>
    <row r="72" spans="1:10" x14ac:dyDescent="0.25">
      <c r="A72" s="32" t="s">
        <v>855</v>
      </c>
      <c r="B72" s="3" t="s">
        <v>37</v>
      </c>
      <c r="C72" s="1">
        <f t="shared" si="2"/>
        <v>21002.076174239999</v>
      </c>
      <c r="D72" s="2">
        <v>20956.5744696</v>
      </c>
      <c r="E72" s="2">
        <v>0</v>
      </c>
      <c r="F72" s="2">
        <v>15.250032000000003</v>
      </c>
      <c r="G72" s="2">
        <v>30.251672640000002</v>
      </c>
      <c r="H72" s="2">
        <v>0</v>
      </c>
      <c r="I72" s="2">
        <v>0</v>
      </c>
      <c r="J72" s="1" t="s">
        <v>192</v>
      </c>
    </row>
    <row r="73" spans="1:10" x14ac:dyDescent="0.25">
      <c r="A73" s="32" t="s">
        <v>817</v>
      </c>
      <c r="B73" s="3" t="s">
        <v>33</v>
      </c>
      <c r="C73" s="1">
        <f t="shared" si="2"/>
        <v>20735.607613387201</v>
      </c>
      <c r="D73" s="2">
        <v>1703.2563887471999</v>
      </c>
      <c r="E73" s="2">
        <v>18527.75122464</v>
      </c>
      <c r="F73" s="2">
        <v>36.36</v>
      </c>
      <c r="G73" s="2">
        <v>468.24</v>
      </c>
      <c r="H73" s="2">
        <v>0</v>
      </c>
      <c r="I73" s="2">
        <v>0</v>
      </c>
      <c r="J73" s="1" t="s">
        <v>183</v>
      </c>
    </row>
    <row r="74" spans="1:10" x14ac:dyDescent="0.25">
      <c r="A74" t="s">
        <v>989</v>
      </c>
      <c r="B74" s="3" t="s">
        <v>149</v>
      </c>
      <c r="C74" s="1">
        <f t="shared" si="2"/>
        <v>20655.641442240001</v>
      </c>
      <c r="D74" s="2">
        <v>20634.329862720002</v>
      </c>
      <c r="E74" s="2">
        <v>0</v>
      </c>
      <c r="F74" s="2">
        <v>9.722371680000002</v>
      </c>
      <c r="G74" s="2">
        <v>11.589207840000002</v>
      </c>
      <c r="H74" s="2">
        <v>0</v>
      </c>
      <c r="I74" s="2">
        <v>0</v>
      </c>
      <c r="J74" s="1" t="s">
        <v>179</v>
      </c>
    </row>
    <row r="75" spans="1:10" x14ac:dyDescent="0.25">
      <c r="A75" t="s">
        <v>801</v>
      </c>
      <c r="B75" s="3" t="s">
        <v>308</v>
      </c>
      <c r="C75" s="1">
        <f t="shared" si="2"/>
        <v>20272.971600000001</v>
      </c>
      <c r="D75" s="2">
        <v>0</v>
      </c>
      <c r="E75" s="2">
        <v>0</v>
      </c>
      <c r="F75" s="2">
        <v>20272.971600000001</v>
      </c>
      <c r="G75" s="2">
        <v>0</v>
      </c>
      <c r="H75" s="2">
        <v>0</v>
      </c>
      <c r="I75" s="2">
        <v>0</v>
      </c>
      <c r="J75" s="1" t="s">
        <v>225</v>
      </c>
    </row>
    <row r="76" spans="1:10" x14ac:dyDescent="0.25">
      <c r="A76" t="s">
        <v>806</v>
      </c>
      <c r="B76" s="3" t="s">
        <v>310</v>
      </c>
      <c r="C76" s="1">
        <f t="shared" si="2"/>
        <v>19538.640918720008</v>
      </c>
      <c r="D76" s="2">
        <v>18696.566085120005</v>
      </c>
      <c r="E76" s="2">
        <v>2.5253726400000001</v>
      </c>
      <c r="F76" s="2">
        <v>72.96618672000001</v>
      </c>
      <c r="G76" s="2">
        <v>766.58327424000004</v>
      </c>
      <c r="H76" s="2">
        <v>0</v>
      </c>
      <c r="I76" s="2">
        <v>0</v>
      </c>
      <c r="J76" s="1" t="s">
        <v>179</v>
      </c>
    </row>
    <row r="77" spans="1:10" x14ac:dyDescent="0.25">
      <c r="A77" t="s">
        <v>311</v>
      </c>
      <c r="B77" s="3" t="s">
        <v>312</v>
      </c>
      <c r="C77" s="1">
        <f t="shared" si="2"/>
        <v>18625.524341759996</v>
      </c>
      <c r="D77" s="2">
        <v>18605.982527999997</v>
      </c>
      <c r="E77" s="2">
        <v>0</v>
      </c>
      <c r="F77" s="2">
        <v>8.8361280000000004</v>
      </c>
      <c r="G77" s="2">
        <v>10.70568576</v>
      </c>
      <c r="H77" s="2">
        <v>0</v>
      </c>
      <c r="I77" s="2">
        <v>0</v>
      </c>
      <c r="J77" s="1" t="s">
        <v>183</v>
      </c>
    </row>
    <row r="78" spans="1:10" x14ac:dyDescent="0.25">
      <c r="A78" s="32" t="s">
        <v>767</v>
      </c>
      <c r="B78" s="3" t="s">
        <v>313</v>
      </c>
      <c r="C78" s="1">
        <f t="shared" si="2"/>
        <v>17784.0111066912</v>
      </c>
      <c r="D78" s="2">
        <v>9198.6498834208014</v>
      </c>
      <c r="E78" s="2">
        <v>8191.9999999999991</v>
      </c>
      <c r="F78" s="2">
        <v>153.38651832000002</v>
      </c>
      <c r="G78" s="2">
        <v>239.9747049504</v>
      </c>
      <c r="H78" s="2">
        <v>0</v>
      </c>
      <c r="I78" s="2">
        <v>0</v>
      </c>
      <c r="J78" s="1" t="s">
        <v>195</v>
      </c>
    </row>
    <row r="79" spans="1:10" x14ac:dyDescent="0.25">
      <c r="A79" t="s">
        <v>812</v>
      </c>
      <c r="B79" s="3" t="s">
        <v>315</v>
      </c>
      <c r="C79" s="1">
        <f t="shared" si="2"/>
        <v>17013.326974560005</v>
      </c>
      <c r="D79" s="2">
        <v>16995.603008160004</v>
      </c>
      <c r="E79" s="2">
        <v>0</v>
      </c>
      <c r="F79" s="2">
        <v>8.0465918399999996</v>
      </c>
      <c r="G79" s="2">
        <v>9.6773745600000023</v>
      </c>
      <c r="H79" s="2">
        <v>0</v>
      </c>
      <c r="I79" s="2">
        <v>0</v>
      </c>
      <c r="J79" s="1" t="s">
        <v>183</v>
      </c>
    </row>
    <row r="80" spans="1:10" x14ac:dyDescent="0.25">
      <c r="A80" s="32" t="s">
        <v>799</v>
      </c>
      <c r="B80" s="3" t="s">
        <v>51</v>
      </c>
      <c r="C80" s="1">
        <f t="shared" si="2"/>
        <v>16753.308213600001</v>
      </c>
      <c r="D80" s="2">
        <v>16733.911824000003</v>
      </c>
      <c r="E80" s="2">
        <v>0</v>
      </c>
      <c r="F80" s="2">
        <v>8.3122199999999999</v>
      </c>
      <c r="G80" s="2">
        <v>11.084169599999999</v>
      </c>
      <c r="H80" s="2">
        <v>0</v>
      </c>
      <c r="I80" s="2">
        <v>0</v>
      </c>
      <c r="J80" s="1" t="s">
        <v>192</v>
      </c>
    </row>
    <row r="81" spans="1:10" x14ac:dyDescent="0.25">
      <c r="A81" t="s">
        <v>813</v>
      </c>
      <c r="B81" s="3" t="s">
        <v>317</v>
      </c>
      <c r="C81" s="1">
        <f t="shared" si="2"/>
        <v>16344.993823199997</v>
      </c>
      <c r="D81" s="2">
        <v>16327.496203199997</v>
      </c>
      <c r="E81" s="2">
        <v>0</v>
      </c>
      <c r="F81" s="2">
        <v>7.8572591999999997</v>
      </c>
      <c r="G81" s="2">
        <v>9.6403607999999981</v>
      </c>
      <c r="H81" s="2">
        <v>0</v>
      </c>
      <c r="I81" s="2">
        <v>0</v>
      </c>
      <c r="J81" s="1" t="s">
        <v>179</v>
      </c>
    </row>
    <row r="82" spans="1:10" x14ac:dyDescent="0.25">
      <c r="A82" s="32" t="s">
        <v>832</v>
      </c>
      <c r="B82" s="3" t="s">
        <v>43</v>
      </c>
      <c r="C82" s="1">
        <f t="shared" si="2"/>
        <v>15521.707736639999</v>
      </c>
      <c r="D82" s="2">
        <v>15504.878541599999</v>
      </c>
      <c r="E82" s="2">
        <v>0</v>
      </c>
      <c r="F82" s="2">
        <v>7.799652</v>
      </c>
      <c r="G82" s="2">
        <v>9.0295430399999983</v>
      </c>
      <c r="H82" s="2">
        <v>0</v>
      </c>
      <c r="I82" s="2">
        <v>0</v>
      </c>
      <c r="J82" s="1" t="s">
        <v>211</v>
      </c>
    </row>
    <row r="83" spans="1:10" x14ac:dyDescent="0.25">
      <c r="A83" s="32" t="s">
        <v>840</v>
      </c>
      <c r="B83" s="3" t="s">
        <v>41</v>
      </c>
      <c r="C83" s="1">
        <f t="shared" si="2"/>
        <v>15462.196958880004</v>
      </c>
      <c r="D83" s="2">
        <v>11.543484960001521</v>
      </c>
      <c r="E83" s="2">
        <v>15373.4112</v>
      </c>
      <c r="F83" s="2">
        <v>23.145302879999999</v>
      </c>
      <c r="G83" s="2">
        <v>54.096971040000007</v>
      </c>
      <c r="H83" s="2">
        <v>0</v>
      </c>
      <c r="I83" s="2">
        <v>0</v>
      </c>
      <c r="J83" s="1" t="s">
        <v>225</v>
      </c>
    </row>
    <row r="84" spans="1:10" x14ac:dyDescent="0.25">
      <c r="A84" t="s">
        <v>816</v>
      </c>
      <c r="B84" s="3" t="s">
        <v>319</v>
      </c>
      <c r="C84" s="1">
        <f t="shared" si="2"/>
        <v>15052.557602880001</v>
      </c>
      <c r="D84" s="2">
        <v>15029.286199200002</v>
      </c>
      <c r="E84" s="2">
        <v>0</v>
      </c>
      <c r="F84" s="2">
        <v>15.755796</v>
      </c>
      <c r="G84" s="2">
        <v>7.5156076800000013</v>
      </c>
      <c r="H84" s="2">
        <v>0</v>
      </c>
      <c r="I84" s="2">
        <v>0</v>
      </c>
      <c r="J84" s="1" t="s">
        <v>251</v>
      </c>
    </row>
    <row r="85" spans="1:10" x14ac:dyDescent="0.25">
      <c r="A85" t="s">
        <v>821</v>
      </c>
      <c r="B85" s="3" t="s">
        <v>321</v>
      </c>
      <c r="C85" s="1">
        <f t="shared" si="2"/>
        <v>14636.092927679996</v>
      </c>
      <c r="D85" s="2">
        <v>14620.801436639997</v>
      </c>
      <c r="E85" s="2">
        <v>0</v>
      </c>
      <c r="F85" s="2">
        <v>6.937812000000001</v>
      </c>
      <c r="G85" s="2">
        <v>8.3536790399999994</v>
      </c>
      <c r="H85" s="2">
        <v>0</v>
      </c>
      <c r="I85" s="2">
        <v>0</v>
      </c>
      <c r="J85" s="1" t="s">
        <v>179</v>
      </c>
    </row>
    <row r="86" spans="1:10" x14ac:dyDescent="0.25">
      <c r="A86" t="s">
        <v>322</v>
      </c>
      <c r="B86" s="3" t="s">
        <v>323</v>
      </c>
      <c r="C86" s="1">
        <f t="shared" si="2"/>
        <v>14599.061386559997</v>
      </c>
      <c r="D86" s="2">
        <v>14581.853798399998</v>
      </c>
      <c r="E86" s="2">
        <v>0</v>
      </c>
      <c r="F86" s="2">
        <v>7.448112000000001</v>
      </c>
      <c r="G86" s="2">
        <v>9.7594761600000002</v>
      </c>
      <c r="H86" s="2">
        <v>0</v>
      </c>
      <c r="I86" s="2">
        <v>0</v>
      </c>
      <c r="J86" s="1" t="s">
        <v>179</v>
      </c>
    </row>
    <row r="87" spans="1:10" x14ac:dyDescent="0.25">
      <c r="A87" t="s">
        <v>825</v>
      </c>
      <c r="B87" s="3" t="s">
        <v>325</v>
      </c>
      <c r="C87" s="1">
        <f t="shared" si="2"/>
        <v>14536.261555199999</v>
      </c>
      <c r="D87" s="2">
        <v>14521.048809119999</v>
      </c>
      <c r="E87" s="2">
        <v>0</v>
      </c>
      <c r="F87" s="2">
        <v>6.8905468799999996</v>
      </c>
      <c r="G87" s="2">
        <v>8.3221992</v>
      </c>
      <c r="H87" s="2">
        <v>0</v>
      </c>
      <c r="I87" s="2">
        <v>0</v>
      </c>
      <c r="J87" s="1" t="s">
        <v>183</v>
      </c>
    </row>
    <row r="88" spans="1:10" s="32" customFormat="1" x14ac:dyDescent="0.25">
      <c r="A88" t="s">
        <v>820</v>
      </c>
      <c r="B88" s="3" t="s">
        <v>327</v>
      </c>
      <c r="C88" s="1">
        <f t="shared" si="2"/>
        <v>14329.96636176</v>
      </c>
      <c r="D88" s="2">
        <v>14315.18172336</v>
      </c>
      <c r="E88" s="2">
        <v>0</v>
      </c>
      <c r="F88" s="2">
        <v>6.7448505600000006</v>
      </c>
      <c r="G88" s="2">
        <v>8.0397878399999989</v>
      </c>
      <c r="H88" s="2">
        <v>0</v>
      </c>
      <c r="I88" s="2">
        <v>0</v>
      </c>
      <c r="J88" s="1" t="s">
        <v>179</v>
      </c>
    </row>
    <row r="89" spans="1:10" x14ac:dyDescent="0.25">
      <c r="A89" t="s">
        <v>328</v>
      </c>
      <c r="B89" s="3" t="s">
        <v>329</v>
      </c>
      <c r="C89" s="1">
        <f t="shared" si="2"/>
        <v>13991.132604959999</v>
      </c>
      <c r="D89" s="2">
        <v>13976.660769120001</v>
      </c>
      <c r="E89" s="2">
        <v>0</v>
      </c>
      <c r="F89" s="2">
        <v>6.5937110400000005</v>
      </c>
      <c r="G89" s="2">
        <v>7.8781247999999993</v>
      </c>
      <c r="H89" s="2">
        <v>0</v>
      </c>
      <c r="I89" s="2">
        <v>0</v>
      </c>
      <c r="J89" s="1" t="s">
        <v>183</v>
      </c>
    </row>
    <row r="90" spans="1:10" x14ac:dyDescent="0.25">
      <c r="A90" t="s">
        <v>823</v>
      </c>
      <c r="B90" s="3" t="s">
        <v>331</v>
      </c>
      <c r="C90" s="1">
        <f t="shared" si="2"/>
        <v>13984.896512160001</v>
      </c>
      <c r="D90" s="2">
        <v>13970.422408320002</v>
      </c>
      <c r="E90" s="2">
        <v>0</v>
      </c>
      <c r="F90" s="2">
        <v>6.6611160000000007</v>
      </c>
      <c r="G90" s="2">
        <v>7.8129878399999999</v>
      </c>
      <c r="H90" s="2">
        <v>0</v>
      </c>
      <c r="I90" s="2">
        <v>0</v>
      </c>
      <c r="J90" s="1" t="s">
        <v>179</v>
      </c>
    </row>
    <row r="91" spans="1:10" x14ac:dyDescent="0.25">
      <c r="A91" s="32" t="s">
        <v>847</v>
      </c>
      <c r="B91" s="3" t="s">
        <v>45</v>
      </c>
      <c r="C91" s="1">
        <f t="shared" si="2"/>
        <v>13472.36888256</v>
      </c>
      <c r="D91" s="2">
        <v>13434.01101504</v>
      </c>
      <c r="E91" s="2">
        <v>0</v>
      </c>
      <c r="F91" s="2">
        <v>11.870711999999999</v>
      </c>
      <c r="G91" s="2">
        <v>26.487155520000002</v>
      </c>
      <c r="H91" s="2">
        <v>0</v>
      </c>
      <c r="I91" s="2">
        <v>0</v>
      </c>
      <c r="J91" s="1" t="s">
        <v>179</v>
      </c>
    </row>
    <row r="92" spans="1:10" x14ac:dyDescent="0.25">
      <c r="A92" t="s">
        <v>826</v>
      </c>
      <c r="B92" s="3" t="s">
        <v>333</v>
      </c>
      <c r="C92" s="1">
        <f t="shared" si="2"/>
        <v>13439.956713119998</v>
      </c>
      <c r="D92" s="2">
        <v>13426.046071199999</v>
      </c>
      <c r="E92" s="2">
        <v>0</v>
      </c>
      <c r="F92" s="2">
        <v>6.33642912</v>
      </c>
      <c r="G92" s="2">
        <v>7.5742128000000006</v>
      </c>
      <c r="H92" s="2">
        <v>0</v>
      </c>
      <c r="I92" s="2">
        <v>0</v>
      </c>
      <c r="J92" s="1" t="s">
        <v>183</v>
      </c>
    </row>
    <row r="93" spans="1:10" x14ac:dyDescent="0.25">
      <c r="A93" t="s">
        <v>796</v>
      </c>
      <c r="B93" s="3" t="s">
        <v>335</v>
      </c>
      <c r="C93" s="1">
        <f t="shared" si="2"/>
        <v>13239.48048192</v>
      </c>
      <c r="D93" s="2">
        <v>1729.4770079999994</v>
      </c>
      <c r="E93" s="2">
        <v>11448.864</v>
      </c>
      <c r="F93" s="2">
        <v>17.694935999999998</v>
      </c>
      <c r="G93" s="2">
        <v>43.444537919999995</v>
      </c>
      <c r="H93" s="2">
        <v>0</v>
      </c>
      <c r="I93" s="2">
        <v>0</v>
      </c>
      <c r="J93" s="1" t="s">
        <v>192</v>
      </c>
    </row>
    <row r="94" spans="1:10" x14ac:dyDescent="0.25">
      <c r="A94" t="s">
        <v>814</v>
      </c>
      <c r="B94" s="3" t="s">
        <v>337</v>
      </c>
      <c r="C94" s="1">
        <f t="shared" si="2"/>
        <v>13178.677760640003</v>
      </c>
      <c r="D94" s="2">
        <v>12676.619944800001</v>
      </c>
      <c r="E94" s="2">
        <v>2.3455656</v>
      </c>
      <c r="F94" s="2">
        <v>7.3631073600000008</v>
      </c>
      <c r="G94" s="2">
        <v>492.34914287999999</v>
      </c>
      <c r="H94" s="2">
        <v>0</v>
      </c>
      <c r="I94" s="2">
        <v>0</v>
      </c>
      <c r="J94" s="1" t="s">
        <v>251</v>
      </c>
    </row>
    <row r="95" spans="1:10" x14ac:dyDescent="0.25">
      <c r="A95" s="32" t="s">
        <v>807</v>
      </c>
      <c r="B95" s="33" t="s">
        <v>30</v>
      </c>
      <c r="C95" s="1">
        <f t="shared" si="2"/>
        <v>13167.985739126398</v>
      </c>
      <c r="D95" s="2">
        <v>6590.9389035167987</v>
      </c>
      <c r="E95" s="2">
        <v>0</v>
      </c>
      <c r="F95" s="2">
        <v>3.1645857600000005</v>
      </c>
      <c r="G95" s="2">
        <v>3.9035618495999995</v>
      </c>
      <c r="H95" s="2">
        <v>0</v>
      </c>
      <c r="I95" s="2">
        <v>6569.9786880000001</v>
      </c>
      <c r="J95" s="1" t="s">
        <v>179</v>
      </c>
    </row>
    <row r="96" spans="1:10" x14ac:dyDescent="0.25">
      <c r="A96" t="s">
        <v>809</v>
      </c>
      <c r="B96" s="3" t="s">
        <v>340</v>
      </c>
      <c r="C96" s="1">
        <f t="shared" si="2"/>
        <v>13019.778233280002</v>
      </c>
      <c r="D96" s="2">
        <v>0</v>
      </c>
      <c r="E96" s="2">
        <v>9980.6515200000013</v>
      </c>
      <c r="F96" s="2">
        <v>3021.2028</v>
      </c>
      <c r="G96" s="2">
        <v>17.923913280000001</v>
      </c>
      <c r="H96" s="2">
        <v>0</v>
      </c>
      <c r="I96" s="2">
        <v>0</v>
      </c>
      <c r="J96" s="1" t="s">
        <v>225</v>
      </c>
    </row>
    <row r="97" spans="1:10" x14ac:dyDescent="0.25">
      <c r="A97" t="s">
        <v>795</v>
      </c>
      <c r="B97" s="3" t="s">
        <v>342</v>
      </c>
      <c r="C97" s="1">
        <f t="shared" si="2"/>
        <v>12886.597463039998</v>
      </c>
      <c r="D97" s="2">
        <v>12.534238079999731</v>
      </c>
      <c r="E97" s="2">
        <v>7728.9448319999992</v>
      </c>
      <c r="F97" s="2">
        <v>5131.13662656</v>
      </c>
      <c r="G97" s="2">
        <v>13.9817664</v>
      </c>
      <c r="H97" s="2">
        <v>0</v>
      </c>
      <c r="I97" s="2">
        <v>0</v>
      </c>
      <c r="J97" s="1" t="s">
        <v>225</v>
      </c>
    </row>
    <row r="98" spans="1:10" x14ac:dyDescent="0.25">
      <c r="A98" t="s">
        <v>828</v>
      </c>
      <c r="B98" s="3" t="s">
        <v>344</v>
      </c>
      <c r="C98" s="1">
        <f t="shared" si="2"/>
        <v>12879.77758704</v>
      </c>
      <c r="D98" s="2">
        <v>12866.63969808</v>
      </c>
      <c r="E98" s="2">
        <v>0</v>
      </c>
      <c r="F98" s="2">
        <v>5.9466960000000002</v>
      </c>
      <c r="G98" s="2">
        <v>7.1911929600000004</v>
      </c>
      <c r="H98" s="2">
        <v>0</v>
      </c>
      <c r="I98" s="2">
        <v>0</v>
      </c>
      <c r="J98" s="1" t="s">
        <v>179</v>
      </c>
    </row>
    <row r="99" spans="1:10" x14ac:dyDescent="0.25">
      <c r="A99" t="s">
        <v>827</v>
      </c>
      <c r="B99" s="3" t="s">
        <v>347</v>
      </c>
      <c r="C99" s="1">
        <f t="shared" si="2"/>
        <v>12485.340362879999</v>
      </c>
      <c r="D99" s="2">
        <v>12471.940655999999</v>
      </c>
      <c r="E99" s="2">
        <v>0</v>
      </c>
      <c r="F99" s="2">
        <v>6.0192720000000008</v>
      </c>
      <c r="G99" s="2">
        <v>7.3804348799999993</v>
      </c>
      <c r="H99" s="2">
        <v>0</v>
      </c>
      <c r="I99" s="2">
        <v>0</v>
      </c>
      <c r="J99" s="1" t="s">
        <v>183</v>
      </c>
    </row>
    <row r="100" spans="1:10" x14ac:dyDescent="0.25">
      <c r="A100" s="32" t="s">
        <v>837</v>
      </c>
      <c r="B100" s="3" t="s">
        <v>35</v>
      </c>
      <c r="C100" s="1">
        <f t="shared" si="2"/>
        <v>12427.837387459202</v>
      </c>
      <c r="D100" s="2">
        <v>637.18564865760004</v>
      </c>
      <c r="E100" s="2">
        <v>0</v>
      </c>
      <c r="F100" s="2">
        <v>0.30307283999999995</v>
      </c>
      <c r="G100" s="2">
        <v>87.959914761600018</v>
      </c>
      <c r="H100" s="2">
        <v>2866.824576</v>
      </c>
      <c r="I100" s="2">
        <v>8835.564175200001</v>
      </c>
      <c r="J100" s="1" t="s">
        <v>179</v>
      </c>
    </row>
    <row r="101" spans="1:10" x14ac:dyDescent="0.25">
      <c r="A101" t="s">
        <v>830</v>
      </c>
      <c r="B101" s="3" t="s">
        <v>349</v>
      </c>
      <c r="C101" s="1">
        <f t="shared" si="2"/>
        <v>12362.603551200003</v>
      </c>
      <c r="D101" s="2">
        <v>12349.904656320003</v>
      </c>
      <c r="E101" s="2">
        <v>0</v>
      </c>
      <c r="F101" s="2">
        <v>5.7867566400000001</v>
      </c>
      <c r="G101" s="2">
        <v>6.9121382399999991</v>
      </c>
      <c r="H101" s="2">
        <v>0</v>
      </c>
      <c r="I101" s="2">
        <v>0</v>
      </c>
      <c r="J101" s="1" t="s">
        <v>179</v>
      </c>
    </row>
    <row r="102" spans="1:10" x14ac:dyDescent="0.25">
      <c r="A102" t="s">
        <v>822</v>
      </c>
      <c r="B102" s="3" t="s">
        <v>351</v>
      </c>
      <c r="C102" s="1">
        <f t="shared" si="2"/>
        <v>12198.013339679999</v>
      </c>
      <c r="D102" s="2">
        <v>12184.829909279999</v>
      </c>
      <c r="E102" s="2">
        <v>0</v>
      </c>
      <c r="F102" s="2">
        <v>5.8768415999999997</v>
      </c>
      <c r="G102" s="2">
        <v>7.3065888000000001</v>
      </c>
      <c r="H102" s="2">
        <v>0</v>
      </c>
      <c r="I102" s="2">
        <v>0</v>
      </c>
      <c r="J102" s="1" t="s">
        <v>183</v>
      </c>
    </row>
    <row r="103" spans="1:10" x14ac:dyDescent="0.25">
      <c r="A103" s="32" t="s">
        <v>805</v>
      </c>
      <c r="B103" s="3" t="s">
        <v>352</v>
      </c>
      <c r="C103" s="1">
        <f t="shared" si="2"/>
        <v>11907.741817440001</v>
      </c>
      <c r="D103" s="2">
        <v>11893.474010880002</v>
      </c>
      <c r="E103" s="2">
        <v>0</v>
      </c>
      <c r="F103" s="2">
        <v>6.0537456000000027</v>
      </c>
      <c r="G103" s="2">
        <v>8.2140609600000012</v>
      </c>
      <c r="H103" s="2">
        <v>0</v>
      </c>
      <c r="I103" s="2">
        <v>0</v>
      </c>
      <c r="J103" s="1" t="s">
        <v>183</v>
      </c>
    </row>
    <row r="104" spans="1:10" x14ac:dyDescent="0.25">
      <c r="A104" t="s">
        <v>883</v>
      </c>
      <c r="B104" s="3" t="s">
        <v>354</v>
      </c>
      <c r="C104" s="1">
        <f t="shared" si="2"/>
        <v>11699.737912800001</v>
      </c>
      <c r="D104" s="2">
        <v>11687.415868800001</v>
      </c>
      <c r="E104" s="2">
        <v>0</v>
      </c>
      <c r="F104" s="2">
        <v>5.5634040000000002</v>
      </c>
      <c r="G104" s="2">
        <v>6.7586400000000006</v>
      </c>
      <c r="H104" s="2">
        <v>0</v>
      </c>
      <c r="I104" s="2">
        <v>0</v>
      </c>
      <c r="J104" s="1" t="s">
        <v>192</v>
      </c>
    </row>
    <row r="105" spans="1:10" x14ac:dyDescent="0.25">
      <c r="A105" t="s">
        <v>834</v>
      </c>
      <c r="B105" s="3" t="s">
        <v>356</v>
      </c>
      <c r="C105" s="1">
        <f t="shared" si="2"/>
        <v>10899.286775999995</v>
      </c>
      <c r="D105" s="2">
        <v>8748.7193707199967</v>
      </c>
      <c r="E105" s="2">
        <v>0</v>
      </c>
      <c r="F105" s="2">
        <v>2145.7549814399999</v>
      </c>
      <c r="G105" s="2">
        <v>4.8124238399999992</v>
      </c>
      <c r="H105" s="2">
        <v>0</v>
      </c>
      <c r="I105" s="2">
        <v>0</v>
      </c>
      <c r="J105" s="1" t="s">
        <v>183</v>
      </c>
    </row>
    <row r="106" spans="1:10" x14ac:dyDescent="0.25">
      <c r="A106" t="s">
        <v>852</v>
      </c>
      <c r="B106" s="3" t="s">
        <v>358</v>
      </c>
      <c r="C106" s="1">
        <f t="shared" si="2"/>
        <v>10673.762299199998</v>
      </c>
      <c r="D106" s="2">
        <v>10662.749979839999</v>
      </c>
      <c r="E106" s="2">
        <v>0</v>
      </c>
      <c r="F106" s="2">
        <v>5.0238921599999991</v>
      </c>
      <c r="G106" s="2">
        <v>5.9884272000000003</v>
      </c>
      <c r="H106" s="2">
        <v>0</v>
      </c>
      <c r="I106" s="2">
        <v>0</v>
      </c>
      <c r="J106" s="1" t="s">
        <v>179</v>
      </c>
    </row>
    <row r="107" spans="1:10" x14ac:dyDescent="0.25">
      <c r="A107" s="29" t="s">
        <v>140</v>
      </c>
      <c r="B107" s="34" t="s">
        <v>359</v>
      </c>
      <c r="C107" s="1">
        <f t="shared" si="2"/>
        <v>10666.383584371199</v>
      </c>
      <c r="D107" s="2">
        <v>10655.076754324798</v>
      </c>
      <c r="E107" s="2">
        <v>0</v>
      </c>
      <c r="F107" s="2">
        <v>5.0837446800000006</v>
      </c>
      <c r="G107" s="2">
        <v>6.2230853664000003</v>
      </c>
      <c r="H107" s="2">
        <v>0</v>
      </c>
      <c r="I107" s="2">
        <v>0</v>
      </c>
      <c r="J107" s="1" t="s">
        <v>183</v>
      </c>
    </row>
    <row r="108" spans="1:10" x14ac:dyDescent="0.25">
      <c r="A108" t="s">
        <v>831</v>
      </c>
      <c r="B108" s="3" t="s">
        <v>361</v>
      </c>
      <c r="C108" s="1">
        <f t="shared" si="2"/>
        <v>10292.788376640001</v>
      </c>
      <c r="D108" s="2">
        <v>10282.168421280001</v>
      </c>
      <c r="E108" s="2">
        <v>0</v>
      </c>
      <c r="F108" s="2">
        <v>4.8450830400000005</v>
      </c>
      <c r="G108" s="2">
        <v>5.7748723200000009</v>
      </c>
      <c r="H108" s="2">
        <v>0</v>
      </c>
      <c r="I108" s="2">
        <v>0</v>
      </c>
      <c r="J108" s="1" t="s">
        <v>179</v>
      </c>
    </row>
    <row r="109" spans="1:10" x14ac:dyDescent="0.25">
      <c r="A109" t="s">
        <v>835</v>
      </c>
      <c r="B109" s="3" t="s">
        <v>363</v>
      </c>
      <c r="C109" s="1">
        <f t="shared" si="2"/>
        <v>9967.7087697600018</v>
      </c>
      <c r="D109" s="2">
        <v>9913.3599600000016</v>
      </c>
      <c r="E109" s="2">
        <v>0</v>
      </c>
      <c r="F109" s="2">
        <v>4.2126739200000003</v>
      </c>
      <c r="G109" s="2">
        <v>50.136135840000001</v>
      </c>
      <c r="H109" s="2">
        <v>0</v>
      </c>
      <c r="I109" s="2">
        <v>0</v>
      </c>
      <c r="J109" s="1" t="s">
        <v>183</v>
      </c>
    </row>
    <row r="110" spans="1:10" x14ac:dyDescent="0.25">
      <c r="A110" t="s">
        <v>811</v>
      </c>
      <c r="B110" s="3" t="s">
        <v>365</v>
      </c>
      <c r="C110" s="1">
        <f t="shared" si="2"/>
        <v>9884.98492128</v>
      </c>
      <c r="D110" s="2">
        <v>9851.9802595199999</v>
      </c>
      <c r="E110" s="2">
        <v>0</v>
      </c>
      <c r="F110" s="2">
        <v>9.7531257599999996</v>
      </c>
      <c r="G110" s="2">
        <v>23.251535999999998</v>
      </c>
      <c r="H110" s="2">
        <v>0</v>
      </c>
      <c r="I110" s="2">
        <v>0</v>
      </c>
      <c r="J110" s="1" t="s">
        <v>179</v>
      </c>
    </row>
    <row r="111" spans="1:10" x14ac:dyDescent="0.25">
      <c r="A111" t="s">
        <v>366</v>
      </c>
      <c r="B111" s="3" t="s">
        <v>367</v>
      </c>
      <c r="C111" s="1">
        <f t="shared" si="2"/>
        <v>9857.2058222399992</v>
      </c>
      <c r="D111" s="2">
        <v>9851.6793412799998</v>
      </c>
      <c r="E111" s="2">
        <v>0</v>
      </c>
      <c r="F111" s="2">
        <v>2.45361312</v>
      </c>
      <c r="G111" s="2">
        <v>3.0728678400000007</v>
      </c>
      <c r="H111" s="2">
        <v>0</v>
      </c>
      <c r="I111" s="2">
        <v>0</v>
      </c>
      <c r="J111" s="1" t="s">
        <v>183</v>
      </c>
    </row>
    <row r="112" spans="1:10" x14ac:dyDescent="0.25">
      <c r="A112" s="32" t="s">
        <v>854</v>
      </c>
      <c r="B112" s="3" t="s">
        <v>90</v>
      </c>
      <c r="C112" s="1">
        <f t="shared" si="2"/>
        <v>9805.6956367439998</v>
      </c>
      <c r="D112" s="2">
        <v>7797.5708841072001</v>
      </c>
      <c r="E112" s="2">
        <v>1988.22777552</v>
      </c>
      <c r="F112" s="2">
        <v>6.8241507264000001</v>
      </c>
      <c r="G112" s="2">
        <v>13.072826390399999</v>
      </c>
      <c r="H112" s="2">
        <v>0</v>
      </c>
      <c r="I112" s="2">
        <v>0</v>
      </c>
      <c r="J112" s="1" t="s">
        <v>179</v>
      </c>
    </row>
    <row r="113" spans="1:10" x14ac:dyDescent="0.25">
      <c r="A113" t="s">
        <v>368</v>
      </c>
      <c r="B113" s="3" t="s">
        <v>369</v>
      </c>
      <c r="C113" s="1">
        <f t="shared" si="2"/>
        <v>9549.5562489599997</v>
      </c>
      <c r="D113" s="2">
        <v>9537.7698158399999</v>
      </c>
      <c r="E113" s="2">
        <v>0</v>
      </c>
      <c r="F113" s="2">
        <v>4.9737239999999998</v>
      </c>
      <c r="G113" s="2">
        <v>6.8127091200000001</v>
      </c>
      <c r="H113" s="2">
        <v>0</v>
      </c>
      <c r="I113" s="2">
        <v>0</v>
      </c>
      <c r="J113" s="1" t="s">
        <v>179</v>
      </c>
    </row>
    <row r="114" spans="1:10" x14ac:dyDescent="0.25">
      <c r="A114" t="s">
        <v>842</v>
      </c>
      <c r="B114" s="3" t="s">
        <v>371</v>
      </c>
      <c r="C114" s="1">
        <f t="shared" si="2"/>
        <v>9466.9086052799994</v>
      </c>
      <c r="D114" s="2">
        <v>134.45411615999996</v>
      </c>
      <c r="E114" s="2">
        <v>0</v>
      </c>
      <c r="F114" s="2">
        <v>9332.4004199999999</v>
      </c>
      <c r="G114" s="2">
        <v>5.4069119999999998E-2</v>
      </c>
      <c r="H114" s="2">
        <v>0</v>
      </c>
      <c r="I114" s="2">
        <v>0</v>
      </c>
      <c r="J114" s="1" t="s">
        <v>211</v>
      </c>
    </row>
    <row r="115" spans="1:10" x14ac:dyDescent="0.25">
      <c r="A115" t="s">
        <v>841</v>
      </c>
      <c r="B115" s="3" t="s">
        <v>373</v>
      </c>
      <c r="C115" s="1">
        <f t="shared" si="2"/>
        <v>9318.8137392000008</v>
      </c>
      <c r="D115" s="2">
        <v>9309.3103656000003</v>
      </c>
      <c r="E115" s="2">
        <v>0</v>
      </c>
      <c r="F115" s="2">
        <v>4.3313356799999996</v>
      </c>
      <c r="G115" s="2">
        <v>5.1720379200000002</v>
      </c>
      <c r="H115" s="2">
        <v>0</v>
      </c>
      <c r="I115" s="2">
        <v>0</v>
      </c>
      <c r="J115" s="1" t="s">
        <v>179</v>
      </c>
    </row>
    <row r="116" spans="1:10" x14ac:dyDescent="0.25">
      <c r="A116" t="s">
        <v>833</v>
      </c>
      <c r="B116" s="3" t="s">
        <v>375</v>
      </c>
      <c r="C116" s="1">
        <f t="shared" si="2"/>
        <v>9318.7792656000001</v>
      </c>
      <c r="D116" s="2">
        <v>9309.1647600000015</v>
      </c>
      <c r="E116" s="2">
        <v>0</v>
      </c>
      <c r="F116" s="2">
        <v>4.38622128</v>
      </c>
      <c r="G116" s="2">
        <v>5.2282843199999993</v>
      </c>
      <c r="H116" s="2">
        <v>0</v>
      </c>
      <c r="I116" s="2">
        <v>0</v>
      </c>
      <c r="J116" s="1" t="s">
        <v>179</v>
      </c>
    </row>
    <row r="117" spans="1:10" x14ac:dyDescent="0.25">
      <c r="A117" s="32" t="s">
        <v>993</v>
      </c>
      <c r="B117" s="3" t="s">
        <v>39</v>
      </c>
      <c r="C117" s="1">
        <f t="shared" si="2"/>
        <v>9279.3108945600015</v>
      </c>
      <c r="D117" s="2">
        <v>9269.5911537600005</v>
      </c>
      <c r="E117" s="2">
        <v>0</v>
      </c>
      <c r="F117" s="2">
        <v>4.4009179199999986</v>
      </c>
      <c r="G117" s="2">
        <v>5.3188228799999999</v>
      </c>
      <c r="H117" s="2">
        <v>0</v>
      </c>
      <c r="I117" s="2">
        <v>0</v>
      </c>
      <c r="J117" s="1" t="s">
        <v>183</v>
      </c>
    </row>
    <row r="118" spans="1:10" x14ac:dyDescent="0.25">
      <c r="A118" t="s">
        <v>376</v>
      </c>
      <c r="B118" s="3" t="s">
        <v>377</v>
      </c>
      <c r="C118" s="1">
        <f t="shared" si="2"/>
        <v>9130.242421439998</v>
      </c>
      <c r="D118" s="2">
        <v>8850.430280159997</v>
      </c>
      <c r="E118" s="2">
        <v>0</v>
      </c>
      <c r="F118" s="2">
        <v>4.1572439999999995</v>
      </c>
      <c r="G118" s="2">
        <v>5.0371372799999987</v>
      </c>
      <c r="H118" s="2">
        <v>135.30887999999999</v>
      </c>
      <c r="I118" s="2">
        <v>135.30887999999999</v>
      </c>
      <c r="J118" s="1" t="s">
        <v>179</v>
      </c>
    </row>
    <row r="119" spans="1:10" x14ac:dyDescent="0.25">
      <c r="A119" t="s">
        <v>378</v>
      </c>
      <c r="B119" s="3" t="s">
        <v>379</v>
      </c>
      <c r="C119" s="1">
        <f t="shared" si="2"/>
        <v>9102.5274614399987</v>
      </c>
      <c r="D119" s="2">
        <v>8880.208575839999</v>
      </c>
      <c r="E119" s="2">
        <v>0</v>
      </c>
      <c r="F119" s="2">
        <v>217.31749200000002</v>
      </c>
      <c r="G119" s="2">
        <v>5.0013935999999992</v>
      </c>
      <c r="H119" s="2">
        <v>0</v>
      </c>
      <c r="I119" s="2">
        <v>0</v>
      </c>
      <c r="J119" s="1" t="s">
        <v>211</v>
      </c>
    </row>
    <row r="120" spans="1:10" x14ac:dyDescent="0.25">
      <c r="A120" t="s">
        <v>867</v>
      </c>
      <c r="B120" s="3" t="s">
        <v>381</v>
      </c>
      <c r="C120" s="1">
        <f t="shared" si="2"/>
        <v>8934.9736996799984</v>
      </c>
      <c r="D120" s="2">
        <v>8925.392579039999</v>
      </c>
      <c r="E120" s="2">
        <v>0</v>
      </c>
      <c r="F120" s="2">
        <v>4.3364159999999998</v>
      </c>
      <c r="G120" s="2">
        <v>5.2447046400000001</v>
      </c>
      <c r="H120" s="2">
        <v>0</v>
      </c>
      <c r="I120" s="2">
        <v>0</v>
      </c>
      <c r="J120" s="1" t="s">
        <v>179</v>
      </c>
    </row>
    <row r="121" spans="1:10" x14ac:dyDescent="0.25">
      <c r="A121" t="s">
        <v>846</v>
      </c>
      <c r="B121" s="3" t="s">
        <v>383</v>
      </c>
      <c r="C121" s="1">
        <f t="shared" si="2"/>
        <v>8692.2877204800006</v>
      </c>
      <c r="D121" s="2">
        <v>8682.8727081600009</v>
      </c>
      <c r="E121" s="2">
        <v>0</v>
      </c>
      <c r="F121" s="2">
        <v>4.1919897600000002</v>
      </c>
      <c r="G121" s="2">
        <v>5.2230225599999995</v>
      </c>
      <c r="H121" s="2">
        <v>0</v>
      </c>
      <c r="I121" s="2">
        <v>0</v>
      </c>
      <c r="J121" s="1" t="s">
        <v>183</v>
      </c>
    </row>
    <row r="122" spans="1:10" x14ac:dyDescent="0.25">
      <c r="A122" t="s">
        <v>848</v>
      </c>
      <c r="B122" s="3" t="s">
        <v>385</v>
      </c>
      <c r="C122" s="1">
        <f t="shared" si="2"/>
        <v>8630.5768012799999</v>
      </c>
      <c r="D122" s="2">
        <v>8583.56869104</v>
      </c>
      <c r="E122" s="2">
        <v>0</v>
      </c>
      <c r="F122" s="2">
        <v>3.644676</v>
      </c>
      <c r="G122" s="2">
        <v>43.363434239999997</v>
      </c>
      <c r="H122" s="2">
        <v>0</v>
      </c>
      <c r="I122" s="2">
        <v>0</v>
      </c>
      <c r="J122" s="1" t="s">
        <v>179</v>
      </c>
    </row>
    <row r="123" spans="1:10" x14ac:dyDescent="0.25">
      <c r="A123" t="s">
        <v>850</v>
      </c>
      <c r="B123" s="3" t="s">
        <v>387</v>
      </c>
      <c r="C123" s="1">
        <f t="shared" si="2"/>
        <v>8608.68279936</v>
      </c>
      <c r="D123" s="2">
        <v>8599.6743033599996</v>
      </c>
      <c r="E123" s="2">
        <v>0</v>
      </c>
      <c r="F123" s="2">
        <v>4.0805856</v>
      </c>
      <c r="G123" s="2">
        <v>4.9279104</v>
      </c>
      <c r="H123" s="2">
        <v>0</v>
      </c>
      <c r="I123" s="2">
        <v>0</v>
      </c>
      <c r="J123" s="1" t="s">
        <v>183</v>
      </c>
    </row>
    <row r="124" spans="1:10" x14ac:dyDescent="0.25">
      <c r="A124" t="s">
        <v>888</v>
      </c>
      <c r="B124" s="3" t="s">
        <v>389</v>
      </c>
      <c r="C124" s="1">
        <f t="shared" si="2"/>
        <v>8495.3788718399992</v>
      </c>
      <c r="D124" s="2">
        <v>8486.5216060799994</v>
      </c>
      <c r="E124" s="2">
        <v>0</v>
      </c>
      <c r="F124" s="2">
        <v>4.0195310399999995</v>
      </c>
      <c r="G124" s="2">
        <v>4.8377347199999994</v>
      </c>
      <c r="H124" s="2">
        <v>0</v>
      </c>
      <c r="I124" s="2">
        <v>0</v>
      </c>
      <c r="J124" s="1" t="s">
        <v>183</v>
      </c>
    </row>
    <row r="125" spans="1:10" x14ac:dyDescent="0.25">
      <c r="A125" t="s">
        <v>871</v>
      </c>
      <c r="B125" s="3" t="s">
        <v>391</v>
      </c>
      <c r="C125" s="1">
        <f t="shared" si="2"/>
        <v>8343.2884248000009</v>
      </c>
      <c r="D125" s="2">
        <v>8334.6018033600012</v>
      </c>
      <c r="E125" s="2">
        <v>0</v>
      </c>
      <c r="F125" s="2">
        <v>3.9450499199999993</v>
      </c>
      <c r="G125" s="2">
        <v>4.7415715199999999</v>
      </c>
      <c r="H125" s="2">
        <v>0</v>
      </c>
      <c r="I125" s="2">
        <v>0</v>
      </c>
      <c r="J125" s="1" t="s">
        <v>183</v>
      </c>
    </row>
    <row r="126" spans="1:10" x14ac:dyDescent="0.25">
      <c r="A126" s="32" t="s">
        <v>860</v>
      </c>
      <c r="B126" s="3" t="s">
        <v>56</v>
      </c>
      <c r="C126" s="1">
        <f t="shared" si="2"/>
        <v>8247.4942737600013</v>
      </c>
      <c r="D126" s="2">
        <v>8238.97702656</v>
      </c>
      <c r="E126" s="2">
        <v>0</v>
      </c>
      <c r="F126" s="2">
        <v>3.9213719999999999</v>
      </c>
      <c r="G126" s="2">
        <v>4.5958752</v>
      </c>
      <c r="H126" s="2">
        <v>0</v>
      </c>
      <c r="I126" s="2">
        <v>0</v>
      </c>
      <c r="J126" s="1" t="s">
        <v>183</v>
      </c>
    </row>
    <row r="127" spans="1:10" x14ac:dyDescent="0.25">
      <c r="A127" s="32" t="s">
        <v>859</v>
      </c>
      <c r="B127" s="3" t="s">
        <v>58</v>
      </c>
      <c r="C127" s="1">
        <f t="shared" si="2"/>
        <v>8239.7630246399985</v>
      </c>
      <c r="D127" s="2">
        <v>8231.2613812799991</v>
      </c>
      <c r="E127" s="2">
        <v>0</v>
      </c>
      <c r="F127" s="2">
        <v>3.8784614400000006</v>
      </c>
      <c r="G127" s="2">
        <v>4.6231819199999995</v>
      </c>
      <c r="H127" s="2">
        <v>0</v>
      </c>
      <c r="I127" s="2">
        <v>0</v>
      </c>
      <c r="J127" s="1" t="s">
        <v>183</v>
      </c>
    </row>
    <row r="128" spans="1:10" x14ac:dyDescent="0.25">
      <c r="A128" t="s">
        <v>998</v>
      </c>
      <c r="B128" s="3" t="s">
        <v>393</v>
      </c>
      <c r="C128" s="1">
        <f t="shared" si="2"/>
        <v>8090.3472753599999</v>
      </c>
      <c r="D128" s="2">
        <v>8086.18086864</v>
      </c>
      <c r="E128" s="2">
        <v>0</v>
      </c>
      <c r="F128" s="2">
        <v>2.6380468799999996</v>
      </c>
      <c r="G128" s="2">
        <v>1.52835984</v>
      </c>
      <c r="H128" s="2">
        <v>0</v>
      </c>
      <c r="I128" s="2">
        <v>0</v>
      </c>
      <c r="J128" s="1" t="s">
        <v>183</v>
      </c>
    </row>
    <row r="129" spans="1:10" x14ac:dyDescent="0.25">
      <c r="A129" t="s">
        <v>829</v>
      </c>
      <c r="B129" s="3" t="s">
        <v>395</v>
      </c>
      <c r="C129" s="1">
        <f t="shared" si="2"/>
        <v>8078.3520048000009</v>
      </c>
      <c r="D129" s="2">
        <v>8069.9080593600011</v>
      </c>
      <c r="E129" s="2">
        <v>0</v>
      </c>
      <c r="F129" s="2">
        <v>3.8269324800000009</v>
      </c>
      <c r="G129" s="2">
        <v>4.6170129599999994</v>
      </c>
      <c r="H129" s="2">
        <v>0</v>
      </c>
      <c r="I129" s="2">
        <v>0</v>
      </c>
      <c r="J129" s="1" t="s">
        <v>183</v>
      </c>
    </row>
    <row r="130" spans="1:10" x14ac:dyDescent="0.25">
      <c r="A130" t="s">
        <v>843</v>
      </c>
      <c r="B130" s="3" t="s">
        <v>397</v>
      </c>
      <c r="C130" s="1">
        <f t="shared" si="2"/>
        <v>8028.2792822400006</v>
      </c>
      <c r="D130" s="2">
        <v>8019.8359718400006</v>
      </c>
      <c r="E130" s="2">
        <v>0</v>
      </c>
      <c r="F130" s="2">
        <v>3.8148667199999999</v>
      </c>
      <c r="G130" s="2">
        <v>4.6284436799999993</v>
      </c>
      <c r="H130" s="2">
        <v>0</v>
      </c>
      <c r="I130" s="2">
        <v>0</v>
      </c>
      <c r="J130" s="1" t="s">
        <v>183</v>
      </c>
    </row>
    <row r="131" spans="1:10" x14ac:dyDescent="0.25">
      <c r="A131" t="s">
        <v>858</v>
      </c>
      <c r="B131" s="3" t="s">
        <v>399</v>
      </c>
      <c r="C131" s="1">
        <f t="shared" ref="C131:C194" si="3">SUM(D131:I131)</f>
        <v>7969.1258505600008</v>
      </c>
      <c r="D131" s="2">
        <v>7960.7370628800008</v>
      </c>
      <c r="E131" s="2">
        <v>0</v>
      </c>
      <c r="F131" s="2">
        <v>3.7888300800000008</v>
      </c>
      <c r="G131" s="2">
        <v>4.5999576000000015</v>
      </c>
      <c r="H131" s="2">
        <v>0</v>
      </c>
      <c r="I131" s="2">
        <v>0</v>
      </c>
      <c r="J131" s="1" t="s">
        <v>183</v>
      </c>
    </row>
    <row r="132" spans="1:10" x14ac:dyDescent="0.25">
      <c r="A132" t="s">
        <v>853</v>
      </c>
      <c r="B132" s="3" t="s">
        <v>401</v>
      </c>
      <c r="C132" s="1">
        <f t="shared" si="3"/>
        <v>7962.5615327999994</v>
      </c>
      <c r="D132" s="2">
        <v>7953.5354371199992</v>
      </c>
      <c r="E132" s="2">
        <v>0</v>
      </c>
      <c r="F132" s="2">
        <v>3.9310790399999997</v>
      </c>
      <c r="G132" s="2">
        <v>5.0950166400000008</v>
      </c>
      <c r="H132" s="2">
        <v>0</v>
      </c>
      <c r="I132" s="2">
        <v>0</v>
      </c>
      <c r="J132" s="1" t="s">
        <v>179</v>
      </c>
    </row>
    <row r="133" spans="1:10" x14ac:dyDescent="0.25">
      <c r="A133" t="s">
        <v>402</v>
      </c>
      <c r="B133" s="3" t="s">
        <v>403</v>
      </c>
      <c r="C133" s="1">
        <f t="shared" si="3"/>
        <v>7895.4903316799991</v>
      </c>
      <c r="D133" s="2">
        <v>7887.3111979199994</v>
      </c>
      <c r="E133" s="2">
        <v>0</v>
      </c>
      <c r="F133" s="2">
        <v>3.7237838400000003</v>
      </c>
      <c r="G133" s="2">
        <v>4.4553499200000006</v>
      </c>
      <c r="H133" s="2">
        <v>0</v>
      </c>
      <c r="I133" s="2">
        <v>0</v>
      </c>
      <c r="J133" s="1" t="s">
        <v>183</v>
      </c>
    </row>
    <row r="134" spans="1:10" x14ac:dyDescent="0.25">
      <c r="A134" t="s">
        <v>869</v>
      </c>
      <c r="B134" s="3" t="s">
        <v>405</v>
      </c>
      <c r="C134" s="1">
        <f t="shared" si="3"/>
        <v>7766.0383348800005</v>
      </c>
      <c r="D134" s="2">
        <v>7736.5250323200007</v>
      </c>
      <c r="E134" s="2">
        <v>0</v>
      </c>
      <c r="F134" s="2">
        <v>9.2103479999999998</v>
      </c>
      <c r="G134" s="2">
        <v>20.30295456</v>
      </c>
      <c r="H134" s="2">
        <v>0</v>
      </c>
      <c r="I134" s="2">
        <v>0</v>
      </c>
      <c r="J134" s="1" t="s">
        <v>179</v>
      </c>
    </row>
    <row r="135" spans="1:10" x14ac:dyDescent="0.25">
      <c r="A135" t="s">
        <v>406</v>
      </c>
      <c r="B135" s="3" t="s">
        <v>407</v>
      </c>
      <c r="C135" s="1">
        <f t="shared" si="3"/>
        <v>7754.7542183999994</v>
      </c>
      <c r="D135" s="2">
        <v>7746.7524422399993</v>
      </c>
      <c r="E135" s="2">
        <v>0</v>
      </c>
      <c r="F135" s="2">
        <v>3.6503006400000007</v>
      </c>
      <c r="G135" s="2">
        <v>4.351475520000001</v>
      </c>
      <c r="H135" s="2">
        <v>0</v>
      </c>
      <c r="I135" s="2">
        <v>0</v>
      </c>
      <c r="J135" s="1" t="s">
        <v>183</v>
      </c>
    </row>
    <row r="136" spans="1:10" x14ac:dyDescent="0.25">
      <c r="A136" t="s">
        <v>864</v>
      </c>
      <c r="B136" s="3" t="s">
        <v>409</v>
      </c>
      <c r="C136" s="1">
        <f t="shared" si="3"/>
        <v>7711.0689095999996</v>
      </c>
      <c r="D136" s="2">
        <v>7702.0618651199993</v>
      </c>
      <c r="E136" s="2">
        <v>0</v>
      </c>
      <c r="F136" s="2">
        <v>3.8673028799999996</v>
      </c>
      <c r="G136" s="2">
        <v>5.1397415999999998</v>
      </c>
      <c r="H136" s="2">
        <v>0</v>
      </c>
      <c r="I136" s="2">
        <v>0</v>
      </c>
      <c r="J136" s="1" t="s">
        <v>183</v>
      </c>
    </row>
    <row r="137" spans="1:10" x14ac:dyDescent="0.25">
      <c r="A137" t="s">
        <v>873</v>
      </c>
      <c r="B137" s="3" t="s">
        <v>411</v>
      </c>
      <c r="C137" s="1">
        <f t="shared" si="3"/>
        <v>7600.0869604799991</v>
      </c>
      <c r="D137" s="2">
        <v>7136.9459380799999</v>
      </c>
      <c r="E137" s="2">
        <v>0</v>
      </c>
      <c r="F137" s="2">
        <v>3.1797360000000001</v>
      </c>
      <c r="G137" s="2">
        <v>408.43813247999998</v>
      </c>
      <c r="H137" s="2">
        <v>25.761576959999999</v>
      </c>
      <c r="I137" s="2">
        <v>25.761576959999999</v>
      </c>
      <c r="J137" s="1" t="s">
        <v>183</v>
      </c>
    </row>
    <row r="138" spans="1:10" x14ac:dyDescent="0.25">
      <c r="A138" t="s">
        <v>412</v>
      </c>
      <c r="B138" s="3" t="s">
        <v>413</v>
      </c>
      <c r="C138" s="1">
        <f t="shared" si="3"/>
        <v>7528.9840718399983</v>
      </c>
      <c r="D138" s="2">
        <v>7520.9866502399982</v>
      </c>
      <c r="E138" s="2">
        <v>0</v>
      </c>
      <c r="F138" s="2">
        <v>3.5957779200000006</v>
      </c>
      <c r="G138" s="2">
        <v>4.4016436800000003</v>
      </c>
      <c r="H138" s="2">
        <v>0</v>
      </c>
      <c r="I138" s="2">
        <v>0</v>
      </c>
      <c r="J138" s="1" t="s">
        <v>179</v>
      </c>
    </row>
    <row r="139" spans="1:10" x14ac:dyDescent="0.25">
      <c r="A139" t="s">
        <v>414</v>
      </c>
      <c r="B139" s="3" t="s">
        <v>415</v>
      </c>
      <c r="C139" s="1">
        <f t="shared" si="3"/>
        <v>7516.4015707199987</v>
      </c>
      <c r="D139" s="2">
        <v>4763.584092959999</v>
      </c>
      <c r="E139" s="2">
        <v>2715.4479139200002</v>
      </c>
      <c r="F139" s="2">
        <v>24.149663999999998</v>
      </c>
      <c r="G139" s="2">
        <v>13.21989984</v>
      </c>
      <c r="H139" s="2">
        <v>0</v>
      </c>
      <c r="I139" s="2">
        <v>0</v>
      </c>
      <c r="J139" s="1" t="s">
        <v>179</v>
      </c>
    </row>
    <row r="140" spans="1:10" x14ac:dyDescent="0.25">
      <c r="A140" t="s">
        <v>875</v>
      </c>
      <c r="B140" s="3" t="s">
        <v>417</v>
      </c>
      <c r="C140" s="1">
        <f t="shared" si="3"/>
        <v>7470.3254270400012</v>
      </c>
      <c r="D140" s="2">
        <v>7462.4901220800011</v>
      </c>
      <c r="E140" s="2">
        <v>0</v>
      </c>
      <c r="F140" s="2">
        <v>3.5454283200000001</v>
      </c>
      <c r="G140" s="2">
        <v>4.289876640000001</v>
      </c>
      <c r="H140" s="2">
        <v>0</v>
      </c>
      <c r="I140" s="2">
        <v>0</v>
      </c>
      <c r="J140" s="1" t="s">
        <v>183</v>
      </c>
    </row>
    <row r="141" spans="1:10" x14ac:dyDescent="0.25">
      <c r="A141" s="32" t="s">
        <v>866</v>
      </c>
      <c r="B141" s="3" t="s">
        <v>28</v>
      </c>
      <c r="C141" s="1">
        <f t="shared" si="3"/>
        <v>7365.22458336</v>
      </c>
      <c r="D141" s="2">
        <v>1061.0662910400004</v>
      </c>
      <c r="E141" s="2">
        <v>0</v>
      </c>
      <c r="F141" s="2">
        <v>6303.5635319999992</v>
      </c>
      <c r="G141" s="2">
        <v>0.59476032000000012</v>
      </c>
      <c r="H141" s="2">
        <v>0</v>
      </c>
      <c r="I141" s="2">
        <v>0</v>
      </c>
      <c r="J141" s="1" t="s">
        <v>211</v>
      </c>
    </row>
    <row r="142" spans="1:10" x14ac:dyDescent="0.25">
      <c r="A142" t="s">
        <v>877</v>
      </c>
      <c r="B142" s="3" t="s">
        <v>419</v>
      </c>
      <c r="C142" s="1">
        <f t="shared" si="3"/>
        <v>7303.6950134399985</v>
      </c>
      <c r="D142" s="2">
        <v>7296.027812639999</v>
      </c>
      <c r="E142" s="2">
        <v>0</v>
      </c>
      <c r="F142" s="2">
        <v>3.4674998399999994</v>
      </c>
      <c r="G142" s="2">
        <v>4.1997009599999995</v>
      </c>
      <c r="H142" s="2">
        <v>0</v>
      </c>
      <c r="I142" s="2">
        <v>0</v>
      </c>
      <c r="J142" s="1" t="s">
        <v>183</v>
      </c>
    </row>
    <row r="143" spans="1:10" x14ac:dyDescent="0.25">
      <c r="A143" t="s">
        <v>874</v>
      </c>
      <c r="B143" s="3" t="s">
        <v>421</v>
      </c>
      <c r="C143" s="1">
        <f t="shared" si="3"/>
        <v>7274.775836159999</v>
      </c>
      <c r="D143" s="2">
        <v>7267.0295275199987</v>
      </c>
      <c r="E143" s="2">
        <v>0</v>
      </c>
      <c r="F143" s="2">
        <v>3.4784769600000001</v>
      </c>
      <c r="G143" s="2">
        <v>4.2678316799999987</v>
      </c>
      <c r="H143" s="2">
        <v>0</v>
      </c>
      <c r="I143" s="2">
        <v>0</v>
      </c>
      <c r="J143" s="1" t="s">
        <v>183</v>
      </c>
    </row>
    <row r="144" spans="1:10" x14ac:dyDescent="0.25">
      <c r="A144" t="s">
        <v>422</v>
      </c>
      <c r="B144" s="3" t="s">
        <v>423</v>
      </c>
      <c r="C144" s="1">
        <f t="shared" si="3"/>
        <v>7170.870863520001</v>
      </c>
      <c r="D144" s="2">
        <v>7163.398710720001</v>
      </c>
      <c r="E144" s="2">
        <v>0</v>
      </c>
      <c r="F144" s="2">
        <v>3.3918393600000001</v>
      </c>
      <c r="G144" s="2">
        <v>4.0803134400000003</v>
      </c>
      <c r="H144" s="2">
        <v>0</v>
      </c>
      <c r="I144" s="2">
        <v>0</v>
      </c>
      <c r="J144" s="1" t="s">
        <v>183</v>
      </c>
    </row>
    <row r="145" spans="1:10" x14ac:dyDescent="0.25">
      <c r="A145" t="s">
        <v>880</v>
      </c>
      <c r="B145" s="3" t="s">
        <v>425</v>
      </c>
      <c r="C145" s="1">
        <f t="shared" si="3"/>
        <v>7136.7664032000002</v>
      </c>
      <c r="D145" s="2">
        <v>7129.3900507200005</v>
      </c>
      <c r="E145" s="2">
        <v>0</v>
      </c>
      <c r="F145" s="2">
        <v>3.3623553599999996</v>
      </c>
      <c r="G145" s="2">
        <v>4.0139971200000009</v>
      </c>
      <c r="H145" s="2">
        <v>0</v>
      </c>
      <c r="I145" s="2">
        <v>0</v>
      </c>
      <c r="J145" s="1" t="s">
        <v>179</v>
      </c>
    </row>
    <row r="146" spans="1:10" x14ac:dyDescent="0.25">
      <c r="A146" t="s">
        <v>426</v>
      </c>
      <c r="B146" s="3" t="s">
        <v>427</v>
      </c>
      <c r="C146" s="1">
        <f t="shared" si="3"/>
        <v>7098.356462400001</v>
      </c>
      <c r="D146" s="2">
        <v>7090.8883012800006</v>
      </c>
      <c r="E146" s="2">
        <v>0</v>
      </c>
      <c r="F146" s="2">
        <v>3.3737860799999999</v>
      </c>
      <c r="G146" s="2">
        <v>4.0943750399999992</v>
      </c>
      <c r="H146" s="2">
        <v>0</v>
      </c>
      <c r="I146" s="2">
        <v>0</v>
      </c>
      <c r="J146" s="1" t="s">
        <v>183</v>
      </c>
    </row>
    <row r="147" spans="1:10" x14ac:dyDescent="0.25">
      <c r="A147" t="s">
        <v>891</v>
      </c>
      <c r="B147" s="3" t="s">
        <v>429</v>
      </c>
      <c r="C147" s="1">
        <f t="shared" si="3"/>
        <v>7070.2500456000007</v>
      </c>
      <c r="D147" s="2">
        <v>6218.4715286400005</v>
      </c>
      <c r="E147" s="2">
        <v>0</v>
      </c>
      <c r="F147" s="2">
        <v>2.9552947200000004</v>
      </c>
      <c r="G147" s="2">
        <v>848.82322224000006</v>
      </c>
      <c r="H147" s="2">
        <v>0</v>
      </c>
      <c r="I147" s="2">
        <v>0</v>
      </c>
      <c r="J147" s="1" t="s">
        <v>183</v>
      </c>
    </row>
    <row r="148" spans="1:10" x14ac:dyDescent="0.25">
      <c r="A148" t="s">
        <v>857</v>
      </c>
      <c r="B148" s="3" t="s">
        <v>431</v>
      </c>
      <c r="C148" s="1">
        <f t="shared" si="3"/>
        <v>6993.8598139199976</v>
      </c>
      <c r="D148" s="2">
        <v>504.57683807999808</v>
      </c>
      <c r="E148" s="2">
        <v>6345.101952</v>
      </c>
      <c r="F148" s="2">
        <v>56.237600160000014</v>
      </c>
      <c r="G148" s="2">
        <v>87.943423679999981</v>
      </c>
      <c r="H148" s="2">
        <v>0</v>
      </c>
      <c r="I148" s="2">
        <v>0</v>
      </c>
      <c r="J148" s="1" t="s">
        <v>251</v>
      </c>
    </row>
    <row r="149" spans="1:10" x14ac:dyDescent="0.25">
      <c r="A149" s="32" t="s">
        <v>61</v>
      </c>
      <c r="B149" s="3" t="s">
        <v>62</v>
      </c>
      <c r="C149" s="1">
        <f t="shared" si="3"/>
        <v>6920.9646609599995</v>
      </c>
      <c r="D149" s="2">
        <v>6913.8240897599999</v>
      </c>
      <c r="E149" s="2">
        <v>0</v>
      </c>
      <c r="F149" s="2">
        <v>3.2575737600000001</v>
      </c>
      <c r="G149" s="2">
        <v>3.88299744</v>
      </c>
      <c r="H149" s="2">
        <v>0</v>
      </c>
      <c r="I149" s="2">
        <v>0</v>
      </c>
      <c r="J149" s="1" t="s">
        <v>183</v>
      </c>
    </row>
    <row r="150" spans="1:10" x14ac:dyDescent="0.25">
      <c r="A150" s="32" t="s">
        <v>48</v>
      </c>
      <c r="B150" s="3" t="s">
        <v>49</v>
      </c>
      <c r="C150" s="1">
        <f t="shared" si="3"/>
        <v>6908.0941238400001</v>
      </c>
      <c r="D150" s="2">
        <v>6900.9452971199999</v>
      </c>
      <c r="E150" s="2">
        <v>0</v>
      </c>
      <c r="F150" s="2">
        <v>3.2553964800000004</v>
      </c>
      <c r="G150" s="2">
        <v>3.8934302400000007</v>
      </c>
      <c r="H150" s="2">
        <v>0</v>
      </c>
      <c r="I150" s="2">
        <v>0</v>
      </c>
      <c r="J150" s="1" t="s">
        <v>179</v>
      </c>
    </row>
    <row r="151" spans="1:10" x14ac:dyDescent="0.25">
      <c r="A151" t="s">
        <v>836</v>
      </c>
      <c r="B151" s="3" t="s">
        <v>433</v>
      </c>
      <c r="C151" s="1">
        <f t="shared" si="3"/>
        <v>6876.4407364799999</v>
      </c>
      <c r="D151" s="2">
        <v>6871.1449564800005</v>
      </c>
      <c r="E151" s="2">
        <v>0</v>
      </c>
      <c r="F151" s="2">
        <v>2.4015398400000008</v>
      </c>
      <c r="G151" s="2">
        <v>2.8942401600000003</v>
      </c>
      <c r="H151" s="2">
        <v>0</v>
      </c>
      <c r="I151" s="2">
        <v>0</v>
      </c>
      <c r="J151" s="1" t="s">
        <v>179</v>
      </c>
    </row>
    <row r="152" spans="1:10" x14ac:dyDescent="0.25">
      <c r="A152" s="32" t="s">
        <v>862</v>
      </c>
      <c r="B152" s="3" t="s">
        <v>47</v>
      </c>
      <c r="C152" s="1">
        <f t="shared" si="3"/>
        <v>6711.7009049999997</v>
      </c>
      <c r="D152" s="2">
        <v>6704.7762092976</v>
      </c>
      <c r="E152" s="2">
        <v>0</v>
      </c>
      <c r="F152" s="2">
        <v>3.1590518400000001</v>
      </c>
      <c r="G152" s="2">
        <v>3.7656438624000002</v>
      </c>
      <c r="H152" s="2">
        <v>0</v>
      </c>
      <c r="I152" s="2">
        <v>0</v>
      </c>
      <c r="J152" s="1" t="s">
        <v>179</v>
      </c>
    </row>
    <row r="153" spans="1:10" x14ac:dyDescent="0.25">
      <c r="A153" t="s">
        <v>884</v>
      </c>
      <c r="B153" s="3" t="s">
        <v>435</v>
      </c>
      <c r="C153" s="1">
        <f t="shared" si="3"/>
        <v>6704.66912976</v>
      </c>
      <c r="D153" s="2">
        <v>6697.7217014400003</v>
      </c>
      <c r="E153" s="2">
        <v>0</v>
      </c>
      <c r="F153" s="2">
        <v>3.1624992000000001</v>
      </c>
      <c r="G153" s="2">
        <v>3.7849291200000001</v>
      </c>
      <c r="H153" s="2">
        <v>0</v>
      </c>
      <c r="I153" s="2">
        <v>0</v>
      </c>
      <c r="J153" s="1" t="s">
        <v>183</v>
      </c>
    </row>
    <row r="154" spans="1:10" x14ac:dyDescent="0.25">
      <c r="A154" t="s">
        <v>903</v>
      </c>
      <c r="B154" s="3" t="s">
        <v>437</v>
      </c>
      <c r="C154" s="1">
        <f t="shared" si="3"/>
        <v>6651.9888422400018</v>
      </c>
      <c r="D154" s="2">
        <v>6645.1057344000019</v>
      </c>
      <c r="E154" s="2">
        <v>0</v>
      </c>
      <c r="F154" s="2">
        <v>3.1355553599999997</v>
      </c>
      <c r="G154" s="2">
        <v>3.7475524799999995</v>
      </c>
      <c r="H154" s="2">
        <v>0</v>
      </c>
      <c r="I154" s="2">
        <v>0</v>
      </c>
      <c r="J154" s="1" t="s">
        <v>183</v>
      </c>
    </row>
    <row r="155" spans="1:10" x14ac:dyDescent="0.25">
      <c r="A155" t="s">
        <v>849</v>
      </c>
      <c r="B155" s="3" t="s">
        <v>439</v>
      </c>
      <c r="C155" s="1">
        <f t="shared" si="3"/>
        <v>6627.03548976</v>
      </c>
      <c r="D155" s="2">
        <v>6.3322560000194067E-2</v>
      </c>
      <c r="E155" s="2">
        <v>6593.0513241599992</v>
      </c>
      <c r="F155" s="2">
        <v>10.130158079999999</v>
      </c>
      <c r="G155" s="2">
        <v>23.790684959999997</v>
      </c>
      <c r="H155" s="2">
        <v>0</v>
      </c>
      <c r="I155" s="2">
        <v>0</v>
      </c>
      <c r="J155" s="1" t="s">
        <v>192</v>
      </c>
    </row>
    <row r="156" spans="1:10" x14ac:dyDescent="0.25">
      <c r="A156" t="s">
        <v>878</v>
      </c>
      <c r="B156" s="3" t="s">
        <v>441</v>
      </c>
      <c r="C156" s="1">
        <f t="shared" si="3"/>
        <v>6505.034235840003</v>
      </c>
      <c r="D156" s="2">
        <v>6498.2545488000023</v>
      </c>
      <c r="E156" s="2">
        <v>0</v>
      </c>
      <c r="F156" s="2">
        <v>3.0773131200000008</v>
      </c>
      <c r="G156" s="2">
        <v>3.7023739199999994</v>
      </c>
      <c r="H156" s="2">
        <v>0</v>
      </c>
      <c r="I156" s="2">
        <v>0</v>
      </c>
      <c r="J156" s="1" t="s">
        <v>183</v>
      </c>
    </row>
    <row r="157" spans="1:10" x14ac:dyDescent="0.25">
      <c r="A157" t="s">
        <v>872</v>
      </c>
      <c r="B157" s="3" t="s">
        <v>443</v>
      </c>
      <c r="C157" s="1">
        <f t="shared" si="3"/>
        <v>6438.7229054400004</v>
      </c>
      <c r="D157" s="2">
        <v>6431.82945552</v>
      </c>
      <c r="E157" s="2">
        <v>0</v>
      </c>
      <c r="F157" s="2">
        <v>3.0872015999999998</v>
      </c>
      <c r="G157" s="2">
        <v>3.8062483200000012</v>
      </c>
      <c r="H157" s="2">
        <v>0</v>
      </c>
      <c r="I157" s="2">
        <v>0</v>
      </c>
      <c r="J157" s="1" t="s">
        <v>179</v>
      </c>
    </row>
    <row r="158" spans="1:10" x14ac:dyDescent="0.25">
      <c r="A158" t="s">
        <v>763</v>
      </c>
      <c r="B158" s="3" t="s">
        <v>444</v>
      </c>
      <c r="C158" s="1">
        <f t="shared" si="3"/>
        <v>6396.6749111999998</v>
      </c>
      <c r="D158" s="2">
        <v>6384.4018560000004</v>
      </c>
      <c r="E158" s="2">
        <v>0</v>
      </c>
      <c r="F158" s="2">
        <v>4.29786</v>
      </c>
      <c r="G158" s="2">
        <v>7.9751952000000008</v>
      </c>
      <c r="H158" s="2">
        <v>0</v>
      </c>
      <c r="I158" s="2">
        <v>0</v>
      </c>
      <c r="J158" s="1" t="s">
        <v>228</v>
      </c>
    </row>
    <row r="159" spans="1:10" x14ac:dyDescent="0.25">
      <c r="A159" t="s">
        <v>856</v>
      </c>
      <c r="B159" s="3" t="s">
        <v>446</v>
      </c>
      <c r="C159" s="1">
        <f t="shared" si="3"/>
        <v>6361.4651183999995</v>
      </c>
      <c r="D159" s="2">
        <v>0</v>
      </c>
      <c r="E159" s="2">
        <v>4844.5314623999993</v>
      </c>
      <c r="F159" s="2">
        <v>1508.823288</v>
      </c>
      <c r="G159" s="2">
        <v>8.1103679999999994</v>
      </c>
      <c r="H159" s="2">
        <v>0</v>
      </c>
      <c r="I159" s="2">
        <v>0</v>
      </c>
      <c r="J159" s="1" t="s">
        <v>225</v>
      </c>
    </row>
    <row r="160" spans="1:10" x14ac:dyDescent="0.25">
      <c r="A160" s="32" t="s">
        <v>935</v>
      </c>
      <c r="B160" s="3" t="s">
        <v>76</v>
      </c>
      <c r="C160" s="1">
        <f t="shared" si="3"/>
        <v>6186.2715532800003</v>
      </c>
      <c r="D160" s="2">
        <v>6180.3399168000005</v>
      </c>
      <c r="E160" s="2">
        <v>0</v>
      </c>
      <c r="F160" s="2">
        <v>2.7059054399999996</v>
      </c>
      <c r="G160" s="2">
        <v>3.2257310399999999</v>
      </c>
      <c r="H160" s="2">
        <v>0</v>
      </c>
      <c r="I160" s="2">
        <v>0</v>
      </c>
      <c r="J160" s="1" t="s">
        <v>179</v>
      </c>
    </row>
    <row r="161" spans="1:10" x14ac:dyDescent="0.25">
      <c r="A161" t="s">
        <v>890</v>
      </c>
      <c r="B161" s="3" t="s">
        <v>448</v>
      </c>
      <c r="C161" s="1">
        <f t="shared" si="3"/>
        <v>6136.6624099199989</v>
      </c>
      <c r="D161" s="2">
        <v>6130.3300631999991</v>
      </c>
      <c r="E161" s="2">
        <v>0</v>
      </c>
      <c r="F161" s="2">
        <v>2.8887969599999996</v>
      </c>
      <c r="G161" s="2">
        <v>3.4435497599999993</v>
      </c>
      <c r="H161" s="2">
        <v>0</v>
      </c>
      <c r="I161" s="2">
        <v>0</v>
      </c>
      <c r="J161" s="1" t="s">
        <v>183</v>
      </c>
    </row>
    <row r="162" spans="1:10" x14ac:dyDescent="0.25">
      <c r="A162" t="s">
        <v>885</v>
      </c>
      <c r="B162" s="3" t="s">
        <v>450</v>
      </c>
      <c r="C162" s="1">
        <f t="shared" si="3"/>
        <v>6132.4085491200012</v>
      </c>
      <c r="D162" s="2">
        <v>6125.714864640001</v>
      </c>
      <c r="E162" s="2">
        <v>0</v>
      </c>
      <c r="F162" s="2">
        <v>2.9693563199999997</v>
      </c>
      <c r="G162" s="2">
        <v>3.7243281599999998</v>
      </c>
      <c r="H162" s="2">
        <v>0</v>
      </c>
      <c r="I162" s="2">
        <v>0</v>
      </c>
      <c r="J162" s="1" t="s">
        <v>183</v>
      </c>
    </row>
    <row r="163" spans="1:10" x14ac:dyDescent="0.25">
      <c r="A163" t="s">
        <v>322</v>
      </c>
      <c r="B163" s="3" t="s">
        <v>452</v>
      </c>
      <c r="C163" s="1">
        <f t="shared" si="3"/>
        <v>6121.9894478400001</v>
      </c>
      <c r="D163" s="2">
        <v>6113.5140225599998</v>
      </c>
      <c r="E163" s="2">
        <v>0</v>
      </c>
      <c r="F163" s="2">
        <v>3.3929280000000004</v>
      </c>
      <c r="G163" s="2">
        <v>5.0824972800000001</v>
      </c>
      <c r="H163" s="2">
        <v>0</v>
      </c>
      <c r="I163" s="2">
        <v>0</v>
      </c>
      <c r="J163" s="1" t="s">
        <v>179</v>
      </c>
    </row>
    <row r="164" spans="1:10" x14ac:dyDescent="0.25">
      <c r="A164" t="s">
        <v>879</v>
      </c>
      <c r="B164" s="3" t="s">
        <v>454</v>
      </c>
      <c r="C164" s="1">
        <f t="shared" si="3"/>
        <v>6098.7977870400009</v>
      </c>
      <c r="D164" s="2">
        <v>6092.4728793600007</v>
      </c>
      <c r="E164" s="2">
        <v>0</v>
      </c>
      <c r="F164" s="2">
        <v>2.8780012799999999</v>
      </c>
      <c r="G164" s="2">
        <v>3.4469063999999996</v>
      </c>
      <c r="H164" s="2">
        <v>0</v>
      </c>
      <c r="I164" s="2">
        <v>0</v>
      </c>
      <c r="J164" s="1" t="s">
        <v>183</v>
      </c>
    </row>
    <row r="165" spans="1:10" x14ac:dyDescent="0.25">
      <c r="A165" t="s">
        <v>881</v>
      </c>
      <c r="B165" s="3" t="s">
        <v>456</v>
      </c>
      <c r="C165" s="1">
        <f t="shared" si="3"/>
        <v>6032.7805708799997</v>
      </c>
      <c r="D165" s="2">
        <v>6026.1068447999996</v>
      </c>
      <c r="E165" s="2">
        <v>0</v>
      </c>
      <c r="F165" s="2">
        <v>2.9405980799999996</v>
      </c>
      <c r="G165" s="2">
        <v>3.7331280000000011</v>
      </c>
      <c r="H165" s="2">
        <v>0</v>
      </c>
      <c r="I165" s="2">
        <v>0</v>
      </c>
      <c r="J165" s="1" t="s">
        <v>183</v>
      </c>
    </row>
    <row r="166" spans="1:10" x14ac:dyDescent="0.25">
      <c r="A166" t="s">
        <v>861</v>
      </c>
      <c r="B166" s="3" t="s">
        <v>458</v>
      </c>
      <c r="C166" s="1">
        <f t="shared" si="3"/>
        <v>5860.63819152</v>
      </c>
      <c r="D166" s="2">
        <v>5854.5528753600001</v>
      </c>
      <c r="E166" s="2">
        <v>0</v>
      </c>
      <c r="F166" s="2">
        <v>2.76750432</v>
      </c>
      <c r="G166" s="2">
        <v>3.3178118399999996</v>
      </c>
      <c r="H166" s="2">
        <v>0</v>
      </c>
      <c r="I166" s="2">
        <v>0</v>
      </c>
      <c r="J166" s="1" t="s">
        <v>183</v>
      </c>
    </row>
    <row r="167" spans="1:10" x14ac:dyDescent="0.25">
      <c r="A167" t="s">
        <v>865</v>
      </c>
      <c r="B167" s="3" t="s">
        <v>460</v>
      </c>
      <c r="C167" s="1">
        <f t="shared" si="3"/>
        <v>5813.2738238399997</v>
      </c>
      <c r="D167" s="2">
        <v>4.8276648000000133</v>
      </c>
      <c r="E167" s="2">
        <v>5777.9567999999999</v>
      </c>
      <c r="F167" s="2">
        <v>8.8500988799999991</v>
      </c>
      <c r="G167" s="2">
        <v>21.639260159999999</v>
      </c>
      <c r="H167" s="2">
        <v>0</v>
      </c>
      <c r="I167" s="2">
        <v>0</v>
      </c>
      <c r="J167" s="1" t="s">
        <v>225</v>
      </c>
    </row>
    <row r="168" spans="1:10" x14ac:dyDescent="0.25">
      <c r="A168" t="s">
        <v>461</v>
      </c>
      <c r="B168" s="3" t="s">
        <v>462</v>
      </c>
      <c r="C168" s="1">
        <f t="shared" si="3"/>
        <v>5645.7634262399997</v>
      </c>
      <c r="D168" s="2">
        <v>5639.9383857599996</v>
      </c>
      <c r="E168" s="2">
        <v>0</v>
      </c>
      <c r="F168" s="2">
        <v>2.6573702399999997</v>
      </c>
      <c r="G168" s="2">
        <v>3.1676702399999996</v>
      </c>
      <c r="H168" s="2">
        <v>0</v>
      </c>
      <c r="I168" s="2">
        <v>0</v>
      </c>
      <c r="J168" s="1" t="s">
        <v>179</v>
      </c>
    </row>
    <row r="169" spans="1:10" x14ac:dyDescent="0.25">
      <c r="A169" t="s">
        <v>886</v>
      </c>
      <c r="B169" s="3" t="s">
        <v>464</v>
      </c>
      <c r="C169" s="1">
        <f t="shared" si="3"/>
        <v>5634.33315984</v>
      </c>
      <c r="D169" s="2">
        <v>5628.2734267199994</v>
      </c>
      <c r="E169" s="2">
        <v>0</v>
      </c>
      <c r="F169" s="2">
        <v>2.7084455999999992</v>
      </c>
      <c r="G169" s="2">
        <v>3.3512875199999996</v>
      </c>
      <c r="H169" s="2">
        <v>0</v>
      </c>
      <c r="I169" s="2">
        <v>0</v>
      </c>
      <c r="J169" s="1" t="s">
        <v>228</v>
      </c>
    </row>
    <row r="170" spans="1:10" x14ac:dyDescent="0.25">
      <c r="A170" t="s">
        <v>893</v>
      </c>
      <c r="B170" s="3" t="s">
        <v>466</v>
      </c>
      <c r="C170" s="1">
        <f t="shared" si="3"/>
        <v>5606.5861756799986</v>
      </c>
      <c r="D170" s="2">
        <v>5600.655990719999</v>
      </c>
      <c r="E170" s="2">
        <v>0</v>
      </c>
      <c r="F170" s="2">
        <v>2.6719761600000003</v>
      </c>
      <c r="G170" s="2">
        <v>3.2582088000000002</v>
      </c>
      <c r="H170" s="2">
        <v>0</v>
      </c>
      <c r="I170" s="2">
        <v>0</v>
      </c>
      <c r="J170" s="1" t="s">
        <v>183</v>
      </c>
    </row>
    <row r="171" spans="1:10" x14ac:dyDescent="0.25">
      <c r="A171" s="27" t="s">
        <v>135</v>
      </c>
      <c r="B171" s="34" t="s">
        <v>467</v>
      </c>
      <c r="C171" s="1">
        <f t="shared" si="3"/>
        <v>5593.5149314464006</v>
      </c>
      <c r="D171" s="2">
        <v>5584.3429326048008</v>
      </c>
      <c r="E171" s="2">
        <v>0</v>
      </c>
      <c r="F171" s="2">
        <v>3.07391112</v>
      </c>
      <c r="G171" s="2">
        <v>6.0980877215999998</v>
      </c>
      <c r="H171" s="2">
        <v>0</v>
      </c>
      <c r="I171" s="2">
        <v>0</v>
      </c>
      <c r="J171" s="1" t="s">
        <v>179</v>
      </c>
    </row>
    <row r="172" spans="1:10" x14ac:dyDescent="0.25">
      <c r="A172" t="s">
        <v>894</v>
      </c>
      <c r="B172" s="3" t="s">
        <v>469</v>
      </c>
      <c r="C172" s="1">
        <f t="shared" si="3"/>
        <v>5520.6866736000011</v>
      </c>
      <c r="D172" s="2">
        <v>5514.9129806400006</v>
      </c>
      <c r="E172" s="2">
        <v>0</v>
      </c>
      <c r="F172" s="2">
        <v>2.6376840000000001</v>
      </c>
      <c r="G172" s="2">
        <v>3.1360089599999994</v>
      </c>
      <c r="H172" s="2">
        <v>0</v>
      </c>
      <c r="I172" s="2">
        <v>0</v>
      </c>
      <c r="J172" s="1" t="s">
        <v>183</v>
      </c>
    </row>
    <row r="173" spans="1:10" x14ac:dyDescent="0.25">
      <c r="A173" t="s">
        <v>824</v>
      </c>
      <c r="B173" s="3" t="s">
        <v>471</v>
      </c>
      <c r="C173" s="1">
        <f t="shared" si="3"/>
        <v>5515.6318459200002</v>
      </c>
      <c r="D173" s="2">
        <v>1.3335839999952805E-2</v>
      </c>
      <c r="E173" s="2">
        <v>510.11855999999995</v>
      </c>
      <c r="F173" s="2">
        <v>5003.6616000000004</v>
      </c>
      <c r="G173" s="2">
        <v>1.8383500800000001</v>
      </c>
      <c r="H173" s="2">
        <v>0</v>
      </c>
      <c r="I173" s="2">
        <v>0</v>
      </c>
      <c r="J173" s="1" t="s">
        <v>225</v>
      </c>
    </row>
    <row r="174" spans="1:10" x14ac:dyDescent="0.25">
      <c r="A174" t="s">
        <v>918</v>
      </c>
      <c r="B174" s="3" t="s">
        <v>473</v>
      </c>
      <c r="C174" s="1">
        <f t="shared" si="3"/>
        <v>5454.2942395199998</v>
      </c>
      <c r="D174" s="2">
        <v>5448.6402062399993</v>
      </c>
      <c r="E174" s="2">
        <v>0</v>
      </c>
      <c r="F174" s="2">
        <v>2.57318208</v>
      </c>
      <c r="G174" s="2">
        <v>3.0808512000000001</v>
      </c>
      <c r="H174" s="2">
        <v>0</v>
      </c>
      <c r="I174" s="2">
        <v>0</v>
      </c>
      <c r="J174" s="1" t="s">
        <v>183</v>
      </c>
    </row>
    <row r="175" spans="1:10" x14ac:dyDescent="0.25">
      <c r="A175" t="s">
        <v>863</v>
      </c>
      <c r="B175" s="3" t="s">
        <v>475</v>
      </c>
      <c r="C175" s="1">
        <f t="shared" si="3"/>
        <v>5434.0926191999997</v>
      </c>
      <c r="D175" s="2">
        <v>5428.63100304</v>
      </c>
      <c r="E175" s="2">
        <v>0</v>
      </c>
      <c r="F175" s="2">
        <v>2.4842764800000006</v>
      </c>
      <c r="G175" s="2">
        <v>2.97733968</v>
      </c>
      <c r="H175" s="2">
        <v>0</v>
      </c>
      <c r="I175" s="2">
        <v>0</v>
      </c>
      <c r="J175" s="1" t="s">
        <v>179</v>
      </c>
    </row>
    <row r="176" spans="1:10" x14ac:dyDescent="0.25">
      <c r="A176" s="32" t="s">
        <v>931</v>
      </c>
      <c r="B176" s="3" t="s">
        <v>80</v>
      </c>
      <c r="C176" s="1">
        <f t="shared" si="3"/>
        <v>5395.639223520001</v>
      </c>
      <c r="D176" s="2">
        <v>0</v>
      </c>
      <c r="E176" s="2">
        <v>5368.0213339200009</v>
      </c>
      <c r="F176" s="2">
        <v>8.2477180800000003</v>
      </c>
      <c r="G176" s="2">
        <v>19.37017152</v>
      </c>
      <c r="H176" s="2">
        <v>0</v>
      </c>
      <c r="I176" s="2">
        <v>0</v>
      </c>
      <c r="J176" s="1" t="s">
        <v>192</v>
      </c>
    </row>
    <row r="177" spans="1:10" x14ac:dyDescent="0.25">
      <c r="A177" t="s">
        <v>898</v>
      </c>
      <c r="B177" s="3" t="s">
        <v>477</v>
      </c>
      <c r="C177" s="1">
        <f t="shared" si="3"/>
        <v>5363.1169199999995</v>
      </c>
      <c r="D177" s="2">
        <v>4.037039999999835</v>
      </c>
      <c r="E177" s="2">
        <v>5292.5503679999993</v>
      </c>
      <c r="F177" s="2">
        <v>9.7569360000000014</v>
      </c>
      <c r="G177" s="2">
        <v>56.772576000000001</v>
      </c>
      <c r="H177" s="2">
        <v>0</v>
      </c>
      <c r="I177" s="2">
        <v>0</v>
      </c>
      <c r="J177" s="1" t="s">
        <v>228</v>
      </c>
    </row>
    <row r="178" spans="1:10" x14ac:dyDescent="0.25">
      <c r="A178" t="s">
        <v>899</v>
      </c>
      <c r="B178" s="3" t="s">
        <v>146</v>
      </c>
      <c r="C178" s="1">
        <f t="shared" si="3"/>
        <v>5338.5874113599994</v>
      </c>
      <c r="D178" s="2">
        <v>5320.0803499199992</v>
      </c>
      <c r="E178" s="2">
        <v>0</v>
      </c>
      <c r="F178" s="2">
        <v>5.4690552000000006</v>
      </c>
      <c r="G178" s="2">
        <v>13.038006240000001</v>
      </c>
      <c r="H178" s="2">
        <v>0</v>
      </c>
      <c r="I178" s="2">
        <v>0</v>
      </c>
      <c r="J178" s="1" t="s">
        <v>183</v>
      </c>
    </row>
    <row r="179" spans="1:10" x14ac:dyDescent="0.25">
      <c r="A179" t="s">
        <v>838</v>
      </c>
      <c r="B179" s="3" t="s">
        <v>479</v>
      </c>
      <c r="C179" s="1">
        <f t="shared" si="3"/>
        <v>5287.9472352000003</v>
      </c>
      <c r="D179" s="2">
        <v>5282.4763656000005</v>
      </c>
      <c r="E179" s="2">
        <v>0</v>
      </c>
      <c r="F179" s="2">
        <v>2.4970679999999992</v>
      </c>
      <c r="G179" s="2">
        <v>2.9738016000000003</v>
      </c>
      <c r="H179" s="2">
        <v>0</v>
      </c>
      <c r="I179" s="2">
        <v>0</v>
      </c>
      <c r="J179" s="1" t="s">
        <v>179</v>
      </c>
    </row>
    <row r="180" spans="1:10" x14ac:dyDescent="0.25">
      <c r="A180" t="s">
        <v>133</v>
      </c>
      <c r="B180" s="34" t="s">
        <v>480</v>
      </c>
      <c r="C180" s="1">
        <f t="shared" si="3"/>
        <v>5273.7711656111996</v>
      </c>
      <c r="D180" s="2">
        <v>103.71280590720001</v>
      </c>
      <c r="E180" s="2">
        <v>0</v>
      </c>
      <c r="F180" s="2">
        <v>4.8875399999999999E-2</v>
      </c>
      <c r="G180" s="2">
        <v>5.8124304000000002E-2</v>
      </c>
      <c r="H180" s="2">
        <v>0</v>
      </c>
      <c r="I180" s="2">
        <v>5169.95136</v>
      </c>
      <c r="J180" s="1" t="s">
        <v>179</v>
      </c>
    </row>
    <row r="181" spans="1:10" x14ac:dyDescent="0.25">
      <c r="A181" t="s">
        <v>901</v>
      </c>
      <c r="B181" s="3" t="s">
        <v>482</v>
      </c>
      <c r="C181" s="1">
        <f t="shared" si="3"/>
        <v>5163.6494952000003</v>
      </c>
      <c r="D181" s="2">
        <v>5158.3303094399998</v>
      </c>
      <c r="E181" s="2">
        <v>0</v>
      </c>
      <c r="F181" s="2">
        <v>2.4267599999999998</v>
      </c>
      <c r="G181" s="2">
        <v>2.8924257600000001</v>
      </c>
      <c r="H181" s="2">
        <v>0</v>
      </c>
      <c r="I181" s="2">
        <v>0</v>
      </c>
      <c r="J181" s="1" t="s">
        <v>192</v>
      </c>
    </row>
    <row r="182" spans="1:10" x14ac:dyDescent="0.25">
      <c r="A182" t="s">
        <v>887</v>
      </c>
      <c r="B182" s="3" t="s">
        <v>484</v>
      </c>
      <c r="C182" s="1">
        <f t="shared" si="3"/>
        <v>5125.0594752000006</v>
      </c>
      <c r="D182" s="2">
        <v>5120.645584320001</v>
      </c>
      <c r="E182" s="2">
        <v>0</v>
      </c>
      <c r="F182" s="2">
        <v>2.0116252799999996</v>
      </c>
      <c r="G182" s="2">
        <v>2.4022656000000002</v>
      </c>
      <c r="H182" s="2">
        <v>0</v>
      </c>
      <c r="I182" s="2">
        <v>0</v>
      </c>
      <c r="J182" s="1" t="s">
        <v>179</v>
      </c>
    </row>
    <row r="183" spans="1:10" x14ac:dyDescent="0.25">
      <c r="A183" t="s">
        <v>485</v>
      </c>
      <c r="B183" s="3" t="s">
        <v>486</v>
      </c>
      <c r="C183" s="1">
        <f t="shared" si="3"/>
        <v>5019.3496281599992</v>
      </c>
      <c r="D183" s="2">
        <v>5013.253425599999</v>
      </c>
      <c r="E183" s="2">
        <v>0</v>
      </c>
      <c r="F183" s="2">
        <v>2.1319199999999996</v>
      </c>
      <c r="G183" s="2">
        <v>3.9642825599999991</v>
      </c>
      <c r="H183" s="2">
        <v>0</v>
      </c>
      <c r="I183" s="2">
        <v>0</v>
      </c>
      <c r="J183" s="1" t="s">
        <v>183</v>
      </c>
    </row>
    <row r="184" spans="1:10" x14ac:dyDescent="0.25">
      <c r="A184" t="s">
        <v>990</v>
      </c>
      <c r="B184" s="3" t="s">
        <v>488</v>
      </c>
      <c r="C184" s="1">
        <f t="shared" si="3"/>
        <v>4996.0168977599997</v>
      </c>
      <c r="D184" s="2">
        <v>4989.7691020799994</v>
      </c>
      <c r="E184" s="2">
        <v>0</v>
      </c>
      <c r="F184" s="2">
        <v>2.5986743999999997</v>
      </c>
      <c r="G184" s="2">
        <v>3.6491212800000001</v>
      </c>
      <c r="H184" s="2">
        <v>0</v>
      </c>
      <c r="I184" s="2">
        <v>0</v>
      </c>
      <c r="J184" s="1" t="s">
        <v>179</v>
      </c>
    </row>
    <row r="185" spans="1:10" x14ac:dyDescent="0.25">
      <c r="A185" t="s">
        <v>911</v>
      </c>
      <c r="B185" s="3" t="s">
        <v>490</v>
      </c>
      <c r="C185" s="1">
        <f t="shared" si="3"/>
        <v>4975.5055593599991</v>
      </c>
      <c r="D185" s="2">
        <v>4970.3855039999999</v>
      </c>
      <c r="E185" s="2">
        <v>0</v>
      </c>
      <c r="F185" s="2">
        <v>2.3356771199999997</v>
      </c>
      <c r="G185" s="2">
        <v>2.7843782400000006</v>
      </c>
      <c r="H185" s="2">
        <v>0</v>
      </c>
      <c r="I185" s="2">
        <v>0</v>
      </c>
      <c r="J185" s="1" t="s">
        <v>179</v>
      </c>
    </row>
    <row r="186" spans="1:10" x14ac:dyDescent="0.25">
      <c r="A186" s="32" t="s">
        <v>53</v>
      </c>
      <c r="B186" s="3" t="s">
        <v>54</v>
      </c>
      <c r="C186" s="1">
        <f t="shared" si="3"/>
        <v>4842.9869543999994</v>
      </c>
      <c r="D186" s="2">
        <v>4837.9129847999993</v>
      </c>
      <c r="E186" s="2">
        <v>0</v>
      </c>
      <c r="F186" s="2">
        <v>2.2969396799999999</v>
      </c>
      <c r="G186" s="2">
        <v>2.7770299200000004</v>
      </c>
      <c r="H186" s="2">
        <v>0</v>
      </c>
      <c r="I186" s="2">
        <v>0</v>
      </c>
      <c r="J186" s="1" t="s">
        <v>183</v>
      </c>
    </row>
    <row r="187" spans="1:10" x14ac:dyDescent="0.25">
      <c r="A187" t="s">
        <v>908</v>
      </c>
      <c r="B187" s="3" t="s">
        <v>492</v>
      </c>
      <c r="C187" s="1">
        <f t="shared" si="3"/>
        <v>4822.713574559999</v>
      </c>
      <c r="D187" s="2">
        <v>4817.7112737599991</v>
      </c>
      <c r="E187" s="2">
        <v>0</v>
      </c>
      <c r="F187" s="2">
        <v>2.2759833600000001</v>
      </c>
      <c r="G187" s="2">
        <v>2.7263174400000003</v>
      </c>
      <c r="H187" s="2">
        <v>0</v>
      </c>
      <c r="I187" s="2">
        <v>0</v>
      </c>
      <c r="J187" s="1" t="s">
        <v>183</v>
      </c>
    </row>
    <row r="188" spans="1:10" x14ac:dyDescent="0.25">
      <c r="A188" t="s">
        <v>139</v>
      </c>
      <c r="B188" s="34" t="s">
        <v>493</v>
      </c>
      <c r="C188" s="1">
        <f t="shared" si="3"/>
        <v>4762.9314442079994</v>
      </c>
      <c r="D188" s="2">
        <v>4758.0175436975996</v>
      </c>
      <c r="E188" s="2">
        <v>0</v>
      </c>
      <c r="F188" s="2">
        <v>2.2418046</v>
      </c>
      <c r="G188" s="2">
        <v>2.6720959103999999</v>
      </c>
      <c r="H188" s="2">
        <v>0</v>
      </c>
      <c r="I188" s="2">
        <v>0</v>
      </c>
      <c r="J188" s="1" t="s">
        <v>179</v>
      </c>
    </row>
    <row r="189" spans="1:10" x14ac:dyDescent="0.25">
      <c r="A189" s="32" t="s">
        <v>950</v>
      </c>
      <c r="B189" s="3" t="s">
        <v>98</v>
      </c>
      <c r="C189" s="1">
        <f t="shared" si="3"/>
        <v>4761.1368302399997</v>
      </c>
      <c r="D189" s="2">
        <v>0</v>
      </c>
      <c r="E189" s="2">
        <v>29.352274559999998</v>
      </c>
      <c r="F189" s="2">
        <v>4731.7034519999997</v>
      </c>
      <c r="G189" s="2">
        <v>8.1103679999999997E-2</v>
      </c>
      <c r="H189" s="2">
        <v>0</v>
      </c>
      <c r="I189" s="2">
        <v>0</v>
      </c>
      <c r="J189" s="1" t="s">
        <v>225</v>
      </c>
    </row>
    <row r="190" spans="1:10" x14ac:dyDescent="0.25">
      <c r="A190" t="s">
        <v>897</v>
      </c>
      <c r="B190" s="3" t="s">
        <v>495</v>
      </c>
      <c r="C190" s="1">
        <f t="shared" si="3"/>
        <v>4756.3007284800005</v>
      </c>
      <c r="D190" s="2">
        <v>4751.3342620800004</v>
      </c>
      <c r="E190" s="2">
        <v>0</v>
      </c>
      <c r="F190" s="2">
        <v>2.25239616</v>
      </c>
      <c r="G190" s="2">
        <v>2.7140702400000003</v>
      </c>
      <c r="H190" s="2">
        <v>0</v>
      </c>
      <c r="I190" s="2">
        <v>0</v>
      </c>
      <c r="J190" s="1" t="s">
        <v>183</v>
      </c>
    </row>
    <row r="191" spans="1:10" x14ac:dyDescent="0.25">
      <c r="A191" t="s">
        <v>496</v>
      </c>
      <c r="B191" s="3" t="s">
        <v>497</v>
      </c>
      <c r="C191" s="1">
        <f t="shared" si="3"/>
        <v>4720.28942448</v>
      </c>
      <c r="D191" s="2">
        <v>4715.4188491200002</v>
      </c>
      <c r="E191" s="2">
        <v>0</v>
      </c>
      <c r="F191" s="2">
        <v>2.2219142399999998</v>
      </c>
      <c r="G191" s="2">
        <v>2.6486611199999999</v>
      </c>
      <c r="H191" s="2">
        <v>0</v>
      </c>
      <c r="I191" s="2">
        <v>0</v>
      </c>
      <c r="J191" s="1" t="s">
        <v>179</v>
      </c>
    </row>
    <row r="192" spans="1:10" x14ac:dyDescent="0.25">
      <c r="A192" t="s">
        <v>913</v>
      </c>
      <c r="B192" s="3" t="s">
        <v>499</v>
      </c>
      <c r="C192" s="1">
        <f t="shared" si="3"/>
        <v>4666.5166867199996</v>
      </c>
      <c r="D192" s="2">
        <v>4661.70217632</v>
      </c>
      <c r="E192" s="2">
        <v>0</v>
      </c>
      <c r="F192" s="2">
        <v>2.1964219200000001</v>
      </c>
      <c r="G192" s="2">
        <v>2.6180884799999999</v>
      </c>
      <c r="H192" s="2">
        <v>0</v>
      </c>
      <c r="I192" s="2">
        <v>0</v>
      </c>
      <c r="J192" s="1" t="s">
        <v>179</v>
      </c>
    </row>
    <row r="193" spans="1:10" x14ac:dyDescent="0.25">
      <c r="A193" s="32" t="s">
        <v>944</v>
      </c>
      <c r="B193" s="3" t="s">
        <v>86</v>
      </c>
      <c r="C193" s="1">
        <f t="shared" si="3"/>
        <v>4596.1045401600004</v>
      </c>
      <c r="D193" s="2">
        <v>0</v>
      </c>
      <c r="E193" s="2">
        <v>4572.5791204799998</v>
      </c>
      <c r="F193" s="2">
        <v>7.0256289599999997</v>
      </c>
      <c r="G193" s="2">
        <v>16.49979072</v>
      </c>
      <c r="H193" s="2">
        <v>0</v>
      </c>
      <c r="I193" s="2">
        <v>0</v>
      </c>
      <c r="J193" s="1" t="s">
        <v>192</v>
      </c>
    </row>
    <row r="194" spans="1:10" x14ac:dyDescent="0.25">
      <c r="A194" t="s">
        <v>892</v>
      </c>
      <c r="B194" s="3" t="s">
        <v>501</v>
      </c>
      <c r="C194" s="1">
        <f t="shared" si="3"/>
        <v>4594.6429502399997</v>
      </c>
      <c r="D194" s="2">
        <v>4589.5981924799999</v>
      </c>
      <c r="E194" s="2">
        <v>0</v>
      </c>
      <c r="F194" s="2">
        <v>2.2262687999999997</v>
      </c>
      <c r="G194" s="2">
        <v>2.79580896</v>
      </c>
      <c r="H194" s="2">
        <v>1.1340000000000001E-2</v>
      </c>
      <c r="I194" s="2">
        <v>1.1340000000000001E-2</v>
      </c>
      <c r="J194" s="1" t="s">
        <v>183</v>
      </c>
    </row>
    <row r="195" spans="1:10" x14ac:dyDescent="0.25">
      <c r="A195" t="s">
        <v>919</v>
      </c>
      <c r="B195" s="3" t="s">
        <v>503</v>
      </c>
      <c r="C195" s="1">
        <f t="shared" ref="C195:C258" si="4">SUM(D195:I195)</f>
        <v>4590.6662390399997</v>
      </c>
      <c r="D195" s="2">
        <v>4585.9246675199993</v>
      </c>
      <c r="E195" s="2">
        <v>0</v>
      </c>
      <c r="F195" s="2">
        <v>2.1618576000000003</v>
      </c>
      <c r="G195" s="2">
        <v>2.5797139200000001</v>
      </c>
      <c r="H195" s="2">
        <v>0</v>
      </c>
      <c r="I195" s="2">
        <v>0</v>
      </c>
      <c r="J195" s="1" t="s">
        <v>179</v>
      </c>
    </row>
    <row r="196" spans="1:10" x14ac:dyDescent="0.25">
      <c r="A196" t="s">
        <v>914</v>
      </c>
      <c r="B196" s="3" t="s">
        <v>505</v>
      </c>
      <c r="C196" s="1">
        <f t="shared" si="4"/>
        <v>4585.3791681599996</v>
      </c>
      <c r="D196" s="2">
        <v>4580.72604864</v>
      </c>
      <c r="E196" s="2">
        <v>0</v>
      </c>
      <c r="F196" s="2">
        <v>2.16594</v>
      </c>
      <c r="G196" s="2">
        <v>2.4871795199999998</v>
      </c>
      <c r="H196" s="2">
        <v>0</v>
      </c>
      <c r="I196" s="2">
        <v>0</v>
      </c>
      <c r="J196" s="1" t="s">
        <v>179</v>
      </c>
    </row>
    <row r="197" spans="1:10" x14ac:dyDescent="0.25">
      <c r="A197" t="s">
        <v>506</v>
      </c>
      <c r="B197" s="3" t="s">
        <v>507</v>
      </c>
      <c r="C197" s="1">
        <f t="shared" si="4"/>
        <v>4581.5256547199979</v>
      </c>
      <c r="D197" s="2">
        <v>4574.8586419199983</v>
      </c>
      <c r="E197" s="2">
        <v>0</v>
      </c>
      <c r="F197" s="2">
        <v>3.03431184</v>
      </c>
      <c r="G197" s="2">
        <v>3.6327009600000006</v>
      </c>
      <c r="H197" s="2">
        <v>0</v>
      </c>
      <c r="I197" s="2">
        <v>0</v>
      </c>
      <c r="J197" s="1" t="s">
        <v>251</v>
      </c>
    </row>
    <row r="198" spans="1:10" x14ac:dyDescent="0.25">
      <c r="A198" t="s">
        <v>927</v>
      </c>
      <c r="B198" s="3" t="s">
        <v>509</v>
      </c>
      <c r="C198" s="1">
        <f t="shared" si="4"/>
        <v>4567.135739039999</v>
      </c>
      <c r="D198" s="2">
        <v>4562.4230164799992</v>
      </c>
      <c r="E198" s="2">
        <v>0</v>
      </c>
      <c r="F198" s="2">
        <v>2.14988256</v>
      </c>
      <c r="G198" s="2">
        <v>2.56284</v>
      </c>
      <c r="H198" s="2">
        <v>0</v>
      </c>
      <c r="I198" s="2">
        <v>0</v>
      </c>
      <c r="J198" s="1" t="s">
        <v>179</v>
      </c>
    </row>
    <row r="199" spans="1:10" x14ac:dyDescent="0.25">
      <c r="A199" t="s">
        <v>910</v>
      </c>
      <c r="B199" s="3" t="s">
        <v>511</v>
      </c>
      <c r="C199" s="1">
        <f t="shared" si="4"/>
        <v>4487.8551681599993</v>
      </c>
      <c r="D199" s="2">
        <v>4483.0368475199994</v>
      </c>
      <c r="E199" s="2">
        <v>0</v>
      </c>
      <c r="F199" s="2">
        <v>2.1547814399999998</v>
      </c>
      <c r="G199" s="2">
        <v>2.6635392000000002</v>
      </c>
      <c r="H199" s="2">
        <v>0</v>
      </c>
      <c r="I199" s="2">
        <v>0</v>
      </c>
      <c r="J199" s="1" t="s">
        <v>183</v>
      </c>
    </row>
    <row r="200" spans="1:10" x14ac:dyDescent="0.25">
      <c r="A200" t="s">
        <v>895</v>
      </c>
      <c r="B200" s="3" t="s">
        <v>513</v>
      </c>
      <c r="C200" s="1">
        <f t="shared" si="4"/>
        <v>4466.1515875200002</v>
      </c>
      <c r="D200" s="2">
        <v>4443.8059814400003</v>
      </c>
      <c r="E200" s="2">
        <v>0</v>
      </c>
      <c r="F200" s="2">
        <v>6.3141119999999997</v>
      </c>
      <c r="G200" s="2">
        <v>16.031494079999998</v>
      </c>
      <c r="H200" s="2">
        <v>0</v>
      </c>
      <c r="I200" s="2">
        <v>0</v>
      </c>
      <c r="J200" s="1" t="s">
        <v>228</v>
      </c>
    </row>
    <row r="201" spans="1:10" x14ac:dyDescent="0.25">
      <c r="A201" t="s">
        <v>922</v>
      </c>
      <c r="B201" s="3" t="s">
        <v>515</v>
      </c>
      <c r="C201" s="1">
        <f t="shared" si="4"/>
        <v>4432.1570798399998</v>
      </c>
      <c r="D201" s="2">
        <v>4427.5833403199995</v>
      </c>
      <c r="E201" s="2">
        <v>0</v>
      </c>
      <c r="F201" s="2">
        <v>2.0863785600000004</v>
      </c>
      <c r="G201" s="2">
        <v>2.4873609600000006</v>
      </c>
      <c r="H201" s="2">
        <v>0</v>
      </c>
      <c r="I201" s="2">
        <v>0</v>
      </c>
      <c r="J201" s="1" t="s">
        <v>179</v>
      </c>
    </row>
    <row r="202" spans="1:10" x14ac:dyDescent="0.25">
      <c r="A202" t="s">
        <v>921</v>
      </c>
      <c r="B202" s="3" t="s">
        <v>517</v>
      </c>
      <c r="C202" s="1">
        <f t="shared" si="4"/>
        <v>4428.5076863999984</v>
      </c>
      <c r="D202" s="2">
        <v>4423.881601439999</v>
      </c>
      <c r="E202" s="2">
        <v>0</v>
      </c>
      <c r="F202" s="2">
        <v>2.0971742400000002</v>
      </c>
      <c r="G202" s="2">
        <v>2.5289107199999998</v>
      </c>
      <c r="H202" s="2">
        <v>0</v>
      </c>
      <c r="I202" s="2">
        <v>0</v>
      </c>
      <c r="J202" s="1" t="s">
        <v>183</v>
      </c>
    </row>
    <row r="203" spans="1:10" x14ac:dyDescent="0.25">
      <c r="A203" s="32" t="s">
        <v>947</v>
      </c>
      <c r="B203" s="3" t="s">
        <v>88</v>
      </c>
      <c r="C203" s="1">
        <f t="shared" si="4"/>
        <v>4424.2012080000004</v>
      </c>
      <c r="D203" s="2">
        <v>4417.6739040000002</v>
      </c>
      <c r="E203" s="2">
        <v>0</v>
      </c>
      <c r="F203" s="2">
        <v>2.4721199999999999</v>
      </c>
      <c r="G203" s="2">
        <v>4.0551839999999997</v>
      </c>
      <c r="H203" s="2">
        <v>0</v>
      </c>
      <c r="I203" s="2">
        <v>0</v>
      </c>
      <c r="J203" s="1" t="s">
        <v>192</v>
      </c>
    </row>
    <row r="204" spans="1:10" x14ac:dyDescent="0.25">
      <c r="A204" t="s">
        <v>889</v>
      </c>
      <c r="B204" s="3" t="s">
        <v>519</v>
      </c>
      <c r="C204" s="1">
        <f t="shared" si="4"/>
        <v>4407.9405551999998</v>
      </c>
      <c r="D204" s="2">
        <v>0</v>
      </c>
      <c r="E204" s="2">
        <v>4385.3600750400001</v>
      </c>
      <c r="F204" s="2">
        <v>6.7382280000000003</v>
      </c>
      <c r="G204" s="2">
        <v>15.842252160000001</v>
      </c>
      <c r="H204" s="2">
        <v>0</v>
      </c>
      <c r="I204" s="2">
        <v>0</v>
      </c>
      <c r="J204" s="1" t="s">
        <v>225</v>
      </c>
    </row>
    <row r="205" spans="1:10" x14ac:dyDescent="0.25">
      <c r="A205" t="s">
        <v>994</v>
      </c>
      <c r="B205" s="3" t="s">
        <v>521</v>
      </c>
      <c r="C205" s="1">
        <f t="shared" si="4"/>
        <v>4377.78731376</v>
      </c>
      <c r="D205" s="2">
        <v>4373.2658289600004</v>
      </c>
      <c r="E205" s="2">
        <v>0</v>
      </c>
      <c r="F205" s="2">
        <v>2.0617934399999998</v>
      </c>
      <c r="G205" s="2">
        <v>2.4596913599999999</v>
      </c>
      <c r="H205" s="2">
        <v>0</v>
      </c>
      <c r="I205" s="2">
        <v>0</v>
      </c>
      <c r="J205" s="1" t="s">
        <v>179</v>
      </c>
    </row>
    <row r="206" spans="1:10" x14ac:dyDescent="0.25">
      <c r="A206" t="s">
        <v>906</v>
      </c>
      <c r="B206" s="3" t="s">
        <v>523</v>
      </c>
      <c r="C206" s="1">
        <f t="shared" si="4"/>
        <v>4327.1390635200005</v>
      </c>
      <c r="D206" s="2">
        <v>4322.69405568</v>
      </c>
      <c r="E206" s="2">
        <v>0</v>
      </c>
      <c r="F206" s="2">
        <v>2.0389319999999995</v>
      </c>
      <c r="G206" s="2">
        <v>2.4060758400000002</v>
      </c>
      <c r="H206" s="2">
        <v>0</v>
      </c>
      <c r="I206" s="2">
        <v>0</v>
      </c>
      <c r="J206" s="1" t="s">
        <v>228</v>
      </c>
    </row>
    <row r="207" spans="1:10" x14ac:dyDescent="0.25">
      <c r="A207" t="s">
        <v>811</v>
      </c>
      <c r="B207" s="3" t="s">
        <v>524</v>
      </c>
      <c r="C207" s="1">
        <f t="shared" si="4"/>
        <v>4309.3811678399989</v>
      </c>
      <c r="D207" s="2">
        <v>4305.0556382399991</v>
      </c>
      <c r="E207" s="2">
        <v>0</v>
      </c>
      <c r="F207" s="2">
        <v>1.9686239999999999</v>
      </c>
      <c r="G207" s="2">
        <v>2.3569056000000002</v>
      </c>
      <c r="H207" s="2">
        <v>0</v>
      </c>
      <c r="I207" s="2">
        <v>0</v>
      </c>
      <c r="J207" s="1" t="s">
        <v>179</v>
      </c>
    </row>
    <row r="208" spans="1:10" x14ac:dyDescent="0.25">
      <c r="A208" t="s">
        <v>900</v>
      </c>
      <c r="B208" s="3" t="s">
        <v>526</v>
      </c>
      <c r="C208" s="1">
        <f t="shared" si="4"/>
        <v>4291.7461977600005</v>
      </c>
      <c r="D208" s="2">
        <v>4287.2018515200007</v>
      </c>
      <c r="E208" s="2">
        <v>0</v>
      </c>
      <c r="F208" s="2">
        <v>2.0464617599999997</v>
      </c>
      <c r="G208" s="2">
        <v>2.4978844800000002</v>
      </c>
      <c r="H208" s="2">
        <v>0</v>
      </c>
      <c r="I208" s="2">
        <v>0</v>
      </c>
      <c r="J208" s="1" t="s">
        <v>183</v>
      </c>
    </row>
    <row r="209" spans="1:10" x14ac:dyDescent="0.25">
      <c r="A209" s="32" t="s">
        <v>923</v>
      </c>
      <c r="B209" s="3" t="s">
        <v>78</v>
      </c>
      <c r="C209" s="1">
        <f t="shared" si="4"/>
        <v>4270.3586855999993</v>
      </c>
      <c r="D209" s="2">
        <v>4265.9497843199997</v>
      </c>
      <c r="E209" s="2">
        <v>0</v>
      </c>
      <c r="F209" s="2">
        <v>2.0298600000000002</v>
      </c>
      <c r="G209" s="2">
        <v>2.37904128</v>
      </c>
      <c r="H209" s="2">
        <v>0</v>
      </c>
      <c r="I209" s="2">
        <v>0</v>
      </c>
      <c r="J209" s="1" t="s">
        <v>228</v>
      </c>
    </row>
    <row r="210" spans="1:10" x14ac:dyDescent="0.25">
      <c r="A210" t="s">
        <v>804</v>
      </c>
      <c r="B210" s="3" t="s">
        <v>528</v>
      </c>
      <c r="C210" s="1">
        <f t="shared" si="4"/>
        <v>4088.8474703999996</v>
      </c>
      <c r="D210" s="2">
        <v>0</v>
      </c>
      <c r="E210" s="2">
        <v>2823.3878399999999</v>
      </c>
      <c r="F210" s="2">
        <v>1259.6472000000001</v>
      </c>
      <c r="G210" s="2">
        <v>5.8124304000000002</v>
      </c>
      <c r="H210" s="2">
        <v>0</v>
      </c>
      <c r="I210" s="2">
        <v>0</v>
      </c>
      <c r="J210" s="1" t="s">
        <v>225</v>
      </c>
    </row>
    <row r="211" spans="1:10" x14ac:dyDescent="0.25">
      <c r="A211" t="s">
        <v>896</v>
      </c>
      <c r="B211" s="3" t="s">
        <v>530</v>
      </c>
      <c r="C211" s="1">
        <f t="shared" si="4"/>
        <v>4013.4165120000011</v>
      </c>
      <c r="D211" s="2">
        <v>4003.0143753600009</v>
      </c>
      <c r="E211" s="2">
        <v>0</v>
      </c>
      <c r="F211" s="2">
        <v>3.2951318400000003</v>
      </c>
      <c r="G211" s="2">
        <v>7.1070047999999995</v>
      </c>
      <c r="H211" s="2">
        <v>0</v>
      </c>
      <c r="I211" s="2">
        <v>0</v>
      </c>
      <c r="J211" s="1" t="s">
        <v>183</v>
      </c>
    </row>
    <row r="212" spans="1:10" x14ac:dyDescent="0.25">
      <c r="A212" t="s">
        <v>907</v>
      </c>
      <c r="B212" s="3" t="s">
        <v>532</v>
      </c>
      <c r="C212" s="1">
        <f t="shared" si="4"/>
        <v>3895.5167999999999</v>
      </c>
      <c r="D212" s="2">
        <v>0</v>
      </c>
      <c r="E212" s="2">
        <v>1246.4928</v>
      </c>
      <c r="F212" s="2">
        <v>2649.0239999999999</v>
      </c>
      <c r="G212" s="2">
        <v>0</v>
      </c>
      <c r="H212" s="2">
        <v>0</v>
      </c>
      <c r="I212" s="2">
        <v>0</v>
      </c>
      <c r="J212" s="1" t="s">
        <v>225</v>
      </c>
    </row>
    <row r="213" spans="1:10" x14ac:dyDescent="0.25">
      <c r="A213" t="s">
        <v>916</v>
      </c>
      <c r="B213" s="3" t="s">
        <v>534</v>
      </c>
      <c r="C213" s="1">
        <f t="shared" si="4"/>
        <v>3828.9218788800003</v>
      </c>
      <c r="D213" s="2">
        <v>3824.9570520000007</v>
      </c>
      <c r="E213" s="2">
        <v>0</v>
      </c>
      <c r="F213" s="2">
        <v>1.80560016</v>
      </c>
      <c r="G213" s="2">
        <v>2.1592267199999995</v>
      </c>
      <c r="H213" s="2">
        <v>0</v>
      </c>
      <c r="I213" s="2">
        <v>0</v>
      </c>
      <c r="J213" s="1" t="s">
        <v>183</v>
      </c>
    </row>
    <row r="214" spans="1:10" x14ac:dyDescent="0.25">
      <c r="A214" t="s">
        <v>930</v>
      </c>
      <c r="B214" s="3" t="s">
        <v>536</v>
      </c>
      <c r="C214" s="1">
        <f t="shared" si="4"/>
        <v>3819.4415481600004</v>
      </c>
      <c r="D214" s="2">
        <v>3814.8313392000005</v>
      </c>
      <c r="E214" s="2">
        <v>0</v>
      </c>
      <c r="F214" s="2">
        <v>1.9481212799999998</v>
      </c>
      <c r="G214" s="2">
        <v>2.66208768</v>
      </c>
      <c r="H214" s="2">
        <v>0</v>
      </c>
      <c r="I214" s="2">
        <v>0</v>
      </c>
      <c r="J214" s="1" t="s">
        <v>183</v>
      </c>
    </row>
    <row r="215" spans="1:10" x14ac:dyDescent="0.25">
      <c r="A215" t="s">
        <v>924</v>
      </c>
      <c r="B215" s="3" t="s">
        <v>538</v>
      </c>
      <c r="C215" s="1">
        <f t="shared" si="4"/>
        <v>3765.9532176000002</v>
      </c>
      <c r="D215" s="2">
        <v>3762.0593337600003</v>
      </c>
      <c r="E215" s="2">
        <v>0</v>
      </c>
      <c r="F215" s="2">
        <v>1.7706729599999997</v>
      </c>
      <c r="G215" s="2">
        <v>2.1232108799999998</v>
      </c>
      <c r="H215" s="2">
        <v>0</v>
      </c>
      <c r="I215" s="2">
        <v>0</v>
      </c>
      <c r="J215" s="1" t="s">
        <v>179</v>
      </c>
    </row>
    <row r="216" spans="1:10" x14ac:dyDescent="0.25">
      <c r="A216" t="s">
        <v>929</v>
      </c>
      <c r="B216" s="3" t="s">
        <v>540</v>
      </c>
      <c r="C216" s="1">
        <f t="shared" si="4"/>
        <v>3661.6109745599997</v>
      </c>
      <c r="D216" s="2">
        <v>3657.8303999999998</v>
      </c>
      <c r="E216" s="2">
        <v>0</v>
      </c>
      <c r="F216" s="2">
        <v>1.725948</v>
      </c>
      <c r="G216" s="2">
        <v>2.05462656</v>
      </c>
      <c r="H216" s="2">
        <v>0</v>
      </c>
      <c r="I216" s="2">
        <v>0</v>
      </c>
      <c r="J216" s="1" t="s">
        <v>179</v>
      </c>
    </row>
    <row r="217" spans="1:10" x14ac:dyDescent="0.25">
      <c r="A217" t="s">
        <v>920</v>
      </c>
      <c r="B217" s="3" t="s">
        <v>542</v>
      </c>
      <c r="C217" s="1">
        <f t="shared" si="4"/>
        <v>3648.25109376</v>
      </c>
      <c r="D217" s="2">
        <v>3644.4086481599998</v>
      </c>
      <c r="E217" s="2">
        <v>0</v>
      </c>
      <c r="F217" s="2">
        <v>1.7545248</v>
      </c>
      <c r="G217" s="2">
        <v>2.0879208</v>
      </c>
      <c r="H217" s="2">
        <v>0</v>
      </c>
      <c r="I217" s="2">
        <v>0</v>
      </c>
      <c r="J217" s="1" t="s">
        <v>183</v>
      </c>
    </row>
    <row r="218" spans="1:10" x14ac:dyDescent="0.25">
      <c r="A218" t="s">
        <v>772</v>
      </c>
      <c r="B218" s="3" t="s">
        <v>543</v>
      </c>
      <c r="C218" s="1">
        <f t="shared" si="4"/>
        <v>3573.7546420799999</v>
      </c>
      <c r="D218" s="2">
        <v>3570.0507259199999</v>
      </c>
      <c r="E218" s="2">
        <v>0</v>
      </c>
      <c r="F218" s="2">
        <v>1.68594048</v>
      </c>
      <c r="G218" s="2">
        <v>2.0179756800000002</v>
      </c>
      <c r="H218" s="2">
        <v>0</v>
      </c>
      <c r="I218" s="2">
        <v>0</v>
      </c>
      <c r="J218" s="1" t="s">
        <v>179</v>
      </c>
    </row>
    <row r="219" spans="1:10" x14ac:dyDescent="0.25">
      <c r="A219" t="s">
        <v>932</v>
      </c>
      <c r="B219" s="3" t="s">
        <v>545</v>
      </c>
      <c r="C219" s="1">
        <f t="shared" si="4"/>
        <v>3472.7938055999994</v>
      </c>
      <c r="D219" s="2">
        <v>3469.2886569599996</v>
      </c>
      <c r="E219" s="2">
        <v>0</v>
      </c>
      <c r="F219" s="2">
        <v>1.639764</v>
      </c>
      <c r="G219" s="2">
        <v>1.8653846400000005</v>
      </c>
      <c r="H219" s="2">
        <v>0</v>
      </c>
      <c r="I219" s="2">
        <v>0</v>
      </c>
      <c r="J219" s="1" t="s">
        <v>179</v>
      </c>
    </row>
    <row r="220" spans="1:10" x14ac:dyDescent="0.25">
      <c r="A220" t="s">
        <v>928</v>
      </c>
      <c r="B220" s="3" t="s">
        <v>547</v>
      </c>
      <c r="C220" s="1">
        <f t="shared" si="4"/>
        <v>3461.6877724799997</v>
      </c>
      <c r="D220" s="2">
        <v>3458.0821968</v>
      </c>
      <c r="E220" s="2">
        <v>0</v>
      </c>
      <c r="F220" s="2">
        <v>1.6371331199999999</v>
      </c>
      <c r="G220" s="2">
        <v>1.96844256</v>
      </c>
      <c r="H220" s="2">
        <v>0</v>
      </c>
      <c r="I220" s="2">
        <v>0</v>
      </c>
      <c r="J220" s="1" t="s">
        <v>183</v>
      </c>
    </row>
    <row r="221" spans="1:10" x14ac:dyDescent="0.25">
      <c r="A221" t="s">
        <v>915</v>
      </c>
      <c r="B221" s="3" t="s">
        <v>549</v>
      </c>
      <c r="C221" s="1">
        <f t="shared" si="4"/>
        <v>3346.53896304</v>
      </c>
      <c r="D221" s="2">
        <v>3343.1268024000001</v>
      </c>
      <c r="E221" s="2">
        <v>0</v>
      </c>
      <c r="F221" s="2">
        <v>1.5816124799999998</v>
      </c>
      <c r="G221" s="2">
        <v>1.8305481599999998</v>
      </c>
      <c r="H221" s="2">
        <v>0</v>
      </c>
      <c r="I221" s="2">
        <v>0</v>
      </c>
      <c r="J221" s="1" t="s">
        <v>183</v>
      </c>
    </row>
    <row r="222" spans="1:10" x14ac:dyDescent="0.25">
      <c r="A222" s="32" t="s">
        <v>912</v>
      </c>
      <c r="B222" s="3" t="s">
        <v>68</v>
      </c>
      <c r="C222" s="1">
        <f t="shared" si="4"/>
        <v>3311.2340956800003</v>
      </c>
      <c r="D222" s="2">
        <v>3307.8404419200001</v>
      </c>
      <c r="E222" s="2">
        <v>0</v>
      </c>
      <c r="F222" s="2">
        <v>1.5804331199999999</v>
      </c>
      <c r="G222" s="2">
        <v>1.8132206399999997</v>
      </c>
      <c r="H222" s="2">
        <v>0</v>
      </c>
      <c r="I222" s="2">
        <v>0</v>
      </c>
      <c r="J222" s="1" t="s">
        <v>183</v>
      </c>
    </row>
    <row r="223" spans="1:10" x14ac:dyDescent="0.25">
      <c r="A223" t="s">
        <v>925</v>
      </c>
      <c r="B223" s="3" t="s">
        <v>551</v>
      </c>
      <c r="C223" s="1">
        <f t="shared" si="4"/>
        <v>3305.26127232</v>
      </c>
      <c r="D223" s="2">
        <v>3301.8180854399998</v>
      </c>
      <c r="E223" s="2">
        <v>0</v>
      </c>
      <c r="F223" s="2">
        <v>1.5633777600000001</v>
      </c>
      <c r="G223" s="2">
        <v>1.8798091200000002</v>
      </c>
      <c r="H223" s="2">
        <v>0</v>
      </c>
      <c r="I223" s="2">
        <v>0</v>
      </c>
      <c r="J223" s="1" t="s">
        <v>183</v>
      </c>
    </row>
    <row r="224" spans="1:10" x14ac:dyDescent="0.25">
      <c r="A224" t="s">
        <v>811</v>
      </c>
      <c r="B224" s="3" t="s">
        <v>552</v>
      </c>
      <c r="C224" s="1">
        <f t="shared" si="4"/>
        <v>3196.3631616000002</v>
      </c>
      <c r="D224" s="2">
        <v>3193.0652174400002</v>
      </c>
      <c r="E224" s="2">
        <v>0</v>
      </c>
      <c r="F224" s="2">
        <v>1.5045004799999999</v>
      </c>
      <c r="G224" s="2">
        <v>1.7934436800000002</v>
      </c>
      <c r="H224" s="2">
        <v>0</v>
      </c>
      <c r="I224" s="2">
        <v>0</v>
      </c>
      <c r="J224" s="1" t="s">
        <v>179</v>
      </c>
    </row>
    <row r="225" spans="1:10" x14ac:dyDescent="0.25">
      <c r="A225" t="s">
        <v>936</v>
      </c>
      <c r="B225" s="3" t="s">
        <v>554</v>
      </c>
      <c r="C225" s="1">
        <f t="shared" si="4"/>
        <v>3191.7147595199995</v>
      </c>
      <c r="D225" s="2">
        <v>3188.4216235199997</v>
      </c>
      <c r="E225" s="2">
        <v>0</v>
      </c>
      <c r="F225" s="2">
        <v>1.5023232</v>
      </c>
      <c r="G225" s="2">
        <v>1.7908128000000001</v>
      </c>
      <c r="H225" s="2">
        <v>0</v>
      </c>
      <c r="I225" s="2">
        <v>0</v>
      </c>
      <c r="J225" s="1" t="s">
        <v>179</v>
      </c>
    </row>
    <row r="226" spans="1:10" x14ac:dyDescent="0.25">
      <c r="A226" t="s">
        <v>968</v>
      </c>
      <c r="B226" s="3" t="s">
        <v>556</v>
      </c>
      <c r="C226" s="1">
        <f t="shared" si="4"/>
        <v>3114.1655798400002</v>
      </c>
      <c r="D226" s="2">
        <v>3110.8043131200002</v>
      </c>
      <c r="E226" s="2">
        <v>0</v>
      </c>
      <c r="F226" s="2">
        <v>1.5010531200000001</v>
      </c>
      <c r="G226" s="2">
        <v>1.8602136</v>
      </c>
      <c r="H226" s="2">
        <v>0</v>
      </c>
      <c r="I226" s="2">
        <v>0</v>
      </c>
      <c r="J226" s="1" t="s">
        <v>179</v>
      </c>
    </row>
    <row r="227" spans="1:10" x14ac:dyDescent="0.25">
      <c r="A227" t="s">
        <v>141</v>
      </c>
      <c r="B227" s="3" t="s">
        <v>142</v>
      </c>
      <c r="C227" s="1">
        <f t="shared" si="4"/>
        <v>3037.2146078400006</v>
      </c>
      <c r="D227" s="2">
        <v>3033.8516174400002</v>
      </c>
      <c r="E227" s="2">
        <v>0</v>
      </c>
      <c r="F227" s="2">
        <v>1.4849049599999999</v>
      </c>
      <c r="G227" s="2">
        <v>1.8780854400000002</v>
      </c>
      <c r="H227" s="2">
        <v>0</v>
      </c>
      <c r="I227" s="2">
        <v>0</v>
      </c>
      <c r="J227" s="1" t="s">
        <v>179</v>
      </c>
    </row>
    <row r="228" spans="1:10" x14ac:dyDescent="0.25">
      <c r="A228" t="s">
        <v>934</v>
      </c>
      <c r="B228" s="3" t="s">
        <v>558</v>
      </c>
      <c r="C228" s="1">
        <f t="shared" si="4"/>
        <v>3000.62496384</v>
      </c>
      <c r="D228" s="2">
        <v>2997.5197089600001</v>
      </c>
      <c r="E228" s="2">
        <v>0</v>
      </c>
      <c r="F228" s="2">
        <v>1.4145062399999999</v>
      </c>
      <c r="G228" s="2">
        <v>1.69074864</v>
      </c>
      <c r="H228" s="2">
        <v>0</v>
      </c>
      <c r="I228" s="2">
        <v>0</v>
      </c>
      <c r="J228" s="1" t="s">
        <v>179</v>
      </c>
    </row>
    <row r="229" spans="1:10" x14ac:dyDescent="0.25">
      <c r="A229" s="32" t="s">
        <v>815</v>
      </c>
      <c r="B229" s="3" t="s">
        <v>72</v>
      </c>
      <c r="C229" s="1">
        <f t="shared" si="4"/>
        <v>2953.3066819200003</v>
      </c>
      <c r="D229" s="2">
        <v>2950.1905406400001</v>
      </c>
      <c r="E229" s="2">
        <v>0</v>
      </c>
      <c r="F229" s="2">
        <v>1.4129640000000001</v>
      </c>
      <c r="G229" s="2">
        <v>1.70317728</v>
      </c>
      <c r="H229" s="2">
        <v>0</v>
      </c>
      <c r="I229" s="2">
        <v>0</v>
      </c>
      <c r="J229" s="1" t="s">
        <v>179</v>
      </c>
    </row>
    <row r="230" spans="1:10" x14ac:dyDescent="0.25">
      <c r="A230" s="32" t="s">
        <v>768</v>
      </c>
      <c r="B230" s="3" t="s">
        <v>92</v>
      </c>
      <c r="C230" s="1">
        <f t="shared" si="4"/>
        <v>2760.5903673599996</v>
      </c>
      <c r="D230" s="2">
        <v>1.1374473600000001</v>
      </c>
      <c r="E230" s="2">
        <v>0</v>
      </c>
      <c r="F230" s="2">
        <v>2759.4529199999997</v>
      </c>
      <c r="G230" s="2">
        <v>0</v>
      </c>
      <c r="H230" s="2">
        <v>0</v>
      </c>
      <c r="I230" s="2">
        <v>0</v>
      </c>
      <c r="J230" s="1" t="s">
        <v>211</v>
      </c>
    </row>
    <row r="231" spans="1:10" x14ac:dyDescent="0.25">
      <c r="A231" s="32" t="s">
        <v>845</v>
      </c>
      <c r="B231" s="3" t="s">
        <v>64</v>
      </c>
      <c r="C231" s="1">
        <f t="shared" si="4"/>
        <v>2679.2294036255998</v>
      </c>
      <c r="D231" s="2">
        <v>0.33011102879999743</v>
      </c>
      <c r="E231" s="2">
        <v>433.57809600000002</v>
      </c>
      <c r="F231" s="2">
        <v>2245.32038556</v>
      </c>
      <c r="G231" s="2">
        <v>8.1103679999999995E-4</v>
      </c>
      <c r="H231" s="2">
        <v>0</v>
      </c>
      <c r="I231" s="2">
        <v>0</v>
      </c>
      <c r="J231" s="1" t="s">
        <v>225</v>
      </c>
    </row>
    <row r="232" spans="1:10" x14ac:dyDescent="0.25">
      <c r="A232" t="s">
        <v>933</v>
      </c>
      <c r="B232" s="3" t="s">
        <v>560</v>
      </c>
      <c r="C232" s="1">
        <f t="shared" si="4"/>
        <v>2648.3740819200002</v>
      </c>
      <c r="D232" s="2">
        <v>2647.2721968000005</v>
      </c>
      <c r="E232" s="2">
        <v>0</v>
      </c>
      <c r="F232" s="2">
        <v>0.41359247999999998</v>
      </c>
      <c r="G232" s="2">
        <v>0.68829264000000012</v>
      </c>
      <c r="H232" s="2">
        <v>0</v>
      </c>
      <c r="I232" s="2">
        <v>0</v>
      </c>
      <c r="J232" s="1" t="s">
        <v>183</v>
      </c>
    </row>
    <row r="233" spans="1:10" x14ac:dyDescent="0.25">
      <c r="A233" t="s">
        <v>870</v>
      </c>
      <c r="B233" s="3" t="s">
        <v>561</v>
      </c>
      <c r="C233" s="1">
        <f t="shared" si="4"/>
        <v>2637.7049563199998</v>
      </c>
      <c r="D233" s="2">
        <v>2634.9835377599998</v>
      </c>
      <c r="E233" s="2">
        <v>0</v>
      </c>
      <c r="F233" s="2">
        <v>1.2415032000000001</v>
      </c>
      <c r="G233" s="2">
        <v>1.4799153599999999</v>
      </c>
      <c r="H233" s="2">
        <v>0</v>
      </c>
      <c r="I233" s="2">
        <v>0</v>
      </c>
      <c r="J233" s="1" t="s">
        <v>179</v>
      </c>
    </row>
    <row r="234" spans="1:10" x14ac:dyDescent="0.25">
      <c r="A234" t="s">
        <v>863</v>
      </c>
      <c r="B234" s="3" t="s">
        <v>562</v>
      </c>
      <c r="C234" s="1">
        <f t="shared" si="4"/>
        <v>2513.7906897599996</v>
      </c>
      <c r="D234" s="2">
        <v>2511.1743249599999</v>
      </c>
      <c r="E234" s="2">
        <v>0</v>
      </c>
      <c r="F234" s="2">
        <v>1.1887041600000001</v>
      </c>
      <c r="G234" s="2">
        <v>1.42766064</v>
      </c>
      <c r="H234" s="2">
        <v>0</v>
      </c>
      <c r="I234" s="2">
        <v>0</v>
      </c>
      <c r="J234" s="1" t="s">
        <v>179</v>
      </c>
    </row>
    <row r="235" spans="1:10" x14ac:dyDescent="0.25">
      <c r="A235" t="s">
        <v>943</v>
      </c>
      <c r="B235" s="3" t="s">
        <v>564</v>
      </c>
      <c r="C235" s="1">
        <f t="shared" si="4"/>
        <v>2460.2721494399998</v>
      </c>
      <c r="D235" s="2">
        <v>2457.6715699199999</v>
      </c>
      <c r="E235" s="2">
        <v>0</v>
      </c>
      <c r="F235" s="2">
        <v>1.1721024</v>
      </c>
      <c r="G235" s="2">
        <v>1.4284771200000002</v>
      </c>
      <c r="H235" s="2">
        <v>0</v>
      </c>
      <c r="I235" s="2">
        <v>0</v>
      </c>
      <c r="J235" s="1" t="s">
        <v>179</v>
      </c>
    </row>
    <row r="236" spans="1:10" x14ac:dyDescent="0.25">
      <c r="A236" t="s">
        <v>940</v>
      </c>
      <c r="B236" s="3" t="s">
        <v>566</v>
      </c>
      <c r="C236" s="1">
        <f t="shared" si="4"/>
        <v>2373.0620155199999</v>
      </c>
      <c r="D236" s="2">
        <v>2370.63053808</v>
      </c>
      <c r="E236" s="2">
        <v>0</v>
      </c>
      <c r="F236" s="2">
        <v>1.106784</v>
      </c>
      <c r="G236" s="2">
        <v>1.3246934399999999</v>
      </c>
      <c r="H236" s="2">
        <v>0</v>
      </c>
      <c r="I236" s="2">
        <v>0</v>
      </c>
      <c r="J236" s="1" t="s">
        <v>179</v>
      </c>
    </row>
    <row r="237" spans="1:10" x14ac:dyDescent="0.25">
      <c r="A237" t="s">
        <v>941</v>
      </c>
      <c r="B237" s="3" t="s">
        <v>568</v>
      </c>
      <c r="C237" s="1">
        <f t="shared" si="4"/>
        <v>2353.369788</v>
      </c>
      <c r="D237" s="2">
        <v>2351.0741184000003</v>
      </c>
      <c r="E237" s="2">
        <v>0</v>
      </c>
      <c r="F237" s="2">
        <v>1.081836</v>
      </c>
      <c r="G237" s="2">
        <v>1.2138336000000001</v>
      </c>
      <c r="H237" s="2">
        <v>0</v>
      </c>
      <c r="I237" s="2">
        <v>0</v>
      </c>
      <c r="J237" s="1" t="s">
        <v>179</v>
      </c>
    </row>
    <row r="238" spans="1:10" x14ac:dyDescent="0.25">
      <c r="A238" s="32" t="s">
        <v>999</v>
      </c>
      <c r="B238" s="3" t="s">
        <v>104</v>
      </c>
      <c r="C238" s="1">
        <f t="shared" si="4"/>
        <v>2276.5320436319998</v>
      </c>
      <c r="D238" s="2">
        <v>2274.0682834799995</v>
      </c>
      <c r="E238" s="2">
        <v>0</v>
      </c>
      <c r="F238" s="2">
        <v>1.1201425200000001</v>
      </c>
      <c r="G238" s="2">
        <v>1.343617632</v>
      </c>
      <c r="H238" s="2">
        <v>0</v>
      </c>
      <c r="I238" s="2">
        <v>0</v>
      </c>
      <c r="J238" s="1" t="s">
        <v>179</v>
      </c>
    </row>
    <row r="239" spans="1:10" x14ac:dyDescent="0.25">
      <c r="A239" s="32" t="s">
        <v>942</v>
      </c>
      <c r="B239" s="3" t="s">
        <v>96</v>
      </c>
      <c r="C239" s="1">
        <f t="shared" si="4"/>
        <v>2230.5240216000007</v>
      </c>
      <c r="D239" s="2">
        <v>2228.2221830400003</v>
      </c>
      <c r="E239" s="2">
        <v>0</v>
      </c>
      <c r="F239" s="2">
        <v>1.0501747199999998</v>
      </c>
      <c r="G239" s="2">
        <v>1.2516638400000002</v>
      </c>
      <c r="H239" s="2">
        <v>0</v>
      </c>
      <c r="I239" s="2">
        <v>0</v>
      </c>
      <c r="J239" s="1" t="s">
        <v>179</v>
      </c>
    </row>
    <row r="240" spans="1:10" x14ac:dyDescent="0.25">
      <c r="A240" t="s">
        <v>862</v>
      </c>
      <c r="B240" s="3" t="s">
        <v>569</v>
      </c>
      <c r="C240" s="1">
        <f t="shared" si="4"/>
        <v>2177.5426344000002</v>
      </c>
      <c r="D240" s="2">
        <v>2175.2959536000003</v>
      </c>
      <c r="E240" s="2">
        <v>0</v>
      </c>
      <c r="F240" s="2">
        <v>1.0249545599999998</v>
      </c>
      <c r="G240" s="2">
        <v>1.22172624</v>
      </c>
      <c r="H240" s="2">
        <v>0</v>
      </c>
      <c r="I240" s="2">
        <v>0</v>
      </c>
      <c r="J240" s="1" t="s">
        <v>179</v>
      </c>
    </row>
    <row r="241" spans="1:10" x14ac:dyDescent="0.25">
      <c r="A241" s="32" t="s">
        <v>959</v>
      </c>
      <c r="B241" s="3" t="s">
        <v>74</v>
      </c>
      <c r="C241" s="1">
        <f t="shared" si="4"/>
        <v>2141.0852701391996</v>
      </c>
      <c r="D241" s="2">
        <v>2138.7226636943997</v>
      </c>
      <c r="E241" s="2">
        <v>0</v>
      </c>
      <c r="F241" s="2">
        <v>1.0425088800000002</v>
      </c>
      <c r="G241" s="2">
        <v>1.3200975648000002</v>
      </c>
      <c r="H241" s="2">
        <v>0</v>
      </c>
      <c r="I241" s="2">
        <v>0</v>
      </c>
      <c r="J241" s="1" t="s">
        <v>179</v>
      </c>
    </row>
    <row r="242" spans="1:10" x14ac:dyDescent="0.25">
      <c r="A242" s="32" t="s">
        <v>939</v>
      </c>
      <c r="B242" s="3" t="s">
        <v>84</v>
      </c>
      <c r="C242" s="1">
        <f t="shared" si="4"/>
        <v>1893.764818008</v>
      </c>
      <c r="D242" s="2">
        <v>1891.8110131200001</v>
      </c>
      <c r="E242" s="2">
        <v>0</v>
      </c>
      <c r="F242" s="2">
        <v>0.89134667999999995</v>
      </c>
      <c r="G242" s="2">
        <v>1.062458208</v>
      </c>
      <c r="H242" s="2">
        <v>0</v>
      </c>
      <c r="I242" s="2">
        <v>0</v>
      </c>
      <c r="J242" s="1" t="s">
        <v>179</v>
      </c>
    </row>
    <row r="243" spans="1:10" x14ac:dyDescent="0.25">
      <c r="A243" s="32" t="s">
        <v>905</v>
      </c>
      <c r="B243" s="3" t="s">
        <v>70</v>
      </c>
      <c r="C243" s="1">
        <f t="shared" si="4"/>
        <v>1881.6589008000003</v>
      </c>
      <c r="D243" s="2">
        <v>1878.4794369600002</v>
      </c>
      <c r="E243" s="2">
        <v>0</v>
      </c>
      <c r="F243" s="2">
        <v>1.4507942400000002</v>
      </c>
      <c r="G243" s="2">
        <v>1.7286695999999999</v>
      </c>
      <c r="H243" s="2">
        <v>0</v>
      </c>
      <c r="I243" s="2">
        <v>0</v>
      </c>
      <c r="J243" s="1" t="s">
        <v>179</v>
      </c>
    </row>
    <row r="244" spans="1:10" x14ac:dyDescent="0.25">
      <c r="A244" t="s">
        <v>946</v>
      </c>
      <c r="B244" s="3" t="s">
        <v>571</v>
      </c>
      <c r="C244" s="1">
        <f t="shared" si="4"/>
        <v>1751.1928358399998</v>
      </c>
      <c r="D244" s="2">
        <v>1749.3940396799999</v>
      </c>
      <c r="E244" s="2">
        <v>0</v>
      </c>
      <c r="F244" s="2">
        <v>0.82555199999999995</v>
      </c>
      <c r="G244" s="2">
        <v>0.97324416000000002</v>
      </c>
      <c r="H244" s="2">
        <v>0</v>
      </c>
      <c r="I244" s="2">
        <v>0</v>
      </c>
      <c r="J244" s="1" t="s">
        <v>179</v>
      </c>
    </row>
    <row r="245" spans="1:10" x14ac:dyDescent="0.25">
      <c r="A245" t="s">
        <v>961</v>
      </c>
      <c r="B245" s="3" t="s">
        <v>573</v>
      </c>
      <c r="C245" s="1">
        <f t="shared" si="4"/>
        <v>1547.6836535999998</v>
      </c>
      <c r="D245" s="2">
        <v>1542.39095808</v>
      </c>
      <c r="E245" s="2">
        <v>0</v>
      </c>
      <c r="F245" s="2">
        <v>1.56410352</v>
      </c>
      <c r="G245" s="2">
        <v>3.7285920000000004</v>
      </c>
      <c r="H245" s="2">
        <v>0</v>
      </c>
      <c r="I245" s="2">
        <v>0</v>
      </c>
      <c r="J245" s="1" t="s">
        <v>192</v>
      </c>
    </row>
    <row r="246" spans="1:10" x14ac:dyDescent="0.25">
      <c r="A246" t="s">
        <v>136</v>
      </c>
      <c r="B246" s="34" t="s">
        <v>574</v>
      </c>
      <c r="C246" s="1">
        <f t="shared" si="4"/>
        <v>1408.0289943888001</v>
      </c>
      <c r="D246" s="2">
        <v>1057.5470744496001</v>
      </c>
      <c r="E246" s="2">
        <v>0</v>
      </c>
      <c r="F246" s="2">
        <v>105.46581024</v>
      </c>
      <c r="G246" s="2">
        <v>245.01610969920003</v>
      </c>
      <c r="H246" s="2">
        <v>0</v>
      </c>
      <c r="I246" s="2">
        <v>0</v>
      </c>
      <c r="J246" s="1" t="s">
        <v>183</v>
      </c>
    </row>
    <row r="247" spans="1:10" x14ac:dyDescent="0.25">
      <c r="A247" s="32" t="s">
        <v>963</v>
      </c>
      <c r="B247" s="3" t="s">
        <v>100</v>
      </c>
      <c r="C247" s="1">
        <f t="shared" si="4"/>
        <v>1334.5930785600003</v>
      </c>
      <c r="D247" s="2">
        <v>1330.0288646400002</v>
      </c>
      <c r="E247" s="2">
        <v>0</v>
      </c>
      <c r="F247" s="2">
        <v>1.34873424</v>
      </c>
      <c r="G247" s="2">
        <v>3.2154796800000001</v>
      </c>
      <c r="H247" s="2">
        <v>0</v>
      </c>
      <c r="I247" s="2">
        <v>0</v>
      </c>
      <c r="J247" s="1" t="s">
        <v>192</v>
      </c>
    </row>
    <row r="248" spans="1:10" x14ac:dyDescent="0.25">
      <c r="A248" s="32" t="s">
        <v>938</v>
      </c>
      <c r="B248" s="3" t="s">
        <v>60</v>
      </c>
      <c r="C248" s="1">
        <f t="shared" si="4"/>
        <v>1322.7026803200001</v>
      </c>
      <c r="D248" s="2">
        <v>1316.92626576</v>
      </c>
      <c r="E248" s="2">
        <v>0</v>
      </c>
      <c r="F248" s="2">
        <v>1.018332</v>
      </c>
      <c r="G248" s="2">
        <v>4.7580825600000001</v>
      </c>
      <c r="H248" s="2">
        <v>0</v>
      </c>
      <c r="I248" s="2">
        <v>0</v>
      </c>
      <c r="J248" s="1" t="s">
        <v>192</v>
      </c>
    </row>
    <row r="249" spans="1:10" x14ac:dyDescent="0.25">
      <c r="A249" t="s">
        <v>876</v>
      </c>
      <c r="B249" s="3" t="s">
        <v>575</v>
      </c>
      <c r="C249" s="1">
        <f t="shared" si="4"/>
        <v>1288.99811376</v>
      </c>
      <c r="D249" s="2">
        <v>1287.60909984</v>
      </c>
      <c r="E249" s="2">
        <v>0</v>
      </c>
      <c r="F249" s="2">
        <v>0.62016192000000014</v>
      </c>
      <c r="G249" s="2">
        <v>0.76885200000000009</v>
      </c>
      <c r="H249" s="2">
        <v>0</v>
      </c>
      <c r="I249" s="2">
        <v>0</v>
      </c>
      <c r="J249" s="1" t="s">
        <v>183</v>
      </c>
    </row>
    <row r="250" spans="1:10" x14ac:dyDescent="0.25">
      <c r="A250" s="32" t="s">
        <v>966</v>
      </c>
      <c r="B250" s="3" t="s">
        <v>102</v>
      </c>
      <c r="C250" s="1">
        <f t="shared" si="4"/>
        <v>1269.62404128</v>
      </c>
      <c r="D250" s="2">
        <v>1265.2854480000001</v>
      </c>
      <c r="E250" s="2">
        <v>0</v>
      </c>
      <c r="F250" s="2">
        <v>1.2836879999999999</v>
      </c>
      <c r="G250" s="2">
        <v>3.0549052799999998</v>
      </c>
      <c r="H250" s="2">
        <v>0</v>
      </c>
      <c r="I250" s="2">
        <v>0</v>
      </c>
      <c r="J250" s="1" t="s">
        <v>192</v>
      </c>
    </row>
    <row r="251" spans="1:10" x14ac:dyDescent="0.25">
      <c r="A251" t="s">
        <v>962</v>
      </c>
      <c r="B251" s="3" t="s">
        <v>577</v>
      </c>
      <c r="C251" s="1">
        <f t="shared" si="4"/>
        <v>1245.90566016</v>
      </c>
      <c r="D251" s="2">
        <v>1244.6446521600001</v>
      </c>
      <c r="E251" s="2">
        <v>0</v>
      </c>
      <c r="F251" s="2">
        <v>0.585144</v>
      </c>
      <c r="G251" s="2">
        <v>0.67586400000000002</v>
      </c>
      <c r="H251" s="2">
        <v>0</v>
      </c>
      <c r="I251" s="2">
        <v>0</v>
      </c>
      <c r="J251" s="1" t="s">
        <v>211</v>
      </c>
    </row>
    <row r="252" spans="1:10" x14ac:dyDescent="0.25">
      <c r="A252" t="s">
        <v>951</v>
      </c>
      <c r="B252" s="3" t="s">
        <v>579</v>
      </c>
      <c r="C252" s="1">
        <f t="shared" si="4"/>
        <v>1225.9752926400001</v>
      </c>
      <c r="D252" s="2">
        <v>1224.7104744000001</v>
      </c>
      <c r="E252" s="2">
        <v>0</v>
      </c>
      <c r="F252" s="2">
        <v>0.57706992000000001</v>
      </c>
      <c r="G252" s="2">
        <v>0.68774831999999997</v>
      </c>
      <c r="H252" s="2">
        <v>0</v>
      </c>
      <c r="I252" s="2">
        <v>0</v>
      </c>
      <c r="J252" s="1" t="s">
        <v>179</v>
      </c>
    </row>
    <row r="253" spans="1:10" x14ac:dyDescent="0.25">
      <c r="A253" t="s">
        <v>952</v>
      </c>
      <c r="B253" s="3" t="s">
        <v>581</v>
      </c>
      <c r="C253" s="1">
        <f t="shared" si="4"/>
        <v>1208.9949580800001</v>
      </c>
      <c r="D253" s="2">
        <v>1207.7279625600002</v>
      </c>
      <c r="E253" s="2">
        <v>0</v>
      </c>
      <c r="F253" s="2">
        <v>0.57353184000000001</v>
      </c>
      <c r="G253" s="2">
        <v>0.69346368000000014</v>
      </c>
      <c r="H253" s="2">
        <v>0</v>
      </c>
      <c r="I253" s="2">
        <v>0</v>
      </c>
      <c r="J253" s="1" t="s">
        <v>179</v>
      </c>
    </row>
    <row r="254" spans="1:10" x14ac:dyDescent="0.25">
      <c r="A254" t="s">
        <v>948</v>
      </c>
      <c r="B254" s="3" t="s">
        <v>583</v>
      </c>
      <c r="C254" s="1">
        <f t="shared" si="4"/>
        <v>1201.7407147200001</v>
      </c>
      <c r="D254" s="2">
        <v>209.95574544000002</v>
      </c>
      <c r="E254" s="2">
        <v>0</v>
      </c>
      <c r="F254" s="2">
        <v>991.66784976000008</v>
      </c>
      <c r="G254" s="2">
        <v>0.11711951999999999</v>
      </c>
      <c r="H254" s="2">
        <v>0</v>
      </c>
      <c r="I254" s="2">
        <v>0</v>
      </c>
      <c r="J254" s="1" t="s">
        <v>211</v>
      </c>
    </row>
    <row r="255" spans="1:10" x14ac:dyDescent="0.25">
      <c r="A255" s="32" t="s">
        <v>974</v>
      </c>
      <c r="B255" s="3" t="s">
        <v>110</v>
      </c>
      <c r="C255" s="1">
        <f t="shared" si="4"/>
        <v>1158.9919992</v>
      </c>
      <c r="D255" s="2">
        <v>1155.1624358400002</v>
      </c>
      <c r="E255" s="2">
        <v>0</v>
      </c>
      <c r="F255" s="2">
        <v>1.1409854399999999</v>
      </c>
      <c r="G255" s="2">
        <v>2.6885779200000002</v>
      </c>
      <c r="H255" s="2">
        <v>0</v>
      </c>
      <c r="I255" s="2">
        <v>0</v>
      </c>
      <c r="J255" s="1" t="s">
        <v>192</v>
      </c>
    </row>
    <row r="256" spans="1:10" x14ac:dyDescent="0.25">
      <c r="A256" t="s">
        <v>1000</v>
      </c>
      <c r="B256" s="3" t="s">
        <v>585</v>
      </c>
      <c r="C256" s="1">
        <f t="shared" si="4"/>
        <v>943.20413711999993</v>
      </c>
      <c r="D256" s="2">
        <v>940.78155023999989</v>
      </c>
      <c r="E256" s="2">
        <v>0</v>
      </c>
      <c r="F256" s="2">
        <v>0.44906400000000007</v>
      </c>
      <c r="G256" s="2">
        <v>1.9735228799999998</v>
      </c>
      <c r="H256" s="2">
        <v>0</v>
      </c>
      <c r="I256" s="2">
        <v>0</v>
      </c>
      <c r="J256" s="1" t="s">
        <v>179</v>
      </c>
    </row>
    <row r="257" spans="1:10" x14ac:dyDescent="0.25">
      <c r="A257" t="s">
        <v>949</v>
      </c>
      <c r="B257" s="3" t="s">
        <v>587</v>
      </c>
      <c r="C257" s="1">
        <f t="shared" si="4"/>
        <v>855.32031647999997</v>
      </c>
      <c r="D257" s="2">
        <v>0</v>
      </c>
      <c r="E257" s="2">
        <v>850.9590432</v>
      </c>
      <c r="F257" s="2">
        <v>1.306368</v>
      </c>
      <c r="G257" s="2">
        <v>3.0549052799999998</v>
      </c>
      <c r="H257" s="2">
        <v>0</v>
      </c>
      <c r="I257" s="2">
        <v>0</v>
      </c>
      <c r="J257" s="1" t="s">
        <v>225</v>
      </c>
    </row>
    <row r="258" spans="1:10" x14ac:dyDescent="0.25">
      <c r="A258" s="32" t="s">
        <v>960</v>
      </c>
      <c r="B258" s="3" t="s">
        <v>94</v>
      </c>
      <c r="C258" s="1">
        <f t="shared" si="4"/>
        <v>803.54840831999979</v>
      </c>
      <c r="D258" s="2">
        <v>802.65336479999985</v>
      </c>
      <c r="E258" s="2">
        <v>0</v>
      </c>
      <c r="F258" s="2">
        <v>0.39318047999999994</v>
      </c>
      <c r="G258" s="2">
        <v>0.50186304000000004</v>
      </c>
      <c r="H258" s="2">
        <v>0</v>
      </c>
      <c r="I258" s="2">
        <v>0</v>
      </c>
      <c r="J258" s="1" t="s">
        <v>183</v>
      </c>
    </row>
    <row r="259" spans="1:10" x14ac:dyDescent="0.25">
      <c r="A259" t="s">
        <v>957</v>
      </c>
      <c r="B259" s="3" t="s">
        <v>589</v>
      </c>
      <c r="C259" s="1">
        <f t="shared" ref="C259:C284" si="5">SUM(D259:I259)</f>
        <v>692.48898431999999</v>
      </c>
      <c r="D259" s="2">
        <v>691.77438287999996</v>
      </c>
      <c r="E259" s="2">
        <v>0</v>
      </c>
      <c r="F259" s="2">
        <v>0.32604768000000001</v>
      </c>
      <c r="G259" s="2">
        <v>0.38855376000000003</v>
      </c>
      <c r="H259" s="2">
        <v>0</v>
      </c>
      <c r="I259" s="2">
        <v>0</v>
      </c>
      <c r="J259" s="1" t="s">
        <v>179</v>
      </c>
    </row>
    <row r="260" spans="1:10" x14ac:dyDescent="0.25">
      <c r="A260" s="32" t="s">
        <v>977</v>
      </c>
      <c r="B260" s="3" t="s">
        <v>124</v>
      </c>
      <c r="C260" s="1">
        <f t="shared" si="5"/>
        <v>650.15150256000004</v>
      </c>
      <c r="D260" s="2">
        <v>647.92777392000005</v>
      </c>
      <c r="E260" s="2">
        <v>0</v>
      </c>
      <c r="F260" s="2">
        <v>0.65699424000000006</v>
      </c>
      <c r="G260" s="2">
        <v>1.5667344000000001</v>
      </c>
      <c r="H260" s="2">
        <v>0</v>
      </c>
      <c r="I260" s="2">
        <v>0</v>
      </c>
      <c r="J260" s="1" t="s">
        <v>192</v>
      </c>
    </row>
    <row r="261" spans="1:10" x14ac:dyDescent="0.25">
      <c r="A261" t="s">
        <v>964</v>
      </c>
      <c r="B261" s="3" t="s">
        <v>591</v>
      </c>
      <c r="C261" s="1">
        <f t="shared" si="5"/>
        <v>469.61634383999996</v>
      </c>
      <c r="D261" s="2">
        <v>468.99518399999994</v>
      </c>
      <c r="E261" s="2">
        <v>0</v>
      </c>
      <c r="F261" s="2">
        <v>0.24267599999999998</v>
      </c>
      <c r="G261" s="2">
        <v>0.37848383999999996</v>
      </c>
      <c r="H261" s="2">
        <v>0</v>
      </c>
      <c r="I261" s="2">
        <v>0</v>
      </c>
      <c r="J261" s="1" t="s">
        <v>183</v>
      </c>
    </row>
    <row r="262" spans="1:10" x14ac:dyDescent="0.25">
      <c r="A262" s="32" t="s">
        <v>970</v>
      </c>
      <c r="B262" s="3" t="s">
        <v>118</v>
      </c>
      <c r="C262" s="1">
        <f t="shared" si="5"/>
        <v>463.1524531199999</v>
      </c>
      <c r="D262" s="2">
        <v>462.05592047999994</v>
      </c>
      <c r="E262" s="2">
        <v>0</v>
      </c>
      <c r="F262" s="2">
        <v>0.35798111999999999</v>
      </c>
      <c r="G262" s="2">
        <v>0.73855151999999991</v>
      </c>
      <c r="H262" s="2">
        <v>0</v>
      </c>
      <c r="I262" s="2">
        <v>0</v>
      </c>
      <c r="J262" s="1" t="s">
        <v>192</v>
      </c>
    </row>
    <row r="263" spans="1:10" x14ac:dyDescent="0.25">
      <c r="A263" t="s">
        <v>965</v>
      </c>
      <c r="B263" s="3" t="s">
        <v>593</v>
      </c>
      <c r="C263" s="1">
        <f t="shared" si="5"/>
        <v>440.36966735999999</v>
      </c>
      <c r="D263" s="2">
        <v>437.42916000000002</v>
      </c>
      <c r="E263" s="2">
        <v>0</v>
      </c>
      <c r="F263" s="2">
        <v>0.75070799999999993</v>
      </c>
      <c r="G263" s="2">
        <v>2.1897993599999999</v>
      </c>
      <c r="H263" s="2">
        <v>0</v>
      </c>
      <c r="I263" s="2">
        <v>0</v>
      </c>
      <c r="J263" s="1" t="s">
        <v>228</v>
      </c>
    </row>
    <row r="264" spans="1:10" x14ac:dyDescent="0.25">
      <c r="A264" s="32" t="s">
        <v>902</v>
      </c>
      <c r="B264" s="3" t="s">
        <v>66</v>
      </c>
      <c r="C264" s="1">
        <f t="shared" si="5"/>
        <v>424.70189879040004</v>
      </c>
      <c r="D264" s="2">
        <v>424.26382279680001</v>
      </c>
      <c r="E264" s="2">
        <v>0</v>
      </c>
      <c r="F264" s="2">
        <v>0.19990152</v>
      </c>
      <c r="G264" s="2">
        <v>0.23817447359999999</v>
      </c>
      <c r="H264" s="2">
        <v>0</v>
      </c>
      <c r="I264" s="2">
        <v>0</v>
      </c>
      <c r="J264" s="1" t="s">
        <v>594</v>
      </c>
    </row>
    <row r="265" spans="1:10" x14ac:dyDescent="0.25">
      <c r="A265" t="s">
        <v>969</v>
      </c>
      <c r="B265" s="3" t="s">
        <v>596</v>
      </c>
      <c r="C265" s="1">
        <f t="shared" si="5"/>
        <v>366.71509728000007</v>
      </c>
      <c r="D265" s="2">
        <v>365.41489824000001</v>
      </c>
      <c r="E265" s="2">
        <v>0</v>
      </c>
      <c r="F265" s="2">
        <v>0.38102400000000003</v>
      </c>
      <c r="G265" s="2">
        <v>0.91917503999999994</v>
      </c>
      <c r="H265" s="2">
        <v>0</v>
      </c>
      <c r="I265" s="2">
        <v>0</v>
      </c>
      <c r="J265" s="1" t="s">
        <v>179</v>
      </c>
    </row>
    <row r="266" spans="1:10" x14ac:dyDescent="0.25">
      <c r="A266" s="32" t="s">
        <v>868</v>
      </c>
      <c r="B266" s="3" t="s">
        <v>82</v>
      </c>
      <c r="C266" s="1">
        <f t="shared" si="5"/>
        <v>247.33447199999998</v>
      </c>
      <c r="D266" s="2">
        <v>247.07936735999999</v>
      </c>
      <c r="E266" s="2">
        <v>0</v>
      </c>
      <c r="F266" s="2">
        <v>0.11639376</v>
      </c>
      <c r="G266" s="2">
        <v>0.13871088000000001</v>
      </c>
      <c r="H266" s="2">
        <v>0</v>
      </c>
      <c r="I266" s="2">
        <v>0</v>
      </c>
      <c r="J266" s="1" t="s">
        <v>179</v>
      </c>
    </row>
    <row r="267" spans="1:10" x14ac:dyDescent="0.25">
      <c r="A267" s="32" t="s">
        <v>972</v>
      </c>
      <c r="B267" s="3" t="s">
        <v>114</v>
      </c>
      <c r="C267" s="1">
        <f t="shared" si="5"/>
        <v>231.18930576</v>
      </c>
      <c r="D267" s="2">
        <v>230.76555263999998</v>
      </c>
      <c r="E267" s="2">
        <v>0</v>
      </c>
      <c r="F267" s="2">
        <v>0.15068592000000003</v>
      </c>
      <c r="G267" s="2">
        <v>0.27306720000000007</v>
      </c>
      <c r="H267" s="2">
        <v>0</v>
      </c>
      <c r="I267" s="2">
        <v>0</v>
      </c>
      <c r="J267" s="1" t="s">
        <v>251</v>
      </c>
    </row>
    <row r="268" spans="1:10" x14ac:dyDescent="0.25">
      <c r="A268" s="32" t="s">
        <v>976</v>
      </c>
      <c r="B268" s="3" t="s">
        <v>126</v>
      </c>
      <c r="C268" s="1">
        <f t="shared" si="5"/>
        <v>194.07357648000001</v>
      </c>
      <c r="D268" s="2">
        <v>193.46919984000002</v>
      </c>
      <c r="E268" s="2">
        <v>0</v>
      </c>
      <c r="F268" s="2">
        <v>0.18016992000000001</v>
      </c>
      <c r="G268" s="2">
        <v>0.42420671999999998</v>
      </c>
      <c r="H268" s="2">
        <v>0</v>
      </c>
      <c r="I268" s="2">
        <v>0</v>
      </c>
      <c r="J268" s="1" t="s">
        <v>594</v>
      </c>
    </row>
    <row r="269" spans="1:10" x14ac:dyDescent="0.25">
      <c r="A269" s="32" t="s">
        <v>971</v>
      </c>
      <c r="B269" s="3" t="s">
        <v>116</v>
      </c>
      <c r="C269" s="1">
        <f t="shared" si="5"/>
        <v>174.01801535999999</v>
      </c>
      <c r="D269" s="2">
        <v>171.68224752</v>
      </c>
      <c r="E269" s="2">
        <v>0</v>
      </c>
      <c r="F269" s="2">
        <v>0.34038143999999998</v>
      </c>
      <c r="G269" s="2">
        <v>1.9953864000000001</v>
      </c>
      <c r="H269" s="2">
        <v>0</v>
      </c>
      <c r="I269" s="2">
        <v>0</v>
      </c>
      <c r="J269" s="1" t="s">
        <v>179</v>
      </c>
    </row>
    <row r="270" spans="1:10" x14ac:dyDescent="0.25">
      <c r="A270" s="32" t="s">
        <v>981</v>
      </c>
      <c r="B270" s="3" t="s">
        <v>130</v>
      </c>
      <c r="C270" s="1">
        <f t="shared" si="5"/>
        <v>164.20283712</v>
      </c>
      <c r="D270" s="2">
        <v>0</v>
      </c>
      <c r="E270" s="2">
        <v>163.36276992000001</v>
      </c>
      <c r="F270" s="2">
        <v>0.25102224000000001</v>
      </c>
      <c r="G270" s="2">
        <v>0.58904495999999995</v>
      </c>
      <c r="H270" s="2">
        <v>0</v>
      </c>
      <c r="I270" s="2">
        <v>0</v>
      </c>
      <c r="J270" s="1" t="s">
        <v>192</v>
      </c>
    </row>
    <row r="271" spans="1:10" x14ac:dyDescent="0.25">
      <c r="A271" s="32" t="s">
        <v>979</v>
      </c>
      <c r="B271" s="3" t="s">
        <v>120</v>
      </c>
      <c r="C271" s="1">
        <f t="shared" si="5"/>
        <v>155.983968</v>
      </c>
      <c r="D271" s="2">
        <v>79.316496000000001</v>
      </c>
      <c r="E271" s="2">
        <v>0</v>
      </c>
      <c r="F271" s="2">
        <v>44.225999999999999</v>
      </c>
      <c r="G271" s="2">
        <v>32.441471999999997</v>
      </c>
      <c r="H271" s="2">
        <v>0</v>
      </c>
      <c r="I271" s="2">
        <v>0</v>
      </c>
      <c r="J271" s="1" t="s">
        <v>594</v>
      </c>
    </row>
    <row r="272" spans="1:10" x14ac:dyDescent="0.25">
      <c r="A272" t="s">
        <v>973</v>
      </c>
      <c r="B272" s="3" t="s">
        <v>598</v>
      </c>
      <c r="C272" s="1">
        <f t="shared" si="5"/>
        <v>149.18441328</v>
      </c>
      <c r="D272" s="2">
        <v>148.7100384</v>
      </c>
      <c r="E272" s="2">
        <v>0</v>
      </c>
      <c r="F272" s="2">
        <v>0.14723855999999999</v>
      </c>
      <c r="G272" s="2">
        <v>0.32713631999999998</v>
      </c>
      <c r="H272" s="2">
        <v>0</v>
      </c>
      <c r="I272" s="2">
        <v>0</v>
      </c>
      <c r="J272" s="1" t="s">
        <v>594</v>
      </c>
    </row>
    <row r="273" spans="1:11" x14ac:dyDescent="0.25">
      <c r="A273" s="32" t="s">
        <v>985</v>
      </c>
      <c r="B273" s="3" t="s">
        <v>112</v>
      </c>
      <c r="C273" s="1">
        <f t="shared" si="5"/>
        <v>146.98690271999999</v>
      </c>
      <c r="D273" s="2">
        <v>146.7119304</v>
      </c>
      <c r="E273" s="2">
        <v>0</v>
      </c>
      <c r="F273" s="2">
        <v>9.7342560000000009E-2</v>
      </c>
      <c r="G273" s="2">
        <v>0.17762976</v>
      </c>
      <c r="H273" s="2">
        <v>0</v>
      </c>
      <c r="I273" s="2">
        <v>0</v>
      </c>
      <c r="J273" s="1" t="s">
        <v>192</v>
      </c>
    </row>
    <row r="274" spans="1:11" x14ac:dyDescent="0.25">
      <c r="A274" t="s">
        <v>975</v>
      </c>
      <c r="B274" s="3" t="s">
        <v>599</v>
      </c>
      <c r="C274" s="1">
        <f t="shared" si="5"/>
        <v>137.10069071999999</v>
      </c>
      <c r="D274" s="2">
        <v>136.95907679999999</v>
      </c>
      <c r="E274" s="2">
        <v>0</v>
      </c>
      <c r="F274" s="2">
        <v>6.4592640000000007E-2</v>
      </c>
      <c r="G274" s="2">
        <v>7.7021279999999998E-2</v>
      </c>
      <c r="H274" s="2">
        <v>0</v>
      </c>
      <c r="I274" s="2">
        <v>0</v>
      </c>
      <c r="J274" s="1" t="s">
        <v>211</v>
      </c>
    </row>
    <row r="275" spans="1:11" x14ac:dyDescent="0.25">
      <c r="A275" t="s">
        <v>600</v>
      </c>
      <c r="B275" s="3" t="s">
        <v>601</v>
      </c>
      <c r="C275" s="1">
        <f t="shared" si="5"/>
        <v>118.19718287999999</v>
      </c>
      <c r="D275" s="2">
        <v>117.79293455999999</v>
      </c>
      <c r="E275" s="2">
        <v>0</v>
      </c>
      <c r="F275" s="2">
        <v>0.11956896</v>
      </c>
      <c r="G275" s="2">
        <v>0.28467935999999999</v>
      </c>
      <c r="H275" s="2">
        <v>0</v>
      </c>
      <c r="I275" s="2">
        <v>0</v>
      </c>
      <c r="J275" s="1" t="s">
        <v>183</v>
      </c>
    </row>
    <row r="276" spans="1:11" x14ac:dyDescent="0.25">
      <c r="A276" s="32" t="s">
        <v>986</v>
      </c>
      <c r="B276" s="3" t="s">
        <v>132</v>
      </c>
      <c r="C276" s="1">
        <f t="shared" si="5"/>
        <v>90.534931200000003</v>
      </c>
      <c r="D276" s="2">
        <v>90.225303840000009</v>
      </c>
      <c r="E276" s="2">
        <v>0</v>
      </c>
      <c r="F276" s="2">
        <v>9.1445760000000001E-2</v>
      </c>
      <c r="G276" s="2">
        <v>0.2181816</v>
      </c>
      <c r="H276" s="2">
        <v>0</v>
      </c>
      <c r="I276" s="2">
        <v>0</v>
      </c>
      <c r="J276" s="1" t="s">
        <v>192</v>
      </c>
    </row>
    <row r="277" spans="1:11" x14ac:dyDescent="0.25">
      <c r="A277" t="s">
        <v>978</v>
      </c>
      <c r="B277" s="3" t="s">
        <v>603</v>
      </c>
      <c r="C277" s="1">
        <f t="shared" si="5"/>
        <v>70.260009119999992</v>
      </c>
      <c r="D277" s="2">
        <v>70.033299839999998</v>
      </c>
      <c r="E277" s="2">
        <v>0</v>
      </c>
      <c r="F277" s="2">
        <v>6.7949280000000015E-2</v>
      </c>
      <c r="G277" s="2">
        <v>0.15875999999999998</v>
      </c>
      <c r="H277" s="2">
        <v>0</v>
      </c>
      <c r="I277" s="2">
        <v>0</v>
      </c>
      <c r="J277" s="1" t="s">
        <v>594</v>
      </c>
    </row>
    <row r="278" spans="1:11" x14ac:dyDescent="0.25">
      <c r="A278" s="32" t="s">
        <v>956</v>
      </c>
      <c r="B278" s="3" t="s">
        <v>108</v>
      </c>
      <c r="C278" s="1">
        <f t="shared" si="5"/>
        <v>68.373033119999988</v>
      </c>
      <c r="D278" s="2">
        <v>68.132534399999997</v>
      </c>
      <c r="E278" s="2">
        <v>0</v>
      </c>
      <c r="F278" s="2">
        <v>7.1215200000000006E-2</v>
      </c>
      <c r="G278" s="2">
        <v>0.16928351999999999</v>
      </c>
      <c r="H278" s="2">
        <v>0</v>
      </c>
      <c r="I278" s="2">
        <v>0</v>
      </c>
      <c r="J278" s="1" t="s">
        <v>183</v>
      </c>
    </row>
    <row r="279" spans="1:11" x14ac:dyDescent="0.25">
      <c r="A279" t="s">
        <v>982</v>
      </c>
      <c r="B279" s="3" t="s">
        <v>605</v>
      </c>
      <c r="C279" s="1">
        <f t="shared" si="5"/>
        <v>49.4256168</v>
      </c>
      <c r="D279" s="2">
        <v>49.256424000000003</v>
      </c>
      <c r="E279" s="2">
        <v>0</v>
      </c>
      <c r="F279" s="2">
        <v>4.9986720000000005E-2</v>
      </c>
      <c r="G279" s="2">
        <v>0.11920608000000002</v>
      </c>
      <c r="H279" s="2">
        <v>0</v>
      </c>
      <c r="I279" s="2">
        <v>0</v>
      </c>
      <c r="J279" s="1" t="s">
        <v>594</v>
      </c>
    </row>
    <row r="280" spans="1:11" x14ac:dyDescent="0.25">
      <c r="A280" s="32" t="s">
        <v>980</v>
      </c>
      <c r="B280" s="3" t="s">
        <v>128</v>
      </c>
      <c r="C280" s="1">
        <f t="shared" si="5"/>
        <v>45.698294880000006</v>
      </c>
      <c r="D280" s="2">
        <v>45.517762080000004</v>
      </c>
      <c r="E280" s="2">
        <v>0</v>
      </c>
      <c r="F280" s="2">
        <v>4.5360000000000004E-2</v>
      </c>
      <c r="G280" s="2">
        <v>0.13517279999999998</v>
      </c>
      <c r="H280" s="2">
        <v>0</v>
      </c>
      <c r="I280" s="2">
        <v>0</v>
      </c>
      <c r="J280" s="1" t="s">
        <v>594</v>
      </c>
    </row>
    <row r="281" spans="1:11" x14ac:dyDescent="0.25">
      <c r="A281" s="32" t="s">
        <v>958</v>
      </c>
      <c r="B281" s="3" t="s">
        <v>122</v>
      </c>
      <c r="C281" s="1">
        <f t="shared" si="5"/>
        <v>25.80149376</v>
      </c>
      <c r="D281" s="2">
        <v>25.72247664</v>
      </c>
      <c r="E281" s="2">
        <v>0</v>
      </c>
      <c r="F281" s="2">
        <v>2.4948000000000001E-2</v>
      </c>
      <c r="G281" s="2">
        <v>5.4069119999999998E-2</v>
      </c>
      <c r="H281" s="2">
        <v>0</v>
      </c>
      <c r="I281" s="2">
        <v>0</v>
      </c>
      <c r="J281" s="1" t="s">
        <v>192</v>
      </c>
    </row>
    <row r="282" spans="1:11" x14ac:dyDescent="0.25">
      <c r="A282" t="s">
        <v>983</v>
      </c>
      <c r="B282" s="3" t="s">
        <v>607</v>
      </c>
      <c r="C282" s="1">
        <f t="shared" si="5"/>
        <v>11.704422240000001</v>
      </c>
      <c r="D282" s="2">
        <v>11.688999840000001</v>
      </c>
      <c r="E282" s="2">
        <v>0</v>
      </c>
      <c r="F282" s="2">
        <v>6.4411200000000007E-3</v>
      </c>
      <c r="G282" s="2">
        <v>8.9812799999999995E-3</v>
      </c>
      <c r="H282" s="2">
        <v>0</v>
      </c>
      <c r="I282" s="2">
        <v>0</v>
      </c>
      <c r="J282" s="1" t="s">
        <v>179</v>
      </c>
    </row>
    <row r="283" spans="1:11" x14ac:dyDescent="0.25">
      <c r="A283" s="32" t="s">
        <v>953</v>
      </c>
      <c r="B283" s="3" t="s">
        <v>106</v>
      </c>
      <c r="C283" s="1">
        <f t="shared" si="5"/>
        <v>6.3785232000000001</v>
      </c>
      <c r="D283" s="2">
        <v>6.3594720000000002</v>
      </c>
      <c r="E283" s="2">
        <v>0</v>
      </c>
      <c r="F283" s="2">
        <v>5.8060799999999999E-3</v>
      </c>
      <c r="G283" s="2">
        <v>1.3245120000000001E-2</v>
      </c>
      <c r="H283" s="2">
        <v>0</v>
      </c>
      <c r="I283" s="2">
        <v>0</v>
      </c>
      <c r="J283" s="1" t="s">
        <v>183</v>
      </c>
    </row>
    <row r="284" spans="1:11" x14ac:dyDescent="0.25">
      <c r="A284" t="s">
        <v>137</v>
      </c>
      <c r="B284" s="36" t="s">
        <v>138</v>
      </c>
      <c r="C284" s="1">
        <f t="shared" si="5"/>
        <v>0</v>
      </c>
      <c r="D284" s="2">
        <v>0</v>
      </c>
      <c r="E284" s="2">
        <v>0</v>
      </c>
      <c r="F284" s="2">
        <v>0</v>
      </c>
      <c r="G284" s="2">
        <v>0</v>
      </c>
      <c r="H284" s="2">
        <v>0</v>
      </c>
      <c r="I284" s="2">
        <v>0</v>
      </c>
      <c r="J284" s="1" t="s">
        <v>179</v>
      </c>
      <c r="K284" t="s">
        <v>1001</v>
      </c>
    </row>
  </sheetData>
  <autoFilter ref="A2:J284" xr:uid="{9DA818F9-D380-47A4-A46A-EE4195E45689}">
    <sortState xmlns:xlrd2="http://schemas.microsoft.com/office/spreadsheetml/2017/richdata2" ref="A3:J284">
      <sortCondition descending="1" ref="C2:C284"/>
    </sortState>
  </autoFilter>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07890-89B6-445F-8C32-8E130AE7135A}">
  <sheetPr>
    <tabColor theme="9" tint="-0.249977111117893"/>
  </sheetPr>
  <dimension ref="C5:M68"/>
  <sheetViews>
    <sheetView zoomScaleNormal="100" workbookViewId="0"/>
  </sheetViews>
  <sheetFormatPr defaultRowHeight="15" x14ac:dyDescent="0.25"/>
  <cols>
    <col min="1" max="2" width="10.7109375" customWidth="1"/>
    <col min="3" max="3" width="16.42578125" bestFit="1" customWidth="1"/>
    <col min="4" max="4" width="19.140625" bestFit="1" customWidth="1"/>
    <col min="5" max="7" width="12" bestFit="1" customWidth="1"/>
    <col min="8" max="8" width="20.42578125" bestFit="1" customWidth="1"/>
    <col min="9" max="9" width="18.85546875" bestFit="1" customWidth="1"/>
    <col min="10" max="10" width="12" bestFit="1" customWidth="1"/>
    <col min="11" max="11" width="26.42578125" bestFit="1" customWidth="1"/>
    <col min="12" max="12" width="36" bestFit="1" customWidth="1"/>
    <col min="13" max="13" width="11.28515625" bestFit="1" customWidth="1"/>
    <col min="14" max="14" width="10.7109375" customWidth="1"/>
  </cols>
  <sheetData>
    <row r="5" spans="3:13" x14ac:dyDescent="0.25">
      <c r="D5" s="26" t="s">
        <v>644</v>
      </c>
    </row>
    <row r="6" spans="3:13" x14ac:dyDescent="0.25">
      <c r="D6" t="s">
        <v>179</v>
      </c>
      <c r="E6" t="s">
        <v>183</v>
      </c>
      <c r="F6" t="s">
        <v>192</v>
      </c>
      <c r="G6" t="s">
        <v>225</v>
      </c>
      <c r="H6" t="s">
        <v>211</v>
      </c>
      <c r="I6" t="s">
        <v>228</v>
      </c>
      <c r="J6" t="s">
        <v>195</v>
      </c>
      <c r="K6" t="s">
        <v>251</v>
      </c>
      <c r="L6" t="s">
        <v>594</v>
      </c>
      <c r="M6" t="s">
        <v>646</v>
      </c>
    </row>
    <row r="7" spans="3:13" x14ac:dyDescent="0.25">
      <c r="C7" t="s">
        <v>723</v>
      </c>
      <c r="D7">
        <v>96</v>
      </c>
      <c r="E7">
        <v>78</v>
      </c>
      <c r="F7">
        <v>40</v>
      </c>
      <c r="G7">
        <v>17</v>
      </c>
      <c r="H7">
        <v>15</v>
      </c>
      <c r="I7">
        <v>10</v>
      </c>
      <c r="J7">
        <v>7</v>
      </c>
      <c r="K7">
        <v>7</v>
      </c>
      <c r="L7">
        <v>4</v>
      </c>
      <c r="M7">
        <v>274</v>
      </c>
    </row>
    <row r="36" spans="3:13" x14ac:dyDescent="0.25">
      <c r="D36" s="26" t="s">
        <v>644</v>
      </c>
    </row>
    <row r="37" spans="3:13" x14ac:dyDescent="0.25">
      <c r="D37" t="s">
        <v>192</v>
      </c>
      <c r="E37" t="s">
        <v>195</v>
      </c>
      <c r="F37" t="s">
        <v>179</v>
      </c>
      <c r="G37" t="s">
        <v>183</v>
      </c>
      <c r="H37" t="s">
        <v>211</v>
      </c>
      <c r="I37" t="s">
        <v>225</v>
      </c>
      <c r="J37" t="s">
        <v>228</v>
      </c>
      <c r="K37" t="s">
        <v>251</v>
      </c>
      <c r="L37" t="s">
        <v>594</v>
      </c>
      <c r="M37" t="s">
        <v>646</v>
      </c>
    </row>
    <row r="38" spans="3:13" x14ac:dyDescent="0.25">
      <c r="C38" t="s">
        <v>724</v>
      </c>
      <c r="D38">
        <v>7215646.106985122</v>
      </c>
      <c r="E38">
        <v>3020863.231710576</v>
      </c>
      <c r="F38">
        <v>1154776.8986440781</v>
      </c>
      <c r="G38">
        <v>1082497.6606111873</v>
      </c>
      <c r="H38">
        <v>761311.91434031993</v>
      </c>
      <c r="I38">
        <v>324021.25903371838</v>
      </c>
      <c r="J38">
        <v>200946.276468</v>
      </c>
      <c r="K38">
        <v>129518.81226144001</v>
      </c>
      <c r="L38">
        <v>923.94385655040014</v>
      </c>
      <c r="M38">
        <v>13890506.103910992</v>
      </c>
    </row>
    <row r="67" spans="3:8" x14ac:dyDescent="0.25">
      <c r="C67" t="s">
        <v>725</v>
      </c>
      <c r="D67" t="s">
        <v>726</v>
      </c>
      <c r="E67" t="s">
        <v>727</v>
      </c>
      <c r="F67" t="s">
        <v>728</v>
      </c>
      <c r="G67" t="s">
        <v>729</v>
      </c>
      <c r="H67" t="s">
        <v>730</v>
      </c>
    </row>
    <row r="68" spans="3:8" x14ac:dyDescent="0.25">
      <c r="C68">
        <v>10458522.834358569</v>
      </c>
      <c r="D68">
        <v>2058252.2868593601</v>
      </c>
      <c r="E68">
        <v>1225334.864997491</v>
      </c>
      <c r="F68">
        <v>55649.313961647611</v>
      </c>
      <c r="G68">
        <v>15434.265540960001</v>
      </c>
      <c r="H68">
        <v>77312.538192959997</v>
      </c>
    </row>
  </sheetData>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26B29D-86CF-4820-B6CE-142003CA450E}">
  <dimension ref="A1:J303"/>
  <sheetViews>
    <sheetView zoomScaleNormal="100" workbookViewId="0">
      <pane ySplit="2" topLeftCell="A3" activePane="bottomLeft" state="frozen"/>
      <selection pane="bottomLeft"/>
    </sheetView>
  </sheetViews>
  <sheetFormatPr defaultColWidth="8.85546875" defaultRowHeight="15" x14ac:dyDescent="0.25"/>
  <cols>
    <col min="1" max="1" width="45.7109375" bestFit="1" customWidth="1"/>
    <col min="2" max="2" width="17" customWidth="1"/>
    <col min="3" max="3" width="36" bestFit="1" customWidth="1"/>
    <col min="4" max="4" width="25.7109375" style="48" customWidth="1"/>
    <col min="5" max="5" width="16" customWidth="1"/>
    <col min="6" max="8" width="21.7109375" style="14" customWidth="1"/>
    <col min="9" max="9" width="21.7109375" style="6" customWidth="1"/>
    <col min="10" max="10" width="21.7109375" style="49" customWidth="1"/>
  </cols>
  <sheetData>
    <row r="1" spans="1:10" s="7" customFormat="1" x14ac:dyDescent="0.25">
      <c r="A1" s="40" t="s">
        <v>174</v>
      </c>
      <c r="B1" s="40"/>
      <c r="C1" s="40"/>
      <c r="D1" s="41"/>
      <c r="E1" s="42"/>
      <c r="F1" s="51">
        <f>SUM(F$3:F$285)</f>
        <v>14944066.082605448</v>
      </c>
      <c r="G1" s="51">
        <f t="shared" ref="G1:I1" si="0">SUM(G$3:G$285)</f>
        <v>13536644.689893464</v>
      </c>
      <c r="H1" s="51">
        <f t="shared" si="0"/>
        <v>12584773.746349992</v>
      </c>
      <c r="I1" s="51">
        <f t="shared" si="0"/>
        <v>12993797.119170113</v>
      </c>
      <c r="J1" s="43">
        <f>SUM(J3:J285)</f>
        <v>13890783.745304104</v>
      </c>
    </row>
    <row r="2" spans="1:10" x14ac:dyDescent="0.25">
      <c r="A2" s="40" t="s">
        <v>0</v>
      </c>
      <c r="B2" s="44" t="s">
        <v>175</v>
      </c>
      <c r="C2" s="45" t="s">
        <v>176</v>
      </c>
      <c r="D2" s="46" t="s">
        <v>177</v>
      </c>
      <c r="E2" s="47" t="s">
        <v>178</v>
      </c>
      <c r="F2" s="52">
        <v>2018</v>
      </c>
      <c r="G2" s="52">
        <v>2019</v>
      </c>
      <c r="H2" s="52">
        <v>2020</v>
      </c>
      <c r="I2" s="52">
        <v>2021</v>
      </c>
      <c r="J2" s="50">
        <v>2022</v>
      </c>
    </row>
    <row r="3" spans="1:10" x14ac:dyDescent="0.25">
      <c r="A3" t="s">
        <v>190</v>
      </c>
      <c r="B3" s="3" t="s">
        <v>191</v>
      </c>
      <c r="C3" t="s">
        <v>192</v>
      </c>
      <c r="D3" s="48" t="str">
        <f>IFERROR(VLOOKUP(B3,'Closed and Exempted Facilities'!B:C,2,0),"")</f>
        <v/>
      </c>
      <c r="E3" s="42"/>
      <c r="F3" s="6">
        <f>IFERROR(VLOOKUP(B3,'2018 Data'!B:C,2,0),0)</f>
        <v>1315063.80030816</v>
      </c>
      <c r="G3" s="6">
        <f>IFERROR(VLOOKUP(B3,'2019 Data'!B:C,2,0),0)</f>
        <v>1768953.7541289604</v>
      </c>
      <c r="H3" s="6">
        <f>IFERROR(VLOOKUP(B3,'2020 Data'!B:C,2,0),0)</f>
        <v>1341079.40315664</v>
      </c>
      <c r="I3" s="6">
        <f>IFERROR(VLOOKUP(B3,'2021 Data'!B:C,2,0),"ND")</f>
        <v>1420016.0420879999</v>
      </c>
      <c r="J3" s="49">
        <f>IFERROR(VLOOKUP(B3,'2022 Data'!B:C,2,0),"ND")</f>
        <v>1412256.9877416005</v>
      </c>
    </row>
    <row r="4" spans="1:10" x14ac:dyDescent="0.25">
      <c r="A4" t="s">
        <v>193</v>
      </c>
      <c r="B4" s="3" t="s">
        <v>194</v>
      </c>
      <c r="C4" t="s">
        <v>195</v>
      </c>
      <c r="D4" s="48" t="str">
        <f>IFERROR(VLOOKUP(B4,'Closed and Exempted Facilities'!B:C,2,0),"")</f>
        <v/>
      </c>
      <c r="E4" s="42"/>
      <c r="F4" s="6">
        <f>IFERROR(VLOOKUP(B4,'2018 Data'!B:C,2,0),0)</f>
        <v>915607.78054703982</v>
      </c>
      <c r="G4" s="6">
        <f>IFERROR(VLOOKUP(B4,'2019 Data'!B:C,2,0),0)</f>
        <v>910487.47516271996</v>
      </c>
      <c r="H4" s="6">
        <f>IFERROR(VLOOKUP(B4,'2020 Data'!B:C,2,0),0)</f>
        <v>929599.85428127996</v>
      </c>
      <c r="I4" s="6">
        <f>IFERROR(VLOOKUP(B4,'2021 Data'!B:C,2,0),"ND")</f>
        <v>1106340.3253123199</v>
      </c>
      <c r="J4" s="49">
        <f>IFERROR(VLOOKUP(B4,'2022 Data'!B:C,2,0),"ND")</f>
        <v>1175379.4589644803</v>
      </c>
    </row>
    <row r="5" spans="1:10" x14ac:dyDescent="0.25">
      <c r="A5" t="s">
        <v>196</v>
      </c>
      <c r="B5" s="3" t="s">
        <v>197</v>
      </c>
      <c r="C5" t="s">
        <v>192</v>
      </c>
      <c r="D5" s="48" t="str">
        <f>IFERROR(VLOOKUP(B5,'Closed and Exempted Facilities'!B:C,2,0),"")</f>
        <v/>
      </c>
      <c r="E5" s="42"/>
      <c r="F5" s="6">
        <f>IFERROR(VLOOKUP(B5,'2018 Data'!B:C,2,0),0)</f>
        <v>758869.24468319979</v>
      </c>
      <c r="G5" s="6">
        <f>IFERROR(VLOOKUP(B5,'2019 Data'!B:C,2,0),0)</f>
        <v>610176.61082448007</v>
      </c>
      <c r="H5" s="6">
        <f>IFERROR(VLOOKUP(B5,'2020 Data'!B:C,2,0),0)</f>
        <v>515067.18613056</v>
      </c>
      <c r="I5" s="6">
        <f>IFERROR(VLOOKUP(B5,'2021 Data'!B:C,2,0),"ND")</f>
        <v>841119.64730304887</v>
      </c>
      <c r="J5" s="49">
        <f>IFERROR(VLOOKUP(B5,'2022 Data'!B:C,2,0),"ND")</f>
        <v>949710.83135040011</v>
      </c>
    </row>
    <row r="6" spans="1:10" x14ac:dyDescent="0.25">
      <c r="A6" t="s">
        <v>15</v>
      </c>
      <c r="B6" s="3" t="s">
        <v>198</v>
      </c>
      <c r="C6" t="s">
        <v>192</v>
      </c>
      <c r="D6" s="48" t="str">
        <f>IFERROR(VLOOKUP(B6,'Closed and Exempted Facilities'!B:C,2,0),"")</f>
        <v/>
      </c>
      <c r="E6" s="42"/>
      <c r="F6" s="6">
        <f>IFERROR(VLOOKUP(B6,'2018 Data'!B:C,2,0),0)</f>
        <v>822737.59099056001</v>
      </c>
      <c r="G6" s="6">
        <f>IFERROR(VLOOKUP(B6,'2019 Data'!B:C,2,0),0)</f>
        <v>626033.15437824011</v>
      </c>
      <c r="H6" s="6">
        <f>IFERROR(VLOOKUP(B6,'2020 Data'!B:C,2,0),0)</f>
        <v>523742.63132015982</v>
      </c>
      <c r="I6" s="6">
        <f>IFERROR(VLOOKUP(B6,'2021 Data'!B:C,2,0),"ND")</f>
        <v>861518.9297635199</v>
      </c>
      <c r="J6" s="49">
        <f>IFERROR(VLOOKUP(B6,'2022 Data'!B:C,2,0),"ND")</f>
        <v>857830.23750816006</v>
      </c>
    </row>
    <row r="7" spans="1:10" x14ac:dyDescent="0.25">
      <c r="A7" t="s">
        <v>199</v>
      </c>
      <c r="B7" s="3" t="s">
        <v>200</v>
      </c>
      <c r="C7" t="s">
        <v>192</v>
      </c>
      <c r="D7" s="48" t="str">
        <f>IFERROR(VLOOKUP(B7,'Closed and Exempted Facilities'!B:C,2,0),"")</f>
        <v/>
      </c>
      <c r="E7" s="42"/>
      <c r="F7" s="6">
        <f>IFERROR(VLOOKUP(B7,'2018 Data'!B:C,2,0),0)</f>
        <v>618208.66414944001</v>
      </c>
      <c r="G7" s="6">
        <f>IFERROR(VLOOKUP(B7,'2019 Data'!B:C,2,0),0)</f>
        <v>748331.60284512024</v>
      </c>
      <c r="H7" s="6">
        <f>IFERROR(VLOOKUP(B7,'2020 Data'!B:C,2,0),0)</f>
        <v>717407.10541584017</v>
      </c>
      <c r="I7" s="6">
        <f>IFERROR(VLOOKUP(B7,'2021 Data'!B:C,2,0),"ND")</f>
        <v>659915.06384159997</v>
      </c>
      <c r="J7" s="49">
        <f>IFERROR(VLOOKUP(B7,'2022 Data'!B:C,2,0),"ND")</f>
        <v>677759.24884752033</v>
      </c>
    </row>
    <row r="8" spans="1:10" x14ac:dyDescent="0.25">
      <c r="A8" t="s">
        <v>1</v>
      </c>
      <c r="B8" s="3" t="s">
        <v>201</v>
      </c>
      <c r="C8" t="s">
        <v>192</v>
      </c>
      <c r="D8" s="48" t="str">
        <f>IFERROR(VLOOKUP(B8,'Closed and Exempted Facilities'!B:C,2,0),"")</f>
        <v/>
      </c>
      <c r="E8" s="42"/>
      <c r="F8" s="6">
        <f>IFERROR(VLOOKUP(B8,'2018 Data'!B:C,2,0),0)</f>
        <v>1941364.0020700803</v>
      </c>
      <c r="G8" s="6">
        <f>IFERROR(VLOOKUP(B8,'2019 Data'!B:C,2,0),0)</f>
        <v>907583.66322624008</v>
      </c>
      <c r="H8" s="6">
        <f>IFERROR(VLOOKUP(B8,'2020 Data'!B:C,2,0),0)</f>
        <v>769700.79455472005</v>
      </c>
      <c r="I8" s="6">
        <f>IFERROR(VLOOKUP(B8,'2021 Data'!B:C,2,0),"ND")</f>
        <v>495102.32323775993</v>
      </c>
      <c r="J8" s="49">
        <f>IFERROR(VLOOKUP(B8,'2022 Data'!B:C,2,0),"ND")</f>
        <v>649237.62946895999</v>
      </c>
    </row>
    <row r="9" spans="1:10" x14ac:dyDescent="0.25">
      <c r="A9" t="s">
        <v>202</v>
      </c>
      <c r="B9" s="3" t="s">
        <v>203</v>
      </c>
      <c r="C9" t="s">
        <v>195</v>
      </c>
      <c r="D9" s="48" t="str">
        <f>IFERROR(VLOOKUP(B9,'Closed and Exempted Facilities'!B:C,2,0),"")</f>
        <v/>
      </c>
      <c r="E9" s="42"/>
      <c r="F9" s="6">
        <f>IFERROR(VLOOKUP(B9,'2018 Data'!B:C,2,0),0)</f>
        <v>601928.15274143999</v>
      </c>
      <c r="G9" s="6">
        <f>IFERROR(VLOOKUP(B9,'2019 Data'!B:C,2,0),0)</f>
        <v>586631.77679231996</v>
      </c>
      <c r="H9" s="6">
        <f>IFERROR(VLOOKUP(B9,'2020 Data'!B:C,2,0),0)</f>
        <v>604416.98808287992</v>
      </c>
      <c r="I9" s="6">
        <f>IFERROR(VLOOKUP(B9,'2021 Data'!B:C,2,0),"ND")</f>
        <v>604127.77281360014</v>
      </c>
      <c r="J9" s="49">
        <f>IFERROR(VLOOKUP(B9,'2022 Data'!B:C,2,0),"ND")</f>
        <v>620138.2936996799</v>
      </c>
    </row>
    <row r="10" spans="1:10" x14ac:dyDescent="0.25">
      <c r="A10" t="s">
        <v>2</v>
      </c>
      <c r="B10" s="3" t="s">
        <v>204</v>
      </c>
      <c r="C10" t="s">
        <v>195</v>
      </c>
      <c r="D10" s="48" t="str">
        <f>IFERROR(VLOOKUP(B10,'Closed and Exempted Facilities'!B:C,2,0),"")</f>
        <v/>
      </c>
      <c r="E10" s="42"/>
      <c r="F10" s="6">
        <f>IFERROR(VLOOKUP(B10,'2018 Data'!B:C,2,0),0)</f>
        <v>453633.78403727995</v>
      </c>
      <c r="G10" s="6">
        <f>IFERROR(VLOOKUP(B10,'2019 Data'!B:C,2,0),0)</f>
        <v>473134.89345695998</v>
      </c>
      <c r="H10" s="6">
        <f>IFERROR(VLOOKUP(B10,'2020 Data'!B:C,2,0),0)</f>
        <v>492292.20991104009</v>
      </c>
      <c r="I10" s="6">
        <f>IFERROR(VLOOKUP(B10,'2021 Data'!B:C,2,0),"ND")</f>
        <v>459352.70044272003</v>
      </c>
      <c r="J10" s="49">
        <f>IFERROR(VLOOKUP(B10,'2022 Data'!B:C,2,0),"ND")</f>
        <v>459345.4565314608</v>
      </c>
    </row>
    <row r="11" spans="1:10" x14ac:dyDescent="0.25">
      <c r="A11" t="s">
        <v>205</v>
      </c>
      <c r="B11" s="3" t="s">
        <v>206</v>
      </c>
      <c r="C11" t="s">
        <v>192</v>
      </c>
      <c r="D11" s="48" t="str">
        <f>IFERROR(VLOOKUP(B11,'Closed and Exempted Facilities'!B:C,2,0),"")</f>
        <v/>
      </c>
      <c r="E11" s="42"/>
      <c r="F11" s="6">
        <f>IFERROR(VLOOKUP(B11,'2018 Data'!B:C,2,0),0)</f>
        <v>430556.94409392006</v>
      </c>
      <c r="G11" s="6">
        <f>IFERROR(VLOOKUP(B11,'2019 Data'!B:C,2,0),0)</f>
        <v>353066.12640431995</v>
      </c>
      <c r="H11" s="6">
        <f>IFERROR(VLOOKUP(B11,'2020 Data'!B:C,2,0),0)</f>
        <v>408331.55108592001</v>
      </c>
      <c r="I11" s="6">
        <f>IFERROR(VLOOKUP(B11,'2021 Data'!B:C,2,0),"ND")</f>
        <v>269156.55663791997</v>
      </c>
      <c r="J11" s="49">
        <f>IFERROR(VLOOKUP(B11,'2022 Data'!B:C,2,0),"ND")</f>
        <v>444273.16080671997</v>
      </c>
    </row>
    <row r="12" spans="1:10" x14ac:dyDescent="0.25">
      <c r="A12" t="s">
        <v>207</v>
      </c>
      <c r="B12" s="3" t="s">
        <v>208</v>
      </c>
      <c r="C12" t="s">
        <v>195</v>
      </c>
      <c r="D12" s="48" t="str">
        <f>IFERROR(VLOOKUP(B12,'Closed and Exempted Facilities'!B:C,2,0),"")</f>
        <v/>
      </c>
      <c r="E12" s="42"/>
      <c r="F12" s="6">
        <f>IFERROR(VLOOKUP(B12,'2018 Data'!B:C,2,0),0)</f>
        <v>443344.61965248</v>
      </c>
      <c r="G12" s="6">
        <f>IFERROR(VLOOKUP(B12,'2019 Data'!B:C,2,0),0)</f>
        <v>405945.96335999999</v>
      </c>
      <c r="H12" s="6">
        <f>IFERROR(VLOOKUP(B12,'2020 Data'!B:C,2,0),0)</f>
        <v>383149.44948672003</v>
      </c>
      <c r="I12" s="6">
        <f>IFERROR(VLOOKUP(B12,'2021 Data'!B:C,2,0),"ND")</f>
        <v>388135.08366191993</v>
      </c>
      <c r="J12" s="49">
        <f>IFERROR(VLOOKUP(B12,'2022 Data'!B:C,2,0),"ND")</f>
        <v>406683.81603753119</v>
      </c>
    </row>
    <row r="13" spans="1:10" x14ac:dyDescent="0.25">
      <c r="A13" t="s">
        <v>209</v>
      </c>
      <c r="B13" s="3" t="s">
        <v>210</v>
      </c>
      <c r="C13" t="s">
        <v>211</v>
      </c>
      <c r="D13" s="48" t="str">
        <f>IFERROR(VLOOKUP(B13,'Closed and Exempted Facilities'!B:C,2,0),"")</f>
        <v/>
      </c>
      <c r="E13" s="42"/>
      <c r="F13" s="6">
        <f>IFERROR(VLOOKUP(B13,'2018 Data'!B:C,2,0),0)</f>
        <v>120173.35650768</v>
      </c>
      <c r="G13" s="6">
        <f>IFERROR(VLOOKUP(B13,'2019 Data'!B:C,2,0),0)</f>
        <v>214746.12450144</v>
      </c>
      <c r="H13" s="6">
        <f>IFERROR(VLOOKUP(B13,'2020 Data'!B:C,2,0),0)</f>
        <v>200862.616752</v>
      </c>
      <c r="I13" s="6">
        <f>IFERROR(VLOOKUP(B13,'2021 Data'!B:C,2,0),"ND")</f>
        <v>185545.93322160002</v>
      </c>
      <c r="J13" s="49">
        <f>IFERROR(VLOOKUP(B13,'2022 Data'!B:C,2,0),"ND")</f>
        <v>398557.79841024004</v>
      </c>
    </row>
    <row r="14" spans="1:10" x14ac:dyDescent="0.25">
      <c r="A14" t="s">
        <v>212</v>
      </c>
      <c r="B14" s="3" t="s">
        <v>213</v>
      </c>
      <c r="C14" t="s">
        <v>192</v>
      </c>
      <c r="D14" s="48" t="str">
        <f>IFERROR(VLOOKUP(B14,'Closed and Exempted Facilities'!B:C,2,0),"")</f>
        <v/>
      </c>
      <c r="E14" s="42"/>
      <c r="F14" s="6">
        <f>IFERROR(VLOOKUP(B14,'2018 Data'!B:C,2,0),0)</f>
        <v>371735.59388111997</v>
      </c>
      <c r="G14" s="6">
        <f>IFERROR(VLOOKUP(B14,'2019 Data'!B:C,2,0),0)</f>
        <v>362364.45411599998</v>
      </c>
      <c r="H14" s="6">
        <f>IFERROR(VLOOKUP(B14,'2020 Data'!B:C,2,0),0)</f>
        <v>353134.41406992002</v>
      </c>
      <c r="I14" s="6">
        <f>IFERROR(VLOOKUP(B14,'2021 Data'!B:C,2,0),"ND")</f>
        <v>375121.83726864</v>
      </c>
      <c r="J14" s="49">
        <f>IFERROR(VLOOKUP(B14,'2022 Data'!B:C,2,0),"ND")</f>
        <v>362939.30611344002</v>
      </c>
    </row>
    <row r="15" spans="1:10" x14ac:dyDescent="0.25">
      <c r="A15" t="s">
        <v>3</v>
      </c>
      <c r="B15" s="3" t="s">
        <v>214</v>
      </c>
      <c r="C15" t="s">
        <v>195</v>
      </c>
      <c r="D15" s="48" t="str">
        <f>IFERROR(VLOOKUP(B15,'Closed and Exempted Facilities'!B:C,2,0),"")</f>
        <v/>
      </c>
      <c r="E15" s="42"/>
      <c r="F15" s="6">
        <f>IFERROR(VLOOKUP(B15,'2018 Data'!B:C,2,0),0)</f>
        <v>376707.31977311993</v>
      </c>
      <c r="G15" s="6">
        <f>IFERROR(VLOOKUP(B15,'2019 Data'!B:C,2,0),0)</f>
        <v>301284.33366527996</v>
      </c>
      <c r="H15" s="6">
        <f>IFERROR(VLOOKUP(B15,'2020 Data'!B:C,2,0),0)</f>
        <v>306337.06825344003</v>
      </c>
      <c r="I15" s="6">
        <f>IFERROR(VLOOKUP(B15,'2021 Data'!B:C,2,0),"ND")</f>
        <v>280825.32882096001</v>
      </c>
      <c r="J15" s="49">
        <f>IFERROR(VLOOKUP(B15,'2022 Data'!B:C,2,0),"ND")</f>
        <v>318056.0877932256</v>
      </c>
    </row>
    <row r="16" spans="1:10" x14ac:dyDescent="0.25">
      <c r="A16" t="s">
        <v>215</v>
      </c>
      <c r="B16" s="3" t="s">
        <v>216</v>
      </c>
      <c r="C16" t="s">
        <v>192</v>
      </c>
      <c r="D16" s="48" t="str">
        <f>IFERROR(VLOOKUP(B16,'Closed and Exempted Facilities'!B:C,2,0),"")</f>
        <v/>
      </c>
      <c r="E16" s="42"/>
      <c r="F16" s="6">
        <f>IFERROR(VLOOKUP(B16,'2018 Data'!B:C,2,0),0)</f>
        <v>262902.85018703999</v>
      </c>
      <c r="G16" s="6">
        <f>IFERROR(VLOOKUP(B16,'2019 Data'!B:C,2,0),0)</f>
        <v>256609.29343392001</v>
      </c>
      <c r="H16" s="6">
        <f>IFERROR(VLOOKUP(B16,'2020 Data'!B:C,2,0),0)</f>
        <v>252710.99552159998</v>
      </c>
      <c r="I16" s="6">
        <f>IFERROR(VLOOKUP(B16,'2021 Data'!B:C,2,0),"ND")</f>
        <v>261219.48461280001</v>
      </c>
      <c r="J16" s="49">
        <f>IFERROR(VLOOKUP(B16,'2022 Data'!B:C,2,0),"ND")</f>
        <v>271876.07524896006</v>
      </c>
    </row>
    <row r="17" spans="1:10" x14ac:dyDescent="0.25">
      <c r="A17" t="s">
        <v>20</v>
      </c>
      <c r="B17" s="3" t="s">
        <v>217</v>
      </c>
      <c r="C17" t="s">
        <v>192</v>
      </c>
      <c r="D17" s="48" t="str">
        <f>IFERROR(VLOOKUP(B17,'Closed and Exempted Facilities'!B:C,2,0),"")</f>
        <v/>
      </c>
      <c r="E17" s="42"/>
      <c r="F17" s="6">
        <f>IFERROR(VLOOKUP(B17,'2018 Data'!B:C,2,0),0)</f>
        <v>117848.94018912001</v>
      </c>
      <c r="G17" s="6">
        <f>IFERROR(VLOOKUP(B17,'2019 Data'!B:C,2,0),0)</f>
        <v>53480.778301440005</v>
      </c>
      <c r="H17" s="6">
        <f>IFERROR(VLOOKUP(B17,'2020 Data'!B:C,2,0),0)</f>
        <v>14894.868733920002</v>
      </c>
      <c r="I17" s="6">
        <f>IFERROR(VLOOKUP(B17,'2021 Data'!B:C,2,0),"ND")</f>
        <v>41414.135323679999</v>
      </c>
      <c r="J17" s="49">
        <f>IFERROR(VLOOKUP(B17,'2022 Data'!B:C,2,0),"ND")</f>
        <v>226746.91501056007</v>
      </c>
    </row>
    <row r="18" spans="1:10" x14ac:dyDescent="0.25">
      <c r="A18" t="s">
        <v>218</v>
      </c>
      <c r="B18" s="3" t="s">
        <v>219</v>
      </c>
      <c r="C18" t="s">
        <v>192</v>
      </c>
      <c r="D18" s="48" t="str">
        <f>IFERROR(VLOOKUP(B18,'Closed and Exempted Facilities'!B:C,2,0),"")</f>
        <v/>
      </c>
      <c r="E18" s="42"/>
      <c r="F18" s="6">
        <f>IFERROR(VLOOKUP(B18,'2018 Data'!B:C,2,0),0)</f>
        <v>455999.33670480002</v>
      </c>
      <c r="G18" s="6">
        <f>IFERROR(VLOOKUP(B18,'2019 Data'!B:C,2,0),0)</f>
        <v>215251.16963616002</v>
      </c>
      <c r="H18" s="6">
        <f>IFERROR(VLOOKUP(B18,'2020 Data'!B:C,2,0),0)</f>
        <v>334190.6856993601</v>
      </c>
      <c r="I18" s="6">
        <f>IFERROR(VLOOKUP(B18,'2021 Data'!B:C,2,0),"ND")</f>
        <v>293230.47914496</v>
      </c>
      <c r="J18" s="49">
        <f>IFERROR(VLOOKUP(B18,'2022 Data'!B:C,2,0),"ND")</f>
        <v>223198.38724175998</v>
      </c>
    </row>
    <row r="19" spans="1:10" x14ac:dyDescent="0.25">
      <c r="A19" t="s">
        <v>7</v>
      </c>
      <c r="B19" s="3" t="s">
        <v>220</v>
      </c>
      <c r="C19" t="s">
        <v>192</v>
      </c>
      <c r="D19" s="48" t="str">
        <f>IFERROR(VLOOKUP(B19,'Closed and Exempted Facilities'!B:C,2,0),"")</f>
        <v/>
      </c>
      <c r="E19" s="42"/>
      <c r="F19" s="6">
        <f>IFERROR(VLOOKUP(B19,'2018 Data'!B:C,2,0),0)</f>
        <v>258309.10663487998</v>
      </c>
      <c r="G19" s="6">
        <f>IFERROR(VLOOKUP(B19,'2019 Data'!B:C,2,0),0)</f>
        <v>147430.26242784003</v>
      </c>
      <c r="H19" s="6">
        <f>IFERROR(VLOOKUP(B19,'2020 Data'!B:C,2,0),0)</f>
        <v>244322.72131680002</v>
      </c>
      <c r="I19" s="6">
        <f>IFERROR(VLOOKUP(B19,'2021 Data'!B:C,2,0),"ND")</f>
        <v>307975.37002848001</v>
      </c>
      <c r="J19" s="49">
        <f>IFERROR(VLOOKUP(B19,'2022 Data'!B:C,2,0),"ND")</f>
        <v>211568.61930624</v>
      </c>
    </row>
    <row r="20" spans="1:10" x14ac:dyDescent="0.25">
      <c r="A20" t="s">
        <v>221</v>
      </c>
      <c r="B20" s="3" t="s">
        <v>222</v>
      </c>
      <c r="C20" t="s">
        <v>183</v>
      </c>
      <c r="D20" s="48" t="str">
        <f>IFERROR(VLOOKUP(B20,'Closed and Exempted Facilities'!B:C,2,0),"")</f>
        <v/>
      </c>
      <c r="E20" s="42"/>
      <c r="F20" s="6">
        <f>IFERROR(VLOOKUP(B20,'2018 Data'!B:C,2,0),0)</f>
        <v>132760.07901072007</v>
      </c>
      <c r="G20" s="6">
        <f>IFERROR(VLOOKUP(B20,'2019 Data'!B:C,2,0),0)</f>
        <v>125012.29898304</v>
      </c>
      <c r="H20" s="6">
        <f>IFERROR(VLOOKUP(B20,'2020 Data'!B:C,2,0),0)</f>
        <v>112823.81233199999</v>
      </c>
      <c r="I20" s="6">
        <f>IFERROR(VLOOKUP(B20,'2021 Data'!B:C,2,0),"ND")</f>
        <v>128706.93494063997</v>
      </c>
      <c r="J20" s="49">
        <f>IFERROR(VLOOKUP(B20,'2022 Data'!B:C,2,0),"ND")</f>
        <v>170098.22633328001</v>
      </c>
    </row>
    <row r="21" spans="1:10" x14ac:dyDescent="0.25">
      <c r="A21" t="s">
        <v>13</v>
      </c>
      <c r="B21" s="3" t="s">
        <v>223</v>
      </c>
      <c r="C21" t="s">
        <v>192</v>
      </c>
      <c r="D21" s="48" t="str">
        <f>IFERROR(VLOOKUP(B21,'Closed and Exempted Facilities'!B:C,2,0),"")</f>
        <v/>
      </c>
      <c r="E21" s="42"/>
      <c r="F21" s="6">
        <v>0</v>
      </c>
      <c r="G21" s="6">
        <f>IFERROR(VLOOKUP(B21,'2019 Data'!B:C,2,0),0)</f>
        <v>143328.92199696001</v>
      </c>
      <c r="H21" s="6">
        <f>IFERROR(VLOOKUP(B21,'2020 Data'!B:C,2,0),0)</f>
        <v>163500.41411424</v>
      </c>
      <c r="I21" s="6">
        <f>IFERROR(VLOOKUP(B21,'2021 Data'!B:C,2,0),"ND")</f>
        <v>104207.59033775999</v>
      </c>
      <c r="J21" s="49">
        <f>IFERROR(VLOOKUP(B21,'2022 Data'!B:C,2,0),"ND")</f>
        <v>153146.63078063997</v>
      </c>
    </row>
    <row r="22" spans="1:10" x14ac:dyDescent="0.25">
      <c r="A22" t="s">
        <v>4</v>
      </c>
      <c r="B22" s="3" t="s">
        <v>224</v>
      </c>
      <c r="C22" t="s">
        <v>225</v>
      </c>
      <c r="D22" s="48" t="str">
        <f>IFERROR(VLOOKUP(B22,'Closed and Exempted Facilities'!B:C,2,0),"")</f>
        <v/>
      </c>
      <c r="E22" s="42"/>
      <c r="F22" s="6">
        <f>IFERROR(VLOOKUP(B22,'2018 Data'!B:C,2,0),0)</f>
        <v>116722.36924992001</v>
      </c>
      <c r="G22" s="6">
        <f>IFERROR(VLOOKUP(B22,'2019 Data'!B:C,2,0),0)</f>
        <v>147557.90646576002</v>
      </c>
      <c r="H22" s="6">
        <f>IFERROR(VLOOKUP(B22,'2020 Data'!B:C,2,0),0)</f>
        <v>153517.20937056001</v>
      </c>
      <c r="I22" s="6">
        <f>IFERROR(VLOOKUP(B22,'2021 Data'!B:C,2,0),"ND")</f>
        <v>158571.93417407997</v>
      </c>
      <c r="J22" s="49">
        <f>IFERROR(VLOOKUP(B22,'2022 Data'!B:C,2,0),"ND")</f>
        <v>128540.33920385281</v>
      </c>
    </row>
    <row r="23" spans="1:10" x14ac:dyDescent="0.25">
      <c r="A23" t="s">
        <v>14</v>
      </c>
      <c r="B23" s="3" t="s">
        <v>226</v>
      </c>
      <c r="C23" t="s">
        <v>192</v>
      </c>
      <c r="D23" s="48" t="str">
        <f>IFERROR(VLOOKUP(B23,'Closed and Exempted Facilities'!B:C,2,0),"")</f>
        <v/>
      </c>
      <c r="E23" s="42"/>
      <c r="F23" s="6">
        <f>IFERROR(VLOOKUP(B23,'2018 Data'!B:C,2,0),0)</f>
        <v>7976.5344993599983</v>
      </c>
      <c r="G23" s="6">
        <f>IFERROR(VLOOKUP(B23,'2019 Data'!B:C,2,0),0)</f>
        <v>73337.827278239973</v>
      </c>
      <c r="H23" s="6">
        <f>IFERROR(VLOOKUP(B23,'2020 Data'!B:C,2,0),0)</f>
        <v>107726.89547088</v>
      </c>
      <c r="I23" s="6">
        <f>IFERROR(VLOOKUP(B23,'2021 Data'!B:C,2,0),"ND")</f>
        <v>100651.43909519998</v>
      </c>
      <c r="J23" s="49">
        <f>IFERROR(VLOOKUP(B23,'2022 Data'!B:C,2,0),"ND")</f>
        <v>127145.46230063999</v>
      </c>
    </row>
    <row r="24" spans="1:10" x14ac:dyDescent="0.25">
      <c r="A24" t="s">
        <v>16</v>
      </c>
      <c r="B24" s="3" t="s">
        <v>227</v>
      </c>
      <c r="C24" t="s">
        <v>228</v>
      </c>
      <c r="D24" s="48" t="str">
        <f>IFERROR(VLOOKUP(B24,'Closed and Exempted Facilities'!B:C,2,0),"")</f>
        <v/>
      </c>
      <c r="E24" s="42"/>
      <c r="F24" s="6">
        <f>IFERROR(VLOOKUP(B24,'2018 Data'!B:C,2,0),0)</f>
        <v>103942.06877375999</v>
      </c>
      <c r="G24" s="6">
        <f>IFERROR(VLOOKUP(B24,'2019 Data'!B:C,2,0),0)</f>
        <v>74672.932289759992</v>
      </c>
      <c r="H24" s="6">
        <f>IFERROR(VLOOKUP(B24,'2020 Data'!B:C,2,0),0)</f>
        <v>69008.254469279986</v>
      </c>
      <c r="I24" s="6">
        <f>IFERROR(VLOOKUP(B24,'2021 Data'!B:C,2,0),"ND")</f>
        <v>78093.384011999995</v>
      </c>
      <c r="J24" s="49">
        <f>IFERROR(VLOOKUP(B24,'2022 Data'!B:C,2,0),"ND")</f>
        <v>112881.12541776001</v>
      </c>
    </row>
    <row r="25" spans="1:10" x14ac:dyDescent="0.25">
      <c r="A25" t="s">
        <v>229</v>
      </c>
      <c r="B25" s="3" t="s">
        <v>230</v>
      </c>
      <c r="C25" t="s">
        <v>211</v>
      </c>
      <c r="D25" s="48" t="str">
        <f>IFERROR(VLOOKUP(B25,'Closed and Exempted Facilities'!B:C,2,0),"")</f>
        <v/>
      </c>
      <c r="E25" s="42"/>
      <c r="F25" s="6">
        <f>IFERROR(VLOOKUP(B25,'2018 Data'!B:C,2,0),0)</f>
        <v>143693.76408912009</v>
      </c>
      <c r="G25" s="6">
        <f>IFERROR(VLOOKUP(B25,'2019 Data'!B:C,2,0),0)</f>
        <v>141382.80054864002</v>
      </c>
      <c r="H25" s="6">
        <f>IFERROR(VLOOKUP(B25,'2020 Data'!B:C,2,0),0)</f>
        <v>133360.50062160005</v>
      </c>
      <c r="I25" s="6">
        <f>IFERROR(VLOOKUP(B25,'2021 Data'!B:C,2,0),"ND")</f>
        <v>129116.97691200006</v>
      </c>
      <c r="J25" s="49">
        <f>IFERROR(VLOOKUP(B25,'2022 Data'!B:C,2,0),"ND")</f>
        <v>111251.08188432002</v>
      </c>
    </row>
    <row r="26" spans="1:10" x14ac:dyDescent="0.25">
      <c r="A26" t="s">
        <v>231</v>
      </c>
      <c r="B26" s="3" t="s">
        <v>232</v>
      </c>
      <c r="C26" t="s">
        <v>192</v>
      </c>
      <c r="D26" s="48" t="str">
        <f>IFERROR(VLOOKUP(B26,'Closed and Exempted Facilities'!B:C,2,0),"")</f>
        <v/>
      </c>
      <c r="E26" s="42"/>
      <c r="F26" s="6">
        <f>IFERROR(VLOOKUP(B26,'2018 Data'!B:C,2,0),0)</f>
        <v>158300.94536928</v>
      </c>
      <c r="G26" s="6">
        <f>IFERROR(VLOOKUP(B26,'2019 Data'!B:C,2,0),0)</f>
        <v>116497.83906432001</v>
      </c>
      <c r="H26" s="6">
        <f>IFERROR(VLOOKUP(B26,'2020 Data'!B:C,2,0),0)</f>
        <v>91167.321359520007</v>
      </c>
      <c r="I26" s="6">
        <f>IFERROR(VLOOKUP(B26,'2021 Data'!B:C,2,0),"ND")</f>
        <v>110182.58970768002</v>
      </c>
      <c r="J26" s="49">
        <f>IFERROR(VLOOKUP(B26,'2022 Data'!B:C,2,0),"ND")</f>
        <v>108407.94629616001</v>
      </c>
    </row>
    <row r="27" spans="1:10" x14ac:dyDescent="0.25">
      <c r="A27" t="s">
        <v>233</v>
      </c>
      <c r="B27" s="3" t="s">
        <v>234</v>
      </c>
      <c r="C27" t="s">
        <v>183</v>
      </c>
      <c r="D27" s="48" t="str">
        <f>IFERROR(VLOOKUP(B27,'Closed and Exempted Facilities'!B:C,2,0),"")</f>
        <v/>
      </c>
      <c r="E27" s="42"/>
      <c r="F27" s="6">
        <f>IFERROR(VLOOKUP(B27,'2018 Data'!B:C,2,0),0)</f>
        <v>106728.28881120002</v>
      </c>
      <c r="G27" s="6">
        <f>IFERROR(VLOOKUP(B27,'2019 Data'!B:C,2,0),0)</f>
        <v>107042.0266944</v>
      </c>
      <c r="H27" s="6">
        <f>IFERROR(VLOOKUP(B27,'2020 Data'!B:C,2,0),0)</f>
        <v>91243.681018560004</v>
      </c>
      <c r="I27" s="6">
        <f>IFERROR(VLOOKUP(B27,'2021 Data'!B:C,2,0),"ND")</f>
        <v>97472.767512959996</v>
      </c>
      <c r="J27" s="49">
        <f>IFERROR(VLOOKUP(B27,'2022 Data'!B:C,2,0),"ND")</f>
        <v>104208.56512416001</v>
      </c>
    </row>
    <row r="28" spans="1:10" ht="15.75" customHeight="1" x14ac:dyDescent="0.25">
      <c r="A28" t="s">
        <v>17</v>
      </c>
      <c r="B28" s="3" t="s">
        <v>235</v>
      </c>
      <c r="C28" t="s">
        <v>192</v>
      </c>
      <c r="D28" s="48" t="str">
        <f>IFERROR(VLOOKUP(B28,'Closed and Exempted Facilities'!B:C,2,0),"")</f>
        <v/>
      </c>
      <c r="E28" s="42"/>
      <c r="F28" s="6">
        <f>IFERROR(VLOOKUP(B28,'2018 Data'!B:C,2,0),0)</f>
        <v>65740.094773920006</v>
      </c>
      <c r="G28" s="6">
        <f>IFERROR(VLOOKUP(B28,'2019 Data'!B:C,2,0),0)</f>
        <v>27769.95555264</v>
      </c>
      <c r="H28" s="6">
        <f>IFERROR(VLOOKUP(B28,'2020 Data'!B:C,2,0),0)</f>
        <v>26123.742630720004</v>
      </c>
      <c r="I28" s="6">
        <f>IFERROR(VLOOKUP(B28,'2021 Data'!B:C,2,0),"ND")</f>
        <v>61833.76033967999</v>
      </c>
      <c r="J28" s="49">
        <f>IFERROR(VLOOKUP(B28,'2022 Data'!B:C,2,0),"ND")</f>
        <v>102336.99211008</v>
      </c>
    </row>
    <row r="29" spans="1:10" x14ac:dyDescent="0.25">
      <c r="A29" t="s">
        <v>236</v>
      </c>
      <c r="B29" s="3" t="s">
        <v>237</v>
      </c>
      <c r="C29" t="s">
        <v>192</v>
      </c>
      <c r="D29" s="48" t="str">
        <f>IFERROR(VLOOKUP(B29,'Closed and Exempted Facilities'!B:C,2,0),"")</f>
        <v/>
      </c>
      <c r="E29" s="42"/>
      <c r="F29" s="6">
        <f>IFERROR(VLOOKUP(B29,'2018 Data'!B:C,2,0),0)</f>
        <v>209797.42098672001</v>
      </c>
      <c r="G29" s="6">
        <f>IFERROR(VLOOKUP(B29,'2019 Data'!B:C,2,0),0)</f>
        <v>123235.22073743999</v>
      </c>
      <c r="H29" s="6">
        <f>IFERROR(VLOOKUP(B29,'2020 Data'!B:C,2,0),0)</f>
        <v>147004.61117327996</v>
      </c>
      <c r="I29" s="6">
        <f>IFERROR(VLOOKUP(B29,'2021 Data'!B:C,2,0),"ND")</f>
        <v>108209.96023824</v>
      </c>
      <c r="J29" s="49">
        <f>IFERROR(VLOOKUP(B29,'2022 Data'!B:C,2,0),"ND")</f>
        <v>98818.721547840003</v>
      </c>
    </row>
    <row r="30" spans="1:10" x14ac:dyDescent="0.25">
      <c r="A30" t="s">
        <v>238</v>
      </c>
      <c r="B30" s="3" t="s">
        <v>239</v>
      </c>
      <c r="C30" t="s">
        <v>183</v>
      </c>
      <c r="D30" s="48" t="str">
        <f>IFERROR(VLOOKUP(B30,'Closed and Exempted Facilities'!B:C,2,0),"")</f>
        <v/>
      </c>
      <c r="E30" s="42"/>
      <c r="F30" s="6">
        <f>IFERROR(VLOOKUP(B30,'2018 Data'!B:C,2,0),0)</f>
        <v>87649.39498895999</v>
      </c>
      <c r="G30" s="6">
        <f>IFERROR(VLOOKUP(B30,'2019 Data'!B:C,2,0),0)</f>
        <v>81906.107109119999</v>
      </c>
      <c r="H30" s="6">
        <f>IFERROR(VLOOKUP(B30,'2020 Data'!B:C,2,0),0)</f>
        <v>84787.947568800009</v>
      </c>
      <c r="I30" s="6">
        <f>IFERROR(VLOOKUP(B30,'2021 Data'!B:C,2,0),"ND")</f>
        <v>86039.301781439994</v>
      </c>
      <c r="J30" s="49">
        <f>IFERROR(VLOOKUP(B30,'2022 Data'!B:C,2,0),"ND")</f>
        <v>82127.444948639997</v>
      </c>
    </row>
    <row r="31" spans="1:10" x14ac:dyDescent="0.25">
      <c r="A31" t="s">
        <v>240</v>
      </c>
      <c r="B31" s="3" t="s">
        <v>241</v>
      </c>
      <c r="C31" t="s">
        <v>211</v>
      </c>
      <c r="D31" s="48" t="str">
        <f>IFERROR(VLOOKUP(B31,'Closed and Exempted Facilities'!B:C,2,0),"")</f>
        <v/>
      </c>
      <c r="E31" s="42"/>
      <c r="F31" s="6">
        <f>IFERROR(VLOOKUP(B31,'2018 Data'!B:C,2,0),0)</f>
        <v>116413.54439904001</v>
      </c>
      <c r="G31" s="6">
        <f>IFERROR(VLOOKUP(B31,'2019 Data'!B:C,2,0),0)</f>
        <v>110720.76560495999</v>
      </c>
      <c r="H31" s="6">
        <f>IFERROR(VLOOKUP(B31,'2020 Data'!B:C,2,0),0)</f>
        <v>88828.262107199989</v>
      </c>
      <c r="I31" s="6">
        <f>IFERROR(VLOOKUP(B31,'2021 Data'!B:C,2,0),"ND")</f>
        <v>84026.931055199995</v>
      </c>
      <c r="J31" s="49">
        <f>IFERROR(VLOOKUP(B31,'2022 Data'!B:C,2,0),"ND")</f>
        <v>78580.602485280004</v>
      </c>
    </row>
    <row r="32" spans="1:10" x14ac:dyDescent="0.25">
      <c r="A32" t="s">
        <v>242</v>
      </c>
      <c r="B32" s="3" t="s">
        <v>243</v>
      </c>
      <c r="C32" t="s">
        <v>183</v>
      </c>
      <c r="D32" s="48" t="str">
        <f>IFERROR(VLOOKUP(B32,'Closed and Exempted Facilities'!B:C,2,0),"")</f>
        <v/>
      </c>
      <c r="E32" s="42"/>
      <c r="F32" s="6">
        <f>IFERROR(VLOOKUP(B32,'2018 Data'!B:C,2,0),0)</f>
        <v>82090.191687839993</v>
      </c>
      <c r="G32" s="6">
        <f>IFERROR(VLOOKUP(B32,'2019 Data'!B:C,2,0),0)</f>
        <v>83070.885411359995</v>
      </c>
      <c r="H32" s="6">
        <f>IFERROR(VLOOKUP(B32,'2020 Data'!B:C,2,0),0)</f>
        <v>73996.70368608</v>
      </c>
      <c r="I32" s="6">
        <f>IFERROR(VLOOKUP(B32,'2021 Data'!B:C,2,0),"ND")</f>
        <v>77180.527892159982</v>
      </c>
      <c r="J32" s="49">
        <f>IFERROR(VLOOKUP(B32,'2022 Data'!B:C,2,0),"ND")</f>
        <v>77258.651238719991</v>
      </c>
    </row>
    <row r="33" spans="1:10" x14ac:dyDescent="0.25">
      <c r="A33" t="s">
        <v>244</v>
      </c>
      <c r="B33" s="3" t="s">
        <v>245</v>
      </c>
      <c r="C33" t="s">
        <v>179</v>
      </c>
      <c r="D33" s="48" t="str">
        <f>IFERROR(VLOOKUP(B33,'Closed and Exempted Facilities'!B:C,2,0),"")</f>
        <v/>
      </c>
      <c r="E33" s="42"/>
      <c r="F33" s="6">
        <f>IFERROR(VLOOKUP(B33,'2018 Data'!B:C,2,0),0)</f>
        <v>85354.288669440008</v>
      </c>
      <c r="G33" s="6">
        <f>IFERROR(VLOOKUP(B33,'2019 Data'!B:C,2,0),0)</f>
        <v>88493.755603680009</v>
      </c>
      <c r="H33" s="6">
        <f>IFERROR(VLOOKUP(B33,'2020 Data'!B:C,2,0),0)</f>
        <v>72693.737958239988</v>
      </c>
      <c r="I33" s="6">
        <f>IFERROR(VLOOKUP(B33,'2021 Data'!B:C,2,0),"ND")</f>
        <v>78724.453197599985</v>
      </c>
      <c r="J33" s="49">
        <f>IFERROR(VLOOKUP(B33,'2022 Data'!B:C,2,0),"ND")</f>
        <v>77012.106756480018</v>
      </c>
    </row>
    <row r="34" spans="1:10" x14ac:dyDescent="0.25">
      <c r="A34" t="s">
        <v>11</v>
      </c>
      <c r="B34" s="3" t="s">
        <v>12</v>
      </c>
      <c r="C34" t="s">
        <v>192</v>
      </c>
      <c r="D34" s="48" t="str">
        <f>IFERROR(VLOOKUP(B34,'Closed and Exempted Facilities'!B:C,2,0),"")</f>
        <v/>
      </c>
      <c r="E34" s="42"/>
      <c r="F34" s="6">
        <f>IFERROR(VLOOKUP(B34,'2018 Data'!B:C,2,0),0)</f>
        <v>103029.07684607999</v>
      </c>
      <c r="G34" s="6">
        <f>IFERROR(VLOOKUP(B34,'2019 Data'!B:C,2,0),0)</f>
        <v>90638.013886560002</v>
      </c>
      <c r="H34" s="6">
        <f>IFERROR(VLOOKUP(B34,'2020 Data'!B:C,2,0),0)</f>
        <v>94772.135717280005</v>
      </c>
      <c r="I34" s="6">
        <f>IFERROR(VLOOKUP(B34,'2021 Data'!B:C,2,0),"ND")</f>
        <v>118571.65471872</v>
      </c>
      <c r="J34" s="49">
        <f>IFERROR(VLOOKUP(B34,'2022 Data'!B:C,2,0),"ND")</f>
        <v>70581.765562560002</v>
      </c>
    </row>
    <row r="35" spans="1:10" x14ac:dyDescent="0.25">
      <c r="A35" t="s">
        <v>32</v>
      </c>
      <c r="B35" s="3" t="s">
        <v>33</v>
      </c>
      <c r="C35" t="s">
        <v>183</v>
      </c>
      <c r="D35" s="48" t="str">
        <f>IFERROR(VLOOKUP(B35,'Closed and Exempted Facilities'!B:C,2,0),"")</f>
        <v/>
      </c>
      <c r="E35" s="42"/>
      <c r="F35" s="6">
        <f>IFERROR(VLOOKUP(B35,'2018 Data'!B:C,2,0),0)</f>
        <v>15927.92141472</v>
      </c>
      <c r="G35" s="6">
        <f>IFERROR(VLOOKUP(B35,'2019 Data'!B:C,2,0),0)</f>
        <v>25353.829999999998</v>
      </c>
      <c r="H35" s="6">
        <f>IFERROR(VLOOKUP(B35,'2020 Data'!B:C,2,0),0)</f>
        <v>21303.910141920001</v>
      </c>
      <c r="I35" s="6">
        <f>IFERROR(VLOOKUP(B35,'2021 Data'!B:C,2,0),"ND")</f>
        <v>22495.42</v>
      </c>
      <c r="J35" s="49">
        <f>IFERROR(VLOOKUP(B35,'2022 Data'!B:C,2,0),"ND")</f>
        <v>20735.607613387201</v>
      </c>
    </row>
    <row r="36" spans="1:10" x14ac:dyDescent="0.25">
      <c r="A36" t="s">
        <v>24</v>
      </c>
      <c r="B36" s="3" t="s">
        <v>246</v>
      </c>
      <c r="C36" t="s">
        <v>192</v>
      </c>
      <c r="D36" s="48" t="str">
        <f>IFERROR(VLOOKUP(B36,'Closed and Exempted Facilities'!B:C,2,0),"")</f>
        <v/>
      </c>
      <c r="E36" s="42"/>
      <c r="F36" s="6">
        <f>IFERROR(VLOOKUP(B36,'2018 Data'!B:C,2,0),0)</f>
        <v>70695.128458079984</v>
      </c>
      <c r="G36" s="6">
        <f>IFERROR(VLOOKUP(B36,'2019 Data'!B:C,2,0),0)</f>
        <v>24924.518670239999</v>
      </c>
      <c r="H36" s="6">
        <f>IFERROR(VLOOKUP(B36,'2020 Data'!B:C,2,0),0)</f>
        <v>49890.286726559993</v>
      </c>
      <c r="I36" s="6">
        <f>IFERROR(VLOOKUP(B36,'2021 Data'!B:C,2,0),"ND")</f>
        <v>30160.849672799995</v>
      </c>
      <c r="J36" s="49">
        <f>IFERROR(VLOOKUP(B36,'2022 Data'!B:C,2,0),"ND")</f>
        <v>66055.108452479995</v>
      </c>
    </row>
    <row r="37" spans="1:10" x14ac:dyDescent="0.25">
      <c r="A37" t="s">
        <v>247</v>
      </c>
      <c r="B37" s="3" t="s">
        <v>248</v>
      </c>
      <c r="C37" t="s">
        <v>183</v>
      </c>
      <c r="D37" s="48" t="str">
        <f>IFERROR(VLOOKUP(B37,'Closed and Exempted Facilities'!B:C,2,0),"")</f>
        <v/>
      </c>
      <c r="E37" s="42"/>
      <c r="F37" s="6">
        <f>IFERROR(VLOOKUP(B37,'2018 Data'!B:C,2,0),0)</f>
        <v>48420.98633231999</v>
      </c>
      <c r="G37" s="6">
        <f>IFERROR(VLOOKUP(B37,'2019 Data'!B:C,2,0),0)</f>
        <v>42673.040615519982</v>
      </c>
      <c r="H37" s="6">
        <f>IFERROR(VLOOKUP(B37,'2020 Data'!B:C,2,0),0)</f>
        <v>48300.273302399975</v>
      </c>
      <c r="I37" s="6">
        <f>IFERROR(VLOOKUP(B37,'2021 Data'!B:C,2,0),"ND")</f>
        <v>60319.326110399998</v>
      </c>
      <c r="J37" s="49">
        <f>IFERROR(VLOOKUP(B37,'2022 Data'!B:C,2,0),"ND")</f>
        <v>59618.20539024</v>
      </c>
    </row>
    <row r="38" spans="1:10" x14ac:dyDescent="0.25">
      <c r="A38" t="s">
        <v>249</v>
      </c>
      <c r="B38" s="3" t="s">
        <v>250</v>
      </c>
      <c r="C38" t="s">
        <v>251</v>
      </c>
      <c r="D38" s="48" t="str">
        <f>IFERROR(VLOOKUP(B38,'Closed and Exempted Facilities'!B:C,2,0),"")</f>
        <v/>
      </c>
      <c r="E38" s="42"/>
      <c r="F38" s="6">
        <f>IFERROR(VLOOKUP(B38,'2018 Data'!B:C,2,0),0)</f>
        <v>66052.373698079988</v>
      </c>
      <c r="G38" s="6">
        <f>IFERROR(VLOOKUP(B38,'2019 Data'!B:C,2,0),0)</f>
        <v>67918.566834719997</v>
      </c>
      <c r="H38" s="6">
        <f>IFERROR(VLOOKUP(B38,'2020 Data'!B:C,2,0),0)</f>
        <v>54976.273007039999</v>
      </c>
      <c r="I38" s="6">
        <f>IFERROR(VLOOKUP(B38,'2021 Data'!B:C,2,0),"ND")</f>
        <v>52536.462844319998</v>
      </c>
      <c r="J38" s="49">
        <f>IFERROR(VLOOKUP(B38,'2022 Data'!B:C,2,0),"ND")</f>
        <v>52499.919286080003</v>
      </c>
    </row>
    <row r="39" spans="1:10" x14ac:dyDescent="0.25">
      <c r="A39" t="s">
        <v>252</v>
      </c>
      <c r="B39" s="3" t="s">
        <v>253</v>
      </c>
      <c r="C39" t="s">
        <v>179</v>
      </c>
      <c r="D39" s="48" t="str">
        <f>IFERROR(VLOOKUP(B39,'Closed and Exempted Facilities'!B:C,2,0),"")</f>
        <v/>
      </c>
      <c r="E39" s="42"/>
      <c r="F39" s="6">
        <f>IFERROR(VLOOKUP(B39,'2018 Data'!B:C,2,0),0)</f>
        <v>148404.64394447996</v>
      </c>
      <c r="G39" s="6">
        <f>IFERROR(VLOOKUP(B39,'2019 Data'!B:C,2,0),0)</f>
        <v>58437.780972480003</v>
      </c>
      <c r="H39" s="6">
        <f>IFERROR(VLOOKUP(B39,'2020 Data'!B:C,2,0),0)</f>
        <v>57255.49978848001</v>
      </c>
      <c r="I39" s="6">
        <f>IFERROR(VLOOKUP(B39,'2021 Data'!B:C,2,0),"ND")</f>
        <v>83833.510481279984</v>
      </c>
      <c r="J39" s="49">
        <f>IFERROR(VLOOKUP(B39,'2022 Data'!B:C,2,0),"ND")</f>
        <v>49144.646255039996</v>
      </c>
    </row>
    <row r="40" spans="1:10" x14ac:dyDescent="0.25">
      <c r="A40" t="s">
        <v>254</v>
      </c>
      <c r="B40" s="3" t="s">
        <v>255</v>
      </c>
      <c r="C40" t="s">
        <v>179</v>
      </c>
      <c r="D40" s="48" t="str">
        <f>IFERROR(VLOOKUP(B40,'Closed and Exempted Facilities'!B:C,2,0),"")</f>
        <v/>
      </c>
      <c r="E40" s="42"/>
      <c r="F40" s="6">
        <f>IFERROR(VLOOKUP(B40,'2018 Data'!B:C,2,0),0)</f>
        <v>48758.969679839996</v>
      </c>
      <c r="G40" s="6">
        <f>IFERROR(VLOOKUP(B40,'2019 Data'!B:C,2,0),0)</f>
        <v>49155.275826720004</v>
      </c>
      <c r="H40" s="6">
        <f>IFERROR(VLOOKUP(B40,'2020 Data'!B:C,2,0),0)</f>
        <v>48454.667130239999</v>
      </c>
      <c r="I40" s="6">
        <f>IFERROR(VLOOKUP(B40,'2021 Data'!B:C,2,0),"ND")</f>
        <v>47455.812895679999</v>
      </c>
      <c r="J40" s="49">
        <f>IFERROR(VLOOKUP(B40,'2022 Data'!B:C,2,0),"ND")</f>
        <v>47599.620697440012</v>
      </c>
    </row>
    <row r="41" spans="1:10" x14ac:dyDescent="0.25">
      <c r="A41" t="s">
        <v>256</v>
      </c>
      <c r="B41" s="3" t="s">
        <v>257</v>
      </c>
      <c r="C41" t="s">
        <v>179</v>
      </c>
      <c r="D41" s="48" t="str">
        <f>IFERROR(VLOOKUP(B41,'Closed and Exempted Facilities'!B:C,2,0),"")</f>
        <v/>
      </c>
      <c r="E41" s="42"/>
      <c r="F41" s="6">
        <f>IFERROR(VLOOKUP(B41,'2018 Data'!B:C,2,0),0)</f>
        <v>63119.674427040023</v>
      </c>
      <c r="G41" s="6">
        <f>IFERROR(VLOOKUP(B41,'2019 Data'!B:C,2,0),0)</f>
        <v>70397.083864799992</v>
      </c>
      <c r="H41" s="6">
        <f>IFERROR(VLOOKUP(B41,'2020 Data'!B:C,2,0),0)</f>
        <v>62175.107947680001</v>
      </c>
      <c r="I41" s="6">
        <f>IFERROR(VLOOKUP(B41,'2021 Data'!B:C,2,0),"ND")</f>
        <v>61537.576050719988</v>
      </c>
      <c r="J41" s="49">
        <f>IFERROR(VLOOKUP(B41,'2022 Data'!B:C,2,0),"ND")</f>
        <v>47514.270142080015</v>
      </c>
    </row>
    <row r="42" spans="1:10" x14ac:dyDescent="0.25">
      <c r="A42" t="s">
        <v>258</v>
      </c>
      <c r="B42" s="3" t="s">
        <v>259</v>
      </c>
      <c r="C42" t="s">
        <v>211</v>
      </c>
      <c r="D42" s="48" t="str">
        <f>IFERROR(VLOOKUP(B42,'Closed and Exempted Facilities'!B:C,2,0),"")</f>
        <v/>
      </c>
      <c r="E42" s="42"/>
      <c r="F42" s="6">
        <f>IFERROR(VLOOKUP(B42,'2018 Data'!B:C,2,0),0)</f>
        <v>32774.405872320007</v>
      </c>
      <c r="G42" s="6">
        <f>IFERROR(VLOOKUP(B42,'2019 Data'!B:C,2,0),0)</f>
        <v>31467.971918880001</v>
      </c>
      <c r="H42" s="6">
        <f>IFERROR(VLOOKUP(B42,'2020 Data'!B:C,2,0),0)</f>
        <v>48369.710299679995</v>
      </c>
      <c r="I42" s="6">
        <f>IFERROR(VLOOKUP(B42,'2021 Data'!B:C,2,0),"ND")</f>
        <v>46402.303308480004</v>
      </c>
      <c r="J42" s="49">
        <f>IFERROR(VLOOKUP(B42,'2022 Data'!B:C,2,0),"ND")</f>
        <v>45713.604152159991</v>
      </c>
    </row>
    <row r="43" spans="1:10" x14ac:dyDescent="0.25">
      <c r="A43" t="s">
        <v>260</v>
      </c>
      <c r="B43" s="3" t="s">
        <v>261</v>
      </c>
      <c r="C43" t="s">
        <v>192</v>
      </c>
      <c r="D43" s="48" t="str">
        <f>IFERROR(VLOOKUP(B43,'Closed and Exempted Facilities'!B:C,2,0),"")</f>
        <v/>
      </c>
      <c r="E43" s="42"/>
      <c r="F43" s="6">
        <f>IFERROR(VLOOKUP(B43,'2018 Data'!B:C,2,0),0)</f>
        <v>67511.269506240002</v>
      </c>
      <c r="G43" s="6">
        <f>IFERROR(VLOOKUP(B43,'2019 Data'!B:C,2,0),0)</f>
        <v>89626.355703360008</v>
      </c>
      <c r="H43" s="6">
        <f>IFERROR(VLOOKUP(B43,'2020 Data'!B:C,2,0),0)</f>
        <v>69991.90466688</v>
      </c>
      <c r="I43" s="6">
        <f>IFERROR(VLOOKUP(B43,'2021 Data'!B:C,2,0),"ND")</f>
        <v>48179.99346048</v>
      </c>
      <c r="J43" s="49">
        <f>IFERROR(VLOOKUP(B43,'2022 Data'!B:C,2,0),"ND")</f>
        <v>45055.07320608</v>
      </c>
    </row>
    <row r="44" spans="1:10" x14ac:dyDescent="0.25">
      <c r="A44" t="s">
        <v>23</v>
      </c>
      <c r="B44" s="3" t="s">
        <v>262</v>
      </c>
      <c r="C44" t="s">
        <v>179</v>
      </c>
      <c r="D44" s="48" t="str">
        <f>IFERROR(VLOOKUP(B44,'Closed and Exempted Facilities'!B:C,2,0),"")</f>
        <v/>
      </c>
      <c r="E44" s="42"/>
      <c r="F44" s="6">
        <f>IFERROR(VLOOKUP(B44,'2018 Data'!B:C,2,0),0)</f>
        <v>35617.537287359999</v>
      </c>
      <c r="G44" s="6">
        <f>IFERROR(VLOOKUP(B44,'2019 Data'!B:C,2,0),0)</f>
        <v>37971.396963360006</v>
      </c>
      <c r="H44" s="6">
        <f>IFERROR(VLOOKUP(B44,'2020 Data'!B:C,2,0),0)</f>
        <v>32102.218391039998</v>
      </c>
      <c r="I44" s="6">
        <f>IFERROR(VLOOKUP(B44,'2021 Data'!B:C,2,0),"ND")</f>
        <v>33350.390089833607</v>
      </c>
      <c r="J44" s="49">
        <f>IFERROR(VLOOKUP(B44,'2022 Data'!B:C,2,0),"ND")</f>
        <v>43001.9874808272</v>
      </c>
    </row>
    <row r="45" spans="1:10" x14ac:dyDescent="0.25">
      <c r="A45" t="s">
        <v>263</v>
      </c>
      <c r="B45" s="3" t="s">
        <v>264</v>
      </c>
      <c r="C45" t="s">
        <v>225</v>
      </c>
      <c r="D45" s="48" t="str">
        <f>IFERROR(VLOOKUP(B45,'Closed and Exempted Facilities'!B:C,2,0),"")</f>
        <v/>
      </c>
      <c r="E45" s="42"/>
      <c r="F45" s="6">
        <f>IFERROR(VLOOKUP(B45,'2018 Data'!B:C,2,0),0)</f>
        <v>49632.020313119996</v>
      </c>
      <c r="G45" s="6">
        <f>IFERROR(VLOOKUP(B45,'2019 Data'!B:C,2,0),0)</f>
        <v>51579.60289776</v>
      </c>
      <c r="H45" s="6">
        <f>IFERROR(VLOOKUP(B45,'2020 Data'!B:C,2,0),0)</f>
        <v>49452.819010560001</v>
      </c>
      <c r="I45" s="6">
        <f>IFERROR(VLOOKUP(B45,'2021 Data'!B:C,2,0),"ND")</f>
        <v>35529.892876800004</v>
      </c>
      <c r="J45" s="49">
        <f>IFERROR(VLOOKUP(B45,'2022 Data'!B:C,2,0),"ND")</f>
        <v>42763.121493119994</v>
      </c>
    </row>
    <row r="46" spans="1:10" x14ac:dyDescent="0.25">
      <c r="A46" t="s">
        <v>265</v>
      </c>
      <c r="B46" s="3" t="s">
        <v>266</v>
      </c>
      <c r="C46" t="s">
        <v>179</v>
      </c>
      <c r="D46" s="48" t="str">
        <f>IFERROR(VLOOKUP(B46,'Closed and Exempted Facilities'!B:C,2,0),"")</f>
        <v/>
      </c>
      <c r="E46" s="42"/>
      <c r="F46" s="6">
        <f>IFERROR(VLOOKUP(B46,'2018 Data'!B:C,2,0),0)</f>
        <v>41016.808304640006</v>
      </c>
      <c r="G46" s="6">
        <f>IFERROR(VLOOKUP(B46,'2019 Data'!B:C,2,0),0)</f>
        <v>43222.250151359993</v>
      </c>
      <c r="H46" s="6">
        <f>IFERROR(VLOOKUP(B46,'2020 Data'!B:C,2,0),0)</f>
        <v>41845.073467680006</v>
      </c>
      <c r="I46" s="6">
        <f>IFERROR(VLOOKUP(B46,'2021 Data'!B:C,2,0),"ND")</f>
        <v>43070.3582904</v>
      </c>
      <c r="J46" s="49">
        <f>IFERROR(VLOOKUP(B46,'2022 Data'!B:C,2,0),"ND")</f>
        <v>42238.156695840007</v>
      </c>
    </row>
    <row r="47" spans="1:10" x14ac:dyDescent="0.25">
      <c r="A47" t="s">
        <v>267</v>
      </c>
      <c r="B47" s="3" t="s">
        <v>268</v>
      </c>
      <c r="C47" t="s">
        <v>179</v>
      </c>
      <c r="D47" s="48" t="str">
        <f>IFERROR(VLOOKUP(B47,'Closed and Exempted Facilities'!B:C,2,0),"")</f>
        <v/>
      </c>
      <c r="E47" s="42"/>
      <c r="F47" s="6">
        <f>IFERROR(VLOOKUP(B47,'2018 Data'!B:C,2,0),0)</f>
        <v>40610.474150400005</v>
      </c>
      <c r="G47" s="6">
        <f>IFERROR(VLOOKUP(B47,'2019 Data'!B:C,2,0),0)</f>
        <v>40508.548415999998</v>
      </c>
      <c r="H47" s="6">
        <f>IFERROR(VLOOKUP(B47,'2020 Data'!B:C,2,0),0)</f>
        <v>42344.899027199986</v>
      </c>
      <c r="I47" s="6">
        <f>IFERROR(VLOOKUP(B47,'2021 Data'!B:C,2,0),"ND")</f>
        <v>43175.661983999998</v>
      </c>
      <c r="J47" s="49">
        <f>IFERROR(VLOOKUP(B47,'2022 Data'!B:C,2,0),"ND")</f>
        <v>42063.458643359998</v>
      </c>
    </row>
    <row r="48" spans="1:10" x14ac:dyDescent="0.25">
      <c r="A48" t="s">
        <v>269</v>
      </c>
      <c r="B48" s="3" t="s">
        <v>270</v>
      </c>
      <c r="C48" t="s">
        <v>179</v>
      </c>
      <c r="D48" s="48" t="str">
        <f>IFERROR(VLOOKUP(B48,'Closed and Exempted Facilities'!B:C,2,0),"")</f>
        <v/>
      </c>
      <c r="E48" s="42"/>
      <c r="F48" s="6">
        <f>IFERROR(VLOOKUP(B48,'2018 Data'!B:C,2,0),0)</f>
        <v>46329.493795199996</v>
      </c>
      <c r="G48" s="6">
        <f>IFERROR(VLOOKUP(B48,'2019 Data'!B:C,2,0),0)</f>
        <v>44205.595801920004</v>
      </c>
      <c r="H48" s="6">
        <f>IFERROR(VLOOKUP(B48,'2020 Data'!B:C,2,0),0)</f>
        <v>42434.5811904</v>
      </c>
      <c r="I48" s="6">
        <f>IFERROR(VLOOKUP(B48,'2021 Data'!B:C,2,0),"ND")</f>
        <v>45609.993112319993</v>
      </c>
      <c r="J48" s="49">
        <f>IFERROR(VLOOKUP(B48,'2022 Data'!B:C,2,0),"ND")</f>
        <v>41771.703304799994</v>
      </c>
    </row>
    <row r="49" spans="1:10" x14ac:dyDescent="0.25">
      <c r="A49" t="s">
        <v>21</v>
      </c>
      <c r="B49" s="3" t="s">
        <v>22</v>
      </c>
      <c r="C49" t="s">
        <v>251</v>
      </c>
      <c r="D49" s="48" t="str">
        <f>IFERROR(VLOOKUP(B49,'Closed and Exempted Facilities'!B:C,2,0),"")</f>
        <v/>
      </c>
      <c r="E49" s="42"/>
      <c r="F49" s="6">
        <f>IFERROR(VLOOKUP(B49,'2018 Data'!B:C,2,0),0)</f>
        <v>35483.046066720002</v>
      </c>
      <c r="G49" s="6">
        <f>IFERROR(VLOOKUP(B49,'2019 Data'!B:C,2,0),0)</f>
        <v>36845.785932479994</v>
      </c>
      <c r="H49" s="6">
        <f>IFERROR(VLOOKUP(B49,'2020 Data'!B:C,2,0),0)</f>
        <v>36846.123410879991</v>
      </c>
      <c r="I49" s="6">
        <f>IFERROR(VLOOKUP(B49,'2021 Data'!B:C,2,0),"ND")</f>
        <v>36985.144008960007</v>
      </c>
      <c r="J49" s="49">
        <f>IFERROR(VLOOKUP(B49,'2022 Data'!B:C,2,0),"ND")</f>
        <v>36981.082837440001</v>
      </c>
    </row>
    <row r="50" spans="1:10" x14ac:dyDescent="0.25">
      <c r="A50" t="s">
        <v>271</v>
      </c>
      <c r="B50" s="3" t="s">
        <v>272</v>
      </c>
      <c r="C50" t="s">
        <v>179</v>
      </c>
      <c r="D50" s="48" t="str">
        <f>IFERROR(VLOOKUP(B50,'Closed and Exempted Facilities'!B:C,2,0),"")</f>
        <v/>
      </c>
      <c r="E50" s="42"/>
      <c r="F50" s="6">
        <f>IFERROR(VLOOKUP(B50,'2018 Data'!B:C,2,0),0)</f>
        <v>32779.078133760006</v>
      </c>
      <c r="G50" s="6">
        <f>IFERROR(VLOOKUP(B50,'2019 Data'!B:C,2,0),0)</f>
        <v>32914.740731040001</v>
      </c>
      <c r="H50" s="6">
        <f>IFERROR(VLOOKUP(B50,'2020 Data'!B:C,2,0),0)</f>
        <v>31395.693389759992</v>
      </c>
      <c r="I50" s="6">
        <f>IFERROR(VLOOKUP(B50,'2021 Data'!B:C,2,0),"ND")</f>
        <v>31496.825687039996</v>
      </c>
      <c r="J50" s="49">
        <f>IFERROR(VLOOKUP(B50,'2022 Data'!B:C,2,0),"ND")</f>
        <v>36734.414522400002</v>
      </c>
    </row>
    <row r="51" spans="1:10" x14ac:dyDescent="0.25">
      <c r="A51" t="s">
        <v>25</v>
      </c>
      <c r="B51" s="3" t="s">
        <v>26</v>
      </c>
      <c r="C51" t="s">
        <v>228</v>
      </c>
      <c r="D51" s="48" t="str">
        <f>IFERROR(VLOOKUP(B51,'Closed and Exempted Facilities'!B:C,2,0),"")</f>
        <v/>
      </c>
      <c r="E51" s="42"/>
      <c r="F51" s="6">
        <f>IFERROR(VLOOKUP(B51,'2018 Data'!B:C,2,0),0)</f>
        <v>28764.565089120009</v>
      </c>
      <c r="G51" s="6">
        <f>IFERROR(VLOOKUP(B51,'2019 Data'!B:C,2,0),0)</f>
        <v>34691.061646079994</v>
      </c>
      <c r="H51" s="6">
        <f>IFERROR(VLOOKUP(B51,'2020 Data'!B:C,2,0),0)</f>
        <v>28317.845112480005</v>
      </c>
      <c r="I51" s="6">
        <f>IFERROR(VLOOKUP(B51,'2021 Data'!B:C,2,0),"ND")</f>
        <v>17852.297585673608</v>
      </c>
      <c r="J51" s="49">
        <f>IFERROR(VLOOKUP(B51,'2022 Data'!B:C,2,0),"ND")</f>
        <v>35790.103964159985</v>
      </c>
    </row>
    <row r="52" spans="1:10" x14ac:dyDescent="0.25">
      <c r="A52" t="s">
        <v>18</v>
      </c>
      <c r="B52" s="3" t="s">
        <v>345</v>
      </c>
      <c r="C52" t="s">
        <v>179</v>
      </c>
      <c r="D52" s="48" t="str">
        <f>IFERROR(VLOOKUP(B52,'Closed and Exempted Facilities'!B:C,2,0),"")</f>
        <v/>
      </c>
      <c r="E52" s="42"/>
      <c r="F52" s="6">
        <f>IFERROR(VLOOKUP(B52,'2018 Data'!B:C,2,0),0)</f>
        <v>33726.3897096</v>
      </c>
      <c r="G52" s="6">
        <f>IFERROR(VLOOKUP(B52,'2019 Data'!B:C,2,0),0)</f>
        <v>31359.358333296001</v>
      </c>
      <c r="H52" s="6">
        <f>IFERROR(VLOOKUP(B52,'2020 Data'!B:C,2,0),0)</f>
        <v>30849.623854560003</v>
      </c>
      <c r="I52" s="6">
        <f>IFERROR(VLOOKUP(B52,'2021 Data'!B:C,2,0),"ND")</f>
        <v>58581.837522960006</v>
      </c>
      <c r="J52" s="49">
        <f>IFERROR(VLOOKUP(B52,'2022 Data'!B:C,2,0),"ND")</f>
        <v>35583.634316159994</v>
      </c>
    </row>
    <row r="53" spans="1:10" x14ac:dyDescent="0.25">
      <c r="A53" t="s">
        <v>273</v>
      </c>
      <c r="B53" s="3" t="s">
        <v>274</v>
      </c>
      <c r="C53" t="s">
        <v>179</v>
      </c>
      <c r="D53" s="48" t="str">
        <f>IFERROR(VLOOKUP(B53,'Closed and Exempted Facilities'!B:C,2,0),"")</f>
        <v/>
      </c>
      <c r="E53" s="42"/>
      <c r="F53" s="6">
        <f>IFERROR(VLOOKUP(B53,'2018 Data'!B:C,2,0),0)</f>
        <v>30007.977763679999</v>
      </c>
      <c r="G53" s="6">
        <f>IFERROR(VLOOKUP(B53,'2019 Data'!B:C,2,0),0)</f>
        <v>30746.339134559999</v>
      </c>
      <c r="H53" s="6">
        <f>IFERROR(VLOOKUP(B53,'2020 Data'!B:C,2,0),0)</f>
        <v>29109.871990080002</v>
      </c>
      <c r="I53" s="6">
        <f>IFERROR(VLOOKUP(B53,'2021 Data'!B:C,2,0),"ND")</f>
        <v>32083.812482400004</v>
      </c>
      <c r="J53" s="49">
        <f>IFERROR(VLOOKUP(B53,'2022 Data'!B:C,2,0),"ND")</f>
        <v>34732.020728160001</v>
      </c>
    </row>
    <row r="54" spans="1:10" x14ac:dyDescent="0.25">
      <c r="A54" t="s">
        <v>275</v>
      </c>
      <c r="B54" s="3" t="s">
        <v>276</v>
      </c>
      <c r="C54" t="s">
        <v>225</v>
      </c>
      <c r="D54" s="48" t="str">
        <f>IFERROR(VLOOKUP(B54,'Closed and Exempted Facilities'!B:C,2,0),"")</f>
        <v/>
      </c>
      <c r="E54" s="42"/>
      <c r="F54" s="6">
        <f>IFERROR(VLOOKUP(B54,'2018 Data'!B:C,2,0),0)</f>
        <v>103834.15996464</v>
      </c>
      <c r="G54" s="6">
        <f>IFERROR(VLOOKUP(B54,'2019 Data'!B:C,2,0),0)</f>
        <v>134571.40460064</v>
      </c>
      <c r="H54" s="6">
        <f>IFERROR(VLOOKUP(B54,'2020 Data'!B:C,2,0),0)</f>
        <v>114255.031464</v>
      </c>
      <c r="I54" s="6">
        <f>IFERROR(VLOOKUP(B54,'2021 Data'!B:C,2,0),"ND")</f>
        <v>51281.561933280005</v>
      </c>
      <c r="J54" s="49">
        <f>IFERROR(VLOOKUP(B54,'2022 Data'!B:C,2,0),"ND")</f>
        <v>30568.130218080001</v>
      </c>
    </row>
    <row r="55" spans="1:10" x14ac:dyDescent="0.25">
      <c r="A55" t="s">
        <v>277</v>
      </c>
      <c r="B55" s="3" t="s">
        <v>278</v>
      </c>
      <c r="C55" t="s">
        <v>192</v>
      </c>
      <c r="D55" s="48" t="str">
        <f>IFERROR(VLOOKUP(B55,'Closed and Exempted Facilities'!B:C,2,0),"")</f>
        <v/>
      </c>
      <c r="E55" s="42"/>
      <c r="F55" s="6">
        <f>IFERROR(VLOOKUP(B55,'2018 Data'!B:C,2,0),0)</f>
        <v>33335.736960959999</v>
      </c>
      <c r="G55" s="6">
        <f>IFERROR(VLOOKUP(B55,'2019 Data'!B:C,2,0),0)</f>
        <v>25721.33728752</v>
      </c>
      <c r="H55" s="6">
        <f>IFERROR(VLOOKUP(B55,'2020 Data'!B:C,2,0),0)</f>
        <v>22674.691791360005</v>
      </c>
      <c r="I55" s="6">
        <f>IFERROR(VLOOKUP(B55,'2021 Data'!B:C,2,0),"ND")</f>
        <v>18424.132292159997</v>
      </c>
      <c r="J55" s="49">
        <f>IFERROR(VLOOKUP(B55,'2022 Data'!B:C,2,0),"ND")</f>
        <v>30047.819538240001</v>
      </c>
    </row>
    <row r="56" spans="1:10" x14ac:dyDescent="0.25">
      <c r="A56" t="s">
        <v>279</v>
      </c>
      <c r="B56" s="3" t="s">
        <v>280</v>
      </c>
      <c r="C56" t="s">
        <v>211</v>
      </c>
      <c r="D56" s="48" t="str">
        <f>IFERROR(VLOOKUP(B56,'Closed and Exempted Facilities'!B:C,2,0),"")</f>
        <v/>
      </c>
      <c r="E56" s="42"/>
      <c r="F56" s="6">
        <f>IFERROR(VLOOKUP(B56,'2018 Data'!B:C,2,0),0)</f>
        <v>29114.458430400005</v>
      </c>
      <c r="G56" s="6">
        <f>IFERROR(VLOOKUP(B56,'2019 Data'!B:C,2,0),0)</f>
        <v>23762.231992800003</v>
      </c>
      <c r="H56" s="6">
        <f>IFERROR(VLOOKUP(B56,'2020 Data'!B:C,2,0),0)</f>
        <v>25142.25138768</v>
      </c>
      <c r="I56" s="6">
        <f>IFERROR(VLOOKUP(B56,'2021 Data'!B:C,2,0),"ND")</f>
        <v>29175.665127840002</v>
      </c>
      <c r="J56" s="49">
        <f>IFERROR(VLOOKUP(B56,'2022 Data'!B:C,2,0),"ND")</f>
        <v>29855.047793759997</v>
      </c>
    </row>
    <row r="57" spans="1:10" x14ac:dyDescent="0.25">
      <c r="A57" t="s">
        <v>281</v>
      </c>
      <c r="B57" s="3" t="s">
        <v>282</v>
      </c>
      <c r="C57" t="s">
        <v>179</v>
      </c>
      <c r="D57" s="48" t="str">
        <f>IFERROR(VLOOKUP(B57,'Closed and Exempted Facilities'!B:C,2,0),"")</f>
        <v/>
      </c>
      <c r="E57" s="42"/>
      <c r="F57" s="6">
        <f>IFERROR(VLOOKUP(B57,'2018 Data'!B:C,2,0),0)</f>
        <v>30294.88420896</v>
      </c>
      <c r="G57" s="6">
        <f>IFERROR(VLOOKUP(B57,'2019 Data'!B:C,2,0),0)</f>
        <v>29584.28116224</v>
      </c>
      <c r="H57" s="6">
        <f>IFERROR(VLOOKUP(B57,'2020 Data'!B:C,2,0),0)</f>
        <v>27142.538754240002</v>
      </c>
      <c r="I57" s="6">
        <f>IFERROR(VLOOKUP(B57,'2021 Data'!B:C,2,0),"ND")</f>
        <v>29412.087707519997</v>
      </c>
      <c r="J57" s="49">
        <f>IFERROR(VLOOKUP(B57,'2022 Data'!B:C,2,0),"ND")</f>
        <v>29828.16020016</v>
      </c>
    </row>
    <row r="58" spans="1:10" x14ac:dyDescent="0.25">
      <c r="A58" t="s">
        <v>283</v>
      </c>
      <c r="B58" s="3" t="s">
        <v>284</v>
      </c>
      <c r="C58" t="s">
        <v>192</v>
      </c>
      <c r="D58" s="48" t="str">
        <f>IFERROR(VLOOKUP(B58,'Closed and Exempted Facilities'!B:C,2,0),"")</f>
        <v/>
      </c>
      <c r="E58" s="42"/>
      <c r="F58" s="6">
        <f>IFERROR(VLOOKUP(B58,'2018 Data'!B:C,2,0),0)</f>
        <v>59992.715240639998</v>
      </c>
      <c r="G58" s="6">
        <f>IFERROR(VLOOKUP(B58,'2019 Data'!B:C,2,0),0)</f>
        <v>40427.999942400005</v>
      </c>
      <c r="H58" s="6">
        <f>IFERROR(VLOOKUP(B58,'2020 Data'!B:C,2,0),0)</f>
        <v>18562.443369119996</v>
      </c>
      <c r="I58" s="6">
        <f>IFERROR(VLOOKUP(B58,'2021 Data'!B:C,2,0),"ND")</f>
        <v>32443.739999999998</v>
      </c>
      <c r="J58" s="49">
        <f>IFERROR(VLOOKUP(B58,'2022 Data'!B:C,2,0),"ND")</f>
        <v>29603.331727199999</v>
      </c>
    </row>
    <row r="59" spans="1:10" x14ac:dyDescent="0.25">
      <c r="A59" t="s">
        <v>285</v>
      </c>
      <c r="B59" s="3" t="s">
        <v>286</v>
      </c>
      <c r="C59" t="s">
        <v>179</v>
      </c>
      <c r="D59" s="48" t="str">
        <f>IFERROR(VLOOKUP(B59,'Closed and Exempted Facilities'!B:C,2,0),"")</f>
        <v/>
      </c>
      <c r="E59" s="42"/>
      <c r="F59" s="6">
        <f>IFERROR(VLOOKUP(B59,'2018 Data'!B:C,2,0),0)</f>
        <v>28738.373317920003</v>
      </c>
      <c r="G59" s="6">
        <f>IFERROR(VLOOKUP(B59,'2019 Data'!B:C,2,0),0)</f>
        <v>29941.763503679998</v>
      </c>
      <c r="H59" s="6">
        <f>IFERROR(VLOOKUP(B59,'2020 Data'!B:C,2,0),0)</f>
        <v>30660.330042720001</v>
      </c>
      <c r="I59" s="6">
        <f>IFERROR(VLOOKUP(B59,'2021 Data'!B:C,2,0),"ND")</f>
        <v>31095.909059040001</v>
      </c>
      <c r="J59" s="49">
        <f>IFERROR(VLOOKUP(B59,'2022 Data'!B:C,2,0),"ND")</f>
        <v>29493.93855744</v>
      </c>
    </row>
    <row r="60" spans="1:10" x14ac:dyDescent="0.25">
      <c r="A60" t="s">
        <v>287</v>
      </c>
      <c r="B60" s="3" t="s">
        <v>288</v>
      </c>
      <c r="C60" t="s">
        <v>183</v>
      </c>
      <c r="D60" s="48" t="str">
        <f>IFERROR(VLOOKUP(B60,'Closed and Exempted Facilities'!B:C,2,0),"")</f>
        <v/>
      </c>
      <c r="E60" s="42"/>
      <c r="F60" s="6">
        <f>IFERROR(VLOOKUP(B60,'2018 Data'!B:C,2,0),0)</f>
        <v>30124.740391199997</v>
      </c>
      <c r="G60" s="6">
        <f>IFERROR(VLOOKUP(B60,'2019 Data'!B:C,2,0),0)</f>
        <v>28760.077715040003</v>
      </c>
      <c r="H60" s="6">
        <f>IFERROR(VLOOKUP(B60,'2020 Data'!B:C,2,0),0)</f>
        <v>27056.16387936001</v>
      </c>
      <c r="I60" s="6">
        <f>IFERROR(VLOOKUP(B60,'2021 Data'!B:C,2,0),"ND")</f>
        <v>27038.413332</v>
      </c>
      <c r="J60" s="49">
        <f>IFERROR(VLOOKUP(B60,'2022 Data'!B:C,2,0),"ND")</f>
        <v>29359.018049759998</v>
      </c>
    </row>
    <row r="61" spans="1:10" x14ac:dyDescent="0.25">
      <c r="A61" t="s">
        <v>289</v>
      </c>
      <c r="B61" s="3" t="s">
        <v>290</v>
      </c>
      <c r="C61" t="s">
        <v>211</v>
      </c>
      <c r="D61" s="48" t="str">
        <f>IFERROR(VLOOKUP(B61,'Closed and Exempted Facilities'!B:C,2,0),"")</f>
        <v/>
      </c>
      <c r="E61" s="42"/>
      <c r="F61" s="6">
        <f>IFERROR(VLOOKUP(B61,'2018 Data'!B:C,2,0),0)</f>
        <v>23776.141001759999</v>
      </c>
      <c r="G61" s="6">
        <f>IFERROR(VLOOKUP(B61,'2019 Data'!B:C,2,0),0)</f>
        <v>26807.92157232</v>
      </c>
      <c r="H61" s="6">
        <f>IFERROR(VLOOKUP(B61,'2020 Data'!B:C,2,0),0)</f>
        <v>16140.740011200001</v>
      </c>
      <c r="I61" s="6">
        <f>IFERROR(VLOOKUP(B61,'2021 Data'!B:C,2,0),"ND")</f>
        <v>24579.437843519998</v>
      </c>
      <c r="J61" s="49">
        <f>IFERROR(VLOOKUP(B61,'2022 Data'!B:C,2,0),"ND")</f>
        <v>28278.810383039996</v>
      </c>
    </row>
    <row r="62" spans="1:10" x14ac:dyDescent="0.25">
      <c r="A62" t="s">
        <v>19</v>
      </c>
      <c r="B62" s="3" t="s">
        <v>291</v>
      </c>
      <c r="C62" t="s">
        <v>179</v>
      </c>
      <c r="D62" s="48" t="str">
        <f>IFERROR(VLOOKUP(B62,'Closed and Exempted Facilities'!B:C,2,0),"")</f>
        <v/>
      </c>
      <c r="E62" s="42"/>
      <c r="F62" s="6">
        <f>IFERROR(VLOOKUP(B62,'2018 Data'!B:C,2,0),0)</f>
        <v>91052.791714079998</v>
      </c>
      <c r="G62" s="6">
        <f>IFERROR(VLOOKUP(B62,'2019 Data'!B:C,2,0),0)</f>
        <v>92712.658993920006</v>
      </c>
      <c r="H62" s="6">
        <f>IFERROR(VLOOKUP(B62,'2020 Data'!B:C,2,0),0)</f>
        <v>42342.518988000003</v>
      </c>
      <c r="I62" s="6">
        <f>IFERROR(VLOOKUP(B62,'2021 Data'!B:C,2,0),"ND")</f>
        <v>27612.019870847998</v>
      </c>
      <c r="J62" s="49">
        <f>IFERROR(VLOOKUP(B62,'2022 Data'!B:C,2,0),"ND")</f>
        <v>27517.570844299196</v>
      </c>
    </row>
    <row r="63" spans="1:10" x14ac:dyDescent="0.25">
      <c r="A63" t="s">
        <v>8</v>
      </c>
      <c r="B63" s="3" t="s">
        <v>152</v>
      </c>
      <c r="C63" t="s">
        <v>179</v>
      </c>
      <c r="D63" s="48" t="str">
        <f>IFERROR(VLOOKUP(B63,'Closed and Exempted Facilities'!B:C,2,0),"")</f>
        <v/>
      </c>
      <c r="E63" s="42"/>
      <c r="F63" s="6">
        <f>IFERROR(VLOOKUP(B63,'2018 Data'!B:C,2,0),0)</f>
        <v>20651.670000000002</v>
      </c>
      <c r="G63" s="6">
        <f>IFERROR(VLOOKUP(B63,'2019 Data'!B:C,2,0),0)</f>
        <v>19393.990000000002</v>
      </c>
      <c r="H63" s="6">
        <f>IFERROR(VLOOKUP(B63,'2020 Data'!B:C,2,0),0)</f>
        <v>12464.300000000001</v>
      </c>
      <c r="I63" s="6">
        <f>IFERROR(VLOOKUP(B63,'2021 Data'!B:C,2,0),"ND")</f>
        <v>13600.3</v>
      </c>
      <c r="J63" s="49">
        <f>IFERROR(VLOOKUP(B63,'2022 Data'!B:C,2,0),"ND")</f>
        <v>26296.199761098029</v>
      </c>
    </row>
    <row r="64" spans="1:10" x14ac:dyDescent="0.25">
      <c r="A64" t="s">
        <v>292</v>
      </c>
      <c r="B64" s="3" t="s">
        <v>293</v>
      </c>
      <c r="C64" t="s">
        <v>179</v>
      </c>
      <c r="D64" s="48" t="str">
        <f>IFERROR(VLOOKUP(B64,'Closed and Exempted Facilities'!B:C,2,0),"")</f>
        <v/>
      </c>
      <c r="E64" s="42"/>
      <c r="F64" s="6">
        <f>IFERROR(VLOOKUP(B64,'2018 Data'!B:C,2,0),0)</f>
        <v>24110.913496320001</v>
      </c>
      <c r="G64" s="6">
        <f>IFERROR(VLOOKUP(B64,'2019 Data'!B:C,2,0),0)</f>
        <v>23349.020899680003</v>
      </c>
      <c r="H64" s="6">
        <f>IFERROR(VLOOKUP(B64,'2020 Data'!B:C,2,0),0)</f>
        <v>22911.010224480004</v>
      </c>
      <c r="I64" s="6" t="s">
        <v>180</v>
      </c>
      <c r="J64" s="49">
        <f>IFERROR(VLOOKUP(B64,'2022 Data'!B:C,2,0),"ND")</f>
        <v>23633.807672159997</v>
      </c>
    </row>
    <row r="65" spans="1:10" x14ac:dyDescent="0.25">
      <c r="A65" t="s">
        <v>5</v>
      </c>
      <c r="B65" s="3" t="s">
        <v>294</v>
      </c>
      <c r="C65" t="s">
        <v>195</v>
      </c>
      <c r="D65" s="48">
        <f>IFERROR(VLOOKUP(B65,'Closed and Exempted Facilities'!B:C,2,0),"")</f>
        <v>44680</v>
      </c>
      <c r="E65" s="42"/>
      <c r="F65" s="6">
        <f>IFERROR(VLOOKUP(B65,'2018 Data'!B:C,2,0),0)</f>
        <v>117292.19481504</v>
      </c>
      <c r="G65" s="6">
        <f>IFERROR(VLOOKUP(B65,'2019 Data'!B:C,2,0),0)</f>
        <v>104276.54152944</v>
      </c>
      <c r="H65" s="6">
        <f>IFERROR(VLOOKUP(B65,'2020 Data'!B:C,2,0),0)</f>
        <v>102615.36488784</v>
      </c>
      <c r="I65" s="6">
        <f>IFERROR(VLOOKUP(B65,'2021 Data'!B:C,2,0),"ND")</f>
        <v>93236.069523542406</v>
      </c>
      <c r="J65" s="49">
        <f>IFERROR(VLOOKUP(B65,'2022 Data'!B:C,2,0),"ND")</f>
        <v>23476.107577507202</v>
      </c>
    </row>
    <row r="66" spans="1:10" x14ac:dyDescent="0.25">
      <c r="A66" t="s">
        <v>295</v>
      </c>
      <c r="B66" s="3" t="s">
        <v>296</v>
      </c>
      <c r="C66" t="s">
        <v>183</v>
      </c>
      <c r="D66" s="48" t="str">
        <f>IFERROR(VLOOKUP(B66,'Closed and Exempted Facilities'!B:C,2,0),"")</f>
        <v/>
      </c>
      <c r="E66" s="42"/>
      <c r="F66" s="6">
        <f>IFERROR(VLOOKUP(B66,'2018 Data'!B:C,2,0),0)</f>
        <v>15431.129532000003</v>
      </c>
      <c r="G66" s="6">
        <f>IFERROR(VLOOKUP(B66,'2019 Data'!B:C,2,0),0)</f>
        <v>21610.212613920008</v>
      </c>
      <c r="H66" s="6">
        <f>IFERROR(VLOOKUP(B66,'2020 Data'!B:C,2,0),0)</f>
        <v>19186.634617920005</v>
      </c>
      <c r="I66" s="6">
        <f>IFERROR(VLOOKUP(B66,'2021 Data'!B:C,2,0),"ND")</f>
        <v>21571.700068800004</v>
      </c>
      <c r="J66" s="49">
        <f>IFERROR(VLOOKUP(B66,'2022 Data'!B:C,2,0),"ND")</f>
        <v>22615.384044959999</v>
      </c>
    </row>
    <row r="67" spans="1:10" x14ac:dyDescent="0.25">
      <c r="A67" t="s">
        <v>31</v>
      </c>
      <c r="B67" s="3" t="s">
        <v>297</v>
      </c>
      <c r="C67" t="s">
        <v>211</v>
      </c>
      <c r="D67" s="48" t="str">
        <f>IFERROR(VLOOKUP(B67,'Closed and Exempted Facilities'!B:C,2,0),"")</f>
        <v/>
      </c>
      <c r="E67" s="42"/>
      <c r="F67" s="6">
        <f>IFERROR(VLOOKUP(B67,'2018 Data'!B:C,2,0),0)</f>
        <v>16350.061714560004</v>
      </c>
      <c r="G67" s="6">
        <f>IFERROR(VLOOKUP(B67,'2019 Data'!B:C,2,0),0)</f>
        <v>15099.40985616</v>
      </c>
      <c r="H67" s="6">
        <f>IFERROR(VLOOKUP(B67,'2020 Data'!B:C,2,0),0)</f>
        <v>13142.992232159995</v>
      </c>
      <c r="I67" s="6">
        <f>IFERROR(VLOOKUP(B67,'2021 Data'!B:C,2,0),"ND")</f>
        <v>15176.902335839997</v>
      </c>
      <c r="J67" s="49">
        <f>IFERROR(VLOOKUP(B67,'2022 Data'!B:C,2,0),"ND")</f>
        <v>22273.263411840002</v>
      </c>
    </row>
    <row r="68" spans="1:10" x14ac:dyDescent="0.25">
      <c r="A68" t="s">
        <v>52</v>
      </c>
      <c r="B68" s="3" t="s">
        <v>298</v>
      </c>
      <c r="C68" t="s">
        <v>225</v>
      </c>
      <c r="D68" s="48" t="str">
        <f>IFERROR(VLOOKUP(B68,'Closed and Exempted Facilities'!B:C,2,0),"")</f>
        <v/>
      </c>
      <c r="E68" s="42"/>
      <c r="F68" s="6">
        <f>IFERROR(VLOOKUP(B68,'2018 Data'!B:C,2,0),0)</f>
        <v>10140.22972368</v>
      </c>
      <c r="G68" s="6">
        <f>IFERROR(VLOOKUP(B68,'2019 Data'!B:C,2,0),0)</f>
        <v>11083.9713768</v>
      </c>
      <c r="H68" s="6">
        <f>IFERROR(VLOOKUP(B68,'2020 Data'!B:C,2,0),0)</f>
        <v>7710.2517945599993</v>
      </c>
      <c r="I68" s="6">
        <f>IFERROR(VLOOKUP(B68,'2021 Data'!B:C,2,0),"ND")</f>
        <v>7091.8383211200007</v>
      </c>
      <c r="J68" s="49">
        <f>IFERROR(VLOOKUP(B68,'2022 Data'!B:C,2,0),"ND")</f>
        <v>22129.761699360002</v>
      </c>
    </row>
    <row r="69" spans="1:10" x14ac:dyDescent="0.25">
      <c r="A69" t="s">
        <v>299</v>
      </c>
      <c r="B69" s="3" t="s">
        <v>300</v>
      </c>
      <c r="C69" t="s">
        <v>179</v>
      </c>
      <c r="D69" s="48" t="str">
        <f>IFERROR(VLOOKUP(B69,'Closed and Exempted Facilities'!B:C,2,0),"")</f>
        <v/>
      </c>
      <c r="E69" s="42"/>
      <c r="F69" s="6">
        <f>IFERROR(VLOOKUP(B69,'2018 Data'!B:C,2,0),0)</f>
        <v>8875.8435830400012</v>
      </c>
      <c r="G69" s="6">
        <f>IFERROR(VLOOKUP(B69,'2019 Data'!B:C,2,0),0)</f>
        <v>34746.174499680004</v>
      </c>
      <c r="H69" s="6">
        <f>IFERROR(VLOOKUP(B69,'2020 Data'!B:C,2,0),0)</f>
        <v>37138.692235679999</v>
      </c>
      <c r="I69" s="6">
        <f>IFERROR(VLOOKUP(B69,'2021 Data'!B:C,2,0),"ND")</f>
        <v>24935.456780640001</v>
      </c>
      <c r="J69" s="49">
        <f>IFERROR(VLOOKUP(B69,'2022 Data'!B:C,2,0),"ND")</f>
        <v>21656.541503520006</v>
      </c>
    </row>
    <row r="70" spans="1:10" x14ac:dyDescent="0.25">
      <c r="A70" t="s">
        <v>301</v>
      </c>
      <c r="B70" s="3" t="s">
        <v>302</v>
      </c>
      <c r="C70" t="s">
        <v>183</v>
      </c>
      <c r="D70" s="48" t="str">
        <f>IFERROR(VLOOKUP(B70,'Closed and Exempted Facilities'!B:C,2,0),"")</f>
        <v/>
      </c>
      <c r="E70" s="42"/>
      <c r="F70" s="6">
        <f>IFERROR(VLOOKUP(B70,'2018 Data'!B:C,2,0),0)</f>
        <v>22225.021781759988</v>
      </c>
      <c r="G70" s="6">
        <f>IFERROR(VLOOKUP(B70,'2019 Data'!B:C,2,0),0)</f>
        <v>28732.804470720002</v>
      </c>
      <c r="H70" s="6">
        <f>IFERROR(VLOOKUP(B70,'2020 Data'!B:C,2,0),0)</f>
        <v>22353.738492959994</v>
      </c>
      <c r="I70" s="6">
        <f>IFERROR(VLOOKUP(B70,'2021 Data'!B:C,2,0),"ND")</f>
        <v>21766.155485759999</v>
      </c>
      <c r="J70" s="49">
        <f>IFERROR(VLOOKUP(B70,'2022 Data'!B:C,2,0),"ND")</f>
        <v>21560.578250399987</v>
      </c>
    </row>
    <row r="71" spans="1:10" x14ac:dyDescent="0.25">
      <c r="A71" t="s">
        <v>303</v>
      </c>
      <c r="B71" s="3" t="s">
        <v>304</v>
      </c>
      <c r="C71" t="s">
        <v>228</v>
      </c>
      <c r="D71" s="48" t="str">
        <f>IFERROR(VLOOKUP(B71,'Closed and Exempted Facilities'!B:C,2,0),"")</f>
        <v/>
      </c>
      <c r="E71" s="42"/>
      <c r="F71" s="6">
        <f>IFERROR(VLOOKUP(B71,'2018 Data'!B:C,2,0),0)</f>
        <v>27244.573261919992</v>
      </c>
      <c r="G71" s="6">
        <f>IFERROR(VLOOKUP(B71,'2019 Data'!B:C,2,0),0)</f>
        <v>29870.908824960006</v>
      </c>
      <c r="H71" s="6">
        <f>IFERROR(VLOOKUP(B71,'2020 Data'!B:C,2,0),0)</f>
        <v>23322.48593472</v>
      </c>
      <c r="I71" s="6">
        <f>IFERROR(VLOOKUP(B71,'2021 Data'!B:C,2,0),"ND")</f>
        <v>23519.886576479999</v>
      </c>
      <c r="J71" s="49">
        <f>IFERROR(VLOOKUP(B71,'2022 Data'!B:C,2,0),"ND")</f>
        <v>21376.903091039996</v>
      </c>
    </row>
    <row r="72" spans="1:10" x14ac:dyDescent="0.25">
      <c r="A72" t="s">
        <v>305</v>
      </c>
      <c r="B72" s="3" t="s">
        <v>306</v>
      </c>
      <c r="C72" t="s">
        <v>183</v>
      </c>
      <c r="D72" s="48" t="str">
        <f>IFERROR(VLOOKUP(B72,'Closed and Exempted Facilities'!B:C,2,0),"")</f>
        <v/>
      </c>
      <c r="E72" s="42"/>
      <c r="F72" s="6">
        <f>IFERROR(VLOOKUP(B72,'2018 Data'!B:C,2,0),0)</f>
        <v>12987.331408800001</v>
      </c>
      <c r="G72" s="6">
        <f>IFERROR(VLOOKUP(B72,'2019 Data'!B:C,2,0),0)</f>
        <v>21692.360208959995</v>
      </c>
      <c r="H72" s="6">
        <f>IFERROR(VLOOKUP(B72,'2020 Data'!B:C,2,0),0)</f>
        <v>20285.798591520001</v>
      </c>
      <c r="I72" s="6">
        <f>IFERROR(VLOOKUP(B72,'2021 Data'!B:C,2,0),"ND")</f>
        <v>22076.664009119999</v>
      </c>
      <c r="J72" s="49">
        <f>IFERROR(VLOOKUP(B72,'2022 Data'!B:C,2,0),"ND")</f>
        <v>21226.394437920004</v>
      </c>
    </row>
    <row r="73" spans="1:10" x14ac:dyDescent="0.25">
      <c r="A73" t="s">
        <v>36</v>
      </c>
      <c r="B73" s="3" t="s">
        <v>37</v>
      </c>
      <c r="C73" t="s">
        <v>192</v>
      </c>
      <c r="D73" s="48" t="str">
        <f>IFERROR(VLOOKUP(B73,'Closed and Exempted Facilities'!B:C,2,0),"")</f>
        <v/>
      </c>
      <c r="E73" s="42"/>
      <c r="F73" s="6">
        <f>IFERROR(VLOOKUP(B73,'2018 Data'!B:C,2,0),0)</f>
        <v>27346.324269599994</v>
      </c>
      <c r="G73" s="6">
        <f>IFERROR(VLOOKUP(B73,'2019 Data'!B:C,2,0),0)</f>
        <v>9200.4115291200014</v>
      </c>
      <c r="H73" s="6">
        <f>IFERROR(VLOOKUP(B73,'2020 Data'!B:C,2,0),0)</f>
        <v>11515.41900432</v>
      </c>
      <c r="I73" s="6">
        <f>IFERROR(VLOOKUP(B73,'2021 Data'!B:C,2,0),"ND")</f>
        <v>13613.78920608</v>
      </c>
      <c r="J73" s="49">
        <f>IFERROR(VLOOKUP(B73,'2022 Data'!B:C,2,0),"ND")</f>
        <v>21002.076174239999</v>
      </c>
    </row>
    <row r="74" spans="1:10" x14ac:dyDescent="0.25">
      <c r="A74" t="s">
        <v>148</v>
      </c>
      <c r="B74" s="3" t="s">
        <v>149</v>
      </c>
      <c r="C74" t="s">
        <v>179</v>
      </c>
      <c r="D74" s="48" t="str">
        <f>IFERROR(VLOOKUP(B74,'Closed and Exempted Facilities'!B:C,2,0),"")</f>
        <v/>
      </c>
      <c r="E74" s="42"/>
      <c r="F74" s="6">
        <f>IFERROR(VLOOKUP(B74,'2018 Data'!B:C,2,0),0)</f>
        <v>16271.023184640002</v>
      </c>
      <c r="G74" s="6" t="s">
        <v>180</v>
      </c>
      <c r="H74" s="6">
        <f>IFERROR(VLOOKUP(B74,'2020 Data'!B:C,2,0),0)</f>
        <v>15386.64924384</v>
      </c>
      <c r="I74" s="6">
        <f>IFERROR(VLOOKUP(B74,'2021 Data'!B:C,2,0),"ND")</f>
        <v>18371.765442240001</v>
      </c>
      <c r="J74" s="49">
        <f>IFERROR(VLOOKUP(B74,'2022 Data'!B:C,2,0),"ND")</f>
        <v>20655.641442240001</v>
      </c>
    </row>
    <row r="75" spans="1:10" x14ac:dyDescent="0.25">
      <c r="A75" t="s">
        <v>307</v>
      </c>
      <c r="B75" s="3" t="s">
        <v>308</v>
      </c>
      <c r="C75" t="s">
        <v>225</v>
      </c>
      <c r="D75" s="48" t="str">
        <f>IFERROR(VLOOKUP(B75,'Closed and Exempted Facilities'!B:C,2,0),"")</f>
        <v/>
      </c>
      <c r="E75" s="42"/>
      <c r="F75" s="6">
        <f>IFERROR(VLOOKUP(B75,'2018 Data'!B:C,2,0),0)</f>
        <v>18824.400000000001</v>
      </c>
      <c r="G75" s="6">
        <f>IFERROR(VLOOKUP(B75,'2019 Data'!B:C,2,0),0)</f>
        <v>22952.16</v>
      </c>
      <c r="H75" s="6">
        <f>IFERROR(VLOOKUP(B75,'2020 Data'!B:C,2,0),0)</f>
        <v>21432.6</v>
      </c>
      <c r="I75" s="6">
        <f>IFERROR(VLOOKUP(B75,'2021 Data'!B:C,2,0),"ND")</f>
        <v>20295.198</v>
      </c>
      <c r="J75" s="49">
        <f>IFERROR(VLOOKUP(B75,'2022 Data'!B:C,2,0),"ND")</f>
        <v>20272.971600000001</v>
      </c>
    </row>
    <row r="76" spans="1:10" x14ac:dyDescent="0.25">
      <c r="A76" t="s">
        <v>309</v>
      </c>
      <c r="B76" s="3" t="s">
        <v>310</v>
      </c>
      <c r="C76" t="s">
        <v>179</v>
      </c>
      <c r="D76" s="48" t="str">
        <f>IFERROR(VLOOKUP(B76,'Closed and Exempted Facilities'!B:C,2,0),"")</f>
        <v/>
      </c>
      <c r="E76" s="42"/>
      <c r="F76" s="6">
        <f>IFERROR(VLOOKUP(B76,'2018 Data'!B:C,2,0),0)</f>
        <v>22411.74975984</v>
      </c>
      <c r="G76" s="6">
        <f>IFERROR(VLOOKUP(B76,'2019 Data'!B:C,2,0),0)</f>
        <v>20240.164344959994</v>
      </c>
      <c r="H76" s="6">
        <f>IFERROR(VLOOKUP(B76,'2020 Data'!B:C,2,0),0)</f>
        <v>20194.011905759999</v>
      </c>
      <c r="I76" s="6">
        <f>IFERROR(VLOOKUP(B76,'2021 Data'!B:C,2,0),"ND")</f>
        <v>20657.541844799995</v>
      </c>
      <c r="J76" s="49">
        <f>IFERROR(VLOOKUP(B76,'2022 Data'!B:C,2,0),"ND")</f>
        <v>19538.640918720008</v>
      </c>
    </row>
    <row r="77" spans="1:10" x14ac:dyDescent="0.25">
      <c r="A77" t="s">
        <v>311</v>
      </c>
      <c r="B77" s="3" t="s">
        <v>312</v>
      </c>
      <c r="C77" t="s">
        <v>183</v>
      </c>
      <c r="D77" s="48" t="str">
        <f>IFERROR(VLOOKUP(B77,'Closed and Exempted Facilities'!B:C,2,0),"")</f>
        <v/>
      </c>
      <c r="E77" s="42"/>
      <c r="F77" s="6">
        <f>IFERROR(VLOOKUP(B77,'2018 Data'!B:C,2,0),0)</f>
        <v>18966.57221088</v>
      </c>
      <c r="G77" s="6">
        <f>IFERROR(VLOOKUP(B77,'2019 Data'!B:C,2,0),0)</f>
        <v>17315.379033119996</v>
      </c>
      <c r="H77" s="6">
        <f>IFERROR(VLOOKUP(B77,'2020 Data'!B:C,2,0),0)</f>
        <v>13353.592906079999</v>
      </c>
      <c r="I77" s="6">
        <f>IFERROR(VLOOKUP(B77,'2021 Data'!B:C,2,0),"ND")</f>
        <v>17942.039952479998</v>
      </c>
      <c r="J77" s="49">
        <f>IFERROR(VLOOKUP(B77,'2022 Data'!B:C,2,0),"ND")</f>
        <v>18625.524341759996</v>
      </c>
    </row>
    <row r="78" spans="1:10" x14ac:dyDescent="0.25">
      <c r="A78" t="s">
        <v>6</v>
      </c>
      <c r="B78" s="3" t="s">
        <v>313</v>
      </c>
      <c r="C78" t="s">
        <v>195</v>
      </c>
      <c r="D78" s="48">
        <f>IFERROR(VLOOKUP(B78,'Closed and Exempted Facilities'!B:C,2,0),"")</f>
        <v>44684</v>
      </c>
      <c r="E78" s="42"/>
      <c r="F78" s="6">
        <f>IFERROR(VLOOKUP(B78,'2018 Data'!B:C,2,0),0)</f>
        <v>74480.415922079992</v>
      </c>
      <c r="G78" s="6">
        <f>IFERROR(VLOOKUP(B78,'2019 Data'!B:C,2,0),0)</f>
        <v>66432.793593599999</v>
      </c>
      <c r="H78" s="6">
        <f>IFERROR(VLOOKUP(B78,'2020 Data'!B:C,2,0),0)</f>
        <v>60309.112671359995</v>
      </c>
      <c r="I78" s="6">
        <f>IFERROR(VLOOKUP(B78,'2021 Data'!B:C,2,0),"ND")</f>
        <v>60257.144333534394</v>
      </c>
      <c r="J78" s="49">
        <f>IFERROR(VLOOKUP(B78,'2022 Data'!B:C,2,0),"ND")</f>
        <v>17784.0111066912</v>
      </c>
    </row>
    <row r="79" spans="1:10" x14ac:dyDescent="0.25">
      <c r="A79" t="s">
        <v>314</v>
      </c>
      <c r="B79" s="3" t="s">
        <v>315</v>
      </c>
      <c r="C79" t="s">
        <v>183</v>
      </c>
      <c r="D79" s="48" t="str">
        <f>IFERROR(VLOOKUP(B79,'Closed and Exempted Facilities'!B:C,2,0),"")</f>
        <v/>
      </c>
      <c r="E79" s="42"/>
      <c r="F79" s="6">
        <f>IFERROR(VLOOKUP(B79,'2018 Data'!B:C,2,0),0)</f>
        <v>17646.241858560003</v>
      </c>
      <c r="G79" s="6">
        <f>IFERROR(VLOOKUP(B79,'2019 Data'!B:C,2,0),0)</f>
        <v>16833.255939360002</v>
      </c>
      <c r="H79" s="6">
        <f>IFERROR(VLOOKUP(B79,'2020 Data'!B:C,2,0),0)</f>
        <v>15977.186910720004</v>
      </c>
      <c r="I79" s="6">
        <f>IFERROR(VLOOKUP(B79,'2021 Data'!B:C,2,0),"ND")</f>
        <v>18254.94947136</v>
      </c>
      <c r="J79" s="49">
        <f>IFERROR(VLOOKUP(B79,'2022 Data'!B:C,2,0),"ND")</f>
        <v>17013.326974560005</v>
      </c>
    </row>
    <row r="80" spans="1:10" x14ac:dyDescent="0.25">
      <c r="A80" t="s">
        <v>50</v>
      </c>
      <c r="B80" s="3" t="s">
        <v>51</v>
      </c>
      <c r="C80" t="s">
        <v>192</v>
      </c>
      <c r="D80" s="48" t="str">
        <f>IFERROR(VLOOKUP(B80,'Closed and Exempted Facilities'!B:C,2,0),"")</f>
        <v/>
      </c>
      <c r="E80" s="42"/>
      <c r="F80" s="6">
        <f>IFERROR(VLOOKUP(B80,'2018 Data'!B:C,2,0),0)</f>
        <v>51346.396160639997</v>
      </c>
      <c r="G80" s="6">
        <f>IFERROR(VLOOKUP(B80,'2019 Data'!B:C,2,0),0)</f>
        <v>23696.885197440002</v>
      </c>
      <c r="H80" s="6">
        <f>IFERROR(VLOOKUP(B80,'2020 Data'!B:C,2,0),0)</f>
        <v>32489.124312959997</v>
      </c>
      <c r="I80" s="6">
        <f>IFERROR(VLOOKUP(B80,'2021 Data'!B:C,2,0),"ND")</f>
        <v>7656.9019934400003</v>
      </c>
      <c r="J80" s="49">
        <f>IFERROR(VLOOKUP(B80,'2022 Data'!B:C,2,0),"ND")</f>
        <v>16753.308213600001</v>
      </c>
    </row>
    <row r="81" spans="1:10" x14ac:dyDescent="0.25">
      <c r="A81" t="s">
        <v>316</v>
      </c>
      <c r="B81" s="3" t="s">
        <v>317</v>
      </c>
      <c r="C81" t="s">
        <v>179</v>
      </c>
      <c r="D81" s="48" t="str">
        <f>IFERROR(VLOOKUP(B81,'Closed and Exempted Facilities'!B:C,2,0),"")</f>
        <v/>
      </c>
      <c r="E81" s="42"/>
      <c r="F81" s="6">
        <f>IFERROR(VLOOKUP(B81,'2018 Data'!B:C,2,0),0)</f>
        <v>16916.396011200002</v>
      </c>
      <c r="G81" s="6">
        <f>IFERROR(VLOOKUP(B81,'2019 Data'!B:C,2,0),0)</f>
        <v>16814.294915039998</v>
      </c>
      <c r="H81" s="6">
        <f>IFERROR(VLOOKUP(B81,'2020 Data'!B:C,2,0),0)</f>
        <v>16342.460859110399</v>
      </c>
      <c r="I81" s="6">
        <f>IFERROR(VLOOKUP(B81,'2021 Data'!B:C,2,0),"ND")</f>
        <v>16265.81313504</v>
      </c>
      <c r="J81" s="49">
        <f>IFERROR(VLOOKUP(B81,'2022 Data'!B:C,2,0),"ND")</f>
        <v>16344.993823199997</v>
      </c>
    </row>
    <row r="82" spans="1:10" x14ac:dyDescent="0.25">
      <c r="A82" s="30" t="s">
        <v>42</v>
      </c>
      <c r="B82" s="3" t="s">
        <v>43</v>
      </c>
      <c r="C82" t="s">
        <v>211</v>
      </c>
      <c r="D82" s="48" t="str">
        <f>IFERROR(VLOOKUP(B82,'Closed and Exempted Facilities'!B:C,2,0),"")</f>
        <v/>
      </c>
      <c r="E82" s="42"/>
      <c r="F82" s="6">
        <f>IFERROR(VLOOKUP(B82,'2018 Data'!B:C,2,0),0)</f>
        <v>15797.287789920001</v>
      </c>
      <c r="G82" s="6">
        <f>IFERROR(VLOOKUP(B82,'2019 Data'!B:C,2,0),0)</f>
        <v>11740.816110240003</v>
      </c>
      <c r="H82" s="6">
        <f>IFERROR(VLOOKUP(B82,'2020 Data'!B:C,2,0),0)</f>
        <v>6185.1561508799996</v>
      </c>
      <c r="I82" s="6">
        <f>IFERROR(VLOOKUP(B82,'2021 Data'!B:C,2,0),"ND")</f>
        <v>11379.078093600001</v>
      </c>
      <c r="J82" s="49">
        <f>IFERROR(VLOOKUP(B82,'2022 Data'!B:C,2,0),"ND")</f>
        <v>15521.707736639999</v>
      </c>
    </row>
    <row r="83" spans="1:10" x14ac:dyDescent="0.25">
      <c r="A83" t="s">
        <v>40</v>
      </c>
      <c r="B83" s="3" t="s">
        <v>41</v>
      </c>
      <c r="C83" t="s">
        <v>225</v>
      </c>
      <c r="D83" s="48" t="str">
        <f>IFERROR(VLOOKUP(B83,'Closed and Exempted Facilities'!B:C,2,0),"")</f>
        <v/>
      </c>
      <c r="E83" s="42"/>
      <c r="F83" s="6">
        <f>IFERROR(VLOOKUP(B83,'2018 Data'!B:C,2,0),0)</f>
        <v>10532.778701759999</v>
      </c>
      <c r="G83" s="6">
        <f>IFERROR(VLOOKUP(B83,'2019 Data'!B:C,2,0),0)</f>
        <v>10529.990150400001</v>
      </c>
      <c r="H83" s="6">
        <f>IFERROR(VLOOKUP(B83,'2020 Data'!B:C,2,0),0)</f>
        <v>11825.67423744</v>
      </c>
      <c r="I83" s="6">
        <f>IFERROR(VLOOKUP(B83,'2021 Data'!B:C,2,0),"ND")</f>
        <v>12067.506632160001</v>
      </c>
      <c r="J83" s="49">
        <f>IFERROR(VLOOKUP(B83,'2022 Data'!B:C,2,0),"ND")</f>
        <v>15462.196958880004</v>
      </c>
    </row>
    <row r="84" spans="1:10" x14ac:dyDescent="0.25">
      <c r="A84" t="s">
        <v>318</v>
      </c>
      <c r="B84" s="3" t="s">
        <v>319</v>
      </c>
      <c r="C84" t="s">
        <v>251</v>
      </c>
      <c r="D84" s="48" t="str">
        <f>IFERROR(VLOOKUP(B84,'Closed and Exempted Facilities'!B:C,2,0),"")</f>
        <v/>
      </c>
      <c r="E84" s="42"/>
      <c r="F84" s="6">
        <f>IFERROR(VLOOKUP(B84,'2018 Data'!B:C,2,0),0)</f>
        <v>16518.184381439998</v>
      </c>
      <c r="G84" s="6">
        <f>IFERROR(VLOOKUP(B84,'2019 Data'!B:C,2,0),0)</f>
        <v>16398.67774608</v>
      </c>
      <c r="H84" s="6">
        <f>IFERROR(VLOOKUP(B84,'2020 Data'!B:C,2,0),0)</f>
        <v>15332.781794400002</v>
      </c>
      <c r="I84" s="6">
        <f>IFERROR(VLOOKUP(B84,'2021 Data'!B:C,2,0),"ND")</f>
        <v>15092.151258239999</v>
      </c>
      <c r="J84" s="49">
        <f>IFERROR(VLOOKUP(B84,'2022 Data'!B:C,2,0),"ND")</f>
        <v>15052.557602880001</v>
      </c>
    </row>
    <row r="85" spans="1:10" x14ac:dyDescent="0.25">
      <c r="A85" t="s">
        <v>320</v>
      </c>
      <c r="B85" s="3" t="s">
        <v>321</v>
      </c>
      <c r="C85" t="s">
        <v>179</v>
      </c>
      <c r="D85" s="48" t="str">
        <f>IFERROR(VLOOKUP(B85,'Closed and Exempted Facilities'!B:C,2,0),"")</f>
        <v/>
      </c>
      <c r="E85" s="42"/>
      <c r="F85" s="6">
        <f>IFERROR(VLOOKUP(B85,'2018 Data'!B:C,2,0),0)</f>
        <v>12264.38391024</v>
      </c>
      <c r="G85" s="6">
        <f>IFERROR(VLOOKUP(B85,'2019 Data'!B:C,2,0),0)</f>
        <v>14187.987293760005</v>
      </c>
      <c r="H85" s="6">
        <f>IFERROR(VLOOKUP(B85,'2020 Data'!B:C,2,0),0)</f>
        <v>13604.616869760001</v>
      </c>
      <c r="I85" s="6">
        <f>IFERROR(VLOOKUP(B85,'2021 Data'!B:C,2,0),"ND")</f>
        <v>14666.67264384</v>
      </c>
      <c r="J85" s="49">
        <f>IFERROR(VLOOKUP(B85,'2022 Data'!B:C,2,0),"ND")</f>
        <v>14636.092927679996</v>
      </c>
    </row>
    <row r="86" spans="1:10" x14ac:dyDescent="0.25">
      <c r="A86" t="s">
        <v>322</v>
      </c>
      <c r="B86" s="3" t="s">
        <v>323</v>
      </c>
      <c r="C86" t="s">
        <v>179</v>
      </c>
      <c r="D86" s="48" t="str">
        <f>IFERROR(VLOOKUP(B86,'Closed and Exempted Facilities'!B:C,2,0),"")</f>
        <v/>
      </c>
      <c r="E86" s="42"/>
      <c r="F86" s="6">
        <f>IFERROR(VLOOKUP(B86,'2018 Data'!B:C,2,0),0)</f>
        <v>0</v>
      </c>
      <c r="G86" s="6">
        <f>IFERROR(VLOOKUP(B86,'2019 Data'!B:C,2,0),0)</f>
        <v>0</v>
      </c>
      <c r="H86" s="6">
        <f>IFERROR(VLOOKUP(B86,'2020 Data'!B:C,2,0),0)</f>
        <v>0</v>
      </c>
      <c r="I86" s="6">
        <v>0</v>
      </c>
      <c r="J86" s="49">
        <f>IFERROR(VLOOKUP(B86,'2022 Data'!B:C,2,0),"ND")</f>
        <v>14599.061386559997</v>
      </c>
    </row>
    <row r="87" spans="1:10" x14ac:dyDescent="0.25">
      <c r="A87" t="s">
        <v>324</v>
      </c>
      <c r="B87" s="3" t="s">
        <v>325</v>
      </c>
      <c r="C87" t="s">
        <v>183</v>
      </c>
      <c r="D87" s="48" t="str">
        <f>IFERROR(VLOOKUP(B87,'Closed and Exempted Facilities'!B:C,2,0),"")</f>
        <v/>
      </c>
      <c r="E87" s="42"/>
      <c r="F87" s="6">
        <f>IFERROR(VLOOKUP(B87,'2018 Data'!B:C,2,0),0)</f>
        <v>7223.5718352000013</v>
      </c>
      <c r="G87" s="6">
        <f>IFERROR(VLOOKUP(B87,'2019 Data'!B:C,2,0),0)</f>
        <v>12977.299137599999</v>
      </c>
      <c r="H87" s="6">
        <f>IFERROR(VLOOKUP(B87,'2020 Data'!B:C,2,0),0)</f>
        <v>12224.438987039999</v>
      </c>
      <c r="I87" s="6">
        <f>IFERROR(VLOOKUP(B87,'2021 Data'!B:C,2,0),"ND")</f>
        <v>14274.389293920001</v>
      </c>
      <c r="J87" s="49">
        <f>IFERROR(VLOOKUP(B87,'2022 Data'!B:C,2,0),"ND")</f>
        <v>14536.261555199999</v>
      </c>
    </row>
    <row r="88" spans="1:10" x14ac:dyDescent="0.25">
      <c r="A88" t="s">
        <v>326</v>
      </c>
      <c r="B88" s="3" t="s">
        <v>327</v>
      </c>
      <c r="C88" t="s">
        <v>179</v>
      </c>
      <c r="D88" s="48" t="str">
        <f>IFERROR(VLOOKUP(B88,'Closed and Exempted Facilities'!B:C,2,0),"")</f>
        <v/>
      </c>
      <c r="E88" s="42"/>
      <c r="F88" s="6">
        <f>IFERROR(VLOOKUP(B88,'2018 Data'!B:C,2,0),0)</f>
        <v>14979.17265264</v>
      </c>
      <c r="G88" s="6">
        <f>IFERROR(VLOOKUP(B88,'2019 Data'!B:C,2,0),0)</f>
        <v>14900.438125440001</v>
      </c>
      <c r="H88" s="6">
        <f>IFERROR(VLOOKUP(B88,'2020 Data'!B:C,2,0),0)</f>
        <v>15096.283372800001</v>
      </c>
      <c r="I88" s="6">
        <f>IFERROR(VLOOKUP(B88,'2021 Data'!B:C,2,0),"ND")</f>
        <v>15715.125044640001</v>
      </c>
      <c r="J88" s="49">
        <f>IFERROR(VLOOKUP(B88,'2022 Data'!B:C,2,0),"ND")</f>
        <v>14329.96636176</v>
      </c>
    </row>
    <row r="89" spans="1:10" x14ac:dyDescent="0.25">
      <c r="A89" t="s">
        <v>328</v>
      </c>
      <c r="B89" s="3" t="s">
        <v>329</v>
      </c>
      <c r="C89" t="s">
        <v>183</v>
      </c>
      <c r="D89" s="48" t="str">
        <f>IFERROR(VLOOKUP(B89,'Closed and Exempted Facilities'!B:C,2,0),"")</f>
        <v/>
      </c>
      <c r="E89" s="42"/>
      <c r="F89" s="6">
        <v>0</v>
      </c>
      <c r="G89" s="6">
        <f>IFERROR(VLOOKUP(B89,'2019 Data'!B:C,2,0),0)</f>
        <v>9349.8843412800015</v>
      </c>
      <c r="H89" s="6">
        <f>IFERROR(VLOOKUP(B89,'2020 Data'!B:C,2,0),0)</f>
        <v>12136.116081599999</v>
      </c>
      <c r="I89" s="6">
        <f>IFERROR(VLOOKUP(B89,'2021 Data'!B:C,2,0),"ND")</f>
        <v>13746.802597919997</v>
      </c>
      <c r="J89" s="49">
        <f>IFERROR(VLOOKUP(B89,'2022 Data'!B:C,2,0),"ND")</f>
        <v>13991.132604959999</v>
      </c>
    </row>
    <row r="90" spans="1:10" x14ac:dyDescent="0.25">
      <c r="A90" t="s">
        <v>330</v>
      </c>
      <c r="B90" s="3" t="s">
        <v>331</v>
      </c>
      <c r="C90" t="s">
        <v>179</v>
      </c>
      <c r="D90" s="48" t="str">
        <f>IFERROR(VLOOKUP(B90,'Closed and Exempted Facilities'!B:C,2,0),"")</f>
        <v/>
      </c>
      <c r="E90" s="42"/>
      <c r="F90" s="6">
        <f>IFERROR(VLOOKUP(B90,'2018 Data'!B:C,2,0),0)</f>
        <v>14181.603508799997</v>
      </c>
      <c r="G90" s="6">
        <f>IFERROR(VLOOKUP(B90,'2019 Data'!B:C,2,0),0)</f>
        <v>13345.405426079999</v>
      </c>
      <c r="H90" s="6">
        <f>IFERROR(VLOOKUP(B90,'2020 Data'!B:C,2,0),0)</f>
        <v>13708.021793760003</v>
      </c>
      <c r="I90" s="6">
        <f>IFERROR(VLOOKUP(B90,'2021 Data'!B:C,2,0),"ND")</f>
        <v>16335.49435056</v>
      </c>
      <c r="J90" s="49">
        <f>IFERROR(VLOOKUP(B90,'2022 Data'!B:C,2,0),"ND")</f>
        <v>13984.896512160001</v>
      </c>
    </row>
    <row r="91" spans="1:10" x14ac:dyDescent="0.25">
      <c r="A91" t="s">
        <v>44</v>
      </c>
      <c r="B91" s="3" t="s">
        <v>45</v>
      </c>
      <c r="C91" t="s">
        <v>179</v>
      </c>
      <c r="D91" s="48" t="str">
        <f>IFERROR(VLOOKUP(B91,'Closed and Exempted Facilities'!B:C,2,0),"")</f>
        <v/>
      </c>
      <c r="E91" s="42"/>
      <c r="F91" s="6">
        <f>IFERROR(VLOOKUP(B91,'2018 Data'!B:C,2,0),0)</f>
        <v>8145.559648800001</v>
      </c>
      <c r="G91" s="6">
        <f>IFERROR(VLOOKUP(B91,'2019 Data'!B:C,2,0),0)</f>
        <v>9775.5675292800006</v>
      </c>
      <c r="H91" s="6">
        <f>IFERROR(VLOOKUP(B91,'2020 Data'!B:C,2,0),0)</f>
        <v>4725.6127833600012</v>
      </c>
      <c r="I91" s="6">
        <f>IFERROR(VLOOKUP(B91,'2021 Data'!B:C,2,0),"ND")</f>
        <v>10601.51125824</v>
      </c>
      <c r="J91" s="49">
        <f>IFERROR(VLOOKUP(B91,'2022 Data'!B:C,2,0),"ND")</f>
        <v>13472.36888256</v>
      </c>
    </row>
    <row r="92" spans="1:10" x14ac:dyDescent="0.25">
      <c r="A92" t="s">
        <v>332</v>
      </c>
      <c r="B92" s="3" t="s">
        <v>333</v>
      </c>
      <c r="C92" t="s">
        <v>183</v>
      </c>
      <c r="D92" s="48" t="str">
        <f>IFERROR(VLOOKUP(B92,'Closed and Exempted Facilities'!B:C,2,0),"")</f>
        <v/>
      </c>
      <c r="E92" s="42"/>
      <c r="F92" s="6">
        <f>IFERROR(VLOOKUP(B92,'2018 Data'!B:C,2,0),0)</f>
        <v>12957.321051359997</v>
      </c>
      <c r="G92" s="6">
        <f>IFERROR(VLOOKUP(B92,'2019 Data'!B:C,2,0),0)</f>
        <v>12877.224544799994</v>
      </c>
      <c r="H92" s="6">
        <f>IFERROR(VLOOKUP(B92,'2020 Data'!B:C,2,0),0)</f>
        <v>12105.379964160002</v>
      </c>
      <c r="I92" s="6">
        <f>IFERROR(VLOOKUP(B92,'2021 Data'!B:C,2,0),"ND")</f>
        <v>13890.334247999985</v>
      </c>
      <c r="J92" s="49">
        <f>IFERROR(VLOOKUP(B92,'2022 Data'!B:C,2,0),"ND")</f>
        <v>13439.956713119998</v>
      </c>
    </row>
    <row r="93" spans="1:10" x14ac:dyDescent="0.25">
      <c r="A93" t="s">
        <v>334</v>
      </c>
      <c r="B93" s="3" t="s">
        <v>335</v>
      </c>
      <c r="C93" t="s">
        <v>192</v>
      </c>
      <c r="D93" s="48" t="str">
        <f>IFERROR(VLOOKUP(B93,'Closed and Exempted Facilities'!B:C,2,0),"")</f>
        <v/>
      </c>
      <c r="E93" s="42"/>
      <c r="F93" s="6">
        <f>IFERROR(VLOOKUP(B93,'2018 Data'!B:C,2,0),0)</f>
        <v>27949.619617919994</v>
      </c>
      <c r="G93" s="6">
        <f>IFERROR(VLOOKUP(B93,'2019 Data'!B:C,2,0),0)</f>
        <v>25157.148972480001</v>
      </c>
      <c r="H93" s="6">
        <f>IFERROR(VLOOKUP(B93,'2020 Data'!B:C,2,0),0)</f>
        <v>20041.990587359996</v>
      </c>
      <c r="I93" s="6">
        <f>IFERROR(VLOOKUP(B93,'2021 Data'!B:C,2,0),"ND")</f>
        <v>16836.78041136</v>
      </c>
      <c r="J93" s="49">
        <f>IFERROR(VLOOKUP(B93,'2022 Data'!B:C,2,0),"ND")</f>
        <v>13239.48048192</v>
      </c>
    </row>
    <row r="94" spans="1:10" x14ac:dyDescent="0.25">
      <c r="A94" t="s">
        <v>336</v>
      </c>
      <c r="B94" s="3" t="s">
        <v>337</v>
      </c>
      <c r="C94" t="s">
        <v>251</v>
      </c>
      <c r="D94" s="48" t="str">
        <f>IFERROR(VLOOKUP(B94,'Closed and Exempted Facilities'!B:C,2,0),"")</f>
        <v/>
      </c>
      <c r="E94" s="42"/>
      <c r="F94" s="6">
        <f>IFERROR(VLOOKUP(B94,'2018 Data'!B:C,2,0),0)</f>
        <v>13499.786734560001</v>
      </c>
      <c r="G94" s="6">
        <f>IFERROR(VLOOKUP(B94,'2019 Data'!B:C,2,0),0)</f>
        <v>16796.162436480001</v>
      </c>
      <c r="H94" s="6">
        <f>IFERROR(VLOOKUP(B94,'2020 Data'!B:C,2,0),0)</f>
        <v>12744.61013952</v>
      </c>
      <c r="I94" s="6">
        <f>IFERROR(VLOOKUP(B94,'2021 Data'!B:C,2,0),"ND")</f>
        <v>15163.520863680003</v>
      </c>
      <c r="J94" s="49">
        <f>IFERROR(VLOOKUP(B94,'2022 Data'!B:C,2,0),"ND")</f>
        <v>13178.677760640003</v>
      </c>
    </row>
    <row r="95" spans="1:10" x14ac:dyDescent="0.25">
      <c r="A95" t="s">
        <v>338</v>
      </c>
      <c r="B95" s="3" t="s">
        <v>30</v>
      </c>
      <c r="C95" t="s">
        <v>179</v>
      </c>
      <c r="D95" s="48" t="str">
        <f>IFERROR(VLOOKUP(B95,'Closed and Exempted Facilities'!B:C,2,0),"")</f>
        <v/>
      </c>
      <c r="E95" s="42"/>
      <c r="F95" s="6">
        <f>IFERROR(VLOOKUP(B95,'2018 Data'!B:C,2,0),0)</f>
        <v>18114.031101600001</v>
      </c>
      <c r="G95" s="6">
        <f>IFERROR(VLOOKUP(B95,'2019 Data'!B:C,2,0),0)</f>
        <v>19501.823567520005</v>
      </c>
      <c r="H95" s="6">
        <f>IFERROR(VLOOKUP(B95,'2020 Data'!B:C,2,0),0)</f>
        <v>18753.651100800002</v>
      </c>
      <c r="I95" s="6">
        <f>IFERROR(VLOOKUP(B95,'2021 Data'!B:C,2,0),"ND")</f>
        <v>15738.2926582896</v>
      </c>
      <c r="J95" s="49">
        <f>IFERROR(VLOOKUP(B95,'2022 Data'!B:C,2,0),"ND")</f>
        <v>13167.985739126398</v>
      </c>
    </row>
    <row r="96" spans="1:10" x14ac:dyDescent="0.25">
      <c r="A96" t="s">
        <v>339</v>
      </c>
      <c r="B96" s="3" t="s">
        <v>340</v>
      </c>
      <c r="C96" t="s">
        <v>225</v>
      </c>
      <c r="D96" s="48" t="str">
        <f>IFERROR(VLOOKUP(B96,'Closed and Exempted Facilities'!B:C,2,0),"")</f>
        <v/>
      </c>
      <c r="E96" s="42"/>
      <c r="F96" s="6">
        <f>IFERROR(VLOOKUP(B96,'2018 Data'!B:C,2,0),0)</f>
        <v>18243.472665600002</v>
      </c>
      <c r="G96" s="6">
        <f>IFERROR(VLOOKUP(B96,'2019 Data'!B:C,2,0),0)</f>
        <v>17470.650939840001</v>
      </c>
      <c r="H96" s="6">
        <f>IFERROR(VLOOKUP(B96,'2020 Data'!B:C,2,0),0)</f>
        <v>16610.966265600004</v>
      </c>
      <c r="I96" s="6">
        <f>IFERROR(VLOOKUP(B96,'2021 Data'!B:C,2,0),"ND")</f>
        <v>13733.63740224</v>
      </c>
      <c r="J96" s="49">
        <f>IFERROR(VLOOKUP(B96,'2022 Data'!B:C,2,0),"ND")</f>
        <v>13019.778233280002</v>
      </c>
    </row>
    <row r="97" spans="1:10" x14ac:dyDescent="0.25">
      <c r="A97" t="s">
        <v>341</v>
      </c>
      <c r="B97" s="3" t="s">
        <v>342</v>
      </c>
      <c r="C97" t="s">
        <v>225</v>
      </c>
      <c r="D97" s="48" t="str">
        <f>IFERROR(VLOOKUP(B97,'Closed and Exempted Facilities'!B:C,2,0),"")</f>
        <v/>
      </c>
      <c r="E97" s="42"/>
      <c r="F97" s="6">
        <f>IFERROR(VLOOKUP(B97,'2018 Data'!B:C,2,0),0)</f>
        <v>39517.604693280002</v>
      </c>
      <c r="G97" s="6">
        <f>IFERROR(VLOOKUP(B97,'2019 Data'!B:C,2,0),0)</f>
        <v>25489.626251040001</v>
      </c>
      <c r="H97" s="6">
        <f>IFERROR(VLOOKUP(B97,'2020 Data'!B:C,2,0),0)</f>
        <v>28652.342544000003</v>
      </c>
      <c r="I97" s="6">
        <f>IFERROR(VLOOKUP(B97,'2021 Data'!B:C,2,0),"ND")</f>
        <v>14297.442969599999</v>
      </c>
      <c r="J97" s="49">
        <f>IFERROR(VLOOKUP(B97,'2022 Data'!B:C,2,0),"ND")</f>
        <v>12886.597463039998</v>
      </c>
    </row>
    <row r="98" spans="1:10" x14ac:dyDescent="0.25">
      <c r="A98" t="s">
        <v>343</v>
      </c>
      <c r="B98" s="3" t="s">
        <v>344</v>
      </c>
      <c r="C98" t="s">
        <v>179</v>
      </c>
      <c r="D98" s="48" t="str">
        <f>IFERROR(VLOOKUP(B98,'Closed and Exempted Facilities'!B:C,2,0),"")</f>
        <v/>
      </c>
      <c r="E98" s="42"/>
      <c r="F98" s="6">
        <f>IFERROR(VLOOKUP(B98,'2018 Data'!B:C,2,0),0)</f>
        <v>12987.176640479998</v>
      </c>
      <c r="G98" s="6">
        <f>IFERROR(VLOOKUP(B98,'2019 Data'!B:C,2,0),0)</f>
        <v>12437.911221120001</v>
      </c>
      <c r="H98" s="6">
        <f>IFERROR(VLOOKUP(B98,'2020 Data'!B:C,2,0),0)</f>
        <v>11925.487284479999</v>
      </c>
      <c r="I98" s="6">
        <f>IFERROR(VLOOKUP(B98,'2021 Data'!B:C,2,0),"ND")</f>
        <v>12733.729636320002</v>
      </c>
      <c r="J98" s="49">
        <f>IFERROR(VLOOKUP(B98,'2022 Data'!B:C,2,0),"ND")</f>
        <v>12879.77758704</v>
      </c>
    </row>
    <row r="99" spans="1:10" x14ac:dyDescent="0.25">
      <c r="A99" t="s">
        <v>346</v>
      </c>
      <c r="B99" s="3" t="s">
        <v>347</v>
      </c>
      <c r="C99" t="s">
        <v>183</v>
      </c>
      <c r="D99" s="48" t="str">
        <f>IFERROR(VLOOKUP(B99,'Closed and Exempted Facilities'!B:C,2,0),"")</f>
        <v/>
      </c>
      <c r="E99" s="42"/>
      <c r="F99" s="6">
        <f>IFERROR(VLOOKUP(B99,'2018 Data'!B:C,2,0),0)</f>
        <v>13483.510205759998</v>
      </c>
      <c r="G99" s="6">
        <f>IFERROR(VLOOKUP(B99,'2019 Data'!B:C,2,0),0)</f>
        <v>12567.524608799999</v>
      </c>
      <c r="H99" s="6">
        <f>IFERROR(VLOOKUP(B99,'2020 Data'!B:C,2,0),0)</f>
        <v>11302.77132432</v>
      </c>
      <c r="I99" s="6">
        <f>IFERROR(VLOOKUP(B99,'2021 Data'!B:C,2,0),"ND")</f>
        <v>12104.48900304</v>
      </c>
      <c r="J99" s="49">
        <f>IFERROR(VLOOKUP(B99,'2022 Data'!B:C,2,0),"ND")</f>
        <v>12485.340362879999</v>
      </c>
    </row>
    <row r="100" spans="1:10" x14ac:dyDescent="0.25">
      <c r="A100" t="s">
        <v>34</v>
      </c>
      <c r="B100" s="3" t="s">
        <v>35</v>
      </c>
      <c r="C100" t="s">
        <v>179</v>
      </c>
      <c r="D100" s="48" t="str">
        <f>IFERROR(VLOOKUP(B100,'Closed and Exempted Facilities'!B:C,2,0),"")</f>
        <v/>
      </c>
      <c r="E100" s="42"/>
      <c r="F100" s="6">
        <f>IFERROR(VLOOKUP(B100,'2018 Data'!B:C,2,0),0)</f>
        <v>12356.542003679999</v>
      </c>
      <c r="G100" s="6">
        <f>IFERROR(VLOOKUP(B100,'2019 Data'!B:C,2,0),0)</f>
        <v>11072.990628000001</v>
      </c>
      <c r="H100" s="6">
        <f>IFERROR(VLOOKUP(B100,'2020 Data'!B:C,2,0),0)</f>
        <v>11044.602162719999</v>
      </c>
      <c r="I100" s="6">
        <f>IFERROR(VLOOKUP(B100,'2021 Data'!B:C,2,0),"ND")</f>
        <v>14334.61830192</v>
      </c>
      <c r="J100" s="49">
        <f>IFERROR(VLOOKUP(B100,'2022 Data'!B:C,2,0),"ND")</f>
        <v>12427.837387459202</v>
      </c>
    </row>
    <row r="101" spans="1:10" x14ac:dyDescent="0.25">
      <c r="A101" t="s">
        <v>348</v>
      </c>
      <c r="B101" s="3" t="s">
        <v>349</v>
      </c>
      <c r="C101" t="s">
        <v>179</v>
      </c>
      <c r="D101" s="48" t="str">
        <f>IFERROR(VLOOKUP(B101,'Closed and Exempted Facilities'!B:C,2,0),"")</f>
        <v/>
      </c>
      <c r="E101" s="42"/>
      <c r="F101" s="6">
        <f>IFERROR(VLOOKUP(B101,'2018 Data'!B:C,2,0),0)</f>
        <v>11854.728406079999</v>
      </c>
      <c r="G101" s="6">
        <f>IFERROR(VLOOKUP(B101,'2019 Data'!B:C,2,0),0)</f>
        <v>11833.507909440001</v>
      </c>
      <c r="H101" s="6">
        <f>IFERROR(VLOOKUP(B101,'2020 Data'!B:C,2,0),0)</f>
        <v>7963.6911782400002</v>
      </c>
      <c r="I101" s="6">
        <f>IFERROR(VLOOKUP(B101,'2021 Data'!B:C,2,0),"ND")</f>
        <v>10489.023538559999</v>
      </c>
      <c r="J101" s="49">
        <f>IFERROR(VLOOKUP(B101,'2022 Data'!B:C,2,0),"ND")</f>
        <v>12362.603551200003</v>
      </c>
    </row>
    <row r="102" spans="1:10" x14ac:dyDescent="0.25">
      <c r="A102" t="s">
        <v>350</v>
      </c>
      <c r="B102" s="3" t="s">
        <v>351</v>
      </c>
      <c r="C102" t="s">
        <v>183</v>
      </c>
      <c r="D102" s="48" t="str">
        <f>IFERROR(VLOOKUP(B102,'Closed and Exempted Facilities'!B:C,2,0),"")</f>
        <v/>
      </c>
      <c r="E102" s="42"/>
      <c r="F102" s="6">
        <f>IFERROR(VLOOKUP(B102,'2018 Data'!B:C,2,0),0)</f>
        <v>14061.3500664</v>
      </c>
      <c r="G102" s="6">
        <f>IFERROR(VLOOKUP(B102,'2019 Data'!B:C,2,0),0)</f>
        <v>13732.577520480001</v>
      </c>
      <c r="H102" s="6">
        <f>IFERROR(VLOOKUP(B102,'2020 Data'!B:C,2,0),0)</f>
        <v>11223.512707679998</v>
      </c>
      <c r="I102" s="6">
        <f>IFERROR(VLOOKUP(B102,'2021 Data'!B:C,2,0),"ND")</f>
        <v>11907.551486880002</v>
      </c>
      <c r="J102" s="49">
        <f>IFERROR(VLOOKUP(B102,'2022 Data'!B:C,2,0),"ND")</f>
        <v>12198.013339679999</v>
      </c>
    </row>
    <row r="103" spans="1:10" x14ac:dyDescent="0.25">
      <c r="A103" t="s">
        <v>29</v>
      </c>
      <c r="B103" s="3" t="s">
        <v>352</v>
      </c>
      <c r="C103" t="s">
        <v>183</v>
      </c>
      <c r="D103" s="48" t="str">
        <f>IFERROR(VLOOKUP(B103,'Closed and Exempted Facilities'!B:C,2,0),"")</f>
        <v/>
      </c>
      <c r="E103" s="42"/>
      <c r="F103" s="6">
        <f>IFERROR(VLOOKUP(B103,'2018 Data'!B:C,2,0),0)</f>
        <v>22241.334961439996</v>
      </c>
      <c r="G103" s="6">
        <f>IFERROR(VLOOKUP(B103,'2019 Data'!B:C,2,0),0)</f>
        <v>20863.937011679998</v>
      </c>
      <c r="H103" s="6">
        <f>IFERROR(VLOOKUP(B103,'2020 Data'!B:C,2,0),0)</f>
        <v>14441.59949904</v>
      </c>
      <c r="I103" s="6">
        <f>IFERROR(VLOOKUP(B103,'2021 Data'!B:C,2,0),"ND")</f>
        <v>16154.048272320004</v>
      </c>
      <c r="J103" s="49">
        <f>IFERROR(VLOOKUP(B103,'2022 Data'!B:C,2,0),"ND")</f>
        <v>11907.741817440001</v>
      </c>
    </row>
    <row r="104" spans="1:10" x14ac:dyDescent="0.25">
      <c r="A104" t="s">
        <v>353</v>
      </c>
      <c r="B104" s="3" t="s">
        <v>354</v>
      </c>
      <c r="C104" t="s">
        <v>192</v>
      </c>
      <c r="D104" s="48" t="str">
        <f>IFERROR(VLOOKUP(B104,'Closed and Exempted Facilities'!B:C,2,0),"")</f>
        <v/>
      </c>
      <c r="E104" s="42"/>
      <c r="F104" s="6">
        <f>IFERROR(VLOOKUP(B104,'2018 Data'!B:C,2,0),0)</f>
        <v>18768.294216000002</v>
      </c>
      <c r="G104" s="6">
        <f>IFERROR(VLOOKUP(B104,'2019 Data'!B:C,2,0),0)</f>
        <v>6887.6305041599999</v>
      </c>
      <c r="H104" s="6">
        <f>IFERROR(VLOOKUP(B104,'2020 Data'!B:C,2,0),0)</f>
        <v>10249.187346720002</v>
      </c>
      <c r="I104" s="6">
        <f>IFERROR(VLOOKUP(B104,'2021 Data'!B:C,2,0),"ND")</f>
        <v>12316.703948640001</v>
      </c>
      <c r="J104" s="49">
        <f>IFERROR(VLOOKUP(B104,'2022 Data'!B:C,2,0),"ND")</f>
        <v>11699.737912800001</v>
      </c>
    </row>
    <row r="105" spans="1:10" x14ac:dyDescent="0.25">
      <c r="A105" t="s">
        <v>355</v>
      </c>
      <c r="B105" s="3" t="s">
        <v>356</v>
      </c>
      <c r="C105" t="s">
        <v>183</v>
      </c>
      <c r="D105" s="48" t="str">
        <f>IFERROR(VLOOKUP(B105,'Closed and Exempted Facilities'!B:C,2,0),"")</f>
        <v/>
      </c>
      <c r="E105" s="42"/>
      <c r="F105" s="6">
        <f>IFERROR(VLOOKUP(B105,'2018 Data'!B:C,2,0),0)</f>
        <v>9529.5728102400008</v>
      </c>
      <c r="G105" s="6">
        <f>IFERROR(VLOOKUP(B105,'2019 Data'!B:C,2,0),0)</f>
        <v>11373.1291296</v>
      </c>
      <c r="H105" s="6">
        <f>IFERROR(VLOOKUP(B105,'2020 Data'!B:C,2,0),0)</f>
        <v>11185.332469920002</v>
      </c>
      <c r="I105" s="6">
        <f>IFERROR(VLOOKUP(B105,'2021 Data'!B:C,2,0),"ND")</f>
        <v>9088.2502199999999</v>
      </c>
      <c r="J105" s="49">
        <f>IFERROR(VLOOKUP(B105,'2022 Data'!B:C,2,0),"ND")</f>
        <v>10899.286775999995</v>
      </c>
    </row>
    <row r="106" spans="1:10" x14ac:dyDescent="0.25">
      <c r="A106" t="s">
        <v>357</v>
      </c>
      <c r="B106" s="3" t="s">
        <v>358</v>
      </c>
      <c r="C106" t="s">
        <v>179</v>
      </c>
      <c r="D106" s="48" t="str">
        <f>IFERROR(VLOOKUP(B106,'Closed and Exempted Facilities'!B:C,2,0),"")</f>
        <v/>
      </c>
      <c r="E106" s="42"/>
      <c r="F106" s="6">
        <f>IFERROR(VLOOKUP(B106,'2018 Data'!B:C,2,0),0)</f>
        <v>85.37414256000001</v>
      </c>
      <c r="G106" s="6">
        <f>IFERROR(VLOOKUP(B106,'2019 Data'!B:C,2,0),0)</f>
        <v>9255.0261484800012</v>
      </c>
      <c r="H106" s="6">
        <f>IFERROR(VLOOKUP(B106,'2020 Data'!B:C,2,0),0)</f>
        <v>8348.8634409599999</v>
      </c>
      <c r="I106" s="6">
        <f>IFERROR(VLOOKUP(B106,'2021 Data'!B:C,2,0),"ND")</f>
        <v>10631.007324000002</v>
      </c>
      <c r="J106" s="49">
        <f>IFERROR(VLOOKUP(B106,'2022 Data'!B:C,2,0),"ND")</f>
        <v>10673.762299199998</v>
      </c>
    </row>
    <row r="107" spans="1:10" x14ac:dyDescent="0.25">
      <c r="A107" t="s">
        <v>140</v>
      </c>
      <c r="B107" s="3" t="s">
        <v>359</v>
      </c>
      <c r="C107" t="s">
        <v>183</v>
      </c>
      <c r="D107" s="48" t="str">
        <f>IFERROR(VLOOKUP(B107,'Closed and Exempted Facilities'!B:C,2,0),"")</f>
        <v/>
      </c>
      <c r="E107" s="42"/>
      <c r="F107" s="6">
        <f>IFERROR(VLOOKUP(B107,'2018 Data'!B:C,2,0),0)</f>
        <v>9837.6288091200004</v>
      </c>
      <c r="G107" s="6">
        <f>IFERROR(VLOOKUP(B107,'2019 Data'!B:C,2,0),0)</f>
        <v>10364.544721439999</v>
      </c>
      <c r="H107" s="6" t="s">
        <v>180</v>
      </c>
      <c r="I107" s="6" t="s">
        <v>180</v>
      </c>
      <c r="J107" s="49">
        <f>IFERROR(VLOOKUP(B107,'2022 Data'!B:C,2,0),"ND")</f>
        <v>10666.383584371199</v>
      </c>
    </row>
    <row r="108" spans="1:10" x14ac:dyDescent="0.25">
      <c r="A108" t="s">
        <v>360</v>
      </c>
      <c r="B108" s="3" t="s">
        <v>361</v>
      </c>
      <c r="C108" t="s">
        <v>179</v>
      </c>
      <c r="D108" s="48" t="str">
        <f>IFERROR(VLOOKUP(B108,'Closed and Exempted Facilities'!B:C,2,0),"")</f>
        <v/>
      </c>
      <c r="E108" s="42"/>
      <c r="F108" s="6">
        <f>IFERROR(VLOOKUP(B108,'2018 Data'!B:C,2,0),0)</f>
        <v>11429.410184639999</v>
      </c>
      <c r="G108" s="6">
        <f>IFERROR(VLOOKUP(B108,'2019 Data'!B:C,2,0),0)</f>
        <v>11786.328791999998</v>
      </c>
      <c r="H108" s="6">
        <f>IFERROR(VLOOKUP(B108,'2020 Data'!B:C,2,0),0)</f>
        <v>11035.189962719998</v>
      </c>
      <c r="I108" s="6">
        <f>IFERROR(VLOOKUP(B108,'2021 Data'!B:C,2,0),"ND")</f>
        <v>10331.957280960001</v>
      </c>
      <c r="J108" s="49">
        <f>IFERROR(VLOOKUP(B108,'2022 Data'!B:C,2,0),"ND")</f>
        <v>10292.788376640001</v>
      </c>
    </row>
    <row r="109" spans="1:10" x14ac:dyDescent="0.25">
      <c r="A109" t="s">
        <v>362</v>
      </c>
      <c r="B109" s="3" t="s">
        <v>363</v>
      </c>
      <c r="C109" t="s">
        <v>183</v>
      </c>
      <c r="D109" s="48" t="str">
        <f>IFERROR(VLOOKUP(B109,'Closed and Exempted Facilities'!B:C,2,0),"")</f>
        <v/>
      </c>
      <c r="E109" s="42"/>
      <c r="F109" s="6">
        <f>IFERROR(VLOOKUP(B109,'2018 Data'!B:C,2,0),0)</f>
        <v>11126.27991888</v>
      </c>
      <c r="G109" s="6">
        <f>IFERROR(VLOOKUP(B109,'2019 Data'!B:C,2,0),0)</f>
        <v>11202.366147839999</v>
      </c>
      <c r="H109" s="6">
        <f>IFERROR(VLOOKUP(B109,'2020 Data'!B:C,2,0),0)</f>
        <v>9783.197716319999</v>
      </c>
      <c r="I109" s="6">
        <f>IFERROR(VLOOKUP(B109,'2021 Data'!B:C,2,0),"ND")</f>
        <v>10249.648839359999</v>
      </c>
      <c r="J109" s="49">
        <f>IFERROR(VLOOKUP(B109,'2022 Data'!B:C,2,0),"ND")</f>
        <v>9967.7087697600018</v>
      </c>
    </row>
    <row r="110" spans="1:10" x14ac:dyDescent="0.25">
      <c r="A110" t="s">
        <v>364</v>
      </c>
      <c r="B110" s="3" t="s">
        <v>365</v>
      </c>
      <c r="C110" t="s">
        <v>179</v>
      </c>
      <c r="D110" s="48" t="str">
        <f>IFERROR(VLOOKUP(B110,'Closed and Exempted Facilities'!B:C,2,0),"")</f>
        <v/>
      </c>
      <c r="E110" s="42"/>
      <c r="F110" s="6">
        <f>IFERROR(VLOOKUP(B110,'2018 Data'!B:C,2,0),0)</f>
        <v>18487.948913280001</v>
      </c>
      <c r="G110" s="6">
        <f>IFERROR(VLOOKUP(B110,'2019 Data'!B:C,2,0),0)</f>
        <v>17115.554897280002</v>
      </c>
      <c r="H110" s="6">
        <f>IFERROR(VLOOKUP(B110,'2020 Data'!B:C,2,0),0)</f>
        <v>9565.0309036800008</v>
      </c>
      <c r="I110" s="6">
        <f>IFERROR(VLOOKUP(B110,'2021 Data'!B:C,2,0),"ND")</f>
        <v>8377.5618964799978</v>
      </c>
      <c r="J110" s="49">
        <f>IFERROR(VLOOKUP(B110,'2022 Data'!B:C,2,0),"ND")</f>
        <v>9884.98492128</v>
      </c>
    </row>
    <row r="111" spans="1:10" x14ac:dyDescent="0.25">
      <c r="A111" t="s">
        <v>366</v>
      </c>
      <c r="B111" s="3" t="s">
        <v>367</v>
      </c>
      <c r="C111" t="s">
        <v>183</v>
      </c>
      <c r="D111" s="48" t="str">
        <f>IFERROR(VLOOKUP(B111,'Closed and Exempted Facilities'!B:C,2,0),"")</f>
        <v/>
      </c>
      <c r="E111" s="42"/>
      <c r="F111" s="6">
        <v>0</v>
      </c>
      <c r="G111" s="6">
        <v>0</v>
      </c>
      <c r="H111" s="6">
        <v>0</v>
      </c>
      <c r="I111" s="6">
        <f>IFERROR(VLOOKUP(B111,'2021 Data'!B:C,2,0),"ND")</f>
        <v>11530.725282720003</v>
      </c>
      <c r="J111" s="49">
        <f>IFERROR(VLOOKUP(B111,'2022 Data'!B:C,2,0),"ND")</f>
        <v>9857.2058222399992</v>
      </c>
    </row>
    <row r="112" spans="1:10" x14ac:dyDescent="0.25">
      <c r="A112" t="s">
        <v>89</v>
      </c>
      <c r="B112" s="3" t="s">
        <v>90</v>
      </c>
      <c r="C112" t="s">
        <v>179</v>
      </c>
      <c r="D112" s="48" t="str">
        <f>IFERROR(VLOOKUP(B112,'Closed and Exempted Facilities'!B:C,2,0),"")</f>
        <v/>
      </c>
      <c r="E112" s="42"/>
      <c r="F112" s="6">
        <f>IFERROR(VLOOKUP(B112,'2018 Data'!B:C,2,0),0)</f>
        <v>6987.6253540799989</v>
      </c>
      <c r="G112" s="6">
        <f>IFERROR(VLOOKUP(B112,'2019 Data'!B:C,2,0),0)</f>
        <v>9213.8029804800008</v>
      </c>
      <c r="H112" s="6">
        <f>IFERROR(VLOOKUP(B112,'2020 Data'!B:C,2,0),0)</f>
        <v>7332.1521537600001</v>
      </c>
      <c r="I112" s="6">
        <f>IFERROR(VLOOKUP(B112,'2021 Data'!B:C,2,0),"ND")</f>
        <v>2289.3502262400002</v>
      </c>
      <c r="J112" s="49">
        <f>IFERROR(VLOOKUP(B112,'2022 Data'!B:C,2,0),"ND")</f>
        <v>9805.6956367439998</v>
      </c>
    </row>
    <row r="113" spans="1:10" x14ac:dyDescent="0.25">
      <c r="A113" t="s">
        <v>368</v>
      </c>
      <c r="B113" s="3" t="s">
        <v>369</v>
      </c>
      <c r="C113" t="s">
        <v>179</v>
      </c>
      <c r="D113" s="48" t="str">
        <f>IFERROR(VLOOKUP(B113,'Closed and Exempted Facilities'!B:C,2,0),"")</f>
        <v/>
      </c>
      <c r="E113" s="42"/>
      <c r="F113" s="6">
        <f>IFERROR(VLOOKUP(B113,'2018 Data'!B:C,2,0),0)</f>
        <v>9957.5757086400008</v>
      </c>
      <c r="G113" s="6">
        <f>IFERROR(VLOOKUP(B113,'2019 Data'!B:C,2,0),0)</f>
        <v>9514.3088073599993</v>
      </c>
      <c r="H113" s="6">
        <f>IFERROR(VLOOKUP(B113,'2020 Data'!B:C,2,0),0)</f>
        <v>8224.0193851199983</v>
      </c>
      <c r="I113" s="6">
        <f>IFERROR(VLOOKUP(B113,'2021 Data'!B:C,2,0),"ND")</f>
        <v>9221.0702875200022</v>
      </c>
      <c r="J113" s="49">
        <f>IFERROR(VLOOKUP(B113,'2022 Data'!B:C,2,0),"ND")</f>
        <v>9549.5562489599997</v>
      </c>
    </row>
    <row r="114" spans="1:10" x14ac:dyDescent="0.25">
      <c r="A114" t="s">
        <v>370</v>
      </c>
      <c r="B114" s="3" t="s">
        <v>371</v>
      </c>
      <c r="C114" t="s">
        <v>211</v>
      </c>
      <c r="D114" s="48" t="str">
        <f>IFERROR(VLOOKUP(B114,'Closed and Exempted Facilities'!B:C,2,0),"")</f>
        <v/>
      </c>
      <c r="E114" s="42"/>
      <c r="F114" s="6">
        <f>IFERROR(VLOOKUP(B114,'2018 Data'!B:C,2,0),0)</f>
        <v>10624.236981119997</v>
      </c>
      <c r="G114" s="6">
        <f>IFERROR(VLOOKUP(B114,'2019 Data'!B:C,2,0),0)</f>
        <v>10329.963255360002</v>
      </c>
      <c r="H114" s="6">
        <f>IFERROR(VLOOKUP(B114,'2020 Data'!B:C,2,0),0)</f>
        <v>10073.966112000002</v>
      </c>
      <c r="I114" s="6">
        <f>IFERROR(VLOOKUP(B114,'2021 Data'!B:C,2,0),"ND")</f>
        <v>9727.8670439999987</v>
      </c>
      <c r="J114" s="49">
        <f>IFERROR(VLOOKUP(B114,'2022 Data'!B:C,2,0),"ND")</f>
        <v>9466.9086052799994</v>
      </c>
    </row>
    <row r="115" spans="1:10" x14ac:dyDescent="0.25">
      <c r="A115" t="s">
        <v>372</v>
      </c>
      <c r="B115" s="3" t="s">
        <v>373</v>
      </c>
      <c r="C115" t="s">
        <v>179</v>
      </c>
      <c r="D115" s="48" t="str">
        <f>IFERROR(VLOOKUP(B115,'Closed and Exempted Facilities'!B:C,2,0),"")</f>
        <v/>
      </c>
      <c r="E115" s="42"/>
      <c r="F115" s="6">
        <f>IFERROR(VLOOKUP(B115,'2018 Data'!B:C,2,0),0)</f>
        <v>10213.0870464</v>
      </c>
      <c r="G115" s="6">
        <f>IFERROR(VLOOKUP(B115,'2019 Data'!B:C,2,0),0)</f>
        <v>10331.904663359999</v>
      </c>
      <c r="H115" s="6">
        <f>IFERROR(VLOOKUP(B115,'2020 Data'!B:C,2,0),0)</f>
        <v>8755.2130175999991</v>
      </c>
      <c r="I115" s="6">
        <f>IFERROR(VLOOKUP(B115,'2021 Data'!B:C,2,0),"ND")</f>
        <v>11794.14713232</v>
      </c>
      <c r="J115" s="49">
        <f>IFERROR(VLOOKUP(B115,'2022 Data'!B:C,2,0),"ND")</f>
        <v>9318.8137392000008</v>
      </c>
    </row>
    <row r="116" spans="1:10" x14ac:dyDescent="0.25">
      <c r="A116" t="s">
        <v>374</v>
      </c>
      <c r="B116" s="3" t="s">
        <v>375</v>
      </c>
      <c r="C116" t="s">
        <v>179</v>
      </c>
      <c r="D116" s="48" t="str">
        <f>IFERROR(VLOOKUP(B116,'Closed and Exempted Facilities'!B:C,2,0),"")</f>
        <v/>
      </c>
      <c r="E116" s="42"/>
      <c r="F116" s="6">
        <f>IFERROR(VLOOKUP(B116,'2018 Data'!B:C,2,0),0)</f>
        <v>12582.437162400001</v>
      </c>
      <c r="G116" s="6">
        <f>IFERROR(VLOOKUP(B116,'2019 Data'!B:C,2,0),0)</f>
        <v>11449.4391648</v>
      </c>
      <c r="H116" s="6">
        <f>IFERROR(VLOOKUP(B116,'2020 Data'!B:C,2,0),0)</f>
        <v>12114.151680960002</v>
      </c>
      <c r="I116" s="6">
        <f>IFERROR(VLOOKUP(B116,'2021 Data'!B:C,2,0),"ND")</f>
        <v>11299.2739776</v>
      </c>
      <c r="J116" s="49">
        <f>IFERROR(VLOOKUP(B116,'2022 Data'!B:C,2,0),"ND")</f>
        <v>9318.7792656000001</v>
      </c>
    </row>
    <row r="117" spans="1:10" x14ac:dyDescent="0.25">
      <c r="A117" t="s">
        <v>38</v>
      </c>
      <c r="B117" s="3" t="s">
        <v>39</v>
      </c>
      <c r="C117" t="s">
        <v>183</v>
      </c>
      <c r="D117" s="48" t="str">
        <f>IFERROR(VLOOKUP(B117,'Closed and Exempted Facilities'!B:C,2,0),"")</f>
        <v/>
      </c>
      <c r="E117" s="42"/>
      <c r="F117" s="6">
        <f>IFERROR(VLOOKUP(B117,'2018 Data'!B:C,2,0),0)</f>
        <v>15255.062877599996</v>
      </c>
      <c r="G117" s="6">
        <f>IFERROR(VLOOKUP(B117,'2019 Data'!B:C,2,0),0)</f>
        <v>5253.9772219200013</v>
      </c>
      <c r="H117" s="6">
        <f>IFERROR(VLOOKUP(B117,'2020 Data'!B:C,2,0),0)</f>
        <v>12034.791095040002</v>
      </c>
      <c r="I117" s="6">
        <f>IFERROR(VLOOKUP(B117,'2021 Data'!B:C,2,0),"ND")</f>
        <v>12661.15563216</v>
      </c>
      <c r="J117" s="49">
        <f>IFERROR(VLOOKUP(B117,'2022 Data'!B:C,2,0),"ND")</f>
        <v>9279.3108945600015</v>
      </c>
    </row>
    <row r="118" spans="1:10" x14ac:dyDescent="0.25">
      <c r="A118" t="s">
        <v>376</v>
      </c>
      <c r="B118" s="3" t="s">
        <v>377</v>
      </c>
      <c r="C118" t="s">
        <v>179</v>
      </c>
      <c r="D118" s="48" t="str">
        <f>IFERROR(VLOOKUP(B118,'Closed and Exempted Facilities'!B:C,2,0),"")</f>
        <v/>
      </c>
      <c r="E118" s="42"/>
      <c r="F118" s="6">
        <f>IFERROR(VLOOKUP(B118,'2018 Data'!B:C,2,0),0)</f>
        <v>9727.8573369600017</v>
      </c>
      <c r="G118" s="6">
        <f>IFERROR(VLOOKUP(B118,'2019 Data'!B:C,2,0),0)</f>
        <v>9185.7177921600014</v>
      </c>
      <c r="H118" s="6">
        <f>IFERROR(VLOOKUP(B118,'2020 Data'!B:C,2,0),0)</f>
        <v>8357.8103380800003</v>
      </c>
      <c r="I118" s="6">
        <f>IFERROR(VLOOKUP(B118,'2021 Data'!B:C,2,0),"ND")</f>
        <v>8895.600131039997</v>
      </c>
      <c r="J118" s="49">
        <f>IFERROR(VLOOKUP(B118,'2022 Data'!B:C,2,0),"ND")</f>
        <v>9130.242421439998</v>
      </c>
    </row>
    <row r="119" spans="1:10" x14ac:dyDescent="0.25">
      <c r="A119" t="s">
        <v>378</v>
      </c>
      <c r="B119" s="3" t="s">
        <v>379</v>
      </c>
      <c r="C119" t="s">
        <v>211</v>
      </c>
      <c r="D119" s="48" t="str">
        <f>IFERROR(VLOOKUP(B119,'Closed and Exempted Facilities'!B:C,2,0),"")</f>
        <v/>
      </c>
      <c r="E119" s="42"/>
      <c r="F119" s="6">
        <f>IFERROR(VLOOKUP(B119,'2018 Data'!B:C,2,0),0)</f>
        <v>0</v>
      </c>
      <c r="G119" s="6">
        <f>IFERROR(VLOOKUP(B119,'2019 Data'!B:C,2,0),0)</f>
        <v>0</v>
      </c>
      <c r="H119" s="6">
        <f>IFERROR(VLOOKUP(B119,'2020 Data'!B:C,2,0),0)</f>
        <v>0</v>
      </c>
      <c r="I119" s="6">
        <v>0</v>
      </c>
      <c r="J119" s="49">
        <f>IFERROR(VLOOKUP(B119,'2022 Data'!B:C,2,0),"ND")</f>
        <v>9102.5274614399987</v>
      </c>
    </row>
    <row r="120" spans="1:10" x14ac:dyDescent="0.25">
      <c r="A120" t="s">
        <v>380</v>
      </c>
      <c r="B120" s="3" t="s">
        <v>381</v>
      </c>
      <c r="C120" t="s">
        <v>179</v>
      </c>
      <c r="D120" s="48" t="str">
        <f>IFERROR(VLOOKUP(B120,'Closed and Exempted Facilities'!B:C,2,0),"")</f>
        <v/>
      </c>
      <c r="E120" s="42"/>
      <c r="F120" s="6">
        <f>IFERROR(VLOOKUP(B120,'2018 Data'!B:C,2,0),0)</f>
        <v>9391.8648398399982</v>
      </c>
      <c r="G120" s="6">
        <f>IFERROR(VLOOKUP(B120,'2019 Data'!B:C,2,0),0)</f>
        <v>8194.1393016000002</v>
      </c>
      <c r="H120" s="6">
        <f>IFERROR(VLOOKUP(B120,'2020 Data'!B:C,2,0),0)</f>
        <v>3663.54294768</v>
      </c>
      <c r="I120" s="6">
        <f>IFERROR(VLOOKUP(B120,'2021 Data'!B:C,2,0),"ND")</f>
        <v>9782.7736910399999</v>
      </c>
      <c r="J120" s="49">
        <f>IFERROR(VLOOKUP(B120,'2022 Data'!B:C,2,0),"ND")</f>
        <v>8934.9736996799984</v>
      </c>
    </row>
    <row r="121" spans="1:10" x14ac:dyDescent="0.25">
      <c r="A121" t="s">
        <v>382</v>
      </c>
      <c r="B121" s="3" t="s">
        <v>383</v>
      </c>
      <c r="C121" t="s">
        <v>183</v>
      </c>
      <c r="D121" s="48" t="str">
        <f>IFERROR(VLOOKUP(B121,'Closed and Exempted Facilities'!B:C,2,0),"")</f>
        <v/>
      </c>
      <c r="E121" s="42"/>
      <c r="F121" s="6">
        <f>IFERROR(VLOOKUP(B121,'2018 Data'!B:C,2,0),0)</f>
        <v>8241.0979694399994</v>
      </c>
      <c r="G121" s="6">
        <f>IFERROR(VLOOKUP(B121,'2019 Data'!B:C,2,0),0)</f>
        <v>9834.5490465599996</v>
      </c>
      <c r="H121" s="6">
        <f>IFERROR(VLOOKUP(B121,'2020 Data'!B:C,2,0),0)</f>
        <v>9213.2114860800011</v>
      </c>
      <c r="I121" s="6">
        <f>IFERROR(VLOOKUP(B121,'2021 Data'!B:C,2,0),"ND")</f>
        <v>8238.3945134399983</v>
      </c>
      <c r="J121" s="49">
        <f>IFERROR(VLOOKUP(B121,'2022 Data'!B:C,2,0),"ND")</f>
        <v>8692.2877204800006</v>
      </c>
    </row>
    <row r="122" spans="1:10" x14ac:dyDescent="0.25">
      <c r="A122" t="s">
        <v>384</v>
      </c>
      <c r="B122" s="3" t="s">
        <v>385</v>
      </c>
      <c r="C122" t="s">
        <v>179</v>
      </c>
      <c r="D122" s="48" t="str">
        <f>IFERROR(VLOOKUP(B122,'Closed and Exempted Facilities'!B:C,2,0),"")</f>
        <v/>
      </c>
      <c r="E122" s="42"/>
      <c r="F122" s="6">
        <f>IFERROR(VLOOKUP(B122,'2018 Data'!B:C,2,0),0)</f>
        <v>9574.481478239999</v>
      </c>
      <c r="G122" s="6">
        <f>IFERROR(VLOOKUP(B122,'2019 Data'!B:C,2,0),0)</f>
        <v>9698.934440160001</v>
      </c>
      <c r="H122" s="6">
        <f>IFERROR(VLOOKUP(B122,'2020 Data'!B:C,2,0),0)</f>
        <v>7525.6296998400003</v>
      </c>
      <c r="I122" s="6">
        <f>IFERROR(VLOOKUP(B122,'2021 Data'!B:C,2,0),"ND")</f>
        <v>8049.159125279999</v>
      </c>
      <c r="J122" s="49">
        <f>IFERROR(VLOOKUP(B122,'2022 Data'!B:C,2,0),"ND")</f>
        <v>8630.5768012799999</v>
      </c>
    </row>
    <row r="123" spans="1:10" x14ac:dyDescent="0.25">
      <c r="A123" t="s">
        <v>386</v>
      </c>
      <c r="B123" s="3" t="s">
        <v>387</v>
      </c>
      <c r="C123" t="s">
        <v>183</v>
      </c>
      <c r="D123" s="48" t="str">
        <f>IFERROR(VLOOKUP(B123,'Closed and Exempted Facilities'!B:C,2,0),"")</f>
        <v/>
      </c>
      <c r="E123" s="42"/>
      <c r="F123" s="6">
        <f>IFERROR(VLOOKUP(B123,'2018 Data'!B:C,2,0),0)</f>
        <v>8373.6700084800013</v>
      </c>
      <c r="G123" s="6">
        <f>IFERROR(VLOOKUP(B123,'2019 Data'!B:C,2,0),0)</f>
        <v>9338.9305363200001</v>
      </c>
      <c r="H123" s="6">
        <f>IFERROR(VLOOKUP(B123,'2020 Data'!B:C,2,0),0)</f>
        <v>8803.9018065599994</v>
      </c>
      <c r="I123" s="6">
        <f>IFERROR(VLOOKUP(B123,'2021 Data'!B:C,2,0),"ND")</f>
        <v>8684.8647379200011</v>
      </c>
      <c r="J123" s="49">
        <f>IFERROR(VLOOKUP(B123,'2022 Data'!B:C,2,0),"ND")</f>
        <v>8608.68279936</v>
      </c>
    </row>
    <row r="124" spans="1:10" x14ac:dyDescent="0.25">
      <c r="A124" t="s">
        <v>388</v>
      </c>
      <c r="B124" s="3" t="s">
        <v>389</v>
      </c>
      <c r="C124" t="s">
        <v>183</v>
      </c>
      <c r="D124" s="48" t="str">
        <f>IFERROR(VLOOKUP(B124,'Closed and Exempted Facilities'!B:C,2,0),"")</f>
        <v/>
      </c>
      <c r="E124" s="42"/>
      <c r="F124" s="6">
        <f>IFERROR(VLOOKUP(B124,'2018 Data'!B:C,2,0),0)</f>
        <v>3421.1073556799997</v>
      </c>
      <c r="G124" s="6">
        <f>IFERROR(VLOOKUP(B124,'2019 Data'!B:C,2,0),0)</f>
        <v>6479.3873289599996</v>
      </c>
      <c r="H124" s="6">
        <f>IFERROR(VLOOKUP(B124,'2020 Data'!B:C,2,0),0)</f>
        <v>7976.8316073599999</v>
      </c>
      <c r="I124" s="6">
        <f>IFERROR(VLOOKUP(B124,'2021 Data'!B:C,2,0),"ND")</f>
        <v>8754.1254662399988</v>
      </c>
      <c r="J124" s="49">
        <f>IFERROR(VLOOKUP(B124,'2022 Data'!B:C,2,0),"ND")</f>
        <v>8495.3788718399992</v>
      </c>
    </row>
    <row r="125" spans="1:10" x14ac:dyDescent="0.25">
      <c r="A125" t="s">
        <v>390</v>
      </c>
      <c r="B125" s="3" t="s">
        <v>391</v>
      </c>
      <c r="C125" t="s">
        <v>183</v>
      </c>
      <c r="D125" s="48" t="str">
        <f>IFERROR(VLOOKUP(B125,'Closed and Exempted Facilities'!B:C,2,0),"")</f>
        <v/>
      </c>
      <c r="E125" s="42"/>
      <c r="F125" s="6">
        <f>IFERROR(VLOOKUP(B125,'2018 Data'!B:C,2,0),0)</f>
        <v>7185.210520319999</v>
      </c>
      <c r="G125" s="6">
        <f>IFERROR(VLOOKUP(B125,'2019 Data'!B:C,2,0),0)</f>
        <v>7818.4734062400003</v>
      </c>
      <c r="H125" s="6">
        <f>IFERROR(VLOOKUP(B125,'2020 Data'!B:C,2,0),0)</f>
        <v>8450.8393435200014</v>
      </c>
      <c r="I125" s="6">
        <f>IFERROR(VLOOKUP(B125,'2021 Data'!B:C,2,0),"ND")</f>
        <v>8010.162679680001</v>
      </c>
      <c r="J125" s="49">
        <f>IFERROR(VLOOKUP(B125,'2022 Data'!B:C,2,0),"ND")</f>
        <v>8343.2884248000009</v>
      </c>
    </row>
    <row r="126" spans="1:10" x14ac:dyDescent="0.25">
      <c r="A126" t="s">
        <v>55</v>
      </c>
      <c r="B126" s="3" t="s">
        <v>56</v>
      </c>
      <c r="C126" t="s">
        <v>183</v>
      </c>
      <c r="D126" s="48" t="str">
        <f>IFERROR(VLOOKUP(B126,'Closed and Exempted Facilities'!B:C,2,0),"")</f>
        <v/>
      </c>
      <c r="E126" s="42"/>
      <c r="F126" s="6">
        <f>IFERROR(VLOOKUP(B126,'2018 Data'!B:C,2,0),0)</f>
        <v>9438.4363147199983</v>
      </c>
      <c r="G126" s="6">
        <f>IFERROR(VLOOKUP(B126,'2019 Data'!B:C,2,0),0)</f>
        <v>8907.5612001599984</v>
      </c>
      <c r="H126" s="6">
        <f>IFERROR(VLOOKUP(B126,'2020 Data'!B:C,2,0),0)</f>
        <v>7115.9917953600007</v>
      </c>
      <c r="I126" s="6">
        <f>IFERROR(VLOOKUP(B126,'2021 Data'!B:C,2,0),"ND")</f>
        <v>6374.5421342399995</v>
      </c>
      <c r="J126" s="49">
        <f>IFERROR(VLOOKUP(B126,'2022 Data'!B:C,2,0),"ND")</f>
        <v>8247.4942737600013</v>
      </c>
    </row>
    <row r="127" spans="1:10" x14ac:dyDescent="0.25">
      <c r="A127" t="s">
        <v>57</v>
      </c>
      <c r="B127" s="3" t="s">
        <v>58</v>
      </c>
      <c r="C127" t="s">
        <v>183</v>
      </c>
      <c r="D127" s="48" t="str">
        <f>IFERROR(VLOOKUP(B127,'Closed and Exempted Facilities'!B:C,2,0),"")</f>
        <v/>
      </c>
      <c r="E127" s="42"/>
      <c r="F127" s="6">
        <f>IFERROR(VLOOKUP(B127,'2018 Data'!B:C,2,0),0)</f>
        <v>9110.7975873600008</v>
      </c>
      <c r="G127" s="6">
        <f>IFERROR(VLOOKUP(B127,'2019 Data'!B:C,2,0),0)</f>
        <v>8980.0125508800011</v>
      </c>
      <c r="H127" s="6">
        <f>IFERROR(VLOOKUP(B127,'2020 Data'!B:C,2,0),0)</f>
        <v>4739.8053830400004</v>
      </c>
      <c r="I127" s="6">
        <f>IFERROR(VLOOKUP(B127,'2021 Data'!B:C,2,0),"ND")</f>
        <v>6172.4992593599991</v>
      </c>
      <c r="J127" s="49">
        <f>IFERROR(VLOOKUP(B127,'2022 Data'!B:C,2,0),"ND")</f>
        <v>8239.7630246399985</v>
      </c>
    </row>
    <row r="128" spans="1:10" x14ac:dyDescent="0.25">
      <c r="A128" t="s">
        <v>392</v>
      </c>
      <c r="B128" s="3" t="s">
        <v>393</v>
      </c>
      <c r="C128" t="s">
        <v>183</v>
      </c>
      <c r="D128" s="48" t="str">
        <f>IFERROR(VLOOKUP(B128,'Closed and Exempted Facilities'!B:C,2,0),"")</f>
        <v/>
      </c>
      <c r="E128" s="42"/>
      <c r="F128" s="6">
        <f>IFERROR(VLOOKUP(B128,'2018 Data'!B:C,2,0),0)</f>
        <v>9012.6556934399996</v>
      </c>
      <c r="G128" s="6">
        <f>IFERROR(VLOOKUP(B128,'2019 Data'!B:C,2,0),0)</f>
        <v>9289.8193550399992</v>
      </c>
      <c r="H128" s="6">
        <f>IFERROR(VLOOKUP(B128,'2020 Data'!B:C,2,0),0)</f>
        <v>7825.5797760000005</v>
      </c>
      <c r="I128" s="6">
        <f>IFERROR(VLOOKUP(B128,'2021 Data'!B:C,2,0),"ND")</f>
        <v>7803.1265759999987</v>
      </c>
      <c r="J128" s="49">
        <f>IFERROR(VLOOKUP(B128,'2022 Data'!B:C,2,0),"ND")</f>
        <v>8090.3472753599999</v>
      </c>
    </row>
    <row r="129" spans="1:10" x14ac:dyDescent="0.25">
      <c r="A129" t="s">
        <v>394</v>
      </c>
      <c r="B129" s="3" t="s">
        <v>395</v>
      </c>
      <c r="C129" t="s">
        <v>183</v>
      </c>
      <c r="D129" s="48" t="str">
        <f>IFERROR(VLOOKUP(B129,'Closed and Exempted Facilities'!B:C,2,0),"")</f>
        <v/>
      </c>
      <c r="E129" s="42"/>
      <c r="F129" s="6">
        <f>IFERROR(VLOOKUP(B129,'2018 Data'!B:C,2,0),0)</f>
        <v>11886.9989616</v>
      </c>
      <c r="G129" s="6">
        <f>IFERROR(VLOOKUP(B129,'2019 Data'!B:C,2,0),0)</f>
        <v>12261.837672000001</v>
      </c>
      <c r="H129" s="6">
        <f>IFERROR(VLOOKUP(B129,'2020 Data'!B:C,2,0),0)</f>
        <v>7979.3651447999982</v>
      </c>
      <c r="I129" s="6">
        <f>IFERROR(VLOOKUP(B129,'2021 Data'!B:C,2,0),"ND")</f>
        <v>8485.4620872000014</v>
      </c>
      <c r="J129" s="49">
        <f>IFERROR(VLOOKUP(B129,'2022 Data'!B:C,2,0),"ND")</f>
        <v>8078.3520048000009</v>
      </c>
    </row>
    <row r="130" spans="1:10" x14ac:dyDescent="0.25">
      <c r="A130" t="s">
        <v>396</v>
      </c>
      <c r="B130" s="3" t="s">
        <v>397</v>
      </c>
      <c r="C130" t="s">
        <v>183</v>
      </c>
      <c r="D130" s="48" t="str">
        <f>IFERROR(VLOOKUP(B130,'Closed and Exempted Facilities'!B:C,2,0),"")</f>
        <v/>
      </c>
      <c r="E130" s="42"/>
      <c r="F130" s="6">
        <f>IFERROR(VLOOKUP(B130,'2018 Data'!B:C,2,0),0)</f>
        <v>9417.512653920001</v>
      </c>
      <c r="G130" s="6">
        <f>IFERROR(VLOOKUP(B130,'2019 Data'!B:C,2,0),0)</f>
        <v>10007.547369120002</v>
      </c>
      <c r="H130" s="6">
        <f>IFERROR(VLOOKUP(B130,'2020 Data'!B:C,2,0),0)</f>
        <v>9028.9719575999989</v>
      </c>
      <c r="I130" s="6">
        <f>IFERROR(VLOOKUP(B130,'2021 Data'!B:C,2,0),"ND")</f>
        <v>7761.4825579199987</v>
      </c>
      <c r="J130" s="49">
        <f>IFERROR(VLOOKUP(B130,'2022 Data'!B:C,2,0),"ND")</f>
        <v>8028.2792822400006</v>
      </c>
    </row>
    <row r="131" spans="1:10" x14ac:dyDescent="0.25">
      <c r="A131" t="s">
        <v>398</v>
      </c>
      <c r="B131" s="3" t="s">
        <v>399</v>
      </c>
      <c r="C131" t="s">
        <v>183</v>
      </c>
      <c r="D131" s="48" t="str">
        <f>IFERROR(VLOOKUP(B131,'Closed and Exempted Facilities'!B:C,2,0),"")</f>
        <v/>
      </c>
      <c r="E131" s="42"/>
      <c r="F131" s="6">
        <f>IFERROR(VLOOKUP(B131,'2018 Data'!B:C,2,0),0)</f>
        <v>6615.0150897600006</v>
      </c>
      <c r="G131" s="6">
        <f>IFERROR(VLOOKUP(B131,'2019 Data'!B:C,2,0),0)</f>
        <v>9007.2691934400027</v>
      </c>
      <c r="H131" s="6">
        <f>IFERROR(VLOOKUP(B131,'2020 Data'!B:C,2,0),0)</f>
        <v>8302.7023833599997</v>
      </c>
      <c r="I131" s="6">
        <f>IFERROR(VLOOKUP(B131,'2021 Data'!B:C,2,0),"ND")</f>
        <v>7829.0873740799998</v>
      </c>
      <c r="J131" s="49">
        <f>IFERROR(VLOOKUP(B131,'2022 Data'!B:C,2,0),"ND")</f>
        <v>7969.1258505600008</v>
      </c>
    </row>
    <row r="132" spans="1:10" x14ac:dyDescent="0.25">
      <c r="A132" t="s">
        <v>400</v>
      </c>
      <c r="B132" s="3" t="s">
        <v>401</v>
      </c>
      <c r="C132" t="s">
        <v>179</v>
      </c>
      <c r="D132" s="48" t="str">
        <f>IFERROR(VLOOKUP(B132,'Closed and Exempted Facilities'!B:C,2,0),"")</f>
        <v/>
      </c>
      <c r="E132" s="42"/>
      <c r="F132" s="6">
        <f>IFERROR(VLOOKUP(B132,'2018 Data'!B:C,2,0),0)</f>
        <v>9021.5722900799992</v>
      </c>
      <c r="G132" s="6">
        <f>IFERROR(VLOOKUP(B132,'2019 Data'!B:C,2,0),0)</f>
        <v>9244.86251472</v>
      </c>
      <c r="H132" s="6">
        <f>IFERROR(VLOOKUP(B132,'2020 Data'!B:C,2,0),0)</f>
        <v>8512.8620673600017</v>
      </c>
      <c r="I132" s="6">
        <f>IFERROR(VLOOKUP(B132,'2021 Data'!B:C,2,0),"ND")</f>
        <v>7385.0760244799994</v>
      </c>
      <c r="J132" s="49">
        <f>IFERROR(VLOOKUP(B132,'2022 Data'!B:C,2,0),"ND")</f>
        <v>7962.5615327999994</v>
      </c>
    </row>
    <row r="133" spans="1:10" x14ac:dyDescent="0.25">
      <c r="A133" t="s">
        <v>402</v>
      </c>
      <c r="B133" s="3" t="s">
        <v>403</v>
      </c>
      <c r="C133" t="s">
        <v>183</v>
      </c>
      <c r="D133" s="48" t="str">
        <f>IFERROR(VLOOKUP(B133,'Closed and Exempted Facilities'!B:C,2,0),"")</f>
        <v/>
      </c>
      <c r="E133" s="42"/>
      <c r="F133" s="6">
        <f>IFERROR(VLOOKUP(B133,'2018 Data'!B:C,2,0),0)</f>
        <v>0</v>
      </c>
      <c r="G133" s="6">
        <f>IFERROR(VLOOKUP(B133,'2019 Data'!B:C,2,0),0)</f>
        <v>0</v>
      </c>
      <c r="H133" s="6">
        <f>IFERROR(VLOOKUP(B133,'2020 Data'!B:C,2,0),0)</f>
        <v>0</v>
      </c>
      <c r="I133" s="3" t="s">
        <v>180</v>
      </c>
      <c r="J133" s="49">
        <f>IFERROR(VLOOKUP(B133,'2022 Data'!B:C,2,0),"ND")</f>
        <v>7895.4903316799991</v>
      </c>
    </row>
    <row r="134" spans="1:10" x14ac:dyDescent="0.25">
      <c r="A134" t="s">
        <v>404</v>
      </c>
      <c r="B134" s="3" t="s">
        <v>405</v>
      </c>
      <c r="C134" t="s">
        <v>179</v>
      </c>
      <c r="D134" s="48" t="str">
        <f>IFERROR(VLOOKUP(B134,'Closed and Exempted Facilities'!B:C,2,0),"")</f>
        <v/>
      </c>
      <c r="E134" s="42"/>
      <c r="F134" s="6">
        <f>IFERROR(VLOOKUP(B134,'2018 Data'!B:C,2,0),0)</f>
        <v>7843.648115519999</v>
      </c>
      <c r="G134" s="6">
        <f>IFERROR(VLOOKUP(B134,'2019 Data'!B:C,2,0),0)</f>
        <v>7899.8470689600008</v>
      </c>
      <c r="H134" s="6">
        <f>IFERROR(VLOOKUP(B134,'2020 Data'!B:C,2,0),0)</f>
        <v>7365.0000513599998</v>
      </c>
      <c r="I134" s="6">
        <f>IFERROR(VLOOKUP(B134,'2021 Data'!B:C,2,0),"ND")</f>
        <v>7658.7141254399994</v>
      </c>
      <c r="J134" s="49">
        <f>IFERROR(VLOOKUP(B134,'2022 Data'!B:C,2,0),"ND")</f>
        <v>7766.0383348800005</v>
      </c>
    </row>
    <row r="135" spans="1:10" x14ac:dyDescent="0.25">
      <c r="A135" t="s">
        <v>406</v>
      </c>
      <c r="B135" s="3" t="s">
        <v>407</v>
      </c>
      <c r="C135" t="s">
        <v>183</v>
      </c>
      <c r="D135" s="48" t="str">
        <f>IFERROR(VLOOKUP(B135,'Closed and Exempted Facilities'!B:C,2,0),"")</f>
        <v/>
      </c>
      <c r="E135" s="42"/>
      <c r="F135" s="6" t="s">
        <v>180</v>
      </c>
      <c r="G135" s="6">
        <f>IFERROR(VLOOKUP(B135,'2019 Data'!B:C,2,0),0)</f>
        <v>10946.04132384</v>
      </c>
      <c r="H135" s="6">
        <f>IFERROR(VLOOKUP(B135,'2020 Data'!B:C,2,0),0)</f>
        <v>873.76124303999995</v>
      </c>
      <c r="I135" s="6">
        <f>IFERROR(VLOOKUP(B135,'2021 Data'!B:C,2,0),"ND")</f>
        <v>7726.8060172799997</v>
      </c>
      <c r="J135" s="49">
        <f>IFERROR(VLOOKUP(B135,'2022 Data'!B:C,2,0),"ND")</f>
        <v>7754.7542183999994</v>
      </c>
    </row>
    <row r="136" spans="1:10" x14ac:dyDescent="0.25">
      <c r="A136" t="s">
        <v>408</v>
      </c>
      <c r="B136" s="3" t="s">
        <v>409</v>
      </c>
      <c r="C136" t="s">
        <v>183</v>
      </c>
      <c r="D136" s="48" t="str">
        <f>IFERROR(VLOOKUP(B136,'Closed and Exempted Facilities'!B:C,2,0),"")</f>
        <v/>
      </c>
      <c r="E136" s="42"/>
      <c r="F136" s="6">
        <f>IFERROR(VLOOKUP(B136,'2018 Data'!B:C,2,0),0)</f>
        <v>8731.9433375999979</v>
      </c>
      <c r="G136" s="6">
        <f>IFERROR(VLOOKUP(B136,'2019 Data'!B:C,2,0),0)</f>
        <v>8323.2715104000017</v>
      </c>
      <c r="H136" s="6">
        <f>IFERROR(VLOOKUP(B136,'2020 Data'!B:C,2,0),0)</f>
        <v>7627.9327387200001</v>
      </c>
      <c r="I136" s="6">
        <f>IFERROR(VLOOKUP(B136,'2021 Data'!B:C,2,0),"ND")</f>
        <v>7588.58711184</v>
      </c>
      <c r="J136" s="49">
        <f>IFERROR(VLOOKUP(B136,'2022 Data'!B:C,2,0),"ND")</f>
        <v>7711.0689095999996</v>
      </c>
    </row>
    <row r="137" spans="1:10" x14ac:dyDescent="0.25">
      <c r="A137" t="s">
        <v>410</v>
      </c>
      <c r="B137" s="3" t="s">
        <v>411</v>
      </c>
      <c r="C137" t="s">
        <v>183</v>
      </c>
      <c r="D137" s="48" t="str">
        <f>IFERROR(VLOOKUP(B137,'Closed and Exempted Facilities'!B:C,2,0),"")</f>
        <v/>
      </c>
      <c r="E137" s="42"/>
      <c r="F137" s="6">
        <f>IFERROR(VLOOKUP(B137,'2018 Data'!B:C,2,0),0)</f>
        <v>8129.3012639999997</v>
      </c>
      <c r="G137" s="6">
        <f>IFERROR(VLOOKUP(B137,'2019 Data'!B:C,2,0),0)</f>
        <v>7666.8048979199993</v>
      </c>
      <c r="H137" s="6">
        <f>IFERROR(VLOOKUP(B137,'2020 Data'!B:C,2,0),0)</f>
        <v>7589.2498214400002</v>
      </c>
      <c r="I137" s="6">
        <f>IFERROR(VLOOKUP(B137,'2021 Data'!B:C,2,0),"ND")</f>
        <v>7379.3430647999994</v>
      </c>
      <c r="J137" s="49">
        <f>IFERROR(VLOOKUP(B137,'2022 Data'!B:C,2,0),"ND")</f>
        <v>7600.0869604799991</v>
      </c>
    </row>
    <row r="138" spans="1:10" x14ac:dyDescent="0.25">
      <c r="A138" t="s">
        <v>412</v>
      </c>
      <c r="B138" s="3" t="s">
        <v>413</v>
      </c>
      <c r="C138" t="s">
        <v>179</v>
      </c>
      <c r="D138" s="48" t="str">
        <f>IFERROR(VLOOKUP(B138,'Closed and Exempted Facilities'!B:C,2,0),"")</f>
        <v/>
      </c>
      <c r="E138" s="42"/>
      <c r="F138" s="6">
        <f>IFERROR(VLOOKUP(B138,'2018 Data'!B:C,2,0),0)</f>
        <v>0</v>
      </c>
      <c r="G138" s="6">
        <f>IFERROR(VLOOKUP(B138,'2019 Data'!B:C,2,0),0)</f>
        <v>0</v>
      </c>
      <c r="H138" s="6">
        <f>IFERROR(VLOOKUP(B138,'2020 Data'!B:C,2,0),0)</f>
        <v>0</v>
      </c>
      <c r="I138" s="3" t="s">
        <v>180</v>
      </c>
      <c r="J138" s="49">
        <f>IFERROR(VLOOKUP(B138,'2022 Data'!B:C,2,0),"ND")</f>
        <v>7528.9840718399983</v>
      </c>
    </row>
    <row r="139" spans="1:10" x14ac:dyDescent="0.25">
      <c r="A139" t="s">
        <v>414</v>
      </c>
      <c r="B139" s="3" t="s">
        <v>415</v>
      </c>
      <c r="C139" t="s">
        <v>179</v>
      </c>
      <c r="D139" s="48" t="str">
        <f>IFERROR(VLOOKUP(B139,'Closed and Exempted Facilities'!B:C,2,0),"")</f>
        <v/>
      </c>
      <c r="E139" s="42"/>
      <c r="F139" s="6" t="s">
        <v>180</v>
      </c>
      <c r="G139" s="6" t="s">
        <v>180</v>
      </c>
      <c r="H139" s="6">
        <f>IFERROR(VLOOKUP(B139,'2020 Data'!B:C,2,0),0)</f>
        <v>5203.0144454399997</v>
      </c>
      <c r="I139" s="6">
        <f>IFERROR(VLOOKUP(B139,'2021 Data'!B:C,2,0),"ND")</f>
        <v>6879.8532599999999</v>
      </c>
      <c r="J139" s="49">
        <f>IFERROR(VLOOKUP(B139,'2022 Data'!B:C,2,0),"ND")</f>
        <v>7516.4015707199987</v>
      </c>
    </row>
    <row r="140" spans="1:10" x14ac:dyDescent="0.25">
      <c r="A140" t="s">
        <v>416</v>
      </c>
      <c r="B140" s="3" t="s">
        <v>417</v>
      </c>
      <c r="C140" t="s">
        <v>183</v>
      </c>
      <c r="D140" s="48" t="str">
        <f>IFERROR(VLOOKUP(B140,'Closed and Exempted Facilities'!B:C,2,0),"")</f>
        <v/>
      </c>
      <c r="E140" s="42"/>
      <c r="F140" s="6">
        <f>IFERROR(VLOOKUP(B140,'2018 Data'!B:C,2,0),0)</f>
        <v>7177.1419742399994</v>
      </c>
      <c r="G140" s="6">
        <f>IFERROR(VLOOKUP(B140,'2019 Data'!B:C,2,0),0)</f>
        <v>7420.6749153600003</v>
      </c>
      <c r="H140" s="6">
        <f>IFERROR(VLOOKUP(B140,'2020 Data'!B:C,2,0),0)</f>
        <v>6457.3977988799998</v>
      </c>
      <c r="I140" s="6">
        <f>IFERROR(VLOOKUP(B140,'2021 Data'!B:C,2,0),"ND")</f>
        <v>7262.0504510399996</v>
      </c>
      <c r="J140" s="49">
        <f>IFERROR(VLOOKUP(B140,'2022 Data'!B:C,2,0),"ND")</f>
        <v>7470.3254270400012</v>
      </c>
    </row>
    <row r="141" spans="1:10" x14ac:dyDescent="0.25">
      <c r="A141" t="s">
        <v>27</v>
      </c>
      <c r="B141" s="3" t="s">
        <v>28</v>
      </c>
      <c r="C141" t="s">
        <v>211</v>
      </c>
      <c r="D141" s="48" t="str">
        <f>IFERROR(VLOOKUP(B141,'Closed and Exempted Facilities'!B:C,2,0),"")</f>
        <v/>
      </c>
      <c r="E141" s="42"/>
      <c r="F141" s="6">
        <f>IFERROR(VLOOKUP(B141,'2018 Data'!B:C,2,0),0)</f>
        <v>4938.1750051199997</v>
      </c>
      <c r="G141" s="6">
        <f>IFERROR(VLOOKUP(B141,'2019 Data'!B:C,2,0),0)</f>
        <v>8195.5539892800007</v>
      </c>
      <c r="H141" s="6">
        <f>IFERROR(VLOOKUP(B141,'2020 Data'!B:C,2,0),0)</f>
        <v>3146.326364160001</v>
      </c>
      <c r="I141" s="6">
        <f>IFERROR(VLOOKUP(B141,'2021 Data'!B:C,2,0),"ND")</f>
        <v>10245.894392160002</v>
      </c>
      <c r="J141" s="49">
        <f>IFERROR(VLOOKUP(B141,'2022 Data'!B:C,2,0),"ND")</f>
        <v>7365.22458336</v>
      </c>
    </row>
    <row r="142" spans="1:10" x14ac:dyDescent="0.25">
      <c r="A142" t="s">
        <v>418</v>
      </c>
      <c r="B142" s="3" t="s">
        <v>419</v>
      </c>
      <c r="C142" t="s">
        <v>183</v>
      </c>
      <c r="D142" s="48" t="str">
        <f>IFERROR(VLOOKUP(B142,'Closed and Exempted Facilities'!B:C,2,0),"")</f>
        <v/>
      </c>
      <c r="E142" s="42"/>
      <c r="F142" s="6">
        <f>IFERROR(VLOOKUP(B142,'2018 Data'!B:C,2,0),0)</f>
        <v>7267.8722256000019</v>
      </c>
      <c r="G142" s="6">
        <f>IFERROR(VLOOKUP(B142,'2019 Data'!B:C,2,0),0)</f>
        <v>7193.4023548800023</v>
      </c>
      <c r="H142" s="6">
        <f>IFERROR(VLOOKUP(B142,'2020 Data'!B:C,2,0),0)</f>
        <v>7489.4445763199983</v>
      </c>
      <c r="I142" s="6">
        <f>IFERROR(VLOOKUP(B142,'2021 Data'!B:C,2,0),"ND")</f>
        <v>7875.6656529600023</v>
      </c>
      <c r="J142" s="49">
        <f>IFERROR(VLOOKUP(B142,'2022 Data'!B:C,2,0),"ND")</f>
        <v>7303.6950134399985</v>
      </c>
    </row>
    <row r="143" spans="1:10" x14ac:dyDescent="0.25">
      <c r="A143" t="s">
        <v>420</v>
      </c>
      <c r="B143" s="3" t="s">
        <v>421</v>
      </c>
      <c r="C143" t="s">
        <v>183</v>
      </c>
      <c r="D143" s="48" t="str">
        <f>IFERROR(VLOOKUP(B143,'Closed and Exempted Facilities'!B:C,2,0),"")</f>
        <v/>
      </c>
      <c r="E143" s="42"/>
      <c r="F143" s="6">
        <f>IFERROR(VLOOKUP(B143,'2018 Data'!B:C,2,0),0)</f>
        <v>7579.820203199999</v>
      </c>
      <c r="G143" s="6">
        <f>IFERROR(VLOOKUP(B143,'2019 Data'!B:C,2,0),0)</f>
        <v>7497.8678375999998</v>
      </c>
      <c r="H143" s="6">
        <f>IFERROR(VLOOKUP(B143,'2020 Data'!B:C,2,0),0)</f>
        <v>6949.2710246399993</v>
      </c>
      <c r="I143" s="6">
        <f>IFERROR(VLOOKUP(B143,'2021 Data'!B:C,2,0),"ND")</f>
        <v>7265.2408012799997</v>
      </c>
      <c r="J143" s="49">
        <f>IFERROR(VLOOKUP(B143,'2022 Data'!B:C,2,0),"ND")</f>
        <v>7274.775836159999</v>
      </c>
    </row>
    <row r="144" spans="1:10" x14ac:dyDescent="0.25">
      <c r="A144" t="s">
        <v>422</v>
      </c>
      <c r="B144" s="3" t="s">
        <v>423</v>
      </c>
      <c r="C144" t="s">
        <v>183</v>
      </c>
      <c r="D144" s="48" t="str">
        <f>IFERROR(VLOOKUP(B144,'Closed and Exempted Facilities'!B:C,2,0),"")</f>
        <v/>
      </c>
      <c r="E144" s="42"/>
      <c r="F144" s="6">
        <f>IFERROR(VLOOKUP(B144,'2018 Data'!B:C,2,0),0)</f>
        <v>0</v>
      </c>
      <c r="G144" s="6">
        <f>IFERROR(VLOOKUP(B144,'2019 Data'!B:C,2,0),0)</f>
        <v>0</v>
      </c>
      <c r="H144" s="6">
        <f>IFERROR(VLOOKUP(B144,'2020 Data'!B:C,2,0),0)</f>
        <v>0</v>
      </c>
      <c r="I144" s="3" t="s">
        <v>180</v>
      </c>
      <c r="J144" s="49">
        <f>IFERROR(VLOOKUP(B144,'2022 Data'!B:C,2,0),"ND")</f>
        <v>7170.870863520001</v>
      </c>
    </row>
    <row r="145" spans="1:10" x14ac:dyDescent="0.25">
      <c r="A145" t="s">
        <v>424</v>
      </c>
      <c r="B145" s="3" t="s">
        <v>425</v>
      </c>
      <c r="C145" t="s">
        <v>179</v>
      </c>
      <c r="D145" s="48" t="str">
        <f>IFERROR(VLOOKUP(B145,'Closed and Exempted Facilities'!B:C,2,0),"")</f>
        <v/>
      </c>
      <c r="E145" s="42"/>
      <c r="F145" s="6">
        <f>IFERROR(VLOOKUP(B145,'2018 Data'!B:C,2,0),0)</f>
        <v>7622.9319801599986</v>
      </c>
      <c r="G145" s="6">
        <f>IFERROR(VLOOKUP(B145,'2019 Data'!B:C,2,0),0)</f>
        <v>7045.209692639999</v>
      </c>
      <c r="H145" s="6">
        <f>IFERROR(VLOOKUP(B145,'2020 Data'!B:C,2,0),0)</f>
        <v>9818.7969700799986</v>
      </c>
      <c r="I145" s="6">
        <f>IFERROR(VLOOKUP(B145,'2021 Data'!B:C,2,0),"ND")</f>
        <v>7544.5582464000017</v>
      </c>
      <c r="J145" s="49">
        <f>IFERROR(VLOOKUP(B145,'2022 Data'!B:C,2,0),"ND")</f>
        <v>7136.7664032000002</v>
      </c>
    </row>
    <row r="146" spans="1:10" x14ac:dyDescent="0.25">
      <c r="A146" t="s">
        <v>426</v>
      </c>
      <c r="B146" s="3" t="s">
        <v>427</v>
      </c>
      <c r="C146" t="s">
        <v>183</v>
      </c>
      <c r="D146" s="48" t="str">
        <f>IFERROR(VLOOKUP(B146,'Closed and Exempted Facilities'!B:C,2,0),"")</f>
        <v/>
      </c>
      <c r="E146" s="42"/>
      <c r="F146" s="6">
        <f>IFERROR(VLOOKUP(B146,'2018 Data'!B:C,2,0),0)</f>
        <v>0</v>
      </c>
      <c r="G146" s="6">
        <f>IFERROR(VLOOKUP(B146,'2019 Data'!B:C,2,0),0)</f>
        <v>0</v>
      </c>
      <c r="H146" s="6">
        <f>IFERROR(VLOOKUP(B146,'2020 Data'!B:C,2,0),0)</f>
        <v>0</v>
      </c>
      <c r="I146" s="3" t="s">
        <v>180</v>
      </c>
      <c r="J146" s="49">
        <f>IFERROR(VLOOKUP(B146,'2022 Data'!B:C,2,0),"ND")</f>
        <v>7098.356462400001</v>
      </c>
    </row>
    <row r="147" spans="1:10" x14ac:dyDescent="0.25">
      <c r="A147" t="s">
        <v>428</v>
      </c>
      <c r="B147" s="3" t="s">
        <v>429</v>
      </c>
      <c r="C147" t="s">
        <v>183</v>
      </c>
      <c r="D147" s="48" t="str">
        <f>IFERROR(VLOOKUP(B147,'Closed and Exempted Facilities'!B:C,2,0),"")</f>
        <v/>
      </c>
      <c r="E147" s="42"/>
      <c r="F147" s="6">
        <f>IFERROR(VLOOKUP(B147,'2018 Data'!B:C,2,0),0)</f>
        <v>5901.0380755199994</v>
      </c>
      <c r="G147" s="6">
        <f>IFERROR(VLOOKUP(B147,'2019 Data'!B:C,2,0),0)</f>
        <v>6328.8248788799992</v>
      </c>
      <c r="H147" s="6">
        <f>IFERROR(VLOOKUP(B147,'2020 Data'!B:C,2,0),0)</f>
        <v>6663.8532945600009</v>
      </c>
      <c r="I147" s="6">
        <f>IFERROR(VLOOKUP(B147,'2021 Data'!B:C,2,0),"ND")</f>
        <v>6627.4464513599987</v>
      </c>
      <c r="J147" s="49">
        <f>IFERROR(VLOOKUP(B147,'2022 Data'!B:C,2,0),"ND")</f>
        <v>7070.2500456000007</v>
      </c>
    </row>
    <row r="148" spans="1:10" x14ac:dyDescent="0.25">
      <c r="A148" t="s">
        <v>430</v>
      </c>
      <c r="B148" s="3" t="s">
        <v>431</v>
      </c>
      <c r="C148" t="s">
        <v>251</v>
      </c>
      <c r="D148" s="48" t="str">
        <f>IFERROR(VLOOKUP(B148,'Closed and Exempted Facilities'!B:C,2,0),"")</f>
        <v/>
      </c>
      <c r="E148" s="42"/>
      <c r="F148" s="6">
        <f>IFERROR(VLOOKUP(B148,'2018 Data'!B:C,2,0),0)</f>
        <v>8162.5705560000006</v>
      </c>
      <c r="G148" s="6">
        <f>IFERROR(VLOOKUP(B148,'2019 Data'!B:C,2,0),0)</f>
        <v>9136.3038782399981</v>
      </c>
      <c r="H148" s="6">
        <f>IFERROR(VLOOKUP(B148,'2020 Data'!B:C,2,0),0)</f>
        <v>7468.1467862400004</v>
      </c>
      <c r="I148" s="6">
        <f>IFERROR(VLOOKUP(B148,'2021 Data'!B:C,2,0),"ND")</f>
        <v>8237.1850979040009</v>
      </c>
      <c r="J148" s="49">
        <f>IFERROR(VLOOKUP(B148,'2022 Data'!B:C,2,0),"ND")</f>
        <v>6993.8598139199976</v>
      </c>
    </row>
    <row r="149" spans="1:10" x14ac:dyDescent="0.25">
      <c r="A149" t="s">
        <v>61</v>
      </c>
      <c r="B149" s="3" t="s">
        <v>62</v>
      </c>
      <c r="C149" t="s">
        <v>183</v>
      </c>
      <c r="D149" s="48" t="str">
        <f>IFERROR(VLOOKUP(B149,'Closed and Exempted Facilities'!B:C,2,0),"")</f>
        <v/>
      </c>
      <c r="E149" s="42"/>
      <c r="F149" s="6" t="s">
        <v>180</v>
      </c>
      <c r="G149" s="6">
        <f>IFERROR(VLOOKUP(B149,'2019 Data'!B:C,2,0),0)</f>
        <v>1200.6281246400001</v>
      </c>
      <c r="H149" s="6">
        <f>IFERROR(VLOOKUP(B149,'2020 Data'!B:C,2,0),0)</f>
        <v>4461.0734447999994</v>
      </c>
      <c r="I149" s="6">
        <f>IFERROR(VLOOKUP(B149,'2021 Data'!B:C,2,0),"ND")</f>
        <v>5462.1807105600001</v>
      </c>
      <c r="J149" s="49">
        <f>IFERROR(VLOOKUP(B149,'2022 Data'!B:C,2,0),"ND")</f>
        <v>6920.9646609599995</v>
      </c>
    </row>
    <row r="150" spans="1:10" x14ac:dyDescent="0.25">
      <c r="A150" t="s">
        <v>48</v>
      </c>
      <c r="B150" s="3" t="s">
        <v>49</v>
      </c>
      <c r="C150" t="s">
        <v>179</v>
      </c>
      <c r="D150" s="48" t="str">
        <f>IFERROR(VLOOKUP(B150,'Closed and Exempted Facilities'!B:C,2,0),"")</f>
        <v/>
      </c>
      <c r="E150" s="42"/>
      <c r="F150" s="6">
        <f>IFERROR(VLOOKUP(B150,'2018 Data'!B:C,2,0),0)</f>
        <v>9907.8107990399985</v>
      </c>
      <c r="G150" s="6">
        <f>IFERROR(VLOOKUP(B150,'2019 Data'!B:C,2,0),0)</f>
        <v>9860.5095724800012</v>
      </c>
      <c r="H150" s="6">
        <f>IFERROR(VLOOKUP(B150,'2020 Data'!B:C,2,0),0)</f>
        <v>8285.7671366400027</v>
      </c>
      <c r="I150" s="6">
        <f>IFERROR(VLOOKUP(B150,'2021 Data'!B:C,2,0),"ND")</f>
        <v>9440.6996880000006</v>
      </c>
      <c r="J150" s="49">
        <f>IFERROR(VLOOKUP(B150,'2022 Data'!B:C,2,0),"ND")</f>
        <v>6908.0941238400001</v>
      </c>
    </row>
    <row r="151" spans="1:10" x14ac:dyDescent="0.25">
      <c r="A151" t="s">
        <v>432</v>
      </c>
      <c r="B151" s="3" t="s">
        <v>433</v>
      </c>
      <c r="C151" t="s">
        <v>179</v>
      </c>
      <c r="D151" s="48" t="str">
        <f>IFERROR(VLOOKUP(B151,'Closed and Exempted Facilities'!B:C,2,0),"")</f>
        <v/>
      </c>
      <c r="E151" s="42"/>
      <c r="F151" s="6">
        <f>IFERROR(VLOOKUP(B151,'2018 Data'!B:C,2,0),0)</f>
        <v>4657.7484172799996</v>
      </c>
      <c r="G151" s="6">
        <f>IFERROR(VLOOKUP(B151,'2019 Data'!B:C,2,0),0)</f>
        <v>11111.596524</v>
      </c>
      <c r="H151" s="6">
        <f>IFERROR(VLOOKUP(B151,'2020 Data'!B:C,2,0),0)</f>
        <v>7531.1178062400013</v>
      </c>
      <c r="I151" s="6">
        <f>IFERROR(VLOOKUP(B151,'2021 Data'!B:C,2,0),"ND")</f>
        <v>5915.0381673599995</v>
      </c>
      <c r="J151" s="49">
        <f>IFERROR(VLOOKUP(B151,'2022 Data'!B:C,2,0),"ND")</f>
        <v>6876.4407364799999</v>
      </c>
    </row>
    <row r="152" spans="1:10" x14ac:dyDescent="0.25">
      <c r="A152" t="s">
        <v>46</v>
      </c>
      <c r="B152" s="3" t="s">
        <v>47</v>
      </c>
      <c r="C152" t="s">
        <v>179</v>
      </c>
      <c r="D152" s="48" t="str">
        <f>IFERROR(VLOOKUP(B152,'Closed and Exempted Facilities'!B:C,2,0),"")</f>
        <v/>
      </c>
      <c r="E152" s="42"/>
      <c r="F152" s="6">
        <f>IFERROR(VLOOKUP(B152,'2018 Data'!B:C,2,0),0)</f>
        <v>19805.650835039996</v>
      </c>
      <c r="G152" s="6">
        <f>IFERROR(VLOOKUP(B152,'2019 Data'!B:C,2,0),0)</f>
        <v>8521.1220326399998</v>
      </c>
      <c r="H152" s="6">
        <f>IFERROR(VLOOKUP(B152,'2020 Data'!B:C,2,0),0)</f>
        <v>9808.6456742399987</v>
      </c>
      <c r="I152" s="6">
        <f>IFERROR(VLOOKUP(B152,'2021 Data'!B:C,2,0),"ND")</f>
        <v>9655.6838616000005</v>
      </c>
      <c r="J152" s="49">
        <f>IFERROR(VLOOKUP(B152,'2022 Data'!B:C,2,0),"ND")</f>
        <v>6711.7009049999997</v>
      </c>
    </row>
    <row r="153" spans="1:10" x14ac:dyDescent="0.25">
      <c r="A153" t="s">
        <v>434</v>
      </c>
      <c r="B153" s="3" t="s">
        <v>435</v>
      </c>
      <c r="C153" t="s">
        <v>183</v>
      </c>
      <c r="D153" s="48" t="str">
        <f>IFERROR(VLOOKUP(B153,'Closed and Exempted Facilities'!B:C,2,0),"")</f>
        <v/>
      </c>
      <c r="E153" s="42"/>
      <c r="F153" s="6">
        <f>IFERROR(VLOOKUP(B153,'2018 Data'!B:C,2,0),0)</f>
        <v>6742.9904371199991</v>
      </c>
      <c r="G153" s="6">
        <f>IFERROR(VLOOKUP(B153,'2019 Data'!B:C,2,0),0)</f>
        <v>6822.3897604800004</v>
      </c>
      <c r="H153" s="6">
        <f>IFERROR(VLOOKUP(B153,'2020 Data'!B:C,2,0),0)</f>
        <v>6375.1764484799996</v>
      </c>
      <c r="I153" s="6">
        <f>IFERROR(VLOOKUP(B153,'2021 Data'!B:C,2,0),"ND")</f>
        <v>6908.8643366400001</v>
      </c>
      <c r="J153" s="49">
        <f>IFERROR(VLOOKUP(B153,'2022 Data'!B:C,2,0),"ND")</f>
        <v>6704.66912976</v>
      </c>
    </row>
    <row r="154" spans="1:10" x14ac:dyDescent="0.25">
      <c r="A154" t="s">
        <v>436</v>
      </c>
      <c r="B154" s="3" t="s">
        <v>437</v>
      </c>
      <c r="C154" t="s">
        <v>183</v>
      </c>
      <c r="D154" s="48" t="str">
        <f>IFERROR(VLOOKUP(B154,'Closed and Exempted Facilities'!B:C,2,0),"")</f>
        <v/>
      </c>
      <c r="E154" s="42"/>
      <c r="F154" s="6">
        <f>IFERROR(VLOOKUP(B154,'2018 Data'!B:C,2,0),0)</f>
        <v>5633.1990691200008</v>
      </c>
      <c r="G154" s="6">
        <f>IFERROR(VLOOKUP(B154,'2019 Data'!B:C,2,0),0)</f>
        <v>5409.1878019199994</v>
      </c>
      <c r="H154" s="6">
        <f>IFERROR(VLOOKUP(B154,'2020 Data'!B:C,2,0),0)</f>
        <v>6231.5548041599995</v>
      </c>
      <c r="I154" s="6">
        <f>IFERROR(VLOOKUP(B154,'2021 Data'!B:C,2,0),"ND")</f>
        <v>5999.0005252800001</v>
      </c>
      <c r="J154" s="49">
        <f>IFERROR(VLOOKUP(B154,'2022 Data'!B:C,2,0),"ND")</f>
        <v>6651.9888422400018</v>
      </c>
    </row>
    <row r="155" spans="1:10" x14ac:dyDescent="0.25">
      <c r="A155" t="s">
        <v>438</v>
      </c>
      <c r="B155" s="3" t="s">
        <v>439</v>
      </c>
      <c r="C155" t="s">
        <v>192</v>
      </c>
      <c r="D155" s="48" t="str">
        <f>IFERROR(VLOOKUP(B155,'Closed and Exempted Facilities'!B:C,2,0),"")</f>
        <v/>
      </c>
      <c r="E155" s="42"/>
      <c r="F155" s="6">
        <f>IFERROR(VLOOKUP(B155,'2018 Data'!B:C,2,0),0)</f>
        <v>7434.1082793600008</v>
      </c>
      <c r="G155" s="6">
        <f>IFERROR(VLOOKUP(B155,'2019 Data'!B:C,2,0),0)</f>
        <v>9342.8208820799991</v>
      </c>
      <c r="H155" s="6">
        <f>IFERROR(VLOOKUP(B155,'2020 Data'!B:C,2,0),0)</f>
        <v>7569.8015399999995</v>
      </c>
      <c r="I155" s="6">
        <f>IFERROR(VLOOKUP(B155,'2021 Data'!B:C,2,0),"ND")</f>
        <v>7271.2920067199993</v>
      </c>
      <c r="J155" s="49">
        <f>IFERROR(VLOOKUP(B155,'2022 Data'!B:C,2,0),"ND")</f>
        <v>6627.03548976</v>
      </c>
    </row>
    <row r="156" spans="1:10" x14ac:dyDescent="0.25">
      <c r="A156" t="s">
        <v>440</v>
      </c>
      <c r="B156" s="3" t="s">
        <v>441</v>
      </c>
      <c r="C156" t="s">
        <v>183</v>
      </c>
      <c r="D156" s="48" t="str">
        <f>IFERROR(VLOOKUP(B156,'Closed and Exempted Facilities'!B:C,2,0),"")</f>
        <v/>
      </c>
      <c r="E156" s="42"/>
      <c r="F156" s="6">
        <f>IFERROR(VLOOKUP(B156,'2018 Data'!B:C,2,0),0)</f>
        <v>6611.4633110400018</v>
      </c>
      <c r="G156" s="6">
        <f>IFERROR(VLOOKUP(B156,'2019 Data'!B:C,2,0),0)</f>
        <v>7181.7265094399991</v>
      </c>
      <c r="H156" s="6">
        <f>IFERROR(VLOOKUP(B156,'2020 Data'!B:C,2,0),0)</f>
        <v>6029.2730635200014</v>
      </c>
      <c r="I156" s="6">
        <f>IFERROR(VLOOKUP(B156,'2021 Data'!B:C,2,0),"ND")</f>
        <v>6624.4897958399988</v>
      </c>
      <c r="J156" s="49">
        <f>IFERROR(VLOOKUP(B156,'2022 Data'!B:C,2,0),"ND")</f>
        <v>6505.034235840003</v>
      </c>
    </row>
    <row r="157" spans="1:10" x14ac:dyDescent="0.25">
      <c r="A157" t="s">
        <v>442</v>
      </c>
      <c r="B157" s="3" t="s">
        <v>443</v>
      </c>
      <c r="C157" t="s">
        <v>179</v>
      </c>
      <c r="D157" s="48" t="str">
        <f>IFERROR(VLOOKUP(B157,'Closed and Exempted Facilities'!B:C,2,0),"")</f>
        <v/>
      </c>
      <c r="E157" s="42"/>
      <c r="F157" s="6">
        <f>IFERROR(VLOOKUP(B157,'2018 Data'!B:C,2,0),0)</f>
        <v>4915.9737345600006</v>
      </c>
      <c r="G157" s="6">
        <f>IFERROR(VLOOKUP(B157,'2019 Data'!B:C,2,0),0)</f>
        <v>7716.3636916799996</v>
      </c>
      <c r="H157" s="6">
        <f>IFERROR(VLOOKUP(B157,'2020 Data'!B:C,2,0),0)</f>
        <v>7036.1411399999997</v>
      </c>
      <c r="I157" s="6">
        <f>IFERROR(VLOOKUP(B157,'2021 Data'!B:C,2,0),"ND")</f>
        <v>7283.3459731199991</v>
      </c>
      <c r="J157" s="49">
        <f>IFERROR(VLOOKUP(B157,'2022 Data'!B:C,2,0),"ND")</f>
        <v>6438.7229054400004</v>
      </c>
    </row>
    <row r="158" spans="1:10" x14ac:dyDescent="0.25">
      <c r="A158" t="s">
        <v>16</v>
      </c>
      <c r="B158" s="3" t="s">
        <v>444</v>
      </c>
      <c r="C158" t="s">
        <v>228</v>
      </c>
      <c r="D158" s="48" t="str">
        <f>IFERROR(VLOOKUP(B158,'Closed and Exempted Facilities'!B:C,2,0),"")</f>
        <v/>
      </c>
      <c r="E158" s="42"/>
      <c r="F158" s="6">
        <f>IFERROR(VLOOKUP(B158,'2018 Data'!B:C,2,0),0)</f>
        <v>4540.0906555199999</v>
      </c>
      <c r="G158" s="6">
        <f>IFERROR(VLOOKUP(B158,'2019 Data'!B:C,2,0),0)</f>
        <v>6095.0476944000002</v>
      </c>
      <c r="H158" s="6">
        <f>IFERROR(VLOOKUP(B158,'2020 Data'!B:C,2,0),0)</f>
        <v>5206.0845916800008</v>
      </c>
      <c r="I158" s="6">
        <f>IFERROR(VLOOKUP(B158,'2021 Data'!B:C,2,0),"ND")</f>
        <v>6991.9927055999997</v>
      </c>
      <c r="J158" s="49">
        <f>IFERROR(VLOOKUP(B158,'2022 Data'!B:C,2,0),"ND")</f>
        <v>6396.6749111999998</v>
      </c>
    </row>
    <row r="159" spans="1:10" x14ac:dyDescent="0.25">
      <c r="A159" t="s">
        <v>445</v>
      </c>
      <c r="B159" s="3" t="s">
        <v>446</v>
      </c>
      <c r="C159" t="s">
        <v>225</v>
      </c>
      <c r="D159" s="48" t="str">
        <f>IFERROR(VLOOKUP(B159,'Closed and Exempted Facilities'!B:C,2,0),"")</f>
        <v/>
      </c>
      <c r="E159" s="42"/>
      <c r="F159" s="6">
        <f>IFERROR(VLOOKUP(B159,'2018 Data'!B:C,2,0),0)</f>
        <v>11031.17533056</v>
      </c>
      <c r="G159" s="6">
        <f>IFERROR(VLOOKUP(B159,'2019 Data'!B:C,2,0),0)</f>
        <v>9186.0459264000001</v>
      </c>
      <c r="H159" s="6">
        <f>IFERROR(VLOOKUP(B159,'2020 Data'!B:C,2,0),0)</f>
        <v>7521.1493111999998</v>
      </c>
      <c r="I159" s="6">
        <f>IFERROR(VLOOKUP(B159,'2021 Data'!B:C,2,0),"ND")</f>
        <v>6763.2360566400002</v>
      </c>
      <c r="J159" s="49">
        <f>IFERROR(VLOOKUP(B159,'2022 Data'!B:C,2,0),"ND")</f>
        <v>6361.4651183999995</v>
      </c>
    </row>
    <row r="160" spans="1:10" x14ac:dyDescent="0.25">
      <c r="A160" t="s">
        <v>75</v>
      </c>
      <c r="B160" s="3" t="s">
        <v>76</v>
      </c>
      <c r="C160" t="s">
        <v>179</v>
      </c>
      <c r="D160" s="48" t="str">
        <f>IFERROR(VLOOKUP(B160,'Closed and Exempted Facilities'!B:C,2,0),"")</f>
        <v/>
      </c>
      <c r="E160" s="42"/>
      <c r="F160" s="6">
        <f>IFERROR(VLOOKUP(B160,'2018 Data'!B:C,2,0),0)</f>
        <v>4415.493448799999</v>
      </c>
      <c r="G160" s="6">
        <f>IFERROR(VLOOKUP(B160,'2019 Data'!B:C,2,0),0)</f>
        <v>2968.0731763200001</v>
      </c>
      <c r="H160" s="6">
        <f>IFERROR(VLOOKUP(B160,'2020 Data'!B:C,2,0),0)</f>
        <v>3491.2452556800008</v>
      </c>
      <c r="I160" s="6">
        <f>IFERROR(VLOOKUP(B160,'2021 Data'!B:C,2,0),"ND")</f>
        <v>3806.6641804799992</v>
      </c>
      <c r="J160" s="49">
        <f>IFERROR(VLOOKUP(B160,'2022 Data'!B:C,2,0),"ND")</f>
        <v>6186.2715532800003</v>
      </c>
    </row>
    <row r="161" spans="1:10" x14ac:dyDescent="0.25">
      <c r="A161" t="s">
        <v>447</v>
      </c>
      <c r="B161" s="3" t="s">
        <v>448</v>
      </c>
      <c r="C161" t="s">
        <v>183</v>
      </c>
      <c r="D161" s="48" t="str">
        <f>IFERROR(VLOOKUP(B161,'Closed and Exempted Facilities'!B:C,2,0),"")</f>
        <v/>
      </c>
      <c r="E161" s="42"/>
      <c r="F161" s="6">
        <f>IFERROR(VLOOKUP(B161,'2018 Data'!B:C,2,0),0)</f>
        <v>6946.4489068800003</v>
      </c>
      <c r="G161" s="6">
        <f>IFERROR(VLOOKUP(B161,'2019 Data'!B:C,2,0),0)</f>
        <v>6414.9831144</v>
      </c>
      <c r="H161" s="6">
        <f>IFERROR(VLOOKUP(B161,'2020 Data'!B:C,2,0),0)</f>
        <v>6196.0395571199988</v>
      </c>
      <c r="I161" s="6">
        <f>IFERROR(VLOOKUP(B161,'2021 Data'!B:C,2,0),"ND")</f>
        <v>5014.7072135999997</v>
      </c>
      <c r="J161" s="49">
        <f>IFERROR(VLOOKUP(B161,'2022 Data'!B:C,2,0),"ND")</f>
        <v>6136.6624099199989</v>
      </c>
    </row>
    <row r="162" spans="1:10" x14ac:dyDescent="0.25">
      <c r="A162" t="s">
        <v>449</v>
      </c>
      <c r="B162" s="3" t="s">
        <v>450</v>
      </c>
      <c r="C162" t="s">
        <v>183</v>
      </c>
      <c r="D162" s="48" t="str">
        <f>IFERROR(VLOOKUP(B162,'Closed and Exempted Facilities'!B:C,2,0),"")</f>
        <v/>
      </c>
      <c r="E162" s="42"/>
      <c r="F162" s="6">
        <f>IFERROR(VLOOKUP(B162,'2018 Data'!B:C,2,0),0)</f>
        <v>7131.7127548800008</v>
      </c>
      <c r="G162" s="6">
        <f>IFERROR(VLOOKUP(B162,'2019 Data'!B:C,2,0),0)</f>
        <v>6775.5726158400012</v>
      </c>
      <c r="H162" s="6">
        <f>IFERROR(VLOOKUP(B162,'2020 Data'!B:C,2,0),0)</f>
        <v>5692.6716537600023</v>
      </c>
      <c r="I162" s="6">
        <f>IFERROR(VLOOKUP(B162,'2021 Data'!B:C,2,0),"ND")</f>
        <v>5714.2886875200002</v>
      </c>
      <c r="J162" s="49">
        <f>IFERROR(VLOOKUP(B162,'2022 Data'!B:C,2,0),"ND")</f>
        <v>6132.4085491200012</v>
      </c>
    </row>
    <row r="163" spans="1:10" x14ac:dyDescent="0.25">
      <c r="A163" t="s">
        <v>451</v>
      </c>
      <c r="B163" s="3" t="s">
        <v>452</v>
      </c>
      <c r="C163" t="s">
        <v>179</v>
      </c>
      <c r="D163" s="48" t="str">
        <f>IFERROR(VLOOKUP(B163,'Closed and Exempted Facilities'!B:C,2,0),"")</f>
        <v/>
      </c>
      <c r="E163" s="42"/>
      <c r="F163" s="6">
        <f>IFERROR(VLOOKUP(B163,'2018 Data'!B:C,2,0),0)</f>
        <v>5746.8397492799986</v>
      </c>
      <c r="G163" s="6">
        <f>IFERROR(VLOOKUP(B163,'2019 Data'!B:C,2,0),0)</f>
        <v>5749.0842527999994</v>
      </c>
      <c r="H163" s="6">
        <f>IFERROR(VLOOKUP(B163,'2020 Data'!B:C,2,0),0)</f>
        <v>5391.7863451199992</v>
      </c>
      <c r="I163" s="6">
        <f>IFERROR(VLOOKUP(B163,'2021 Data'!B:C,2,0),"ND")</f>
        <v>5845.5308620799997</v>
      </c>
      <c r="J163" s="49">
        <f>IFERROR(VLOOKUP(B163,'2022 Data'!B:C,2,0),"ND")</f>
        <v>6121.9894478400001</v>
      </c>
    </row>
    <row r="164" spans="1:10" x14ac:dyDescent="0.25">
      <c r="A164" t="s">
        <v>453</v>
      </c>
      <c r="B164" s="3" t="s">
        <v>454</v>
      </c>
      <c r="C164" t="s">
        <v>183</v>
      </c>
      <c r="D164" s="48" t="str">
        <f>IFERROR(VLOOKUP(B164,'Closed and Exempted Facilities'!B:C,2,0),"")</f>
        <v/>
      </c>
      <c r="E164" s="42"/>
      <c r="F164" s="6">
        <f>IFERROR(VLOOKUP(B164,'2018 Data'!B:C,2,0),0)</f>
        <v>4372.8048806400002</v>
      </c>
      <c r="G164" s="6">
        <f>IFERROR(VLOOKUP(B164,'2019 Data'!B:C,2,0),0)</f>
        <v>7093.6005571200003</v>
      </c>
      <c r="H164" s="6">
        <f>IFERROR(VLOOKUP(B164,'2020 Data'!B:C,2,0),0)</f>
        <v>7222.8783715199988</v>
      </c>
      <c r="I164" s="6">
        <f>IFERROR(VLOOKUP(B164,'2021 Data'!B:C,2,0),"ND")</f>
        <v>5783.0884675199995</v>
      </c>
      <c r="J164" s="49">
        <f>IFERROR(VLOOKUP(B164,'2022 Data'!B:C,2,0),"ND")</f>
        <v>6098.7977870400009</v>
      </c>
    </row>
    <row r="165" spans="1:10" x14ac:dyDescent="0.25">
      <c r="A165" t="s">
        <v>455</v>
      </c>
      <c r="B165" s="3" t="s">
        <v>456</v>
      </c>
      <c r="C165" t="s">
        <v>183</v>
      </c>
      <c r="D165" s="48" t="str">
        <f>IFERROR(VLOOKUP(B165,'Closed and Exempted Facilities'!B:C,2,0),"")</f>
        <v/>
      </c>
      <c r="E165" s="42"/>
      <c r="F165" s="6">
        <f>IFERROR(VLOOKUP(B165,'2018 Data'!B:C,2,0),0)</f>
        <v>7109.7493521600009</v>
      </c>
      <c r="G165" s="6">
        <f>IFERROR(VLOOKUP(B165,'2019 Data'!B:C,2,0),0)</f>
        <v>7012.2344241600013</v>
      </c>
      <c r="H165" s="6">
        <f>IFERROR(VLOOKUP(B165,'2020 Data'!B:C,2,0),0)</f>
        <v>5537.3586508799999</v>
      </c>
      <c r="I165" s="6">
        <f>IFERROR(VLOOKUP(B165,'2021 Data'!B:C,2,0),"ND")</f>
        <v>6256.3962081600002</v>
      </c>
      <c r="J165" s="49">
        <f>IFERROR(VLOOKUP(B165,'2022 Data'!B:C,2,0),"ND")</f>
        <v>6032.7805708799997</v>
      </c>
    </row>
    <row r="166" spans="1:10" x14ac:dyDescent="0.25">
      <c r="A166" t="s">
        <v>457</v>
      </c>
      <c r="B166" s="3" t="s">
        <v>458</v>
      </c>
      <c r="C166" t="s">
        <v>183</v>
      </c>
      <c r="D166" s="48" t="str">
        <f>IFERROR(VLOOKUP(B166,'Closed and Exempted Facilities'!B:C,2,0),"")</f>
        <v/>
      </c>
      <c r="E166" s="42"/>
      <c r="F166" s="6">
        <f>IFERROR(VLOOKUP(B166,'2018 Data'!B:C,2,0),0)</f>
        <v>10426.51373904</v>
      </c>
      <c r="G166" s="6">
        <f>IFERROR(VLOOKUP(B166,'2019 Data'!B:C,2,0),0)</f>
        <v>8658.0517161600001</v>
      </c>
      <c r="H166" s="6">
        <f>IFERROR(VLOOKUP(B166,'2020 Data'!B:C,2,0),0)</f>
        <v>5825.9026828799979</v>
      </c>
      <c r="I166" s="6">
        <f>IFERROR(VLOOKUP(B166,'2021 Data'!B:C,2,0),"ND")</f>
        <v>5619.107168640001</v>
      </c>
      <c r="J166" s="49">
        <f>IFERROR(VLOOKUP(B166,'2022 Data'!B:C,2,0),"ND")</f>
        <v>5860.63819152</v>
      </c>
    </row>
    <row r="167" spans="1:10" x14ac:dyDescent="0.25">
      <c r="A167" t="s">
        <v>459</v>
      </c>
      <c r="B167" s="3" t="s">
        <v>460</v>
      </c>
      <c r="C167" t="s">
        <v>225</v>
      </c>
      <c r="D167" s="48" t="str">
        <f>IFERROR(VLOOKUP(B167,'Closed and Exempted Facilities'!B:C,2,0),"")</f>
        <v/>
      </c>
      <c r="E167" s="42"/>
      <c r="F167" s="6">
        <f>IFERROR(VLOOKUP(B167,'2018 Data'!B:C,2,0),0)</f>
        <v>8228.5328865600004</v>
      </c>
      <c r="G167" s="6">
        <f>IFERROR(VLOOKUP(B167,'2019 Data'!B:C,2,0),0)</f>
        <v>8320.1642596799993</v>
      </c>
      <c r="H167" s="6">
        <f>IFERROR(VLOOKUP(B167,'2020 Data'!B:C,2,0),0)</f>
        <v>7238.5224912000003</v>
      </c>
      <c r="I167" s="6">
        <f>IFERROR(VLOOKUP(B167,'2021 Data'!B:C,2,0),"ND")</f>
        <v>6148.28346048</v>
      </c>
      <c r="J167" s="49">
        <f>IFERROR(VLOOKUP(B167,'2022 Data'!B:C,2,0),"ND")</f>
        <v>5813.2738238399997</v>
      </c>
    </row>
    <row r="168" spans="1:10" x14ac:dyDescent="0.25">
      <c r="A168" t="s">
        <v>461</v>
      </c>
      <c r="B168" s="3" t="s">
        <v>462</v>
      </c>
      <c r="C168" t="s">
        <v>179</v>
      </c>
      <c r="D168" s="48" t="str">
        <f>IFERROR(VLOOKUP(B168,'Closed and Exempted Facilities'!B:C,2,0),"")</f>
        <v/>
      </c>
      <c r="E168" s="42"/>
      <c r="F168" s="6">
        <f>IFERROR(VLOOKUP(B168,'2018 Data'!B:C,2,0),0)</f>
        <v>0</v>
      </c>
      <c r="G168" s="6">
        <f>IFERROR(VLOOKUP(B168,'2019 Data'!B:C,2,0),0)</f>
        <v>0</v>
      </c>
      <c r="H168" s="6">
        <f>IFERROR(VLOOKUP(B168,'2020 Data'!B:C,2,0),0)</f>
        <v>0</v>
      </c>
      <c r="I168" s="6" t="s">
        <v>180</v>
      </c>
      <c r="J168" s="49">
        <f>IFERROR(VLOOKUP(B168,'2022 Data'!B:C,2,0),"ND")</f>
        <v>5645.7634262399997</v>
      </c>
    </row>
    <row r="169" spans="1:10" x14ac:dyDescent="0.25">
      <c r="A169" t="s">
        <v>463</v>
      </c>
      <c r="B169" s="3" t="s">
        <v>464</v>
      </c>
      <c r="C169" t="s">
        <v>228</v>
      </c>
      <c r="D169" s="48" t="str">
        <f>IFERROR(VLOOKUP(B169,'Closed and Exempted Facilities'!B:C,2,0),"")</f>
        <v/>
      </c>
      <c r="E169" s="42"/>
      <c r="F169" s="6">
        <f>IFERROR(VLOOKUP(B169,'2018 Data'!B:C,2,0),0)</f>
        <v>6237.3033676799996</v>
      </c>
      <c r="G169" s="6">
        <f>IFERROR(VLOOKUP(B169,'2019 Data'!B:C,2,0),0)</f>
        <v>6648.5651601600002</v>
      </c>
      <c r="H169" s="6">
        <f>IFERROR(VLOOKUP(B169,'2020 Data'!B:C,2,0),0)</f>
        <v>7974.3746376000008</v>
      </c>
      <c r="I169" s="6">
        <f>IFERROR(VLOOKUP(B169,'2021 Data'!B:C,2,0),"ND")</f>
        <v>5921.2694519999986</v>
      </c>
      <c r="J169" s="49">
        <f>IFERROR(VLOOKUP(B169,'2022 Data'!B:C,2,0),"ND")</f>
        <v>5634.33315984</v>
      </c>
    </row>
    <row r="170" spans="1:10" x14ac:dyDescent="0.25">
      <c r="A170" t="s">
        <v>465</v>
      </c>
      <c r="B170" s="3" t="s">
        <v>466</v>
      </c>
      <c r="C170" t="s">
        <v>183</v>
      </c>
      <c r="D170" s="48" t="str">
        <f>IFERROR(VLOOKUP(B170,'Closed and Exempted Facilities'!B:C,2,0),"")</f>
        <v/>
      </c>
      <c r="E170" s="42"/>
      <c r="F170" s="6">
        <f>IFERROR(VLOOKUP(B170,'2018 Data'!B:C,2,0),0)</f>
        <v>6130.3533782399991</v>
      </c>
      <c r="G170" s="6">
        <f>IFERROR(VLOOKUP(B170,'2019 Data'!B:C,2,0),0)</f>
        <v>6051.5527161600003</v>
      </c>
      <c r="H170" s="6">
        <f>IFERROR(VLOOKUP(B170,'2020 Data'!B:C,2,0),0)</f>
        <v>5953.8477297599993</v>
      </c>
      <c r="I170" s="6">
        <f>IFERROR(VLOOKUP(B170,'2021 Data'!B:C,2,0),"ND")</f>
        <v>5785.2976809599977</v>
      </c>
      <c r="J170" s="49">
        <f>IFERROR(VLOOKUP(B170,'2022 Data'!B:C,2,0),"ND")</f>
        <v>5606.5861756799986</v>
      </c>
    </row>
    <row r="171" spans="1:10" x14ac:dyDescent="0.25">
      <c r="A171" t="s">
        <v>135</v>
      </c>
      <c r="B171" s="3" t="s">
        <v>467</v>
      </c>
      <c r="C171" t="s">
        <v>179</v>
      </c>
      <c r="D171" s="48" t="str">
        <f>IFERROR(VLOOKUP(B171,'Closed and Exempted Facilities'!B:C,2,0),"")</f>
        <v/>
      </c>
      <c r="E171" s="42"/>
      <c r="F171" s="6">
        <f>IFERROR(VLOOKUP(B171,'2018 Data'!B:C,2,0),0)</f>
        <v>2038.7189894399999</v>
      </c>
      <c r="G171" s="6">
        <f>IFERROR(VLOOKUP(B171,'2019 Data'!B:C,2,0),0)</f>
        <v>15052.547986560003</v>
      </c>
      <c r="H171" s="6">
        <f>IFERROR(VLOOKUP(B171,'2020 Data'!B:C,2,0),0)</f>
        <v>6942.0349252799997</v>
      </c>
      <c r="I171" s="6">
        <f>IFERROR(VLOOKUP(B171,'2021 Data'!B:C,2,0),"ND")</f>
        <v>7123.3969968000001</v>
      </c>
      <c r="J171" s="49">
        <f>IFERROR(VLOOKUP(B171,'2022 Data'!B:C,2,0),"ND")</f>
        <v>5593.5149314464006</v>
      </c>
    </row>
    <row r="172" spans="1:10" x14ac:dyDescent="0.25">
      <c r="A172" t="s">
        <v>468</v>
      </c>
      <c r="B172" s="3" t="s">
        <v>469</v>
      </c>
      <c r="C172" t="s">
        <v>183</v>
      </c>
      <c r="D172" s="48" t="str">
        <f>IFERROR(VLOOKUP(B172,'Closed and Exempted Facilities'!B:C,2,0),"")</f>
        <v/>
      </c>
      <c r="E172" s="42"/>
      <c r="F172" s="6">
        <f>IFERROR(VLOOKUP(B172,'2018 Data'!B:C,2,0),0)</f>
        <v>4216.2999984000016</v>
      </c>
      <c r="G172" s="6">
        <f>IFERROR(VLOOKUP(B172,'2019 Data'!B:C,2,0),0)</f>
        <v>6017.7314836800006</v>
      </c>
      <c r="H172" s="6">
        <f>IFERROR(VLOOKUP(B172,'2020 Data'!B:C,2,0),0)</f>
        <v>5591.0791339199995</v>
      </c>
      <c r="I172" s="6">
        <f>IFERROR(VLOOKUP(B172,'2021 Data'!B:C,2,0),"ND")</f>
        <v>5442.8715935999999</v>
      </c>
      <c r="J172" s="49">
        <f>IFERROR(VLOOKUP(B172,'2022 Data'!B:C,2,0),"ND")</f>
        <v>5520.6866736000011</v>
      </c>
    </row>
    <row r="173" spans="1:10" x14ac:dyDescent="0.25">
      <c r="A173" t="s">
        <v>470</v>
      </c>
      <c r="B173" s="3" t="s">
        <v>471</v>
      </c>
      <c r="C173" t="s">
        <v>225</v>
      </c>
      <c r="D173" s="48" t="str">
        <f>IFERROR(VLOOKUP(B173,'Closed and Exempted Facilities'!B:C,2,0),"")</f>
        <v/>
      </c>
      <c r="E173" s="42"/>
      <c r="F173" s="6">
        <f>IFERROR(VLOOKUP(B173,'2018 Data'!B:C,2,0),0)</f>
        <v>27195.878394720003</v>
      </c>
      <c r="G173" s="6">
        <f>IFERROR(VLOOKUP(B173,'2019 Data'!B:C,2,0),0)</f>
        <v>13049.002955520002</v>
      </c>
      <c r="H173" s="6">
        <f>IFERROR(VLOOKUP(B173,'2020 Data'!B:C,2,0),0)</f>
        <v>6337.9294473600003</v>
      </c>
      <c r="I173" s="6">
        <f>IFERROR(VLOOKUP(B173,'2021 Data'!B:C,2,0),"ND")</f>
        <v>6332.7302841599994</v>
      </c>
      <c r="J173" s="49">
        <f>IFERROR(VLOOKUP(B173,'2022 Data'!B:C,2,0),"ND")</f>
        <v>5515.6318459200002</v>
      </c>
    </row>
    <row r="174" spans="1:10" x14ac:dyDescent="0.25">
      <c r="A174" t="s">
        <v>472</v>
      </c>
      <c r="B174" s="3" t="s">
        <v>473</v>
      </c>
      <c r="C174" t="s">
        <v>183</v>
      </c>
      <c r="D174" s="48" t="str">
        <f>IFERROR(VLOOKUP(B174,'Closed and Exempted Facilities'!B:C,2,0),"")</f>
        <v/>
      </c>
      <c r="E174" s="42"/>
      <c r="F174" s="6">
        <f>IFERROR(VLOOKUP(B174,'2018 Data'!B:C,2,0),0)</f>
        <v>3163.10285088</v>
      </c>
      <c r="G174" s="6">
        <f>IFERROR(VLOOKUP(B174,'2019 Data'!B:C,2,0),0)</f>
        <v>4027.88072736</v>
      </c>
      <c r="H174" s="6">
        <f>IFERROR(VLOOKUP(B174,'2020 Data'!B:C,2,0),0)</f>
        <v>3868.4113876799997</v>
      </c>
      <c r="I174" s="6">
        <f>IFERROR(VLOOKUP(B174,'2021 Data'!B:C,2,0),"ND")</f>
        <v>4661.3584382400004</v>
      </c>
      <c r="J174" s="49">
        <f>IFERROR(VLOOKUP(B174,'2022 Data'!B:C,2,0),"ND")</f>
        <v>5454.2942395199998</v>
      </c>
    </row>
    <row r="175" spans="1:10" x14ac:dyDescent="0.25">
      <c r="A175" t="s">
        <v>474</v>
      </c>
      <c r="B175" s="3" t="s">
        <v>475</v>
      </c>
      <c r="C175" t="s">
        <v>179</v>
      </c>
      <c r="D175" s="48" t="str">
        <f>IFERROR(VLOOKUP(B175,'Closed and Exempted Facilities'!B:C,2,0),"")</f>
        <v/>
      </c>
      <c r="E175" s="42"/>
      <c r="F175" s="6">
        <f>IFERROR(VLOOKUP(B175,'2018 Data'!B:C,2,0),0)</f>
        <v>6745.1462164799996</v>
      </c>
      <c r="G175" s="6">
        <f>IFERROR(VLOOKUP(B175,'2019 Data'!B:C,2,0),0)</f>
        <v>8395.1300059200021</v>
      </c>
      <c r="H175" s="6">
        <f>IFERROR(VLOOKUP(B175,'2020 Data'!B:C,2,0),0)</f>
        <v>4300.6805755200003</v>
      </c>
      <c r="I175" s="6">
        <f>IFERROR(VLOOKUP(B175,'2021 Data'!B:C,2,0),"ND")</f>
        <v>5379.0010848000002</v>
      </c>
      <c r="J175" s="49">
        <f>IFERROR(VLOOKUP(B175,'2022 Data'!B:C,2,0),"ND")</f>
        <v>5434.0926191999997</v>
      </c>
    </row>
    <row r="176" spans="1:10" x14ac:dyDescent="0.25">
      <c r="A176" t="s">
        <v>79</v>
      </c>
      <c r="B176" s="3" t="s">
        <v>80</v>
      </c>
      <c r="C176" t="s">
        <v>192</v>
      </c>
      <c r="D176" s="48" t="str">
        <f>IFERROR(VLOOKUP(B176,'Closed and Exempted Facilities'!B:C,2,0),"")</f>
        <v/>
      </c>
      <c r="E176" s="42"/>
      <c r="F176" s="6">
        <f>IFERROR(VLOOKUP(B176,'2018 Data'!B:C,2,0),0)</f>
        <v>3710.2027838400004</v>
      </c>
      <c r="G176" s="6">
        <f>IFERROR(VLOOKUP(B176,'2019 Data'!B:C,2,0),0)</f>
        <v>3342.6531532800004</v>
      </c>
      <c r="H176" s="6">
        <f>IFERROR(VLOOKUP(B176,'2020 Data'!B:C,2,0),0)</f>
        <v>2952.81026208</v>
      </c>
      <c r="I176" s="6">
        <f>IFERROR(VLOOKUP(B176,'2021 Data'!B:C,2,0),"ND")</f>
        <v>6229.135309924799</v>
      </c>
      <c r="J176" s="49">
        <f>IFERROR(VLOOKUP(B176,'2022 Data'!B:C,2,0),"ND")</f>
        <v>5395.639223520001</v>
      </c>
    </row>
    <row r="177" spans="1:10" x14ac:dyDescent="0.25">
      <c r="A177" t="s">
        <v>476</v>
      </c>
      <c r="B177" s="3" t="s">
        <v>477</v>
      </c>
      <c r="C177" t="s">
        <v>228</v>
      </c>
      <c r="D177" s="48" t="str">
        <f>IFERROR(VLOOKUP(B177,'Closed and Exempted Facilities'!B:C,2,0),"")</f>
        <v/>
      </c>
      <c r="E177" s="42"/>
      <c r="F177" s="6">
        <f>IFERROR(VLOOKUP(B177,'2018 Data'!B:C,2,0),0)</f>
        <v>5136.5056175999998</v>
      </c>
      <c r="G177" s="6">
        <f>IFERROR(VLOOKUP(B177,'2019 Data'!B:C,2,0),0)</f>
        <v>5634.0560102399995</v>
      </c>
      <c r="H177" s="6">
        <f>IFERROR(VLOOKUP(B177,'2020 Data'!B:C,2,0),0)</f>
        <v>4537.7204140800004</v>
      </c>
      <c r="I177" s="6">
        <f>IFERROR(VLOOKUP(B177,'2021 Data'!B:C,2,0),"ND")</f>
        <v>5162.0374915199991</v>
      </c>
      <c r="J177" s="49">
        <f>IFERROR(VLOOKUP(B177,'2022 Data'!B:C,2,0),"ND")</f>
        <v>5363.1169199999995</v>
      </c>
    </row>
    <row r="178" spans="1:10" x14ac:dyDescent="0.25">
      <c r="A178" t="s">
        <v>145</v>
      </c>
      <c r="B178" s="3" t="s">
        <v>146</v>
      </c>
      <c r="C178" t="s">
        <v>183</v>
      </c>
      <c r="D178" s="48" t="str">
        <f>IFERROR(VLOOKUP(B178,'Closed and Exempted Facilities'!B:C,2,0),"")</f>
        <v/>
      </c>
      <c r="E178" s="42"/>
      <c r="F178" s="6">
        <f>IFERROR(VLOOKUP(B178,'2018 Data'!B:C,2,0),0)</f>
        <v>5225.443967520001</v>
      </c>
      <c r="G178" s="6">
        <f>IFERROR(VLOOKUP(B178,'2019 Data'!B:C,2,0),0)</f>
        <v>5604.4873684799995</v>
      </c>
      <c r="H178" s="6">
        <f>IFERROR(VLOOKUP(B178,'2020 Data'!B:C,2,0),0)</f>
        <v>6199.38086544</v>
      </c>
      <c r="I178" s="6" t="s">
        <v>180</v>
      </c>
      <c r="J178" s="49">
        <f>IFERROR(VLOOKUP(B178,'2022 Data'!B:C,2,0),"ND")</f>
        <v>5338.5874113599994</v>
      </c>
    </row>
    <row r="179" spans="1:10" x14ac:dyDescent="0.25">
      <c r="A179" t="s">
        <v>478</v>
      </c>
      <c r="B179" s="3" t="s">
        <v>479</v>
      </c>
      <c r="C179" t="s">
        <v>179</v>
      </c>
      <c r="D179" s="48" t="str">
        <f>IFERROR(VLOOKUP(B179,'Closed and Exempted Facilities'!B:C,2,0),"")</f>
        <v/>
      </c>
      <c r="E179" s="42"/>
      <c r="F179" s="6">
        <f>IFERROR(VLOOKUP(B179,'2018 Data'!B:C,2,0),0)</f>
        <v>11859.626378879995</v>
      </c>
      <c r="G179" s="6">
        <f>IFERROR(VLOOKUP(B179,'2019 Data'!B:C,2,0),0)</f>
        <v>10604.968053120003</v>
      </c>
      <c r="H179" s="6">
        <f>IFERROR(VLOOKUP(B179,'2020 Data'!B:C,2,0),0)</f>
        <v>12116.802972960002</v>
      </c>
      <c r="I179" s="6">
        <f>IFERROR(VLOOKUP(B179,'2021 Data'!B:C,2,0),"ND")</f>
        <v>5139.0434188799991</v>
      </c>
      <c r="J179" s="49">
        <f>IFERROR(VLOOKUP(B179,'2022 Data'!B:C,2,0),"ND")</f>
        <v>5287.9472352000003</v>
      </c>
    </row>
    <row r="180" spans="1:10" x14ac:dyDescent="0.25">
      <c r="A180" t="s">
        <v>134</v>
      </c>
      <c r="B180" s="3" t="s">
        <v>480</v>
      </c>
      <c r="C180" t="s">
        <v>179</v>
      </c>
      <c r="D180" s="48" t="str">
        <f>IFERROR(VLOOKUP(B180,'Closed and Exempted Facilities'!B:C,2,0),"")</f>
        <v/>
      </c>
      <c r="E180" s="42"/>
      <c r="F180" s="6">
        <v>0</v>
      </c>
      <c r="G180" s="6">
        <v>0</v>
      </c>
      <c r="H180" s="6">
        <v>0</v>
      </c>
      <c r="I180" s="6">
        <f>IFERROR(VLOOKUP(B180,'2021 Data'!B:C,2,0),"ND")</f>
        <v>7266.4703294400006</v>
      </c>
      <c r="J180" s="49">
        <f>IFERROR(VLOOKUP(B180,'2022 Data'!B:C,2,0),"ND")</f>
        <v>5273.7711656111996</v>
      </c>
    </row>
    <row r="181" spans="1:10" x14ac:dyDescent="0.25">
      <c r="A181" t="s">
        <v>481</v>
      </c>
      <c r="B181" s="3" t="s">
        <v>482</v>
      </c>
      <c r="C181" t="s">
        <v>192</v>
      </c>
      <c r="D181" s="48" t="str">
        <f>IFERROR(VLOOKUP(B181,'Closed and Exempted Facilities'!B:C,2,0),"")</f>
        <v/>
      </c>
      <c r="E181" s="42"/>
      <c r="F181" s="6">
        <f>IFERROR(VLOOKUP(B181,'2018 Data'!B:C,2,0),0)</f>
        <v>4612.1115398400007</v>
      </c>
      <c r="G181" s="6">
        <f>IFERROR(VLOOKUP(B181,'2019 Data'!B:C,2,0),0)</f>
        <v>5588.1263793600001</v>
      </c>
      <c r="H181" s="6">
        <f>IFERROR(VLOOKUP(B181,'2020 Data'!B:C,2,0),0)</f>
        <v>4528.6226496000008</v>
      </c>
      <c r="I181" s="6">
        <f>IFERROR(VLOOKUP(B181,'2021 Data'!B:C,2,0),"ND")</f>
        <v>4997.3001321599986</v>
      </c>
      <c r="J181" s="49">
        <f>IFERROR(VLOOKUP(B181,'2022 Data'!B:C,2,0),"ND")</f>
        <v>5163.6494952000003</v>
      </c>
    </row>
    <row r="182" spans="1:10" x14ac:dyDescent="0.25">
      <c r="A182" t="s">
        <v>483</v>
      </c>
      <c r="B182" s="3" t="s">
        <v>484</v>
      </c>
      <c r="C182" t="s">
        <v>179</v>
      </c>
      <c r="D182" s="48" t="str">
        <f>IFERROR(VLOOKUP(B182,'Closed and Exempted Facilities'!B:C,2,0),"")</f>
        <v/>
      </c>
      <c r="E182" s="42"/>
      <c r="F182" s="6">
        <f>IFERROR(VLOOKUP(B182,'2018 Data'!B:C,2,0),0)</f>
        <v>6431.8843411200014</v>
      </c>
      <c r="G182" s="6">
        <f>IFERROR(VLOOKUP(B182,'2019 Data'!B:C,2,0),0)</f>
        <v>6615.2119521600007</v>
      </c>
      <c r="H182" s="6">
        <f>IFERROR(VLOOKUP(B182,'2020 Data'!B:C,2,0),0)</f>
        <v>5990.6173622400001</v>
      </c>
      <c r="I182" s="6">
        <f>IFERROR(VLOOKUP(B182,'2021 Data'!B:C,2,0),"ND")</f>
        <v>5043.8295129600001</v>
      </c>
      <c r="J182" s="49">
        <f>IFERROR(VLOOKUP(B182,'2022 Data'!B:C,2,0),"ND")</f>
        <v>5125.0594752000006</v>
      </c>
    </row>
    <row r="183" spans="1:10" x14ac:dyDescent="0.25">
      <c r="A183" t="s">
        <v>485</v>
      </c>
      <c r="B183" s="3" t="s">
        <v>486</v>
      </c>
      <c r="C183" t="s">
        <v>183</v>
      </c>
      <c r="D183" s="48" t="str">
        <f>IFERROR(VLOOKUP(B183,'Closed and Exempted Facilities'!B:C,2,0),"")</f>
        <v/>
      </c>
      <c r="E183" s="42"/>
      <c r="F183" s="6">
        <f>IFERROR(VLOOKUP(B183,'2018 Data'!B:C,2,0),0)</f>
        <v>0</v>
      </c>
      <c r="G183" s="6">
        <f>IFERROR(VLOOKUP(B183,'2019 Data'!B:C,2,0),0)</f>
        <v>0</v>
      </c>
      <c r="H183" s="6">
        <f>IFERROR(VLOOKUP(B183,'2020 Data'!B:C,2,0),0)</f>
        <v>0</v>
      </c>
      <c r="I183" s="6">
        <v>0</v>
      </c>
      <c r="J183" s="49">
        <f>IFERROR(VLOOKUP(B183,'2022 Data'!B:C,2,0),"ND")</f>
        <v>5019.3496281599992</v>
      </c>
    </row>
    <row r="184" spans="1:10" x14ac:dyDescent="0.25">
      <c r="A184" t="s">
        <v>487</v>
      </c>
      <c r="B184" s="3" t="s">
        <v>488</v>
      </c>
      <c r="C184" t="s">
        <v>179</v>
      </c>
      <c r="D184" s="48" t="str">
        <f>IFERROR(VLOOKUP(B184,'Closed and Exempted Facilities'!B:C,2,0),"")</f>
        <v/>
      </c>
      <c r="E184" s="42"/>
      <c r="F184" s="6">
        <f>IFERROR(VLOOKUP(B184,'2018 Data'!B:C,2,0),0)</f>
        <v>9259.1220657600006</v>
      </c>
      <c r="G184" s="6">
        <f>IFERROR(VLOOKUP(B184,'2019 Data'!B:C,2,0),0)</f>
        <v>7737.103553760001</v>
      </c>
      <c r="H184" s="6">
        <f>IFERROR(VLOOKUP(B184,'2020 Data'!B:C,2,0),0)</f>
        <v>5914.90898208</v>
      </c>
      <c r="I184" s="6">
        <f>IFERROR(VLOOKUP(B184,'2021 Data'!B:C,2,0),"ND")</f>
        <v>4973.3852515200006</v>
      </c>
      <c r="J184" s="49">
        <f>IFERROR(VLOOKUP(B184,'2022 Data'!B:C,2,0),"ND")</f>
        <v>4996.0168977599997</v>
      </c>
    </row>
    <row r="185" spans="1:10" x14ac:dyDescent="0.25">
      <c r="A185" t="s">
        <v>489</v>
      </c>
      <c r="B185" s="3" t="s">
        <v>490</v>
      </c>
      <c r="C185" t="s">
        <v>179</v>
      </c>
      <c r="D185" s="48" t="str">
        <f>IFERROR(VLOOKUP(B185,'Closed and Exempted Facilities'!B:C,2,0),"")</f>
        <v/>
      </c>
      <c r="E185" s="42"/>
      <c r="F185" s="6">
        <f>IFERROR(VLOOKUP(B185,'2018 Data'!B:C,2,0),0)</f>
        <v>5694.4206446400003</v>
      </c>
      <c r="G185" s="6">
        <f>IFERROR(VLOOKUP(B185,'2019 Data'!B:C,2,0),0)</f>
        <v>4496.61409344</v>
      </c>
      <c r="H185" s="6">
        <f>IFERROR(VLOOKUP(B185,'2020 Data'!B:C,2,0),0)</f>
        <v>4736.1020112000006</v>
      </c>
      <c r="I185" s="6">
        <f>IFERROR(VLOOKUP(B185,'2021 Data'!B:C,2,0),"ND")</f>
        <v>4996.6737105599996</v>
      </c>
      <c r="J185" s="49">
        <f>IFERROR(VLOOKUP(B185,'2022 Data'!B:C,2,0),"ND")</f>
        <v>4975.5055593599991</v>
      </c>
    </row>
    <row r="186" spans="1:10" x14ac:dyDescent="0.25">
      <c r="A186" t="s">
        <v>53</v>
      </c>
      <c r="B186" s="3" t="s">
        <v>54</v>
      </c>
      <c r="C186" t="s">
        <v>183</v>
      </c>
      <c r="D186" s="48" t="str">
        <f>IFERROR(VLOOKUP(B186,'Closed and Exempted Facilities'!B:C,2,0),"")</f>
        <v/>
      </c>
      <c r="E186" s="42"/>
      <c r="F186" s="6" t="s">
        <v>180</v>
      </c>
      <c r="G186" s="6">
        <f>IFERROR(VLOOKUP(B186,'2019 Data'!B:C,2,0),0)</f>
        <v>9707.4769075200002</v>
      </c>
      <c r="H186" s="6">
        <f>IFERROR(VLOOKUP(B186,'2020 Data'!B:C,2,0),0)</f>
        <v>6743.2467211199992</v>
      </c>
      <c r="I186" s="6">
        <f>IFERROR(VLOOKUP(B186,'2021 Data'!B:C,2,0),"ND")</f>
        <v>7050.6104356800006</v>
      </c>
      <c r="J186" s="49">
        <f>IFERROR(VLOOKUP(B186,'2022 Data'!B:C,2,0),"ND")</f>
        <v>4842.9869543999994</v>
      </c>
    </row>
    <row r="187" spans="1:10" x14ac:dyDescent="0.25">
      <c r="A187" t="s">
        <v>491</v>
      </c>
      <c r="B187" s="3" t="s">
        <v>492</v>
      </c>
      <c r="C187" t="s">
        <v>183</v>
      </c>
      <c r="D187" s="48" t="str">
        <f>IFERROR(VLOOKUP(B187,'Closed and Exempted Facilities'!B:C,2,0),"")</f>
        <v/>
      </c>
      <c r="E187" s="42"/>
      <c r="F187" s="6">
        <f>IFERROR(VLOOKUP(B187,'2018 Data'!B:C,2,0),0)</f>
        <v>2375.7554015999999</v>
      </c>
      <c r="G187" s="6">
        <f>IFERROR(VLOOKUP(B187,'2019 Data'!B:C,2,0),0)</f>
        <v>4880.0035267200001</v>
      </c>
      <c r="H187" s="6">
        <f>IFERROR(VLOOKUP(B187,'2020 Data'!B:C,2,0),0)</f>
        <v>4256.6807404799993</v>
      </c>
      <c r="I187" s="6">
        <f>IFERROR(VLOOKUP(B187,'2021 Data'!B:C,2,0),"ND")</f>
        <v>4714.7967820800004</v>
      </c>
      <c r="J187" s="49">
        <f>IFERROR(VLOOKUP(B187,'2022 Data'!B:C,2,0),"ND")</f>
        <v>4822.713574559999</v>
      </c>
    </row>
    <row r="188" spans="1:10" x14ac:dyDescent="0.25">
      <c r="A188" t="s">
        <v>139</v>
      </c>
      <c r="B188" s="3" t="s">
        <v>493</v>
      </c>
      <c r="C188" t="s">
        <v>179</v>
      </c>
      <c r="D188" s="48" t="str">
        <f>IFERROR(VLOOKUP(B188,'Closed and Exempted Facilities'!B:C,2,0),"")</f>
        <v/>
      </c>
      <c r="E188" s="42"/>
      <c r="F188" s="6">
        <f>IFERROR(VLOOKUP(B188,'2018 Data'!B:C,2,0),0)</f>
        <v>275.70914783999996</v>
      </c>
      <c r="G188" s="6">
        <f>IFERROR(VLOOKUP(B188,'2019 Data'!B:C,2,0),0)</f>
        <v>293.69012400000003</v>
      </c>
      <c r="H188" s="6" t="s">
        <v>180</v>
      </c>
      <c r="I188" s="6" t="s">
        <v>180</v>
      </c>
      <c r="J188" s="49">
        <f>IFERROR(VLOOKUP(B188,'2022 Data'!B:C,2,0),"ND")</f>
        <v>4762.9314442079994</v>
      </c>
    </row>
    <row r="189" spans="1:10" x14ac:dyDescent="0.25">
      <c r="A189" t="s">
        <v>97</v>
      </c>
      <c r="B189" s="3" t="s">
        <v>98</v>
      </c>
      <c r="C189" t="s">
        <v>225</v>
      </c>
      <c r="D189" s="48" t="str">
        <f>IFERROR(VLOOKUP(B189,'Closed and Exempted Facilities'!B:C,2,0),"")</f>
        <v/>
      </c>
      <c r="E189" s="42"/>
      <c r="F189" s="6">
        <f>IFERROR(VLOOKUP(B189,'2018 Data'!B:C,2,0),0)</f>
        <v>2328.8366505600002</v>
      </c>
      <c r="G189" s="6">
        <f>IFERROR(VLOOKUP(B189,'2019 Data'!B:C,2,0),0)</f>
        <v>1420.3304639999999</v>
      </c>
      <c r="H189" s="6">
        <f>IFERROR(VLOOKUP(B189,'2020 Data'!B:C,2,0),0)</f>
        <v>2934.6831360000001</v>
      </c>
      <c r="I189" s="6">
        <f>IFERROR(VLOOKUP(B189,'2021 Data'!B:C,2,0),"ND")</f>
        <v>1589.1424214400001</v>
      </c>
      <c r="J189" s="49">
        <f>IFERROR(VLOOKUP(B189,'2022 Data'!B:C,2,0),"ND")</f>
        <v>4761.1368302399997</v>
      </c>
    </row>
    <row r="190" spans="1:10" x14ac:dyDescent="0.25">
      <c r="A190" t="s">
        <v>494</v>
      </c>
      <c r="B190" s="3" t="s">
        <v>495</v>
      </c>
      <c r="C190" t="s">
        <v>183</v>
      </c>
      <c r="D190" s="48" t="str">
        <f>IFERROR(VLOOKUP(B190,'Closed and Exempted Facilities'!B:C,2,0),"")</f>
        <v/>
      </c>
      <c r="E190" s="42"/>
      <c r="F190" s="6">
        <f>IFERROR(VLOOKUP(B190,'2018 Data'!B:C,2,0),0)</f>
        <v>5411.2817102399995</v>
      </c>
      <c r="G190" s="6">
        <f>IFERROR(VLOOKUP(B190,'2019 Data'!B:C,2,0),0)</f>
        <v>5704.4109124799998</v>
      </c>
      <c r="H190" s="6">
        <f>IFERROR(VLOOKUP(B190,'2020 Data'!B:C,2,0),0)</f>
        <v>5236.1557315200007</v>
      </c>
      <c r="I190" s="6">
        <f>IFERROR(VLOOKUP(B190,'2021 Data'!B:C,2,0),"ND")</f>
        <v>5162.6788819200001</v>
      </c>
      <c r="J190" s="49">
        <f>IFERROR(VLOOKUP(B190,'2022 Data'!B:C,2,0),"ND")</f>
        <v>4756.3007284800005</v>
      </c>
    </row>
    <row r="191" spans="1:10" x14ac:dyDescent="0.25">
      <c r="A191" t="s">
        <v>496</v>
      </c>
      <c r="B191" s="3" t="s">
        <v>497</v>
      </c>
      <c r="C191" t="s">
        <v>179</v>
      </c>
      <c r="D191" s="48" t="str">
        <f>IFERROR(VLOOKUP(B191,'Closed and Exempted Facilities'!B:C,2,0),"")</f>
        <v/>
      </c>
      <c r="E191" s="42"/>
      <c r="F191" s="6">
        <f>IFERROR(VLOOKUP(B191,'2018 Data'!B:C,2,0),0)</f>
        <v>0</v>
      </c>
      <c r="G191" s="6">
        <f>IFERROR(VLOOKUP(B191,'2019 Data'!B:C,2,0),0)</f>
        <v>0</v>
      </c>
      <c r="H191" s="6">
        <f>IFERROR(VLOOKUP(B191,'2020 Data'!B:C,2,0),0)</f>
        <v>0</v>
      </c>
      <c r="I191" s="6" t="s">
        <v>180</v>
      </c>
      <c r="J191" s="49">
        <f>IFERROR(VLOOKUP(B191,'2022 Data'!B:C,2,0),"ND")</f>
        <v>4720.28942448</v>
      </c>
    </row>
    <row r="192" spans="1:10" x14ac:dyDescent="0.25">
      <c r="A192" t="s">
        <v>498</v>
      </c>
      <c r="B192" s="3" t="s">
        <v>499</v>
      </c>
      <c r="C192" t="s">
        <v>179</v>
      </c>
      <c r="D192" s="48" t="str">
        <f>IFERROR(VLOOKUP(B192,'Closed and Exempted Facilities'!B:C,2,0),"")</f>
        <v/>
      </c>
      <c r="E192" s="42"/>
      <c r="F192" s="6">
        <f>IFERROR(VLOOKUP(B192,'2018 Data'!B:C,2,0),0)</f>
        <v>5197.0652092799992</v>
      </c>
      <c r="G192" s="6">
        <f>IFERROR(VLOOKUP(B192,'2019 Data'!B:C,2,0),0)</f>
        <v>4322.7237211199999</v>
      </c>
      <c r="H192" s="6">
        <f>IFERROR(VLOOKUP(B192,'2020 Data'!B:C,2,0),0)</f>
        <v>4308.9116011199985</v>
      </c>
      <c r="I192" s="6">
        <f>IFERROR(VLOOKUP(B192,'2021 Data'!B:C,2,0),"ND")</f>
        <v>4626.5805633599985</v>
      </c>
      <c r="J192" s="49">
        <f>IFERROR(VLOOKUP(B192,'2022 Data'!B:C,2,0),"ND")</f>
        <v>4666.5166867199996</v>
      </c>
    </row>
    <row r="193" spans="1:10" x14ac:dyDescent="0.25">
      <c r="A193" t="s">
        <v>85</v>
      </c>
      <c r="B193" s="3" t="s">
        <v>86</v>
      </c>
      <c r="C193" t="s">
        <v>192</v>
      </c>
      <c r="D193" s="48" t="str">
        <f>IFERROR(VLOOKUP(B193,'Closed and Exempted Facilities'!B:C,2,0),"")</f>
        <v/>
      </c>
      <c r="E193" s="42"/>
      <c r="F193" s="6">
        <f>IFERROR(VLOOKUP(B193,'2018 Data'!B:C,2,0),0)</f>
        <v>2783.9303553599998</v>
      </c>
      <c r="G193" s="6">
        <f>IFERROR(VLOOKUP(B193,'2019 Data'!B:C,2,0),0)</f>
        <v>1832.56604496</v>
      </c>
      <c r="H193" s="6">
        <f>IFERROR(VLOOKUP(B193,'2020 Data'!B:C,2,0),0)</f>
        <v>2184.8735361599997</v>
      </c>
      <c r="I193" s="6">
        <f>IFERROR(VLOOKUP(B193,'2021 Data'!B:C,2,0),"ND")</f>
        <v>5564.5504286399992</v>
      </c>
      <c r="J193" s="49">
        <f>IFERROR(VLOOKUP(B193,'2022 Data'!B:C,2,0),"ND")</f>
        <v>4596.1045401600004</v>
      </c>
    </row>
    <row r="194" spans="1:10" x14ac:dyDescent="0.25">
      <c r="A194" t="s">
        <v>500</v>
      </c>
      <c r="B194" s="3" t="s">
        <v>501</v>
      </c>
      <c r="C194" t="s">
        <v>183</v>
      </c>
      <c r="D194" s="48" t="str">
        <f>IFERROR(VLOOKUP(B194,'Closed and Exempted Facilities'!B:C,2,0),"")</f>
        <v/>
      </c>
      <c r="E194" s="42"/>
      <c r="F194" s="6">
        <f>IFERROR(VLOOKUP(B194,'2018 Data'!B:C,2,0),0)</f>
        <v>4958.5252248000015</v>
      </c>
      <c r="G194" s="6">
        <f>IFERROR(VLOOKUP(B194,'2019 Data'!B:C,2,0),0)</f>
        <v>6275.1997425600002</v>
      </c>
      <c r="H194" s="6">
        <f>IFERROR(VLOOKUP(B194,'2020 Data'!B:C,2,0),0)</f>
        <v>4737.8964527999988</v>
      </c>
      <c r="I194" s="6">
        <f>IFERROR(VLOOKUP(B194,'2021 Data'!B:C,2,0),"ND")</f>
        <v>5007.6555480000006</v>
      </c>
      <c r="J194" s="49">
        <f>IFERROR(VLOOKUP(B194,'2022 Data'!B:C,2,0),"ND")</f>
        <v>4594.6429502399997</v>
      </c>
    </row>
    <row r="195" spans="1:10" x14ac:dyDescent="0.25">
      <c r="A195" t="s">
        <v>502</v>
      </c>
      <c r="B195" s="3" t="s">
        <v>503</v>
      </c>
      <c r="C195" t="s">
        <v>179</v>
      </c>
      <c r="D195" s="48" t="str">
        <f>IFERROR(VLOOKUP(B195,'Closed and Exempted Facilities'!B:C,2,0),"")</f>
        <v/>
      </c>
      <c r="E195" s="42"/>
      <c r="F195" s="6">
        <f>IFERROR(VLOOKUP(B195,'2018 Data'!B:C,2,0),0)</f>
        <v>4364.3645640000004</v>
      </c>
      <c r="G195" s="6">
        <f>IFERROR(VLOOKUP(B195,'2019 Data'!B:C,2,0),0)</f>
        <v>3926.9213424</v>
      </c>
      <c r="H195" s="6">
        <f>IFERROR(VLOOKUP(B195,'2020 Data'!B:C,2,0),0)</f>
        <v>3298.9153176</v>
      </c>
      <c r="I195" s="6">
        <f>IFERROR(VLOOKUP(B195,'2021 Data'!B:C,2,0),"ND")</f>
        <v>4652.9878852800011</v>
      </c>
      <c r="J195" s="49">
        <f>IFERROR(VLOOKUP(B195,'2022 Data'!B:C,2,0),"ND")</f>
        <v>4590.6662390399997</v>
      </c>
    </row>
    <row r="196" spans="1:10" x14ac:dyDescent="0.25">
      <c r="A196" t="s">
        <v>504</v>
      </c>
      <c r="B196" s="3" t="s">
        <v>505</v>
      </c>
      <c r="C196" t="s">
        <v>179</v>
      </c>
      <c r="D196" s="48" t="str">
        <f>IFERROR(VLOOKUP(B196,'Closed and Exempted Facilities'!B:C,2,0),"")</f>
        <v/>
      </c>
      <c r="E196" s="42"/>
      <c r="F196" s="6">
        <f>IFERROR(VLOOKUP(B196,'2018 Data'!B:C,2,0),0)</f>
        <v>4939.1222126399998</v>
      </c>
      <c r="G196" s="6">
        <f>IFERROR(VLOOKUP(B196,'2019 Data'!B:C,2,0),0)</f>
        <v>4297.0911479999995</v>
      </c>
      <c r="H196" s="6">
        <f>IFERROR(VLOOKUP(B196,'2020 Data'!B:C,2,0),0)</f>
        <v>3801.3839135999997</v>
      </c>
      <c r="I196" s="6">
        <f>IFERROR(VLOOKUP(B196,'2021 Data'!B:C,2,0),"ND")</f>
        <v>4181.8973414400007</v>
      </c>
      <c r="J196" s="49">
        <f>IFERROR(VLOOKUP(B196,'2022 Data'!B:C,2,0),"ND")</f>
        <v>4585.3791681599996</v>
      </c>
    </row>
    <row r="197" spans="1:10" x14ac:dyDescent="0.25">
      <c r="A197" t="s">
        <v>506</v>
      </c>
      <c r="B197" s="3" t="s">
        <v>507</v>
      </c>
      <c r="C197" t="s">
        <v>251</v>
      </c>
      <c r="D197" s="48" t="str">
        <f>IFERROR(VLOOKUP(B197,'Closed and Exempted Facilities'!B:C,2,0),"")</f>
        <v/>
      </c>
      <c r="E197" s="42"/>
      <c r="F197" s="6">
        <f>IFERROR(VLOOKUP(B197,'2018 Data'!B:C,2,0),0)</f>
        <v>0</v>
      </c>
      <c r="G197" s="6">
        <f>IFERROR(VLOOKUP(B197,'2019 Data'!B:C,2,0),0)</f>
        <v>0</v>
      </c>
      <c r="H197" s="6">
        <f>IFERROR(VLOOKUP(B197,'2020 Data'!B:C,2,0),0)</f>
        <v>0</v>
      </c>
      <c r="I197" s="6" t="s">
        <v>180</v>
      </c>
      <c r="J197" s="49">
        <f>IFERROR(VLOOKUP(B197,'2022 Data'!B:C,2,0),"ND")</f>
        <v>4581.5256547199979</v>
      </c>
    </row>
    <row r="198" spans="1:10" x14ac:dyDescent="0.25">
      <c r="A198" t="s">
        <v>508</v>
      </c>
      <c r="B198" s="3" t="s">
        <v>509</v>
      </c>
      <c r="C198" t="s">
        <v>179</v>
      </c>
      <c r="D198" s="48" t="str">
        <f>IFERROR(VLOOKUP(B198,'Closed and Exempted Facilities'!B:C,2,0),"")</f>
        <v/>
      </c>
      <c r="E198" s="42"/>
      <c r="F198" s="6">
        <f>IFERROR(VLOOKUP(B198,'2018 Data'!B:C,2,0),0)</f>
        <v>3160.7548358399999</v>
      </c>
      <c r="G198" s="6">
        <f>IFERROR(VLOOKUP(B198,'2019 Data'!B:C,2,0),0)</f>
        <v>3515.8156790400003</v>
      </c>
      <c r="H198" s="6">
        <f>IFERROR(VLOOKUP(B198,'2020 Data'!B:C,2,0),0)</f>
        <v>3839.6924294399996</v>
      </c>
      <c r="I198" s="6">
        <f>IFERROR(VLOOKUP(B198,'2021 Data'!B:C,2,0),"ND")</f>
        <v>4781.4663657599995</v>
      </c>
      <c r="J198" s="49">
        <f>IFERROR(VLOOKUP(B198,'2022 Data'!B:C,2,0),"ND")</f>
        <v>4567.135739039999</v>
      </c>
    </row>
    <row r="199" spans="1:10" x14ac:dyDescent="0.25">
      <c r="A199" t="s">
        <v>510</v>
      </c>
      <c r="B199" s="3" t="s">
        <v>511</v>
      </c>
      <c r="C199" t="s">
        <v>183</v>
      </c>
      <c r="D199" s="48" t="str">
        <f>IFERROR(VLOOKUP(B199,'Closed and Exempted Facilities'!B:C,2,0),"")</f>
        <v/>
      </c>
      <c r="E199" s="42"/>
      <c r="F199" s="6">
        <f>IFERROR(VLOOKUP(B199,'2018 Data'!B:C,2,0),0)</f>
        <v>4531.7025936</v>
      </c>
      <c r="G199" s="6">
        <f>IFERROR(VLOOKUP(B199,'2019 Data'!B:C,2,0),0)</f>
        <v>4570.76363184</v>
      </c>
      <c r="H199" s="6">
        <f>IFERROR(VLOOKUP(B199,'2020 Data'!B:C,2,0),0)</f>
        <v>4613.3362598399999</v>
      </c>
      <c r="I199" s="6">
        <f>IFERROR(VLOOKUP(B199,'2021 Data'!B:C,2,0),"ND")</f>
        <v>4600.3621204799992</v>
      </c>
      <c r="J199" s="49">
        <f>IFERROR(VLOOKUP(B199,'2022 Data'!B:C,2,0),"ND")</f>
        <v>4487.8551681599993</v>
      </c>
    </row>
    <row r="200" spans="1:10" x14ac:dyDescent="0.25">
      <c r="A200" t="s">
        <v>512</v>
      </c>
      <c r="B200" s="3" t="s">
        <v>513</v>
      </c>
      <c r="C200" t="s">
        <v>228</v>
      </c>
      <c r="D200" s="48" t="str">
        <f>IFERROR(VLOOKUP(B200,'Closed and Exempted Facilities'!B:C,2,0),"")</f>
        <v/>
      </c>
      <c r="E200" s="42"/>
      <c r="F200" s="6">
        <f>IFERROR(VLOOKUP(B200,'2018 Data'!B:C,2,0),0)</f>
        <v>5622.726443040001</v>
      </c>
      <c r="G200" s="6">
        <f>IFERROR(VLOOKUP(B200,'2019 Data'!B:C,2,0),0)</f>
        <v>5762.7167472000001</v>
      </c>
      <c r="H200" s="6">
        <f>IFERROR(VLOOKUP(B200,'2020 Data'!B:C,2,0),0)</f>
        <v>5283.1978617599998</v>
      </c>
      <c r="I200" s="6">
        <f>IFERROR(VLOOKUP(B200,'2021 Data'!B:C,2,0),"ND")</f>
        <v>5006.8278187200003</v>
      </c>
      <c r="J200" s="49">
        <f>IFERROR(VLOOKUP(B200,'2022 Data'!B:C,2,0),"ND")</f>
        <v>4466.1515875200002</v>
      </c>
    </row>
    <row r="201" spans="1:10" x14ac:dyDescent="0.25">
      <c r="A201" t="s">
        <v>514</v>
      </c>
      <c r="B201" s="3" t="s">
        <v>515</v>
      </c>
      <c r="C201" t="s">
        <v>179</v>
      </c>
      <c r="D201" s="48" t="str">
        <f>IFERROR(VLOOKUP(B201,'Closed and Exempted Facilities'!B:C,2,0),"")</f>
        <v/>
      </c>
      <c r="E201" s="42"/>
      <c r="F201" s="6">
        <f>IFERROR(VLOOKUP(B201,'2018 Data'!B:C,2,0),0)</f>
        <v>3702.4478568000004</v>
      </c>
      <c r="G201" s="6">
        <f>IFERROR(VLOOKUP(B201,'2019 Data'!B:C,2,0),0)</f>
        <v>3740.5928044800003</v>
      </c>
      <c r="H201" s="6">
        <f>IFERROR(VLOOKUP(B201,'2020 Data'!B:C,2,0),0)</f>
        <v>4030.4982715200003</v>
      </c>
      <c r="I201" s="6">
        <f>IFERROR(VLOOKUP(B201,'2021 Data'!B:C,2,0),"ND")</f>
        <v>4149.8221060799997</v>
      </c>
      <c r="J201" s="49">
        <f>IFERROR(VLOOKUP(B201,'2022 Data'!B:C,2,0),"ND")</f>
        <v>4432.1570798399998</v>
      </c>
    </row>
    <row r="202" spans="1:10" x14ac:dyDescent="0.25">
      <c r="A202" t="s">
        <v>516</v>
      </c>
      <c r="B202" s="3" t="s">
        <v>517</v>
      </c>
      <c r="C202" t="s">
        <v>183</v>
      </c>
      <c r="D202" s="48" t="str">
        <f>IFERROR(VLOOKUP(B202,'Closed and Exempted Facilities'!B:C,2,0),"")</f>
        <v/>
      </c>
      <c r="E202" s="42"/>
      <c r="F202" s="6">
        <f>IFERROR(VLOOKUP(B202,'2018 Data'!B:C,2,0),0)</f>
        <v>4161.1857839999993</v>
      </c>
      <c r="G202" s="6">
        <f>IFERROR(VLOOKUP(B202,'2019 Data'!B:C,2,0),0)</f>
        <v>3753.3881347200004</v>
      </c>
      <c r="H202" s="6">
        <f>IFERROR(VLOOKUP(B202,'2020 Data'!B:C,2,0),0)</f>
        <v>4169.7659908799988</v>
      </c>
      <c r="I202" s="6">
        <f>IFERROR(VLOOKUP(B202,'2021 Data'!B:C,2,0),"ND")</f>
        <v>4408.5111840000009</v>
      </c>
      <c r="J202" s="49">
        <f>IFERROR(VLOOKUP(B202,'2022 Data'!B:C,2,0),"ND")</f>
        <v>4428.5076863999984</v>
      </c>
    </row>
    <row r="203" spans="1:10" x14ac:dyDescent="0.25">
      <c r="A203" t="s">
        <v>87</v>
      </c>
      <c r="B203" s="3" t="s">
        <v>88</v>
      </c>
      <c r="C203" t="s">
        <v>192</v>
      </c>
      <c r="D203" s="48" t="str">
        <f>IFERROR(VLOOKUP(B203,'Closed and Exempted Facilities'!B:C,2,0),"")</f>
        <v/>
      </c>
      <c r="E203" s="42"/>
      <c r="F203" s="6">
        <f>IFERROR(VLOOKUP(B203,'2018 Data'!B:C,2,0),0)</f>
        <v>3023.2781107199999</v>
      </c>
      <c r="G203" s="6">
        <f>IFERROR(VLOOKUP(B203,'2019 Data'!B:C,2,0),0)</f>
        <v>1654.4078409600002</v>
      </c>
      <c r="H203" s="6">
        <f>IFERROR(VLOOKUP(B203,'2020 Data'!B:C,2,0),0)</f>
        <v>2535.4460073599998</v>
      </c>
      <c r="I203" s="6">
        <f>IFERROR(VLOOKUP(B203,'2021 Data'!B:C,2,0),"ND")</f>
        <v>2357.0104723200002</v>
      </c>
      <c r="J203" s="49">
        <f>IFERROR(VLOOKUP(B203,'2022 Data'!B:C,2,0),"ND")</f>
        <v>4424.2012080000004</v>
      </c>
    </row>
    <row r="204" spans="1:10" x14ac:dyDescent="0.25">
      <c r="A204" t="s">
        <v>518</v>
      </c>
      <c r="B204" s="3" t="s">
        <v>519</v>
      </c>
      <c r="C204" t="s">
        <v>225</v>
      </c>
      <c r="D204" s="48" t="str">
        <f>IFERROR(VLOOKUP(B204,'Closed and Exempted Facilities'!B:C,2,0),"")</f>
        <v/>
      </c>
      <c r="E204" s="42"/>
      <c r="F204" s="6">
        <f>IFERROR(VLOOKUP(B204,'2018 Data'!B:C,2,0),0)</f>
        <v>6821.2289073600004</v>
      </c>
      <c r="G204" s="6">
        <f>IFERROR(VLOOKUP(B204,'2019 Data'!B:C,2,0),0)</f>
        <v>6464.4538190399999</v>
      </c>
      <c r="H204" s="6">
        <f>IFERROR(VLOOKUP(B204,'2020 Data'!B:C,2,0),0)</f>
        <v>5426.2610337600008</v>
      </c>
      <c r="I204" s="6">
        <f>IFERROR(VLOOKUP(B204,'2021 Data'!B:C,2,0),"ND")</f>
        <v>4471.4585260800004</v>
      </c>
      <c r="J204" s="49">
        <f>IFERROR(VLOOKUP(B204,'2022 Data'!B:C,2,0),"ND")</f>
        <v>4407.9405551999998</v>
      </c>
    </row>
    <row r="205" spans="1:10" x14ac:dyDescent="0.25">
      <c r="A205" t="s">
        <v>520</v>
      </c>
      <c r="B205" s="3" t="s">
        <v>521</v>
      </c>
      <c r="C205" t="s">
        <v>179</v>
      </c>
      <c r="D205" s="48" t="str">
        <f>IFERROR(VLOOKUP(B205,'Closed and Exempted Facilities'!B:C,2,0),"")</f>
        <v/>
      </c>
      <c r="E205" s="42"/>
      <c r="F205" s="6">
        <f>IFERROR(VLOOKUP(B205,'2018 Data'!B:C,2,0),0)</f>
        <v>7362.110075040001</v>
      </c>
      <c r="G205" s="6">
        <f>IFERROR(VLOOKUP(B205,'2019 Data'!B:C,2,0),0)</f>
        <v>3690.4075891199996</v>
      </c>
      <c r="H205" s="6">
        <f>IFERROR(VLOOKUP(B205,'2020 Data'!B:C,2,0),0)</f>
        <v>4134.0745655999999</v>
      </c>
      <c r="I205" s="6">
        <f>IFERROR(VLOOKUP(B205,'2021 Data'!B:C,2,0),"ND")</f>
        <v>4768.0289193600001</v>
      </c>
      <c r="J205" s="49">
        <f>IFERROR(VLOOKUP(B205,'2022 Data'!B:C,2,0),"ND")</f>
        <v>4377.78731376</v>
      </c>
    </row>
    <row r="206" spans="1:10" x14ac:dyDescent="0.25">
      <c r="A206" t="s">
        <v>522</v>
      </c>
      <c r="B206" s="3" t="s">
        <v>523</v>
      </c>
      <c r="C206" t="s">
        <v>228</v>
      </c>
      <c r="D206" s="48" t="str">
        <f>IFERROR(VLOOKUP(B206,'Closed and Exempted Facilities'!B:C,2,0),"")</f>
        <v/>
      </c>
      <c r="E206" s="42"/>
      <c r="F206" s="6">
        <f>IFERROR(VLOOKUP(B206,'2018 Data'!B:C,2,0),0)</f>
        <v>4881.4648444800005</v>
      </c>
      <c r="G206" s="6">
        <f>IFERROR(VLOOKUP(B206,'2019 Data'!B:C,2,0),0)</f>
        <v>4906.7291851199998</v>
      </c>
      <c r="H206" s="6">
        <f>IFERROR(VLOOKUP(B206,'2020 Data'!B:C,2,0),0)</f>
        <v>3864.8953526399991</v>
      </c>
      <c r="I206" s="6">
        <f>IFERROR(VLOOKUP(B206,'2021 Data'!B:C,2,0),"ND")</f>
        <v>4092.1929518400007</v>
      </c>
      <c r="J206" s="49">
        <f>IFERROR(VLOOKUP(B206,'2022 Data'!B:C,2,0),"ND")</f>
        <v>4327.1390635200005</v>
      </c>
    </row>
    <row r="207" spans="1:10" x14ac:dyDescent="0.25">
      <c r="A207" t="s">
        <v>364</v>
      </c>
      <c r="B207" s="3" t="s">
        <v>524</v>
      </c>
      <c r="C207" t="s">
        <v>179</v>
      </c>
      <c r="D207" s="48" t="str">
        <f>IFERROR(VLOOKUP(B207,'Closed and Exempted Facilities'!B:C,2,0),"")</f>
        <v/>
      </c>
      <c r="E207" s="42"/>
      <c r="F207" s="6">
        <f>IFERROR(VLOOKUP(B207,'2018 Data'!B:C,2,0),0)</f>
        <v>12927.121089119999</v>
      </c>
      <c r="G207" s="6">
        <f>IFERROR(VLOOKUP(B207,'2019 Data'!B:C,2,0),0)</f>
        <v>11468.65493088</v>
      </c>
      <c r="H207" s="6">
        <f>IFERROR(VLOOKUP(B207,'2020 Data'!B:C,2,0),0)</f>
        <v>4377.4741483199996</v>
      </c>
      <c r="I207" s="6">
        <f>IFERROR(VLOOKUP(B207,'2021 Data'!B:C,2,0),"ND")</f>
        <v>4204.9643529600007</v>
      </c>
      <c r="J207" s="49">
        <f>IFERROR(VLOOKUP(B207,'2022 Data'!B:C,2,0),"ND")</f>
        <v>4309.3811678399989</v>
      </c>
    </row>
    <row r="208" spans="1:10" x14ac:dyDescent="0.25">
      <c r="A208" t="s">
        <v>525</v>
      </c>
      <c r="B208" s="3" t="s">
        <v>526</v>
      </c>
      <c r="C208" t="s">
        <v>183</v>
      </c>
      <c r="D208" s="48" t="str">
        <f>IFERROR(VLOOKUP(B208,'Closed and Exempted Facilities'!B:C,2,0),"")</f>
        <v/>
      </c>
      <c r="E208" s="42"/>
      <c r="F208" s="6">
        <f>IFERROR(VLOOKUP(B208,'2018 Data'!B:C,2,0),0)</f>
        <v>5198.3017228800009</v>
      </c>
      <c r="G208" s="6">
        <f>IFERROR(VLOOKUP(B208,'2019 Data'!B:C,2,0),0)</f>
        <v>5593.9073299200008</v>
      </c>
      <c r="H208" s="6">
        <f>IFERROR(VLOOKUP(B208,'2020 Data'!B:C,2,0),0)</f>
        <v>5154.6524299200019</v>
      </c>
      <c r="I208" s="6">
        <f>IFERROR(VLOOKUP(B208,'2021 Data'!B:C,2,0),"ND")</f>
        <v>4448.9600568000005</v>
      </c>
      <c r="J208" s="49">
        <f>IFERROR(VLOOKUP(B208,'2022 Data'!B:C,2,0),"ND")</f>
        <v>4291.7461977600005</v>
      </c>
    </row>
    <row r="209" spans="1:10" x14ac:dyDescent="0.25">
      <c r="A209" t="s">
        <v>77</v>
      </c>
      <c r="B209" s="3" t="s">
        <v>78</v>
      </c>
      <c r="C209" t="s">
        <v>228</v>
      </c>
      <c r="D209" s="48" t="str">
        <f>IFERROR(VLOOKUP(B209,'Closed and Exempted Facilities'!B:C,2,0),"")</f>
        <v/>
      </c>
      <c r="E209" s="42"/>
      <c r="F209" s="6">
        <f>IFERROR(VLOOKUP(B209,'2018 Data'!B:C,2,0),0)</f>
        <v>5944.3080681600004</v>
      </c>
      <c r="G209" s="6">
        <f>IFERROR(VLOOKUP(B209,'2019 Data'!B:C,2,0),0)</f>
        <v>3740.5697616000002</v>
      </c>
      <c r="H209" s="6">
        <f>IFERROR(VLOOKUP(B209,'2020 Data'!B:C,2,0),0)</f>
        <v>3655.6681795200002</v>
      </c>
      <c r="I209" s="6">
        <f>IFERROR(VLOOKUP(B209,'2021 Data'!B:C,2,0),"ND")</f>
        <v>3308.4237715200002</v>
      </c>
      <c r="J209" s="49">
        <f>IFERROR(VLOOKUP(B209,'2022 Data'!B:C,2,0),"ND")</f>
        <v>4270.3586855999993</v>
      </c>
    </row>
    <row r="210" spans="1:10" x14ac:dyDescent="0.25">
      <c r="A210" t="s">
        <v>527</v>
      </c>
      <c r="B210" s="3" t="s">
        <v>528</v>
      </c>
      <c r="C210" t="s">
        <v>225</v>
      </c>
      <c r="D210" s="48" t="str">
        <f>IFERROR(VLOOKUP(B210,'Closed and Exempted Facilities'!B:C,2,0),"")</f>
        <v/>
      </c>
      <c r="E210" s="42"/>
      <c r="F210" s="6">
        <f>IFERROR(VLOOKUP(B210,'2018 Data'!B:C,2,0),0)</f>
        <v>27272.570451840002</v>
      </c>
      <c r="G210" s="6">
        <f>IFERROR(VLOOKUP(B210,'2019 Data'!B:C,2,0),0)</f>
        <v>21163.222926720002</v>
      </c>
      <c r="H210" s="6">
        <f>IFERROR(VLOOKUP(B210,'2020 Data'!B:C,2,0),0)</f>
        <v>9919.7871091199995</v>
      </c>
      <c r="I210" s="6">
        <f>IFERROR(VLOOKUP(B210,'2021 Data'!B:C,2,0),"ND")</f>
        <v>4614.0008745600007</v>
      </c>
      <c r="J210" s="49">
        <f>IFERROR(VLOOKUP(B210,'2022 Data'!B:C,2,0),"ND")</f>
        <v>4088.8474703999996</v>
      </c>
    </row>
    <row r="211" spans="1:10" x14ac:dyDescent="0.25">
      <c r="A211" t="s">
        <v>529</v>
      </c>
      <c r="B211" s="3" t="s">
        <v>530</v>
      </c>
      <c r="C211" t="s">
        <v>183</v>
      </c>
      <c r="D211" s="48" t="str">
        <f>IFERROR(VLOOKUP(B211,'Closed and Exempted Facilities'!B:C,2,0),"")</f>
        <v/>
      </c>
      <c r="E211" s="42"/>
      <c r="F211" s="6">
        <f>IFERROR(VLOOKUP(B211,'2018 Data'!B:C,2,0),0)</f>
        <v>5459.4826070400022</v>
      </c>
      <c r="G211" s="6">
        <f>IFERROR(VLOOKUP(B211,'2019 Data'!B:C,2,0),0)</f>
        <v>5712.0677712000015</v>
      </c>
      <c r="H211" s="6">
        <f>IFERROR(VLOOKUP(B211,'2020 Data'!B:C,2,0),0)</f>
        <v>6179.6102558400007</v>
      </c>
      <c r="I211" s="6">
        <f>IFERROR(VLOOKUP(B211,'2021 Data'!B:C,2,0),"ND")</f>
        <v>5250.2921755200014</v>
      </c>
      <c r="J211" s="49">
        <f>IFERROR(VLOOKUP(B211,'2022 Data'!B:C,2,0),"ND")</f>
        <v>4013.4165120000011</v>
      </c>
    </row>
    <row r="212" spans="1:10" x14ac:dyDescent="0.25">
      <c r="A212" t="s">
        <v>531</v>
      </c>
      <c r="B212" s="3" t="s">
        <v>532</v>
      </c>
      <c r="C212" t="s">
        <v>225</v>
      </c>
      <c r="D212" s="48" t="str">
        <f>IFERROR(VLOOKUP(B212,'Closed and Exempted Facilities'!B:C,2,0),"")</f>
        <v/>
      </c>
      <c r="E212" s="42"/>
      <c r="F212" s="6">
        <f>IFERROR(VLOOKUP(B212,'2018 Data'!B:C,2,0),0)</f>
        <v>6506.8920000000007</v>
      </c>
      <c r="G212" s="6">
        <f>IFERROR(VLOOKUP(B212,'2019 Data'!B:C,2,0),0)</f>
        <v>4902.0552000000007</v>
      </c>
      <c r="H212" s="6">
        <f>IFERROR(VLOOKUP(B212,'2020 Data'!B:C,2,0),0)</f>
        <v>4834.9224000000004</v>
      </c>
      <c r="I212" s="6">
        <f>IFERROR(VLOOKUP(B212,'2021 Data'!B:C,2,0),"ND")</f>
        <v>4398.1055999999999</v>
      </c>
      <c r="J212" s="49">
        <f>IFERROR(VLOOKUP(B212,'2022 Data'!B:C,2,0),"ND")</f>
        <v>3895.5167999999999</v>
      </c>
    </row>
    <row r="213" spans="1:10" x14ac:dyDescent="0.25">
      <c r="A213" t="s">
        <v>533</v>
      </c>
      <c r="B213" s="3" t="s">
        <v>534</v>
      </c>
      <c r="C213" t="s">
        <v>183</v>
      </c>
      <c r="D213" s="48" t="str">
        <f>IFERROR(VLOOKUP(B213,'Closed and Exempted Facilities'!B:C,2,0),"")</f>
        <v/>
      </c>
      <c r="E213" s="42"/>
      <c r="F213" s="6">
        <f>IFERROR(VLOOKUP(B213,'2018 Data'!B:C,2,0),0)</f>
        <v>5028.2248564800002</v>
      </c>
      <c r="G213" s="6">
        <f>IFERROR(VLOOKUP(B213,'2019 Data'!B:C,2,0),0)</f>
        <v>4233.315713760001</v>
      </c>
      <c r="H213" s="6">
        <f>IFERROR(VLOOKUP(B213,'2020 Data'!B:C,2,0),0)</f>
        <v>3814.9886476800002</v>
      </c>
      <c r="I213" s="6">
        <f>IFERROR(VLOOKUP(B213,'2021 Data'!B:C,2,0),"ND")</f>
        <v>3792.3666177600003</v>
      </c>
      <c r="J213" s="49">
        <f>IFERROR(VLOOKUP(B213,'2022 Data'!B:C,2,0),"ND")</f>
        <v>3828.9218788800003</v>
      </c>
    </row>
    <row r="214" spans="1:10" x14ac:dyDescent="0.25">
      <c r="A214" t="s">
        <v>535</v>
      </c>
      <c r="B214" s="3" t="s">
        <v>536</v>
      </c>
      <c r="C214" t="s">
        <v>183</v>
      </c>
      <c r="D214" s="48" t="str">
        <f>IFERROR(VLOOKUP(B214,'Closed and Exempted Facilities'!B:C,2,0),"")</f>
        <v/>
      </c>
      <c r="E214" s="42"/>
      <c r="F214" s="6">
        <f>IFERROR(VLOOKUP(B214,'2018 Data'!B:C,2,0),0)</f>
        <v>3617.4225326400001</v>
      </c>
      <c r="G214" s="6">
        <f>IFERROR(VLOOKUP(B214,'2019 Data'!B:C,2,0),0)</f>
        <v>3400.64446176</v>
      </c>
      <c r="H214" s="6">
        <f>IFERROR(VLOOKUP(B214,'2020 Data'!B:C,2,0),0)</f>
        <v>3848.4304891200004</v>
      </c>
      <c r="I214" s="6">
        <f>IFERROR(VLOOKUP(B214,'2021 Data'!B:C,2,0),"ND")</f>
        <v>3768.4175356800006</v>
      </c>
      <c r="J214" s="49">
        <f>IFERROR(VLOOKUP(B214,'2022 Data'!B:C,2,0),"ND")</f>
        <v>3819.4415481600004</v>
      </c>
    </row>
    <row r="215" spans="1:10" x14ac:dyDescent="0.25">
      <c r="A215" t="s">
        <v>537</v>
      </c>
      <c r="B215" s="3" t="s">
        <v>538</v>
      </c>
      <c r="C215" t="s">
        <v>179</v>
      </c>
      <c r="D215" s="48" t="str">
        <f>IFERROR(VLOOKUP(B215,'Closed and Exempted Facilities'!B:C,2,0),"")</f>
        <v/>
      </c>
      <c r="E215" s="42"/>
      <c r="F215" s="6">
        <f>IFERROR(VLOOKUP(B215,'2018 Data'!B:C,2,0),0)</f>
        <v>3764.3564548799995</v>
      </c>
      <c r="G215" s="6">
        <f>IFERROR(VLOOKUP(B215,'2019 Data'!B:C,2,0),0)</f>
        <v>3737.2170225600007</v>
      </c>
      <c r="H215" s="6">
        <f>IFERROR(VLOOKUP(B215,'2020 Data'!B:C,2,0),0)</f>
        <v>3732.3449049599999</v>
      </c>
      <c r="I215" s="6">
        <f>IFERROR(VLOOKUP(B215,'2021 Data'!B:C,2,0),"ND")</f>
        <v>3746.1033187200005</v>
      </c>
      <c r="J215" s="49">
        <f>IFERROR(VLOOKUP(B215,'2022 Data'!B:C,2,0),"ND")</f>
        <v>3765.9532176000002</v>
      </c>
    </row>
    <row r="216" spans="1:10" x14ac:dyDescent="0.25">
      <c r="A216" t="s">
        <v>539</v>
      </c>
      <c r="B216" s="3" t="s">
        <v>540</v>
      </c>
      <c r="C216" t="s">
        <v>179</v>
      </c>
      <c r="D216" s="48" t="str">
        <f>IFERROR(VLOOKUP(B216,'Closed and Exempted Facilities'!B:C,2,0),"")</f>
        <v/>
      </c>
      <c r="E216" s="42"/>
      <c r="F216" s="6">
        <f>IFERROR(VLOOKUP(B216,'2018 Data'!B:C,2,0),0)</f>
        <v>3278.77892496</v>
      </c>
      <c r="G216" s="6">
        <f>IFERROR(VLOOKUP(B216,'2019 Data'!B:C,2,0),0)</f>
        <v>3462.6789792</v>
      </c>
      <c r="H216" s="6">
        <f>IFERROR(VLOOKUP(B216,'2020 Data'!B:C,2,0),0)</f>
        <v>3646.9312992</v>
      </c>
      <c r="I216" s="6">
        <f>IFERROR(VLOOKUP(B216,'2021 Data'!B:C,2,0),"ND")</f>
        <v>3740.63226768</v>
      </c>
      <c r="J216" s="49">
        <f>IFERROR(VLOOKUP(B216,'2022 Data'!B:C,2,0),"ND")</f>
        <v>3661.6109745599997</v>
      </c>
    </row>
    <row r="217" spans="1:10" x14ac:dyDescent="0.25">
      <c r="A217" t="s">
        <v>541</v>
      </c>
      <c r="B217" s="3" t="s">
        <v>542</v>
      </c>
      <c r="C217" t="s">
        <v>183</v>
      </c>
      <c r="D217" s="48" t="str">
        <f>IFERROR(VLOOKUP(B217,'Closed and Exempted Facilities'!B:C,2,0),"")</f>
        <v/>
      </c>
      <c r="E217" s="42"/>
      <c r="F217" s="6">
        <f>IFERROR(VLOOKUP(B217,'2018 Data'!B:C,2,0),0)</f>
        <v>3795.1209676799999</v>
      </c>
      <c r="G217" s="6">
        <f>IFERROR(VLOOKUP(B217,'2019 Data'!B:C,2,0),0)</f>
        <v>3784.3366276799993</v>
      </c>
      <c r="H217" s="6">
        <f>IFERROR(VLOOKUP(B217,'2020 Data'!B:C,2,0),0)</f>
        <v>3536.5748644800001</v>
      </c>
      <c r="I217" s="6">
        <f>IFERROR(VLOOKUP(B217,'2021 Data'!B:C,2,0),"ND")</f>
        <v>3712.4872041600001</v>
      </c>
      <c r="J217" s="49">
        <f>IFERROR(VLOOKUP(B217,'2022 Data'!B:C,2,0),"ND")</f>
        <v>3648.25109376</v>
      </c>
    </row>
    <row r="218" spans="1:10" x14ac:dyDescent="0.25">
      <c r="A218" t="s">
        <v>254</v>
      </c>
      <c r="B218" s="3" t="s">
        <v>543</v>
      </c>
      <c r="C218" t="s">
        <v>179</v>
      </c>
      <c r="D218" s="48" t="str">
        <f>IFERROR(VLOOKUP(B218,'Closed and Exempted Facilities'!B:C,2,0),"")</f>
        <v/>
      </c>
      <c r="E218" s="42"/>
      <c r="F218" s="6">
        <f>IFERROR(VLOOKUP(B218,'2018 Data'!B:C,2,0),0)</f>
        <v>3990.6592185600007</v>
      </c>
      <c r="G218" s="6">
        <f>IFERROR(VLOOKUP(B218,'2019 Data'!B:C,2,0),0)</f>
        <v>4020.6522484800003</v>
      </c>
      <c r="H218" s="6">
        <f>IFERROR(VLOOKUP(B218,'2020 Data'!B:C,2,0),0)</f>
        <v>3758.4212803200003</v>
      </c>
      <c r="I218" s="6">
        <f>IFERROR(VLOOKUP(B218,'2021 Data'!B:C,2,0),"ND")</f>
        <v>3763.6890278400001</v>
      </c>
      <c r="J218" s="49">
        <f>IFERROR(VLOOKUP(B218,'2022 Data'!B:C,2,0),"ND")</f>
        <v>3573.7546420799999</v>
      </c>
    </row>
    <row r="219" spans="1:10" x14ac:dyDescent="0.25">
      <c r="A219" t="s">
        <v>544</v>
      </c>
      <c r="B219" s="3" t="s">
        <v>545</v>
      </c>
      <c r="C219" t="s">
        <v>179</v>
      </c>
      <c r="D219" s="48" t="str">
        <f>IFERROR(VLOOKUP(B219,'Closed and Exempted Facilities'!B:C,2,0),"")</f>
        <v/>
      </c>
      <c r="E219" s="42"/>
      <c r="F219" s="6">
        <f>IFERROR(VLOOKUP(B219,'2018 Data'!B:C,2,0),0)</f>
        <v>1946.6136043200004</v>
      </c>
      <c r="G219" s="6">
        <f>IFERROR(VLOOKUP(B219,'2019 Data'!B:C,2,0),0)</f>
        <v>3280.3101878400003</v>
      </c>
      <c r="H219" s="6">
        <f>IFERROR(VLOOKUP(B219,'2020 Data'!B:C,2,0),0)</f>
        <v>3551.1840503999993</v>
      </c>
      <c r="I219" s="6">
        <f>IFERROR(VLOOKUP(B219,'2021 Data'!B:C,2,0),"ND")</f>
        <v>3044.8183953600001</v>
      </c>
      <c r="J219" s="49">
        <f>IFERROR(VLOOKUP(B219,'2022 Data'!B:C,2,0),"ND")</f>
        <v>3472.7938055999994</v>
      </c>
    </row>
    <row r="220" spans="1:10" x14ac:dyDescent="0.25">
      <c r="A220" t="s">
        <v>546</v>
      </c>
      <c r="B220" s="3" t="s">
        <v>547</v>
      </c>
      <c r="C220" t="s">
        <v>183</v>
      </c>
      <c r="D220" s="48" t="str">
        <f>IFERROR(VLOOKUP(B220,'Closed and Exempted Facilities'!B:C,2,0),"")</f>
        <v/>
      </c>
      <c r="E220" s="42"/>
      <c r="F220" s="6">
        <f>IFERROR(VLOOKUP(B220,'2018 Data'!B:C,2,0),0)</f>
        <v>3732.8984784000008</v>
      </c>
      <c r="G220" s="6">
        <f>IFERROR(VLOOKUP(B220,'2019 Data'!B:C,2,0),0)</f>
        <v>3498.23931408</v>
      </c>
      <c r="H220" s="6">
        <f>IFERROR(VLOOKUP(B220,'2020 Data'!B:C,2,0),0)</f>
        <v>3206.2756824000007</v>
      </c>
      <c r="I220" s="6">
        <f>IFERROR(VLOOKUP(B220,'2021 Data'!B:C,2,0),"ND")</f>
        <v>3749.0580691200007</v>
      </c>
      <c r="J220" s="49">
        <f>IFERROR(VLOOKUP(B220,'2022 Data'!B:C,2,0),"ND")</f>
        <v>3461.6877724799997</v>
      </c>
    </row>
    <row r="221" spans="1:10" x14ac:dyDescent="0.25">
      <c r="A221" t="s">
        <v>548</v>
      </c>
      <c r="B221" s="3" t="s">
        <v>549</v>
      </c>
      <c r="C221" t="s">
        <v>183</v>
      </c>
      <c r="D221" s="48" t="str">
        <f>IFERROR(VLOOKUP(B221,'Closed and Exempted Facilities'!B:C,2,0),"")</f>
        <v/>
      </c>
      <c r="E221" s="42"/>
      <c r="F221" s="6">
        <f>IFERROR(VLOOKUP(B221,'2018 Data'!B:C,2,0),0)</f>
        <v>4046.7779755200004</v>
      </c>
      <c r="G221" s="6">
        <f>IFERROR(VLOOKUP(B221,'2019 Data'!B:C,2,0),0)</f>
        <v>4260.8222899199991</v>
      </c>
      <c r="H221" s="6">
        <f>IFERROR(VLOOKUP(B221,'2020 Data'!B:C,2,0),0)</f>
        <v>3491.7704337599998</v>
      </c>
      <c r="I221" s="6">
        <f>IFERROR(VLOOKUP(B221,'2021 Data'!B:C,2,0),"ND")</f>
        <v>3346.53896304</v>
      </c>
      <c r="J221" s="49">
        <f>IFERROR(VLOOKUP(B221,'2022 Data'!B:C,2,0),"ND")</f>
        <v>3346.53896304</v>
      </c>
    </row>
    <row r="222" spans="1:10" x14ac:dyDescent="0.25">
      <c r="A222" t="s">
        <v>67</v>
      </c>
      <c r="B222" s="3" t="s">
        <v>68</v>
      </c>
      <c r="C222" t="s">
        <v>183</v>
      </c>
      <c r="D222" s="48" t="str">
        <f>IFERROR(VLOOKUP(B222,'Closed and Exempted Facilities'!B:C,2,0),"")</f>
        <v/>
      </c>
      <c r="E222" s="42"/>
      <c r="F222" s="6">
        <f>IFERROR(VLOOKUP(B222,'2018 Data'!B:C,2,0),0)</f>
        <v>4283.0324510399987</v>
      </c>
      <c r="G222" s="6">
        <f>IFERROR(VLOOKUP(B222,'2019 Data'!B:C,2,0),0)</f>
        <v>4488.2778326400003</v>
      </c>
      <c r="H222" s="6">
        <f>IFERROR(VLOOKUP(B222,'2020 Data'!B:C,2,0),0)</f>
        <v>3384.3138638399992</v>
      </c>
      <c r="I222" s="6">
        <f>IFERROR(VLOOKUP(B222,'2021 Data'!B:C,2,0),"ND")</f>
        <v>4490.1292573600003</v>
      </c>
      <c r="J222" s="49">
        <f>IFERROR(VLOOKUP(B222,'2022 Data'!B:C,2,0),"ND")</f>
        <v>3311.2340956800003</v>
      </c>
    </row>
    <row r="223" spans="1:10" x14ac:dyDescent="0.25">
      <c r="A223" t="s">
        <v>550</v>
      </c>
      <c r="B223" s="3" t="s">
        <v>551</v>
      </c>
      <c r="C223" t="s">
        <v>183</v>
      </c>
      <c r="D223" s="48" t="str">
        <f>IFERROR(VLOOKUP(B223,'Closed and Exempted Facilities'!B:C,2,0),"")</f>
        <v/>
      </c>
      <c r="E223" s="42"/>
      <c r="F223" s="6">
        <f>IFERROR(VLOOKUP(B223,'2018 Data'!B:C,2,0),0)</f>
        <v>3794.8121567999997</v>
      </c>
      <c r="G223" s="6">
        <f>IFERROR(VLOOKUP(B223,'2019 Data'!B:C,2,0),0)</f>
        <v>3729.1313303999996</v>
      </c>
      <c r="H223" s="6">
        <f>IFERROR(VLOOKUP(B223,'2020 Data'!B:C,2,0),0)</f>
        <v>3543.0429283200015</v>
      </c>
      <c r="I223" s="6">
        <f>IFERROR(VLOOKUP(B223,'2021 Data'!B:C,2,0),"ND")</f>
        <v>3377.7513604800006</v>
      </c>
      <c r="J223" s="49">
        <f>IFERROR(VLOOKUP(B223,'2022 Data'!B:C,2,0),"ND")</f>
        <v>3305.26127232</v>
      </c>
    </row>
    <row r="224" spans="1:10" x14ac:dyDescent="0.25">
      <c r="A224" t="s">
        <v>364</v>
      </c>
      <c r="B224" s="3" t="s">
        <v>552</v>
      </c>
      <c r="C224" t="s">
        <v>179</v>
      </c>
      <c r="D224" s="48" t="str">
        <f>IFERROR(VLOOKUP(B224,'Closed and Exempted Facilities'!B:C,2,0),"")</f>
        <v/>
      </c>
      <c r="E224" s="42"/>
      <c r="F224" s="6">
        <f>IFERROR(VLOOKUP(B224,'2018 Data'!B:C,2,0),0)</f>
        <v>11326.8487752</v>
      </c>
      <c r="G224" s="6">
        <f>IFERROR(VLOOKUP(B224,'2019 Data'!B:C,2,0),0)</f>
        <v>10886.37015312</v>
      </c>
      <c r="H224" s="6">
        <f>IFERROR(VLOOKUP(B224,'2020 Data'!B:C,2,0),0)</f>
        <v>4870.17628272</v>
      </c>
      <c r="I224" s="6">
        <f>IFERROR(VLOOKUP(B224,'2021 Data'!B:C,2,0),"ND")</f>
        <v>2963.5504214399998</v>
      </c>
      <c r="J224" s="49">
        <f>IFERROR(VLOOKUP(B224,'2022 Data'!B:C,2,0),"ND")</f>
        <v>3196.3631616000002</v>
      </c>
    </row>
    <row r="225" spans="1:10" x14ac:dyDescent="0.25">
      <c r="A225" t="s">
        <v>553</v>
      </c>
      <c r="B225" s="3" t="s">
        <v>554</v>
      </c>
      <c r="C225" t="s">
        <v>179</v>
      </c>
      <c r="D225" s="48" t="str">
        <f>IFERROR(VLOOKUP(B225,'Closed and Exempted Facilities'!B:C,2,0),"")</f>
        <v/>
      </c>
      <c r="E225" s="42"/>
      <c r="F225" s="6">
        <f>IFERROR(VLOOKUP(B225,'2018 Data'!B:C,2,0),0)</f>
        <v>3069.6769454400001</v>
      </c>
      <c r="G225" s="6">
        <f>IFERROR(VLOOKUP(B225,'2019 Data'!B:C,2,0),0)</f>
        <v>2964.1718534400002</v>
      </c>
      <c r="H225" s="6">
        <f>IFERROR(VLOOKUP(B225,'2020 Data'!B:C,2,0),0)</f>
        <v>2813.2189444800001</v>
      </c>
      <c r="I225" s="6">
        <f>IFERROR(VLOOKUP(B225,'2021 Data'!B:C,2,0),"ND")</f>
        <v>3726.5447217599994</v>
      </c>
      <c r="J225" s="49">
        <f>IFERROR(VLOOKUP(B225,'2022 Data'!B:C,2,0),"ND")</f>
        <v>3191.7147595199995</v>
      </c>
    </row>
    <row r="226" spans="1:10" x14ac:dyDescent="0.25">
      <c r="A226" t="s">
        <v>555</v>
      </c>
      <c r="B226" s="3" t="s">
        <v>556</v>
      </c>
      <c r="C226" t="s">
        <v>179</v>
      </c>
      <c r="D226" s="48" t="str">
        <f>IFERROR(VLOOKUP(B226,'Closed and Exempted Facilities'!B:C,2,0),"")</f>
        <v/>
      </c>
      <c r="E226" s="42"/>
      <c r="F226" s="6">
        <f>IFERROR(VLOOKUP(B226,'2018 Data'!B:C,2,0),0)</f>
        <v>1064.4829876799997</v>
      </c>
      <c r="G226" s="6">
        <f>IFERROR(VLOOKUP(B226,'2019 Data'!B:C,2,0),0)</f>
        <v>273.97567008000004</v>
      </c>
      <c r="H226" s="6">
        <f>IFERROR(VLOOKUP(B226,'2020 Data'!B:C,2,0),0)</f>
        <v>2311.2396921599993</v>
      </c>
      <c r="I226" s="6">
        <f>IFERROR(VLOOKUP(B226,'2021 Data'!B:C,2,0),"ND")</f>
        <v>2906.6474808000003</v>
      </c>
      <c r="J226" s="49">
        <f>IFERROR(VLOOKUP(B226,'2022 Data'!B:C,2,0),"ND")</f>
        <v>3114.1655798400002</v>
      </c>
    </row>
    <row r="227" spans="1:10" x14ac:dyDescent="0.25">
      <c r="A227" t="s">
        <v>141</v>
      </c>
      <c r="B227" s="3" t="s">
        <v>142</v>
      </c>
      <c r="C227" t="s">
        <v>179</v>
      </c>
      <c r="D227" s="48" t="str">
        <f>IFERROR(VLOOKUP(B227,'Closed and Exempted Facilities'!B:C,2,0),"")</f>
        <v/>
      </c>
      <c r="E227" s="42"/>
      <c r="F227" s="6">
        <f>IFERROR(VLOOKUP(B227,'2018 Data'!B:C,2,0),0)</f>
        <v>0</v>
      </c>
      <c r="G227" s="6">
        <f>IFERROR(VLOOKUP(B227,'2019 Data'!B:C,2,0),0)</f>
        <v>0</v>
      </c>
      <c r="H227" s="6">
        <v>0</v>
      </c>
      <c r="I227" s="6">
        <f>IFERROR(VLOOKUP(B227,'2021 Data'!B:C,2,0),"ND")</f>
        <v>3198.7483718400003</v>
      </c>
      <c r="J227" s="49">
        <f>IFERROR(VLOOKUP(B227,'2022 Data'!B:C,2,0),"ND")</f>
        <v>3037.2146078400006</v>
      </c>
    </row>
    <row r="228" spans="1:10" x14ac:dyDescent="0.25">
      <c r="A228" t="s">
        <v>557</v>
      </c>
      <c r="B228" s="3" t="s">
        <v>558</v>
      </c>
      <c r="C228" t="s">
        <v>179</v>
      </c>
      <c r="D228" s="48" t="str">
        <f>IFERROR(VLOOKUP(B228,'Closed and Exempted Facilities'!B:C,2,0),"")</f>
        <v/>
      </c>
      <c r="E228" s="42"/>
      <c r="F228" s="6">
        <f>IFERROR(VLOOKUP(B228,'2018 Data'!B:C,2,0),0)</f>
        <v>3306.3365764800001</v>
      </c>
      <c r="G228" s="6">
        <f>IFERROR(VLOOKUP(B228,'2019 Data'!B:C,2,0),0)</f>
        <v>3073.6337889600004</v>
      </c>
      <c r="H228" s="6">
        <f>IFERROR(VLOOKUP(B228,'2020 Data'!B:C,2,0),0)</f>
        <v>3794.5983297600001</v>
      </c>
      <c r="I228" s="6">
        <f>IFERROR(VLOOKUP(B228,'2021 Data'!B:C,2,0),"ND")</f>
        <v>3368.0847815999996</v>
      </c>
      <c r="J228" s="49">
        <f>IFERROR(VLOOKUP(B228,'2022 Data'!B:C,2,0),"ND")</f>
        <v>3000.62496384</v>
      </c>
    </row>
    <row r="229" spans="1:10" x14ac:dyDescent="0.25">
      <c r="A229" t="s">
        <v>71</v>
      </c>
      <c r="B229" s="3" t="s">
        <v>72</v>
      </c>
      <c r="C229" t="s">
        <v>179</v>
      </c>
      <c r="D229" s="48" t="str">
        <f>IFERROR(VLOOKUP(B229,'Closed and Exempted Facilities'!B:C,2,0),"")</f>
        <v/>
      </c>
      <c r="E229" s="42"/>
      <c r="F229" s="6">
        <f>IFERROR(VLOOKUP(B229,'2018 Data'!B:C,2,0),0)</f>
        <v>21892.94666496</v>
      </c>
      <c r="G229" s="6">
        <f>IFERROR(VLOOKUP(B229,'2019 Data'!B:C,2,0),0)</f>
        <v>16605.480245760002</v>
      </c>
      <c r="H229" s="6">
        <f>IFERROR(VLOOKUP(B229,'2020 Data'!B:C,2,0),0)</f>
        <v>4024.6472851200001</v>
      </c>
      <c r="I229" s="6">
        <f>IFERROR(VLOOKUP(B229,'2021 Data'!B:C,2,0),"ND")</f>
        <v>4237.9672910399995</v>
      </c>
      <c r="J229" s="49">
        <f>IFERROR(VLOOKUP(B229,'2022 Data'!B:C,2,0),"ND")</f>
        <v>2953.3066819200003</v>
      </c>
    </row>
    <row r="230" spans="1:10" x14ac:dyDescent="0.25">
      <c r="A230" t="s">
        <v>91</v>
      </c>
      <c r="B230" s="3" t="s">
        <v>92</v>
      </c>
      <c r="C230" t="s">
        <v>211</v>
      </c>
      <c r="D230" s="48" t="str">
        <f>IFERROR(VLOOKUP(B230,'Closed and Exempted Facilities'!B:C,2,0),"")</f>
        <v/>
      </c>
      <c r="E230" s="42"/>
      <c r="F230" s="6">
        <f>IFERROR(VLOOKUP(B230,'2018 Data'!B:C,2,0),0)</f>
        <v>6590.808</v>
      </c>
      <c r="G230" s="6">
        <f>IFERROR(VLOOKUP(B230,'2019 Data'!B:C,2,0),0)</f>
        <v>66346.020185760004</v>
      </c>
      <c r="H230" s="6">
        <f>IFERROR(VLOOKUP(B230,'2020 Data'!B:C,2,0),0)</f>
        <v>3258.6478847999997</v>
      </c>
      <c r="I230" s="6">
        <f>IFERROR(VLOOKUP(B230,'2021 Data'!B:C,2,0),"ND")</f>
        <v>2153.1018499199999</v>
      </c>
      <c r="J230" s="49">
        <f>IFERROR(VLOOKUP(B230,'2022 Data'!B:C,2,0),"ND")</f>
        <v>2760.5903673599996</v>
      </c>
    </row>
    <row r="231" spans="1:10" x14ac:dyDescent="0.25">
      <c r="A231" t="s">
        <v>63</v>
      </c>
      <c r="B231" s="3" t="s">
        <v>64</v>
      </c>
      <c r="C231" t="s">
        <v>225</v>
      </c>
      <c r="D231" s="48" t="str">
        <f>IFERROR(VLOOKUP(B231,'Closed and Exempted Facilities'!B:C,2,0),"")</f>
        <v/>
      </c>
      <c r="E231" s="42"/>
      <c r="F231" s="6">
        <f>IFERROR(VLOOKUP(B231,'2018 Data'!B:C,2,0),0)</f>
        <v>9274.0827916800008</v>
      </c>
      <c r="G231" s="6">
        <f>IFERROR(VLOOKUP(B231,'2019 Data'!B:C,2,0),0)</f>
        <v>9878.0219798399994</v>
      </c>
      <c r="H231" s="6">
        <f>IFERROR(VLOOKUP(B231,'2020 Data'!B:C,2,0),0)</f>
        <v>4979.2572849600001</v>
      </c>
      <c r="I231" s="6">
        <f>IFERROR(VLOOKUP(B231,'2021 Data'!B:C,2,0),"ND")</f>
        <v>4867.5964780800005</v>
      </c>
      <c r="J231" s="49">
        <f>IFERROR(VLOOKUP(B231,'2022 Data'!B:C,2,0),"ND")</f>
        <v>2679.2294036255998</v>
      </c>
    </row>
    <row r="232" spans="1:10" x14ac:dyDescent="0.25">
      <c r="A232" t="s">
        <v>559</v>
      </c>
      <c r="B232" s="3" t="s">
        <v>560</v>
      </c>
      <c r="C232" t="s">
        <v>183</v>
      </c>
      <c r="D232" s="48" t="str">
        <f>IFERROR(VLOOKUP(B232,'Closed and Exempted Facilities'!B:C,2,0),"")</f>
        <v/>
      </c>
      <c r="E232" s="42"/>
      <c r="F232" s="6">
        <f>IFERROR(VLOOKUP(B232,'2018 Data'!B:C,2,0),0)</f>
        <v>3586.45117824</v>
      </c>
      <c r="G232" s="6">
        <f>IFERROR(VLOOKUP(B232,'2019 Data'!B:C,2,0),0)</f>
        <v>3271.9081550400001</v>
      </c>
      <c r="H232" s="6">
        <f>IFERROR(VLOOKUP(B232,'2020 Data'!B:C,2,0),0)</f>
        <v>2712.22871472</v>
      </c>
      <c r="I232" s="6">
        <f>IFERROR(VLOOKUP(B232,'2021 Data'!B:C,2,0),"ND")</f>
        <v>2875.38473376</v>
      </c>
      <c r="J232" s="49">
        <f>IFERROR(VLOOKUP(B232,'2022 Data'!B:C,2,0),"ND")</f>
        <v>2648.3740819200002</v>
      </c>
    </row>
    <row r="233" spans="1:10" x14ac:dyDescent="0.25">
      <c r="A233" t="s">
        <v>147</v>
      </c>
      <c r="B233" s="3" t="s">
        <v>561</v>
      </c>
      <c r="C233" t="s">
        <v>179</v>
      </c>
      <c r="D233" s="48" t="str">
        <f>IFERROR(VLOOKUP(B233,'Closed and Exempted Facilities'!B:C,2,0),"")</f>
        <v/>
      </c>
      <c r="E233" s="42"/>
      <c r="F233" s="6">
        <f>IFERROR(VLOOKUP(B233,'2018 Data'!B:C,2,0),0)</f>
        <v>7756.6837420800002</v>
      </c>
      <c r="G233" s="6">
        <f>IFERROR(VLOOKUP(B233,'2019 Data'!B:C,2,0),0)</f>
        <v>7893.15928128</v>
      </c>
      <c r="H233" s="6">
        <f>IFERROR(VLOOKUP(B233,'2020 Data'!B:C,2,0),0)</f>
        <v>0</v>
      </c>
      <c r="I233" s="6" t="s">
        <v>180</v>
      </c>
      <c r="J233" s="49">
        <f>IFERROR(VLOOKUP(B233,'2022 Data'!B:C,2,0),"ND")</f>
        <v>2637.7049563199998</v>
      </c>
    </row>
    <row r="234" spans="1:10" x14ac:dyDescent="0.25">
      <c r="A234" t="s">
        <v>474</v>
      </c>
      <c r="B234" s="3" t="s">
        <v>562</v>
      </c>
      <c r="C234" t="s">
        <v>179</v>
      </c>
      <c r="D234" s="48" t="str">
        <f>IFERROR(VLOOKUP(B234,'Closed and Exempted Facilities'!B:C,2,0),"")</f>
        <v/>
      </c>
      <c r="E234" s="42"/>
      <c r="F234" s="6">
        <f>IFERROR(VLOOKUP(B234,'2018 Data'!B:C,2,0),0)</f>
        <v>2698.2368784</v>
      </c>
      <c r="G234" s="6">
        <f>IFERROR(VLOOKUP(B234,'2019 Data'!B:C,2,0),0)</f>
        <v>4855.5655545599993</v>
      </c>
      <c r="H234" s="6">
        <f>IFERROR(VLOOKUP(B234,'2020 Data'!B:C,2,0),0)</f>
        <v>2493.7304112000002</v>
      </c>
      <c r="I234" s="6">
        <f>IFERROR(VLOOKUP(B234,'2021 Data'!B:C,2,0),"ND")</f>
        <v>2447.7822734399997</v>
      </c>
      <c r="J234" s="49">
        <f>IFERROR(VLOOKUP(B234,'2022 Data'!B:C,2,0),"ND")</f>
        <v>2513.7906897599996</v>
      </c>
    </row>
    <row r="235" spans="1:10" x14ac:dyDescent="0.25">
      <c r="A235" t="s">
        <v>563</v>
      </c>
      <c r="B235" s="3" t="s">
        <v>564</v>
      </c>
      <c r="C235" t="s">
        <v>179</v>
      </c>
      <c r="D235" s="48" t="str">
        <f>IFERROR(VLOOKUP(B235,'Closed and Exempted Facilities'!B:C,2,0),"")</f>
        <v/>
      </c>
      <c r="E235" s="42"/>
      <c r="F235" s="6">
        <f>IFERROR(VLOOKUP(B235,'2018 Data'!B:C,2,0),0)</f>
        <v>3136.7905128000002</v>
      </c>
      <c r="G235" s="6">
        <f>IFERROR(VLOOKUP(B235,'2019 Data'!B:C,2,0),0)</f>
        <v>1874.8130788799999</v>
      </c>
      <c r="H235" s="6">
        <f>IFERROR(VLOOKUP(B235,'2020 Data'!B:C,2,0),0)</f>
        <v>2419.4563142399998</v>
      </c>
      <c r="I235" s="6">
        <f>IFERROR(VLOOKUP(B235,'2021 Data'!B:C,2,0),"ND")</f>
        <v>2400.9487991999999</v>
      </c>
      <c r="J235" s="49">
        <f>IFERROR(VLOOKUP(B235,'2022 Data'!B:C,2,0),"ND")</f>
        <v>2460.2721494399998</v>
      </c>
    </row>
    <row r="236" spans="1:10" x14ac:dyDescent="0.25">
      <c r="A236" t="s">
        <v>565</v>
      </c>
      <c r="B236" s="3" t="s">
        <v>566</v>
      </c>
      <c r="C236" t="s">
        <v>179</v>
      </c>
      <c r="D236" s="48" t="str">
        <f>IFERROR(VLOOKUP(B236,'Closed and Exempted Facilities'!B:C,2,0),"")</f>
        <v/>
      </c>
      <c r="E236" s="42"/>
      <c r="F236" s="6">
        <f>IFERROR(VLOOKUP(B236,'2018 Data'!B:C,2,0),0)</f>
        <v>2694.8363299200005</v>
      </c>
      <c r="G236" s="6">
        <f>IFERROR(VLOOKUP(B236,'2019 Data'!B:C,2,0),0)</f>
        <v>2652.4151136</v>
      </c>
      <c r="H236" s="6">
        <f>IFERROR(VLOOKUP(B236,'2020 Data'!B:C,2,0),0)</f>
        <v>2292.8373215999995</v>
      </c>
      <c r="I236" s="6">
        <f>IFERROR(VLOOKUP(B236,'2021 Data'!B:C,2,0),"ND")</f>
        <v>2488.1517662399997</v>
      </c>
      <c r="J236" s="49">
        <f>IFERROR(VLOOKUP(B236,'2022 Data'!B:C,2,0),"ND")</f>
        <v>2373.0620155199999</v>
      </c>
    </row>
    <row r="237" spans="1:10" x14ac:dyDescent="0.25">
      <c r="A237" t="s">
        <v>567</v>
      </c>
      <c r="B237" s="3" t="s">
        <v>568</v>
      </c>
      <c r="C237" t="s">
        <v>179</v>
      </c>
      <c r="D237" s="48" t="str">
        <f>IFERROR(VLOOKUP(B237,'Closed and Exempted Facilities'!B:C,2,0),"")</f>
        <v/>
      </c>
      <c r="E237" s="42"/>
      <c r="F237" s="6">
        <f>IFERROR(VLOOKUP(B237,'2018 Data'!B:C,2,0),0)</f>
        <v>2538.4591814400001</v>
      </c>
      <c r="G237" s="6">
        <f>IFERROR(VLOOKUP(B237,'2019 Data'!B:C,2,0),0)</f>
        <v>2448.9479347199999</v>
      </c>
      <c r="H237" s="6">
        <f>IFERROR(VLOOKUP(B237,'2020 Data'!B:C,2,0),0)</f>
        <v>2251.5365879999999</v>
      </c>
      <c r="I237" s="6">
        <f>IFERROR(VLOOKUP(B237,'2021 Data'!B:C,2,0),"ND")</f>
        <v>2379.4313759999995</v>
      </c>
      <c r="J237" s="49">
        <f>IFERROR(VLOOKUP(B237,'2022 Data'!B:C,2,0),"ND")</f>
        <v>2353.369788</v>
      </c>
    </row>
    <row r="238" spans="1:10" x14ac:dyDescent="0.25">
      <c r="A238" t="s">
        <v>103</v>
      </c>
      <c r="B238" s="3" t="s">
        <v>104</v>
      </c>
      <c r="C238" t="s">
        <v>179</v>
      </c>
      <c r="D238" s="48" t="str">
        <f>IFERROR(VLOOKUP(B238,'Closed and Exempted Facilities'!B:C,2,0),"")</f>
        <v/>
      </c>
      <c r="E238" s="42"/>
      <c r="F238" s="6">
        <f>IFERROR(VLOOKUP(B238,'2018 Data'!B:C,2,0),0)</f>
        <v>2960.6155387200001</v>
      </c>
      <c r="G238" s="6">
        <f>IFERROR(VLOOKUP(B238,'2019 Data'!B:C,2,0),0)</f>
        <v>2817.1574625599997</v>
      </c>
      <c r="H238" s="6">
        <f>IFERROR(VLOOKUP(B238,'2020 Data'!B:C,2,0),0)</f>
        <v>2156.1857856000001</v>
      </c>
      <c r="I238" s="6">
        <f>IFERROR(VLOOKUP(B238,'2021 Data'!B:C,2,0),"ND")</f>
        <v>2509.9972547328007</v>
      </c>
      <c r="J238" s="49">
        <f>IFERROR(VLOOKUP(B238,'2022 Data'!B:C,2,0),"ND")</f>
        <v>2276.5320436319998</v>
      </c>
    </row>
    <row r="239" spans="1:10" x14ac:dyDescent="0.25">
      <c r="A239" t="s">
        <v>95</v>
      </c>
      <c r="B239" s="3" t="s">
        <v>96</v>
      </c>
      <c r="C239" t="s">
        <v>179</v>
      </c>
      <c r="D239" s="48" t="str">
        <f>IFERROR(VLOOKUP(B239,'Closed and Exempted Facilities'!B:C,2,0),"")</f>
        <v/>
      </c>
      <c r="E239" s="42"/>
      <c r="F239" s="6">
        <f>IFERROR(VLOOKUP(B239,'2018 Data'!B:C,2,0),0)</f>
        <v>1877.8212633599996</v>
      </c>
      <c r="G239" s="6">
        <f>IFERROR(VLOOKUP(B239,'2019 Data'!B:C,2,0),0)</f>
        <v>2082.03506784</v>
      </c>
      <c r="H239" s="6">
        <f>IFERROR(VLOOKUP(B239,'2020 Data'!B:C,2,0),0)</f>
        <v>1878.949548</v>
      </c>
      <c r="I239" s="6">
        <f>IFERROR(VLOOKUP(B239,'2021 Data'!B:C,2,0),"ND")</f>
        <v>1667.0357927999999</v>
      </c>
      <c r="J239" s="49">
        <f>IFERROR(VLOOKUP(B239,'2022 Data'!B:C,2,0),"ND")</f>
        <v>2230.5240216000007</v>
      </c>
    </row>
    <row r="240" spans="1:10" x14ac:dyDescent="0.25">
      <c r="A240" t="s">
        <v>46</v>
      </c>
      <c r="B240" s="3" t="s">
        <v>569</v>
      </c>
      <c r="C240" t="s">
        <v>179</v>
      </c>
      <c r="D240" s="48" t="str">
        <f>IFERROR(VLOOKUP(B240,'Closed and Exempted Facilities'!B:C,2,0),"")</f>
        <v/>
      </c>
      <c r="E240" s="42"/>
      <c r="F240" s="6">
        <f>IFERROR(VLOOKUP(B240,'2018 Data'!B:C,2,0),0)</f>
        <v>1698.1644556799999</v>
      </c>
      <c r="G240" s="6">
        <f>IFERROR(VLOOKUP(B240,'2019 Data'!B:C,2,0),0)</f>
        <v>2111.30215632</v>
      </c>
      <c r="H240" s="6">
        <f>IFERROR(VLOOKUP(B240,'2020 Data'!B:C,2,0),0)</f>
        <v>2033.3150712000001</v>
      </c>
      <c r="I240" s="6">
        <f>IFERROR(VLOOKUP(B240,'2021 Data'!B:C,2,0),"ND")</f>
        <v>1889.5559860800001</v>
      </c>
      <c r="J240" s="49">
        <f>IFERROR(VLOOKUP(B240,'2022 Data'!B:C,2,0),"ND")</f>
        <v>2177.5426344000002</v>
      </c>
    </row>
    <row r="241" spans="1:10" x14ac:dyDescent="0.25">
      <c r="A241" t="s">
        <v>73</v>
      </c>
      <c r="B241" s="3" t="s">
        <v>74</v>
      </c>
      <c r="C241" t="s">
        <v>179</v>
      </c>
      <c r="D241" s="48" t="str">
        <f>IFERROR(VLOOKUP(B241,'Closed and Exempted Facilities'!B:C,2,0),"")</f>
        <v/>
      </c>
      <c r="E241" s="42"/>
      <c r="F241" s="6">
        <f>IFERROR(VLOOKUP(B241,'2018 Data'!B:C,2,0),0)</f>
        <v>3837.9173112000003</v>
      </c>
      <c r="G241" s="6">
        <f>IFERROR(VLOOKUP(B241,'2019 Data'!B:C,2,0),0)</f>
        <v>791.05871375999993</v>
      </c>
      <c r="H241" s="6">
        <f>IFERROR(VLOOKUP(B241,'2020 Data'!B:C,2,0),0)</f>
        <v>3295.1728454400004</v>
      </c>
      <c r="I241" s="6">
        <f>IFERROR(VLOOKUP(B241,'2021 Data'!B:C,2,0),"ND")</f>
        <v>3922.3497801600001</v>
      </c>
      <c r="J241" s="49">
        <f>IFERROR(VLOOKUP(B241,'2022 Data'!B:C,2,0),"ND")</f>
        <v>2141.0852701391996</v>
      </c>
    </row>
    <row r="242" spans="1:10" x14ac:dyDescent="0.25">
      <c r="A242" t="s">
        <v>83</v>
      </c>
      <c r="B242" s="3" t="s">
        <v>84</v>
      </c>
      <c r="C242" t="s">
        <v>179</v>
      </c>
      <c r="D242" s="48" t="str">
        <f>IFERROR(VLOOKUP(B242,'Closed and Exempted Facilities'!B:C,2,0),"")</f>
        <v/>
      </c>
      <c r="E242" s="42"/>
      <c r="F242" s="6">
        <f>IFERROR(VLOOKUP(B242,'2018 Data'!B:C,2,0),0)</f>
        <v>15315.507436320004</v>
      </c>
      <c r="G242" s="6">
        <f>IFERROR(VLOOKUP(B242,'2019 Data'!B:C,2,0),0)</f>
        <v>2714.4373838400002</v>
      </c>
      <c r="H242" s="6">
        <f>IFERROR(VLOOKUP(B242,'2020 Data'!B:C,2,0),0)</f>
        <v>2487.2018371200002</v>
      </c>
      <c r="I242" s="6">
        <f>IFERROR(VLOOKUP(B242,'2021 Data'!B:C,2,0),"ND")</f>
        <v>2595.5927323199994</v>
      </c>
      <c r="J242" s="49">
        <f>IFERROR(VLOOKUP(B242,'2022 Data'!B:C,2,0),"ND")</f>
        <v>1893.764818008</v>
      </c>
    </row>
    <row r="243" spans="1:10" x14ac:dyDescent="0.25">
      <c r="A243" t="s">
        <v>69</v>
      </c>
      <c r="B243" s="3" t="s">
        <v>70</v>
      </c>
      <c r="C243" t="s">
        <v>179</v>
      </c>
      <c r="D243" s="48" t="str">
        <f>IFERROR(VLOOKUP(B243,'Closed and Exempted Facilities'!B:C,2,0),"")</f>
        <v/>
      </c>
      <c r="E243" s="42"/>
      <c r="F243" s="6">
        <f>IFERROR(VLOOKUP(B243,'2018 Data'!B:C,2,0),0)</f>
        <v>4566.9611030400001</v>
      </c>
      <c r="G243" s="6">
        <f>IFERROR(VLOOKUP(B243,'2019 Data'!B:C,2,0),0)</f>
        <v>5239.1172859199996</v>
      </c>
      <c r="H243" s="6">
        <f>IFERROR(VLOOKUP(B243,'2020 Data'!B:C,2,0),0)</f>
        <v>3965.2098998399997</v>
      </c>
      <c r="I243" s="6">
        <f>IFERROR(VLOOKUP(B243,'2021 Data'!B:C,2,0),"ND")</f>
        <v>3470.9438432800002</v>
      </c>
      <c r="J243" s="49">
        <f>IFERROR(VLOOKUP(B243,'2022 Data'!B:C,2,0),"ND")</f>
        <v>1881.6589008000003</v>
      </c>
    </row>
    <row r="244" spans="1:10" x14ac:dyDescent="0.25">
      <c r="A244" t="s">
        <v>570</v>
      </c>
      <c r="B244" s="3" t="s">
        <v>571</v>
      </c>
      <c r="C244" t="s">
        <v>179</v>
      </c>
      <c r="D244" s="48" t="str">
        <f>IFERROR(VLOOKUP(B244,'Closed and Exempted Facilities'!B:C,2,0),"")</f>
        <v/>
      </c>
      <c r="E244" s="42"/>
      <c r="F244" s="6">
        <f>IFERROR(VLOOKUP(B244,'2018 Data'!B:C,2,0),0)</f>
        <v>1803.8410992000001</v>
      </c>
      <c r="G244" s="6">
        <f>IFERROR(VLOOKUP(B244,'2019 Data'!B:C,2,0),0)</f>
        <v>1675.0428307200004</v>
      </c>
      <c r="H244" s="6">
        <f>IFERROR(VLOOKUP(B244,'2020 Data'!B:C,2,0),0)</f>
        <v>1760.7484641599997</v>
      </c>
      <c r="I244" s="6">
        <f>IFERROR(VLOOKUP(B244,'2021 Data'!B:C,2,0),"ND")</f>
        <v>1768.21644384</v>
      </c>
      <c r="J244" s="49">
        <f>IFERROR(VLOOKUP(B244,'2022 Data'!B:C,2,0),"ND")</f>
        <v>1751.1928358399998</v>
      </c>
    </row>
    <row r="245" spans="1:10" x14ac:dyDescent="0.25">
      <c r="A245" t="s">
        <v>572</v>
      </c>
      <c r="B245" s="3" t="s">
        <v>573</v>
      </c>
      <c r="C245" t="s">
        <v>192</v>
      </c>
      <c r="D245" s="48" t="str">
        <f>IFERROR(VLOOKUP(B245,'Closed and Exempted Facilities'!B:C,2,0),"")</f>
        <v/>
      </c>
      <c r="E245" s="42"/>
      <c r="F245" s="6">
        <f>IFERROR(VLOOKUP(B245,'2018 Data'!B:C,2,0),0)</f>
        <v>1397.60455968</v>
      </c>
      <c r="G245" s="6">
        <f>IFERROR(VLOOKUP(B245,'2019 Data'!B:C,2,0),0)</f>
        <v>716.80602671999998</v>
      </c>
      <c r="H245" s="6">
        <f>IFERROR(VLOOKUP(B245,'2020 Data'!B:C,2,0),0)</f>
        <v>929.58515999999997</v>
      </c>
      <c r="I245" s="6">
        <f>IFERROR(VLOOKUP(B245,'2021 Data'!B:C,2,0),"ND")</f>
        <v>1813.3808515200003</v>
      </c>
      <c r="J245" s="49">
        <f>IFERROR(VLOOKUP(B245,'2022 Data'!B:C,2,0),"ND")</f>
        <v>1547.6836535999998</v>
      </c>
    </row>
    <row r="246" spans="1:10" x14ac:dyDescent="0.25">
      <c r="A246" t="s">
        <v>136</v>
      </c>
      <c r="B246" s="3" t="s">
        <v>574</v>
      </c>
      <c r="C246" t="s">
        <v>183</v>
      </c>
      <c r="D246" s="48" t="str">
        <f>IFERROR(VLOOKUP(B246,'Closed and Exempted Facilities'!B:C,2,0),"")</f>
        <v/>
      </c>
      <c r="E246" s="42"/>
      <c r="F246" s="6">
        <f>IFERROR(VLOOKUP(B246,'2018 Data'!B:C,2,0),0)</f>
        <v>23.000695200000003</v>
      </c>
      <c r="G246" s="6">
        <f>IFERROR(VLOOKUP(B246,'2019 Data'!B:C,2,0),0)</f>
        <v>9.2272219200000016</v>
      </c>
      <c r="H246" s="6">
        <f>IFERROR(VLOOKUP(B246,'2020 Data'!B:C,2,0),0)</f>
        <v>3047.4571679999999</v>
      </c>
      <c r="I246" s="6">
        <f>IFERROR(VLOOKUP(B246,'2021 Data'!B:C,2,0),"ND")</f>
        <v>813.6201427200001</v>
      </c>
      <c r="J246" s="49">
        <f>IFERROR(VLOOKUP(B246,'2022 Data'!B:C,2,0),"ND")</f>
        <v>1408.0289943888001</v>
      </c>
    </row>
    <row r="247" spans="1:10" x14ac:dyDescent="0.25">
      <c r="A247" t="s">
        <v>99</v>
      </c>
      <c r="B247" s="3" t="s">
        <v>100</v>
      </c>
      <c r="C247" t="s">
        <v>192</v>
      </c>
      <c r="D247" s="48" t="str">
        <f>IFERROR(VLOOKUP(B247,'Closed and Exempted Facilities'!B:C,2,0),"")</f>
        <v/>
      </c>
      <c r="E247" s="42"/>
      <c r="F247" s="6">
        <f>IFERROR(VLOOKUP(B247,'2018 Data'!B:C,2,0),0)</f>
        <v>680.44653935999986</v>
      </c>
      <c r="G247" s="6">
        <f>IFERROR(VLOOKUP(B247,'2019 Data'!B:C,2,0),0)</f>
        <v>536.68074095999998</v>
      </c>
      <c r="H247" s="6">
        <f>IFERROR(VLOOKUP(B247,'2020 Data'!B:C,2,0),0)</f>
        <v>961.54064496000012</v>
      </c>
      <c r="I247" s="6">
        <f>IFERROR(VLOOKUP(B247,'2021 Data'!B:C,2,0),"ND")</f>
        <v>1010.9717956799999</v>
      </c>
      <c r="J247" s="49">
        <f>IFERROR(VLOOKUP(B247,'2022 Data'!B:C,2,0),"ND")</f>
        <v>1334.5930785600003</v>
      </c>
    </row>
    <row r="248" spans="1:10" x14ac:dyDescent="0.25">
      <c r="A248" t="s">
        <v>59</v>
      </c>
      <c r="B248" s="3" t="s">
        <v>60</v>
      </c>
      <c r="C248" t="s">
        <v>192</v>
      </c>
      <c r="D248" s="48" t="str">
        <f>IFERROR(VLOOKUP(B248,'Closed and Exempted Facilities'!B:C,2,0),"")</f>
        <v/>
      </c>
      <c r="E248" s="42"/>
      <c r="F248" s="6">
        <f>IFERROR(VLOOKUP(B248,'2018 Data'!B:C,2,0),0)</f>
        <v>12616.06761072</v>
      </c>
      <c r="G248" s="6">
        <f>IFERROR(VLOOKUP(B248,'2019 Data'!B:C,2,0),0)</f>
        <v>2784.6240912000003</v>
      </c>
      <c r="H248" s="6">
        <f>IFERROR(VLOOKUP(B248,'2020 Data'!B:C,2,0),0)</f>
        <v>2450.3261529599999</v>
      </c>
      <c r="I248" s="6">
        <f>IFERROR(VLOOKUP(B248,'2021 Data'!B:C,2,0),"ND")</f>
        <v>5527.0774440000005</v>
      </c>
      <c r="J248" s="49">
        <f>IFERROR(VLOOKUP(B248,'2022 Data'!B:C,2,0),"ND")</f>
        <v>1322.7026803200001</v>
      </c>
    </row>
    <row r="249" spans="1:10" x14ac:dyDescent="0.25">
      <c r="A249" t="s">
        <v>144</v>
      </c>
      <c r="B249" s="3" t="s">
        <v>575</v>
      </c>
      <c r="C249" t="s">
        <v>183</v>
      </c>
      <c r="D249" s="48" t="str">
        <f>IFERROR(VLOOKUP(B249,'Closed and Exempted Facilities'!B:C,2,0),"")</f>
        <v/>
      </c>
      <c r="E249" s="42"/>
      <c r="F249" s="6">
        <f>IFERROR(VLOOKUP(B249,'2018 Data'!B:C,2,0),0)</f>
        <v>6534.9736502399992</v>
      </c>
      <c r="G249" s="6">
        <f>IFERROR(VLOOKUP(B249,'2019 Data'!B:C,2,0),0)</f>
        <v>7208.8792776</v>
      </c>
      <c r="H249" s="6">
        <f>IFERROR(VLOOKUP(B249,'2020 Data'!B:C,2,0),0)</f>
        <v>6355.4741510400008</v>
      </c>
      <c r="I249" s="6">
        <f>IFERROR(VLOOKUP(B249,'2021 Data'!B:C,2,0),"ND")</f>
        <v>6672.9062497103996</v>
      </c>
      <c r="J249" s="49">
        <f>IFERROR(VLOOKUP(B249,'2022 Data'!B:C,2,0),"ND")</f>
        <v>1288.99811376</v>
      </c>
    </row>
    <row r="250" spans="1:10" x14ac:dyDescent="0.25">
      <c r="A250" t="s">
        <v>101</v>
      </c>
      <c r="B250" s="3" t="s">
        <v>102</v>
      </c>
      <c r="C250" t="s">
        <v>192</v>
      </c>
      <c r="D250" s="48" t="str">
        <f>IFERROR(VLOOKUP(B250,'Closed and Exempted Facilities'!B:C,2,0),"")</f>
        <v/>
      </c>
      <c r="E250" s="42"/>
      <c r="F250" s="6">
        <f>IFERROR(VLOOKUP(B250,'2018 Data'!B:C,2,0),0)</f>
        <v>777.52428768000004</v>
      </c>
      <c r="G250" s="6">
        <f>IFERROR(VLOOKUP(B250,'2019 Data'!B:C,2,0),0)</f>
        <v>435.48430463999995</v>
      </c>
      <c r="H250" s="6">
        <f>IFERROR(VLOOKUP(B250,'2020 Data'!B:C,2,0),0)</f>
        <v>1012.39183584</v>
      </c>
      <c r="I250" s="6">
        <f>IFERROR(VLOOKUP(B250,'2021 Data'!B:C,2,0),"ND")</f>
        <v>845.44571664</v>
      </c>
      <c r="J250" s="49">
        <f>IFERROR(VLOOKUP(B250,'2022 Data'!B:C,2,0),"ND")</f>
        <v>1269.62404128</v>
      </c>
    </row>
    <row r="251" spans="1:10" x14ac:dyDescent="0.25">
      <c r="A251" t="s">
        <v>576</v>
      </c>
      <c r="B251" s="3" t="s">
        <v>577</v>
      </c>
      <c r="C251" t="s">
        <v>211</v>
      </c>
      <c r="D251" s="48" t="str">
        <f>IFERROR(VLOOKUP(B251,'Closed and Exempted Facilities'!B:C,2,0),"")</f>
        <v/>
      </c>
      <c r="E251" s="42"/>
      <c r="F251" s="6">
        <f>IFERROR(VLOOKUP(B251,'2018 Data'!B:C,2,0),0)</f>
        <v>3397.2917227200001</v>
      </c>
      <c r="G251" s="6">
        <f>IFERROR(VLOOKUP(B251,'2019 Data'!B:C,2,0),0)</f>
        <v>637.47973296000009</v>
      </c>
      <c r="H251" s="6">
        <f>IFERROR(VLOOKUP(B251,'2020 Data'!B:C,2,0),0)</f>
        <v>973.43358335999994</v>
      </c>
      <c r="I251" s="6">
        <f>IFERROR(VLOOKUP(B251,'2021 Data'!B:C,2,0),"ND")</f>
        <v>1253.9523427200002</v>
      </c>
      <c r="J251" s="49">
        <f>IFERROR(VLOOKUP(B251,'2022 Data'!B:C,2,0),"ND")</f>
        <v>1245.90566016</v>
      </c>
    </row>
    <row r="252" spans="1:10" x14ac:dyDescent="0.25">
      <c r="A252" t="s">
        <v>578</v>
      </c>
      <c r="B252" s="3" t="s">
        <v>579</v>
      </c>
      <c r="C252" t="s">
        <v>179</v>
      </c>
      <c r="D252" s="48" t="str">
        <f>IFERROR(VLOOKUP(B252,'Closed and Exempted Facilities'!B:C,2,0),"")</f>
        <v/>
      </c>
      <c r="E252" s="42"/>
      <c r="F252" s="6">
        <f>IFERROR(VLOOKUP(B252,'2018 Data'!B:C,2,0),0)</f>
        <v>2452.1769316800005</v>
      </c>
      <c r="G252" s="6">
        <f>IFERROR(VLOOKUP(B252,'2019 Data'!B:C,2,0),0)</f>
        <v>1420.1617248000002</v>
      </c>
      <c r="H252" s="6">
        <f>IFERROR(VLOOKUP(B252,'2020 Data'!B:C,2,0),0)</f>
        <v>3039.5796782399998</v>
      </c>
      <c r="I252" s="6">
        <f>IFERROR(VLOOKUP(B252,'2021 Data'!B:C,2,0),"ND")</f>
        <v>1378.4154652799998</v>
      </c>
      <c r="J252" s="49">
        <f>IFERROR(VLOOKUP(B252,'2022 Data'!B:C,2,0),"ND")</f>
        <v>1225.9752926400001</v>
      </c>
    </row>
    <row r="253" spans="1:10" x14ac:dyDescent="0.25">
      <c r="A253" t="s">
        <v>580</v>
      </c>
      <c r="B253" s="3" t="s">
        <v>581</v>
      </c>
      <c r="C253" t="s">
        <v>179</v>
      </c>
      <c r="D253" s="48" t="str">
        <f>IFERROR(VLOOKUP(B253,'Closed and Exempted Facilities'!B:C,2,0),"")</f>
        <v/>
      </c>
      <c r="E253" s="42"/>
      <c r="F253" s="6">
        <f>IFERROR(VLOOKUP(B253,'2018 Data'!B:C,2,0),0)</f>
        <v>1677.5864380800001</v>
      </c>
      <c r="G253" s="6">
        <f>IFERROR(VLOOKUP(B253,'2019 Data'!B:C,2,0),0)</f>
        <v>1330.4648649599999</v>
      </c>
      <c r="H253" s="6">
        <f>IFERROR(VLOOKUP(B253,'2020 Data'!B:C,2,0),0)</f>
        <v>1476.79695072</v>
      </c>
      <c r="I253" s="6">
        <f>IFERROR(VLOOKUP(B253,'2021 Data'!B:C,2,0),"ND")</f>
        <v>1135.4108774400001</v>
      </c>
      <c r="J253" s="49">
        <f>IFERROR(VLOOKUP(B253,'2022 Data'!B:C,2,0),"ND")</f>
        <v>1208.9949580800001</v>
      </c>
    </row>
    <row r="254" spans="1:10" x14ac:dyDescent="0.25">
      <c r="A254" t="s">
        <v>582</v>
      </c>
      <c r="B254" s="3" t="s">
        <v>583</v>
      </c>
      <c r="C254" t="s">
        <v>211</v>
      </c>
      <c r="D254" s="48" t="str">
        <f>IFERROR(VLOOKUP(B254,'Closed and Exempted Facilities'!B:C,2,0),"")</f>
        <v/>
      </c>
      <c r="E254" s="42"/>
      <c r="F254" s="6">
        <f>IFERROR(VLOOKUP(B254,'2018 Data'!B:C,2,0),0)</f>
        <v>1453.81947984</v>
      </c>
      <c r="G254" s="6">
        <f>IFERROR(VLOOKUP(B254,'2019 Data'!B:C,2,0),0)</f>
        <v>1431.72707328</v>
      </c>
      <c r="H254" s="6">
        <f>IFERROR(VLOOKUP(B254,'2020 Data'!B:C,2,0),0)</f>
        <v>1436.2503724799999</v>
      </c>
      <c r="I254" s="6">
        <f>IFERROR(VLOOKUP(B254,'2021 Data'!B:C,2,0),"ND")</f>
        <v>1272.3288580799997</v>
      </c>
      <c r="J254" s="49">
        <f>IFERROR(VLOOKUP(B254,'2022 Data'!B:C,2,0),"ND")</f>
        <v>1201.7407147200001</v>
      </c>
    </row>
    <row r="255" spans="1:10" x14ac:dyDescent="0.25">
      <c r="A255" t="s">
        <v>109</v>
      </c>
      <c r="B255" s="3" t="s">
        <v>110</v>
      </c>
      <c r="C255" t="s">
        <v>192</v>
      </c>
      <c r="D255" s="48" t="str">
        <f>IFERROR(VLOOKUP(B255,'Closed and Exempted Facilities'!B:C,2,0),"")</f>
        <v/>
      </c>
      <c r="E255" s="42"/>
      <c r="F255" s="6">
        <f>IFERROR(VLOOKUP(B255,'2018 Data'!B:C,2,0),0)</f>
        <v>737.87483952000002</v>
      </c>
      <c r="G255" s="6">
        <f>IFERROR(VLOOKUP(B255,'2019 Data'!B:C,2,0),0)</f>
        <v>130.8558888</v>
      </c>
      <c r="H255" s="6">
        <f>IFERROR(VLOOKUP(B255,'2020 Data'!B:C,2,0),0)</f>
        <v>311.16823919999996</v>
      </c>
      <c r="I255" s="6">
        <f>IFERROR(VLOOKUP(B255,'2021 Data'!B:C,2,0),"ND")</f>
        <v>398.88195984000009</v>
      </c>
      <c r="J255" s="49">
        <f>IFERROR(VLOOKUP(B255,'2022 Data'!B:C,2,0),"ND")</f>
        <v>1158.9919992</v>
      </c>
    </row>
    <row r="256" spans="1:10" x14ac:dyDescent="0.25">
      <c r="A256" t="s">
        <v>584</v>
      </c>
      <c r="B256" s="3" t="s">
        <v>585</v>
      </c>
      <c r="C256" t="s">
        <v>179</v>
      </c>
      <c r="D256" s="48" t="str">
        <f>IFERROR(VLOOKUP(B256,'Closed and Exempted Facilities'!B:C,2,0),"")</f>
        <v/>
      </c>
      <c r="E256" s="42"/>
      <c r="F256" s="6">
        <f>IFERROR(VLOOKUP(B256,'2018 Data'!B:C,2,0),0)</f>
        <v>1174.1534884799999</v>
      </c>
      <c r="G256" s="6">
        <f>IFERROR(VLOOKUP(B256,'2019 Data'!B:C,2,0),0)</f>
        <v>1096.5152217599998</v>
      </c>
      <c r="H256" s="6">
        <f>IFERROR(VLOOKUP(B256,'2020 Data'!B:C,2,0),0)</f>
        <v>957.77776080000012</v>
      </c>
      <c r="I256" s="6">
        <f>IFERROR(VLOOKUP(B256,'2021 Data'!B:C,2,0),"ND")</f>
        <v>1048.88767536</v>
      </c>
      <c r="J256" s="49">
        <f>IFERROR(VLOOKUP(B256,'2022 Data'!B:C,2,0),"ND")</f>
        <v>943.20413711999993</v>
      </c>
    </row>
    <row r="257" spans="1:10" x14ac:dyDescent="0.25">
      <c r="A257" t="s">
        <v>586</v>
      </c>
      <c r="B257" s="3" t="s">
        <v>587</v>
      </c>
      <c r="C257" t="s">
        <v>225</v>
      </c>
      <c r="D257" s="48" t="str">
        <f>IFERROR(VLOOKUP(B257,'Closed and Exempted Facilities'!B:C,2,0),"")</f>
        <v/>
      </c>
      <c r="E257" s="42"/>
      <c r="F257" s="6">
        <f>IFERROR(VLOOKUP(B257,'2018 Data'!B:C,2,0),0)</f>
        <v>1651.2116846400002</v>
      </c>
      <c r="G257" s="6">
        <f>IFERROR(VLOOKUP(B257,'2019 Data'!B:C,2,0),0)</f>
        <v>1424.42393184</v>
      </c>
      <c r="H257" s="6">
        <f>IFERROR(VLOOKUP(B257,'2020 Data'!B:C,2,0),0)</f>
        <v>1190.4464376000001</v>
      </c>
      <c r="I257" s="6">
        <f>IFERROR(VLOOKUP(B257,'2021 Data'!B:C,2,0),"ND")</f>
        <v>1046.1947428799999</v>
      </c>
      <c r="J257" s="49">
        <f>IFERROR(VLOOKUP(B257,'2022 Data'!B:C,2,0),"ND")</f>
        <v>855.32031647999997</v>
      </c>
    </row>
    <row r="258" spans="1:10" x14ac:dyDescent="0.25">
      <c r="A258" t="s">
        <v>93</v>
      </c>
      <c r="B258" s="3" t="s">
        <v>94</v>
      </c>
      <c r="C258" t="s">
        <v>183</v>
      </c>
      <c r="D258" s="48" t="str">
        <f>IFERROR(VLOOKUP(B258,'Closed and Exempted Facilities'!B:C,2,0),"")</f>
        <v/>
      </c>
      <c r="E258" s="42"/>
      <c r="F258" s="6">
        <f>IFERROR(VLOOKUP(B258,'2018 Data'!B:C,2,0),0)</f>
        <v>4114.702035360001</v>
      </c>
      <c r="G258" s="6">
        <f>IFERROR(VLOOKUP(B258,'2019 Data'!B:C,2,0),0)</f>
        <v>720.42085584000006</v>
      </c>
      <c r="H258" s="6">
        <f>IFERROR(VLOOKUP(B258,'2020 Data'!B:C,2,0),0)</f>
        <v>3266.4498955199992</v>
      </c>
      <c r="I258" s="6">
        <f>IFERROR(VLOOKUP(B258,'2021 Data'!B:C,2,0),"ND")</f>
        <v>1747.1803809600001</v>
      </c>
      <c r="J258" s="49">
        <f>IFERROR(VLOOKUP(B258,'2022 Data'!B:C,2,0),"ND")</f>
        <v>803.54840831999979</v>
      </c>
    </row>
    <row r="259" spans="1:10" x14ac:dyDescent="0.25">
      <c r="A259" t="s">
        <v>588</v>
      </c>
      <c r="B259" s="3" t="s">
        <v>589</v>
      </c>
      <c r="C259" t="s">
        <v>179</v>
      </c>
      <c r="D259" s="48" t="str">
        <f>IFERROR(VLOOKUP(B259,'Closed and Exempted Facilities'!B:C,2,0),"")</f>
        <v/>
      </c>
      <c r="E259" s="42"/>
      <c r="F259" s="6">
        <f>IFERROR(VLOOKUP(B259,'2018 Data'!B:C,2,0),0)</f>
        <v>635.51510064000001</v>
      </c>
      <c r="G259" s="6">
        <f>IFERROR(VLOOKUP(B259,'2019 Data'!B:C,2,0),0)</f>
        <v>912.48797807999995</v>
      </c>
      <c r="H259" s="6">
        <f>IFERROR(VLOOKUP(B259,'2020 Data'!B:C,2,0),0)</f>
        <v>554.42775024000002</v>
      </c>
      <c r="I259" s="6">
        <f>IFERROR(VLOOKUP(B259,'2021 Data'!B:C,2,0),"ND")</f>
        <v>632.98646208000014</v>
      </c>
      <c r="J259" s="49">
        <f>IFERROR(VLOOKUP(B259,'2022 Data'!B:C,2,0),"ND")</f>
        <v>692.48898431999999</v>
      </c>
    </row>
    <row r="260" spans="1:10" x14ac:dyDescent="0.25">
      <c r="A260" t="s">
        <v>123</v>
      </c>
      <c r="B260" s="3" t="s">
        <v>124</v>
      </c>
      <c r="C260" t="s">
        <v>192</v>
      </c>
      <c r="D260" s="48" t="str">
        <f>IFERROR(VLOOKUP(B260,'Closed and Exempted Facilities'!B:C,2,0),"")</f>
        <v/>
      </c>
      <c r="E260" s="42"/>
      <c r="F260" s="6">
        <f>IFERROR(VLOOKUP(B260,'2018 Data'!B:C,2,0),0)</f>
        <v>1055.8414540799997</v>
      </c>
      <c r="G260" s="6">
        <f>IFERROR(VLOOKUP(B260,'2019 Data'!B:C,2,0),0)</f>
        <v>98.025227999999998</v>
      </c>
      <c r="H260" s="6">
        <f>IFERROR(VLOOKUP(B260,'2020 Data'!B:C,2,0),0)</f>
        <v>25.707326400000003</v>
      </c>
      <c r="I260" s="6">
        <f>IFERROR(VLOOKUP(B260,'2021 Data'!B:C,2,0),"ND")</f>
        <v>88.710007680000004</v>
      </c>
      <c r="J260" s="49">
        <f>IFERROR(VLOOKUP(B260,'2022 Data'!B:C,2,0),"ND")</f>
        <v>650.15150256000004</v>
      </c>
    </row>
    <row r="261" spans="1:10" x14ac:dyDescent="0.25">
      <c r="A261" t="s">
        <v>590</v>
      </c>
      <c r="B261" s="3" t="s">
        <v>591</v>
      </c>
      <c r="C261" t="s">
        <v>183</v>
      </c>
      <c r="D261" s="48" t="str">
        <f>IFERROR(VLOOKUP(B261,'Closed and Exempted Facilities'!B:C,2,0),"")</f>
        <v/>
      </c>
      <c r="E261" s="42"/>
      <c r="F261" s="6">
        <f>IFERROR(VLOOKUP(B261,'2018 Data'!B:C,2,0),0)</f>
        <v>1316.9754360000004</v>
      </c>
      <c r="G261" s="6">
        <f>IFERROR(VLOOKUP(B261,'2019 Data'!B:C,2,0),0)</f>
        <v>520.85953583999992</v>
      </c>
      <c r="H261" s="6">
        <f>IFERROR(VLOOKUP(B261,'2020 Data'!B:C,2,0),0)</f>
        <v>538.73518608000006</v>
      </c>
      <c r="I261" s="6">
        <f>IFERROR(VLOOKUP(B261,'2021 Data'!B:C,2,0),"ND")</f>
        <v>563.24890944000003</v>
      </c>
      <c r="J261" s="49">
        <f>IFERROR(VLOOKUP(B261,'2022 Data'!B:C,2,0),"ND")</f>
        <v>469.61634383999996</v>
      </c>
    </row>
    <row r="262" spans="1:10" x14ac:dyDescent="0.25">
      <c r="A262" t="s">
        <v>117</v>
      </c>
      <c r="B262" s="3" t="s">
        <v>118</v>
      </c>
      <c r="C262" t="s">
        <v>192</v>
      </c>
      <c r="D262" s="48" t="str">
        <f>IFERROR(VLOOKUP(B262,'Closed and Exempted Facilities'!B:C,2,0),"")</f>
        <v/>
      </c>
      <c r="E262" s="42"/>
      <c r="F262" s="6">
        <f>IFERROR(VLOOKUP(B262,'2018 Data'!B:C,2,0),0)</f>
        <v>400.51573632000003</v>
      </c>
      <c r="G262" s="6">
        <f>IFERROR(VLOOKUP(B262,'2019 Data'!B:C,2,0),0)</f>
        <v>207.25482960000002</v>
      </c>
      <c r="H262" s="6">
        <f>IFERROR(VLOOKUP(B262,'2020 Data'!B:C,2,0),0)</f>
        <v>235.02821328000002</v>
      </c>
      <c r="I262" s="6">
        <f>IFERROR(VLOOKUP(B262,'2021 Data'!B:C,2,0),"ND")</f>
        <v>162.74923055999997</v>
      </c>
      <c r="J262" s="49">
        <f>IFERROR(VLOOKUP(B262,'2022 Data'!B:C,2,0),"ND")</f>
        <v>463.1524531199999</v>
      </c>
    </row>
    <row r="263" spans="1:10" x14ac:dyDescent="0.25">
      <c r="A263" t="s">
        <v>592</v>
      </c>
      <c r="B263" s="3" t="s">
        <v>593</v>
      </c>
      <c r="C263" t="s">
        <v>228</v>
      </c>
      <c r="D263" s="48" t="str">
        <f>IFERROR(VLOOKUP(B263,'Closed and Exempted Facilities'!B:C,2,0),"")</f>
        <v/>
      </c>
      <c r="E263" s="42"/>
      <c r="F263" s="6">
        <f>IFERROR(VLOOKUP(B263,'2018 Data'!B:C,2,0),0)</f>
        <v>2224.1491272000003</v>
      </c>
      <c r="G263" s="6">
        <f>IFERROR(VLOOKUP(B263,'2019 Data'!B:C,2,0),0)</f>
        <v>482.92832448000007</v>
      </c>
      <c r="H263" s="6">
        <f>IFERROR(VLOOKUP(B263,'2020 Data'!B:C,2,0),0)</f>
        <v>438.69198240000003</v>
      </c>
      <c r="I263" s="6">
        <f>IFERROR(VLOOKUP(B263,'2021 Data'!B:C,2,0),"ND")</f>
        <v>437.51715840000003</v>
      </c>
      <c r="J263" s="49">
        <f>IFERROR(VLOOKUP(B263,'2022 Data'!B:C,2,0),"ND")</f>
        <v>440.36966735999999</v>
      </c>
    </row>
    <row r="264" spans="1:10" x14ac:dyDescent="0.25">
      <c r="A264" t="s">
        <v>65</v>
      </c>
      <c r="B264" s="3" t="s">
        <v>66</v>
      </c>
      <c r="C264" t="s">
        <v>594</v>
      </c>
      <c r="D264" s="48" t="str">
        <f>IFERROR(VLOOKUP(B264,'Closed and Exempted Facilities'!B:C,2,0),"")</f>
        <v/>
      </c>
      <c r="E264" s="42"/>
      <c r="F264" s="6">
        <f>IFERROR(VLOOKUP(B264,'2018 Data'!B:C,2,0),0)</f>
        <v>5499.2875492799994</v>
      </c>
      <c r="G264" s="6">
        <f>IFERROR(VLOOKUP(B264,'2019 Data'!B:C,2,0),0)</f>
        <v>5422.9939343999995</v>
      </c>
      <c r="H264" s="6">
        <f>IFERROR(VLOOKUP(B264,'2020 Data'!B:C,2,0),0)</f>
        <v>5623.1860305599994</v>
      </c>
      <c r="I264" s="6">
        <f>IFERROR(VLOOKUP(B264,'2021 Data'!B:C,2,0),"ND")</f>
        <v>4735.0160928000005</v>
      </c>
      <c r="J264" s="49">
        <f>IFERROR(VLOOKUP(B264,'2022 Data'!B:C,2,0),"ND")</f>
        <v>424.70189879040004</v>
      </c>
    </row>
    <row r="265" spans="1:10" x14ac:dyDescent="0.25">
      <c r="A265" t="s">
        <v>595</v>
      </c>
      <c r="B265" s="3" t="s">
        <v>596</v>
      </c>
      <c r="C265" t="s">
        <v>179</v>
      </c>
      <c r="D265" s="48" t="str">
        <f>IFERROR(VLOOKUP(B265,'Closed and Exempted Facilities'!B:C,2,0),"")</f>
        <v/>
      </c>
      <c r="E265" s="42"/>
      <c r="F265" s="6">
        <f>IFERROR(VLOOKUP(B265,'2018 Data'!B:C,2,0),0)</f>
        <v>446.84435376000005</v>
      </c>
      <c r="G265" s="6">
        <f>IFERROR(VLOOKUP(B265,'2019 Data'!B:C,2,0),0)</f>
        <v>232.41883392000003</v>
      </c>
      <c r="H265" s="6">
        <f>IFERROR(VLOOKUP(B265,'2020 Data'!B:C,2,0),0)</f>
        <v>311.75546975999998</v>
      </c>
      <c r="I265" s="6">
        <f>IFERROR(VLOOKUP(B265,'2021 Data'!B:C,2,0),"ND")</f>
        <v>368.05983984000005</v>
      </c>
      <c r="J265" s="49">
        <f>IFERROR(VLOOKUP(B265,'2022 Data'!B:C,2,0),"ND")</f>
        <v>366.71509728000007</v>
      </c>
    </row>
    <row r="266" spans="1:10" x14ac:dyDescent="0.25">
      <c r="A266" t="s">
        <v>81</v>
      </c>
      <c r="B266" s="3" t="s">
        <v>82</v>
      </c>
      <c r="C266" t="s">
        <v>179</v>
      </c>
      <c r="D266" s="48" t="str">
        <f>IFERROR(VLOOKUP(B266,'Closed and Exempted Facilities'!B:C,2,0),"")</f>
        <v/>
      </c>
      <c r="E266" s="42"/>
      <c r="F266" s="6">
        <f>IFERROR(VLOOKUP(B266,'2018 Data'!B:C,2,0),0)</f>
        <v>2081.1606177599997</v>
      </c>
      <c r="G266" s="6">
        <f>IFERROR(VLOOKUP(B266,'2019 Data'!B:C,2,0),0)</f>
        <v>8067.4687800000002</v>
      </c>
      <c r="H266" s="6">
        <f>IFERROR(VLOOKUP(B266,'2020 Data'!B:C,2,0),0)</f>
        <v>233.00207280000004</v>
      </c>
      <c r="I266" s="6">
        <f>IFERROR(VLOOKUP(B266,'2021 Data'!B:C,2,0),"ND")</f>
        <v>2606.4473803199999</v>
      </c>
      <c r="J266" s="49">
        <f>IFERROR(VLOOKUP(B266,'2022 Data'!B:C,2,0),"ND")</f>
        <v>247.33447199999998</v>
      </c>
    </row>
    <row r="267" spans="1:10" x14ac:dyDescent="0.25">
      <c r="A267" t="s">
        <v>113</v>
      </c>
      <c r="B267" s="3" t="s">
        <v>114</v>
      </c>
      <c r="C267" t="s">
        <v>251</v>
      </c>
      <c r="D267" s="48" t="str">
        <f>IFERROR(VLOOKUP(B267,'Closed and Exempted Facilities'!B:C,2,0),"")</f>
        <v/>
      </c>
      <c r="E267" s="42"/>
      <c r="F267" s="6">
        <f>IFERROR(VLOOKUP(B267,'2018 Data'!B:C,2,0),0)</f>
        <v>380.28272687999998</v>
      </c>
      <c r="G267" s="6">
        <f>IFERROR(VLOOKUP(B267,'2019 Data'!B:C,2,0),0)</f>
        <v>186.58581984000006</v>
      </c>
      <c r="H267" s="6">
        <f>IFERROR(VLOOKUP(B267,'2020 Data'!B:C,2,0),0)</f>
        <v>256.83403535999997</v>
      </c>
      <c r="I267" s="6">
        <f>IFERROR(VLOOKUP(B267,'2021 Data'!B:C,2,0),"ND")</f>
        <v>318.8895998399999</v>
      </c>
      <c r="J267" s="49">
        <f>IFERROR(VLOOKUP(B267,'2022 Data'!B:C,2,0),"ND")</f>
        <v>231.18930576</v>
      </c>
    </row>
    <row r="268" spans="1:10" x14ac:dyDescent="0.25">
      <c r="A268" t="s">
        <v>125</v>
      </c>
      <c r="B268" s="3" t="s">
        <v>126</v>
      </c>
      <c r="C268" t="s">
        <v>594</v>
      </c>
      <c r="D268" s="48" t="str">
        <f>IFERROR(VLOOKUP(B268,'Closed and Exempted Facilities'!B:C,2,0),"")</f>
        <v/>
      </c>
      <c r="E268" s="42"/>
      <c r="F268" s="6">
        <f>IFERROR(VLOOKUP(B268,'2018 Data'!B:C,2,0),0)</f>
        <v>132.32165183999999</v>
      </c>
      <c r="G268" s="6">
        <f>IFERROR(VLOOKUP(B268,'2019 Data'!B:C,2,0),0)</f>
        <v>118.45754927999998</v>
      </c>
      <c r="H268" s="6">
        <f>IFERROR(VLOOKUP(B268,'2020 Data'!B:C,2,0),0)</f>
        <v>72.154242719999999</v>
      </c>
      <c r="I268" s="6">
        <f>IFERROR(VLOOKUP(B268,'2021 Data'!B:C,2,0),"ND")</f>
        <v>55.64483568</v>
      </c>
      <c r="J268" s="49">
        <f>IFERROR(VLOOKUP(B268,'2022 Data'!B:C,2,0),"ND")</f>
        <v>194.07357648000001</v>
      </c>
    </row>
    <row r="269" spans="1:10" x14ac:dyDescent="0.25">
      <c r="A269" t="s">
        <v>115</v>
      </c>
      <c r="B269" s="3" t="s">
        <v>116</v>
      </c>
      <c r="C269" t="s">
        <v>179</v>
      </c>
      <c r="D269" s="48" t="str">
        <f>IFERROR(VLOOKUP(B269,'Closed and Exempted Facilities'!B:C,2,0),"")</f>
        <v/>
      </c>
      <c r="E269" s="42"/>
      <c r="F269" s="6">
        <f>IFERROR(VLOOKUP(B269,'2018 Data'!B:C,2,0),0)</f>
        <v>227.03959151999999</v>
      </c>
      <c r="G269" s="6">
        <f>IFERROR(VLOOKUP(B269,'2019 Data'!B:C,2,0),0)</f>
        <v>203.96985840000002</v>
      </c>
      <c r="H269" s="6" t="s">
        <v>180</v>
      </c>
      <c r="I269" s="6">
        <f>IFERROR(VLOOKUP(B269,'2021 Data'!B:C,2,0),"ND")</f>
        <v>258.17387903999997</v>
      </c>
      <c r="J269" s="49">
        <f>IFERROR(VLOOKUP(B269,'2022 Data'!B:C,2,0),"ND")</f>
        <v>174.01801535999999</v>
      </c>
    </row>
    <row r="270" spans="1:10" x14ac:dyDescent="0.25">
      <c r="A270" t="s">
        <v>129</v>
      </c>
      <c r="B270" s="3" t="s">
        <v>130</v>
      </c>
      <c r="C270" t="s">
        <v>192</v>
      </c>
      <c r="D270" s="48" t="str">
        <f>IFERROR(VLOOKUP(B270,'Closed and Exempted Facilities'!B:C,2,0),"")</f>
        <v/>
      </c>
      <c r="E270" s="42"/>
      <c r="F270" s="6">
        <f>IFERROR(VLOOKUP(B270,'2018 Data'!B:C,2,0),0)</f>
        <v>48.68552304</v>
      </c>
      <c r="G270" s="6">
        <f>IFERROR(VLOOKUP(B270,'2019 Data'!B:C,2,0),0)</f>
        <v>40.800684959999998</v>
      </c>
      <c r="H270" s="6">
        <f>IFERROR(VLOOKUP(B270,'2020 Data'!B:C,2,0),0)</f>
        <v>44.995849919999998</v>
      </c>
      <c r="I270" s="6">
        <f>IFERROR(VLOOKUP(B270,'2021 Data'!B:C,2,0),"ND")</f>
        <v>35.369732160000005</v>
      </c>
      <c r="J270" s="49">
        <f>IFERROR(VLOOKUP(B270,'2022 Data'!B:C,2,0),"ND")</f>
        <v>164.20283712</v>
      </c>
    </row>
    <row r="271" spans="1:10" x14ac:dyDescent="0.25">
      <c r="A271" t="s">
        <v>119</v>
      </c>
      <c r="B271" s="3" t="s">
        <v>120</v>
      </c>
      <c r="C271" t="s">
        <v>594</v>
      </c>
      <c r="D271" s="48" t="str">
        <f>IFERROR(VLOOKUP(B271,'Closed and Exempted Facilities'!B:C,2,0),"")</f>
        <v/>
      </c>
      <c r="E271" s="42"/>
      <c r="F271" s="6">
        <f>IFERROR(VLOOKUP(B271,'2018 Data'!B:C,2,0),0)</f>
        <v>76.057561439999986</v>
      </c>
      <c r="G271" s="6">
        <f>IFERROR(VLOOKUP(B271,'2019 Data'!B:C,2,0),0)</f>
        <v>91.964224800000011</v>
      </c>
      <c r="H271" s="6">
        <f>IFERROR(VLOOKUP(B271,'2020 Data'!B:C,2,0),0)</f>
        <v>38.340539999999997</v>
      </c>
      <c r="I271" s="6">
        <f>IFERROR(VLOOKUP(B271,'2021 Data'!B:C,2,0),"ND")</f>
        <v>145.19736</v>
      </c>
      <c r="J271" s="49">
        <f>IFERROR(VLOOKUP(B271,'2022 Data'!B:C,2,0),"ND")</f>
        <v>155.983968</v>
      </c>
    </row>
    <row r="272" spans="1:10" x14ac:dyDescent="0.25">
      <c r="A272" t="s">
        <v>597</v>
      </c>
      <c r="B272" s="3" t="s">
        <v>598</v>
      </c>
      <c r="C272" t="s">
        <v>594</v>
      </c>
      <c r="D272" s="48" t="str">
        <f>IFERROR(VLOOKUP(B272,'Closed and Exempted Facilities'!B:C,2,0),"")</f>
        <v/>
      </c>
      <c r="E272" s="42"/>
      <c r="F272" s="6">
        <f>IFERROR(VLOOKUP(B272,'2018 Data'!B:C,2,0),0)</f>
        <v>175.73099040000005</v>
      </c>
      <c r="G272" s="6">
        <f>IFERROR(VLOOKUP(B272,'2019 Data'!B:C,2,0),0)</f>
        <v>185.35710816000005</v>
      </c>
      <c r="H272" s="6">
        <f>IFERROR(VLOOKUP(B272,'2020 Data'!B:C,2,0),0)</f>
        <v>168.562296</v>
      </c>
      <c r="I272" s="6">
        <f>IFERROR(VLOOKUP(B272,'2021 Data'!B:C,2,0),"ND")</f>
        <v>142.63515504000006</v>
      </c>
      <c r="J272" s="49">
        <f>IFERROR(VLOOKUP(B272,'2022 Data'!B:C,2,0),"ND")</f>
        <v>149.18441328</v>
      </c>
    </row>
    <row r="273" spans="1:10" x14ac:dyDescent="0.25">
      <c r="A273" t="s">
        <v>111</v>
      </c>
      <c r="B273" s="3" t="s">
        <v>112</v>
      </c>
      <c r="C273" t="s">
        <v>192</v>
      </c>
      <c r="D273" s="48" t="str">
        <f>IFERROR(VLOOKUP(B273,'Closed and Exempted Facilities'!B:C,2,0),"")</f>
        <v/>
      </c>
      <c r="E273" s="42"/>
      <c r="F273" s="6">
        <f>IFERROR(VLOOKUP(B273,'2018 Data'!B:C,2,0),0)</f>
        <v>192.08889504000001</v>
      </c>
      <c r="G273" s="6">
        <f>IFERROR(VLOOKUP(B273,'2019 Data'!B:C,2,0),0)</f>
        <v>8.8503710400000024</v>
      </c>
      <c r="H273" s="6">
        <f>IFERROR(VLOOKUP(B273,'2020 Data'!B:C,2,0),0)</f>
        <v>258.46599744000002</v>
      </c>
      <c r="I273" s="6">
        <f>IFERROR(VLOOKUP(B273,'2021 Data'!B:C,2,0),"ND")</f>
        <v>368.15899680000001</v>
      </c>
      <c r="J273" s="49">
        <f>IFERROR(VLOOKUP(B273,'2022 Data'!B:C,2,0),"ND")</f>
        <v>146.98690271999999</v>
      </c>
    </row>
    <row r="274" spans="1:10" x14ac:dyDescent="0.25">
      <c r="A274" t="s">
        <v>143</v>
      </c>
      <c r="B274" s="3" t="s">
        <v>599</v>
      </c>
      <c r="C274" t="s">
        <v>211</v>
      </c>
      <c r="D274" s="48" t="str">
        <f>IFERROR(VLOOKUP(B274,'Closed and Exempted Facilities'!B:C,2,0),"")</f>
        <v/>
      </c>
      <c r="E274" s="42"/>
      <c r="F274" s="6">
        <f>IFERROR(VLOOKUP(B274,'2018 Data'!B:C,2,0),0)</f>
        <v>13.666332959999998</v>
      </c>
      <c r="G274" s="6">
        <f>IFERROR(VLOOKUP(B274,'2019 Data'!B:C,2,0),0)</f>
        <v>123.44724000000001</v>
      </c>
      <c r="H274" s="6" t="s">
        <v>180</v>
      </c>
      <c r="I274" s="6">
        <f>IFERROR(VLOOKUP(B274,'2021 Data'!B:C,2,0),"ND")</f>
        <v>63.138529943999998</v>
      </c>
      <c r="J274" s="49">
        <f>IFERROR(VLOOKUP(B274,'2022 Data'!B:C,2,0),"ND")</f>
        <v>137.10069071999999</v>
      </c>
    </row>
    <row r="275" spans="1:10" x14ac:dyDescent="0.25">
      <c r="A275" t="s">
        <v>600</v>
      </c>
      <c r="B275" s="3" t="s">
        <v>601</v>
      </c>
      <c r="C275" t="s">
        <v>183</v>
      </c>
      <c r="D275" s="48" t="str">
        <f>IFERROR(VLOOKUP(B275,'Closed and Exempted Facilities'!B:C,2,0),"")</f>
        <v/>
      </c>
      <c r="E275" s="42"/>
      <c r="F275" s="6">
        <v>0</v>
      </c>
      <c r="G275" s="6">
        <v>0</v>
      </c>
      <c r="H275" s="6">
        <f>IFERROR(VLOOKUP(B275,'2020 Data'!B:C,2,0),0)</f>
        <v>312.72435935999994</v>
      </c>
      <c r="I275" s="6">
        <f>IFERROR(VLOOKUP(B275,'2021 Data'!B:C,2,0),"ND")</f>
        <v>129.80535119999999</v>
      </c>
      <c r="J275" s="49">
        <f>IFERROR(VLOOKUP(B275,'2022 Data'!B:C,2,0),"ND")</f>
        <v>118.19718287999999</v>
      </c>
    </row>
    <row r="276" spans="1:10" x14ac:dyDescent="0.25">
      <c r="A276" t="s">
        <v>131</v>
      </c>
      <c r="B276" s="3" t="s">
        <v>132</v>
      </c>
      <c r="C276" t="s">
        <v>192</v>
      </c>
      <c r="D276" s="48" t="str">
        <f>IFERROR(VLOOKUP(B276,'Closed and Exempted Facilities'!B:C,2,0),"")</f>
        <v/>
      </c>
      <c r="E276" s="42"/>
      <c r="F276" s="6">
        <f>IFERROR(VLOOKUP(B276,'2018 Data'!B:C,2,0),0)</f>
        <v>46.41171696</v>
      </c>
      <c r="G276" s="6">
        <f>IFERROR(VLOOKUP(B276,'2019 Data'!B:C,2,0),0)</f>
        <v>8.5783017600000022</v>
      </c>
      <c r="H276" s="6">
        <f>IFERROR(VLOOKUP(B276,'2020 Data'!B:C,2,0),0)</f>
        <v>23.750677440000004</v>
      </c>
      <c r="I276" s="6">
        <f>IFERROR(VLOOKUP(B276,'2021 Data'!B:C,2,0),"ND")</f>
        <v>27.262630080000001</v>
      </c>
      <c r="J276" s="49">
        <f>IFERROR(VLOOKUP(B276,'2022 Data'!B:C,2,0),"ND")</f>
        <v>90.534931200000003</v>
      </c>
    </row>
    <row r="277" spans="1:10" x14ac:dyDescent="0.25">
      <c r="A277" t="s">
        <v>602</v>
      </c>
      <c r="B277" s="3" t="s">
        <v>603</v>
      </c>
      <c r="C277" t="s">
        <v>594</v>
      </c>
      <c r="D277" s="48" t="str">
        <f>IFERROR(VLOOKUP(B277,'Closed and Exempted Facilities'!B:C,2,0),"")</f>
        <v/>
      </c>
      <c r="E277" s="42"/>
      <c r="F277" s="6">
        <f>IFERROR(VLOOKUP(B277,'2018 Data'!B:C,2,0),0)</f>
        <v>117.97038288</v>
      </c>
      <c r="G277" s="6">
        <f>IFERROR(VLOOKUP(B277,'2019 Data'!B:C,2,0),0)</f>
        <v>95.597470080000008</v>
      </c>
      <c r="H277" s="6">
        <f>IFERROR(VLOOKUP(B277,'2020 Data'!B:C,2,0),0)</f>
        <v>84.111501600000011</v>
      </c>
      <c r="I277" s="6">
        <f>IFERROR(VLOOKUP(B277,'2021 Data'!B:C,2,0),"ND")</f>
        <v>84.485721600000005</v>
      </c>
      <c r="J277" s="49">
        <f>IFERROR(VLOOKUP(B277,'2022 Data'!B:C,2,0),"ND")</f>
        <v>70.260009119999992</v>
      </c>
    </row>
    <row r="278" spans="1:10" x14ac:dyDescent="0.25">
      <c r="A278" t="s">
        <v>107</v>
      </c>
      <c r="B278" s="3" t="s">
        <v>108</v>
      </c>
      <c r="C278" t="s">
        <v>183</v>
      </c>
      <c r="D278" s="48" t="str">
        <f>IFERROR(VLOOKUP(B278,'Closed and Exempted Facilities'!B:C,2,0),"")</f>
        <v/>
      </c>
      <c r="E278" s="42"/>
      <c r="F278" s="6">
        <f>IFERROR(VLOOKUP(B278,'2018 Data'!B:C,2,0),0)</f>
        <v>722.43202752000002</v>
      </c>
      <c r="G278" s="6">
        <f>IFERROR(VLOOKUP(B278,'2019 Data'!B:C,2,0),0)</f>
        <v>958.39846704000001</v>
      </c>
      <c r="H278" s="6">
        <f>IFERROR(VLOOKUP(B278,'2020 Data'!B:C,2,0),0)</f>
        <v>796.21351488000005</v>
      </c>
      <c r="I278" s="6">
        <f>IFERROR(VLOOKUP(B278,'2021 Data'!B:C,2,0),"ND")</f>
        <v>693.62951615999998</v>
      </c>
      <c r="J278" s="49">
        <f>IFERROR(VLOOKUP(B278,'2022 Data'!B:C,2,0),"ND")</f>
        <v>68.373033119999988</v>
      </c>
    </row>
    <row r="279" spans="1:10" x14ac:dyDescent="0.25">
      <c r="A279" t="s">
        <v>604</v>
      </c>
      <c r="B279" s="3" t="s">
        <v>605</v>
      </c>
      <c r="C279" t="s">
        <v>594</v>
      </c>
      <c r="D279" s="48" t="str">
        <f>IFERROR(VLOOKUP(B279,'Closed and Exempted Facilities'!B:C,2,0),"")</f>
        <v/>
      </c>
      <c r="E279" s="42"/>
      <c r="F279" s="6">
        <f>IFERROR(VLOOKUP(B279,'2018 Data'!B:C,2,0),0)</f>
        <v>30.712348800000004</v>
      </c>
      <c r="G279" s="6">
        <f>IFERROR(VLOOKUP(B279,'2019 Data'!B:C,2,0),0)</f>
        <v>33.345043199999999</v>
      </c>
      <c r="H279" s="6">
        <f>IFERROR(VLOOKUP(B279,'2020 Data'!B:C,2,0),0)</f>
        <v>40.592482560000008</v>
      </c>
      <c r="I279" s="6">
        <f>IFERROR(VLOOKUP(B279,'2021 Data'!B:C,2,0),"ND")</f>
        <v>48.944528640000001</v>
      </c>
      <c r="J279" s="49">
        <f>IFERROR(VLOOKUP(B279,'2022 Data'!B:C,2,0),"ND")</f>
        <v>49.4256168</v>
      </c>
    </row>
    <row r="280" spans="1:10" x14ac:dyDescent="0.25">
      <c r="A280" t="s">
        <v>127</v>
      </c>
      <c r="B280" s="3" t="s">
        <v>128</v>
      </c>
      <c r="C280" t="s">
        <v>594</v>
      </c>
      <c r="D280" s="48" t="str">
        <f>IFERROR(VLOOKUP(B280,'Closed and Exempted Facilities'!B:C,2,0),"")</f>
        <v/>
      </c>
      <c r="E280" s="42"/>
      <c r="F280" s="6">
        <f>IFERROR(VLOOKUP(B280,'2018 Data'!B:C,2,0),0)</f>
        <v>43.663808159999995</v>
      </c>
      <c r="G280" s="6">
        <f>IFERROR(VLOOKUP(B280,'2019 Data'!B:C,2,0),0)</f>
        <v>49.176136799999995</v>
      </c>
      <c r="H280" s="6">
        <f>IFERROR(VLOOKUP(B280,'2020 Data'!B:C,2,0),0)</f>
        <v>36.48785616</v>
      </c>
      <c r="I280" s="6">
        <f>IFERROR(VLOOKUP(B280,'2021 Data'!B:C,2,0),"ND")</f>
        <v>35.405112960000004</v>
      </c>
      <c r="J280" s="49">
        <f>IFERROR(VLOOKUP(B280,'2022 Data'!B:C,2,0),"ND")</f>
        <v>45.698294880000006</v>
      </c>
    </row>
    <row r="281" spans="1:10" x14ac:dyDescent="0.25">
      <c r="A281" t="s">
        <v>121</v>
      </c>
      <c r="B281" s="3" t="s">
        <v>122</v>
      </c>
      <c r="C281" t="s">
        <v>192</v>
      </c>
      <c r="D281" s="48" t="str">
        <f>IFERROR(VLOOKUP(B281,'Closed and Exempted Facilities'!B:C,2,0),"")</f>
        <v/>
      </c>
      <c r="E281" s="42"/>
      <c r="F281" s="6">
        <f>IFERROR(VLOOKUP(B281,'2018 Data'!B:C,2,0),0)</f>
        <v>176.58947376</v>
      </c>
      <c r="G281" s="6">
        <f>IFERROR(VLOOKUP(B281,'2019 Data'!B:C,2,0),0)</f>
        <v>892.95968159999995</v>
      </c>
      <c r="H281" s="6">
        <f>IFERROR(VLOOKUP(B281,'2020 Data'!B:C,2,0),0)</f>
        <v>265.75144847999997</v>
      </c>
      <c r="I281" s="6">
        <f>IFERROR(VLOOKUP(B281,'2021 Data'!B:C,2,0),"ND")</f>
        <v>98.571634560000007</v>
      </c>
      <c r="J281" s="49">
        <f>IFERROR(VLOOKUP(B281,'2022 Data'!B:C,2,0),"ND")</f>
        <v>25.80149376</v>
      </c>
    </row>
    <row r="282" spans="1:10" x14ac:dyDescent="0.25">
      <c r="A282" t="s">
        <v>606</v>
      </c>
      <c r="B282" s="3" t="s">
        <v>607</v>
      </c>
      <c r="C282" t="s">
        <v>179</v>
      </c>
      <c r="D282" s="48" t="str">
        <f>IFERROR(VLOOKUP(B282,'Closed and Exempted Facilities'!B:C,2,0),"")</f>
        <v/>
      </c>
      <c r="E282" s="42"/>
      <c r="F282" s="6">
        <f>IFERROR(VLOOKUP(B282,'2018 Data'!B:C,2,0),0)</f>
        <v>21.042776159999999</v>
      </c>
      <c r="G282" s="6">
        <f>IFERROR(VLOOKUP(B282,'2019 Data'!B:C,2,0),0)</f>
        <v>16.396823519999998</v>
      </c>
      <c r="H282" s="6">
        <f>IFERROR(VLOOKUP(B282,'2020 Data'!B:C,2,0),0)</f>
        <v>10.253446560000002</v>
      </c>
      <c r="I282" s="6">
        <f>IFERROR(VLOOKUP(B282,'2021 Data'!B:C,2,0),"ND")</f>
        <v>12.125181599999999</v>
      </c>
      <c r="J282" s="49">
        <f>IFERROR(VLOOKUP(B282,'2022 Data'!B:C,2,0),"ND")</f>
        <v>11.704422240000001</v>
      </c>
    </row>
    <row r="283" spans="1:10" x14ac:dyDescent="0.25">
      <c r="A283" t="s">
        <v>105</v>
      </c>
      <c r="B283" s="3" t="s">
        <v>106</v>
      </c>
      <c r="C283" t="s">
        <v>183</v>
      </c>
      <c r="D283" s="48" t="str">
        <f>IFERROR(VLOOKUP(B283,'Closed and Exempted Facilities'!B:C,2,0),"")</f>
        <v/>
      </c>
      <c r="E283" s="42"/>
      <c r="F283" s="6">
        <f>IFERROR(VLOOKUP(B283,'2018 Data'!B:C,2,0),0)</f>
        <v>567.99937151999995</v>
      </c>
      <c r="G283" s="6">
        <f>IFERROR(VLOOKUP(B283,'2019 Data'!B:C,2,0),0)</f>
        <v>1266.9523372799999</v>
      </c>
      <c r="H283" s="6" t="s">
        <v>180</v>
      </c>
      <c r="I283" s="6">
        <f>IFERROR(VLOOKUP(B283,'2021 Data'!B:C,2,0),"ND")</f>
        <v>824.00504255999999</v>
      </c>
      <c r="J283" s="49">
        <f>IFERROR(VLOOKUP(B283,'2022 Data'!B:C,2,0),"ND")</f>
        <v>6.3785232000000001</v>
      </c>
    </row>
    <row r="284" spans="1:10" x14ac:dyDescent="0.25">
      <c r="A284" t="s">
        <v>612</v>
      </c>
      <c r="B284" s="3" t="s">
        <v>613</v>
      </c>
      <c r="C284" t="s">
        <v>183</v>
      </c>
      <c r="D284" s="48">
        <f>IFERROR(VLOOKUP(B284,'Closed and Exempted Facilities'!B:C,2,0),"")</f>
        <v>44985.756562499999</v>
      </c>
      <c r="E284" s="42"/>
      <c r="F284" s="6">
        <f>IFERROR(VLOOKUP(B284,'2018 Data'!B:C,2,0),0)</f>
        <v>3550.9859179200016</v>
      </c>
      <c r="G284" s="6">
        <f>IFERROR(VLOOKUP(B284,'2019 Data'!B:C,2,0),0)</f>
        <v>3587.585904</v>
      </c>
      <c r="H284" s="6">
        <f>IFERROR(VLOOKUP(B284,'2020 Data'!B:C,2,0),0)</f>
        <v>4173.1878585599989</v>
      </c>
      <c r="I284" s="6">
        <f>IFERROR(VLOOKUP(B284,'2021 Data'!B:C,2,0),"ND")</f>
        <v>3898.6980782400001</v>
      </c>
      <c r="J284" s="49">
        <v>0</v>
      </c>
    </row>
    <row r="285" spans="1:10" x14ac:dyDescent="0.25">
      <c r="A285" t="s">
        <v>614</v>
      </c>
      <c r="B285" s="3" t="s">
        <v>615</v>
      </c>
      <c r="C285" t="s">
        <v>183</v>
      </c>
      <c r="D285" s="48">
        <f>IFERROR(VLOOKUP(B285,'Closed and Exempted Facilities'!B:C,2,0),"")</f>
        <v>44985.756562499999</v>
      </c>
      <c r="E285" s="42"/>
      <c r="F285" s="6">
        <f>IFERROR(VLOOKUP(B285,'2018 Data'!B:C,2,0),0)</f>
        <v>4222.2400718399995</v>
      </c>
      <c r="G285" s="6">
        <f>IFERROR(VLOOKUP(B285,'2019 Data'!B:C,2,0),0)</f>
        <v>4196.6311766399986</v>
      </c>
      <c r="H285" s="6">
        <f>IFERROR(VLOOKUP(B285,'2020 Data'!B:C,2,0),0)</f>
        <v>3569.9937537600013</v>
      </c>
      <c r="I285" s="6">
        <f>IFERROR(VLOOKUP(B285,'2021 Data'!B:C,2,0),"ND")</f>
        <v>3242.5545196800003</v>
      </c>
      <c r="J285" s="49">
        <v>0</v>
      </c>
    </row>
    <row r="286" spans="1:10" x14ac:dyDescent="0.25">
      <c r="A286" t="s">
        <v>616</v>
      </c>
      <c r="B286" s="3" t="s">
        <v>617</v>
      </c>
      <c r="C286" t="s">
        <v>183</v>
      </c>
      <c r="D286" s="48">
        <f>IFERROR(VLOOKUP(B286,'Closed and Exempted Facilities'!B:C,2,0),"")</f>
        <v>44985.756562499999</v>
      </c>
      <c r="E286" s="42"/>
      <c r="F286" s="6">
        <f>IFERROR(VLOOKUP(B286,'2018 Data'!B:C,2,0),0)</f>
        <v>1547.8334323200002</v>
      </c>
      <c r="G286" s="6">
        <f>IFERROR(VLOOKUP(B286,'2019 Data'!B:C,2,0),0)</f>
        <v>1819.9114214399999</v>
      </c>
      <c r="H286" s="6" t="s">
        <v>180</v>
      </c>
      <c r="I286" s="6">
        <f>IFERROR(VLOOKUP(B286,'2021 Data'!B:C,2,0),"ND")</f>
        <v>1109.3342299200001</v>
      </c>
      <c r="J286" s="49">
        <v>0</v>
      </c>
    </row>
    <row r="287" spans="1:10" x14ac:dyDescent="0.25">
      <c r="A287" t="s">
        <v>618</v>
      </c>
      <c r="B287" s="3" t="s">
        <v>619</v>
      </c>
      <c r="C287" t="s">
        <v>211</v>
      </c>
      <c r="D287" s="48">
        <f>IFERROR(VLOOKUP(B287,'Closed and Exempted Facilities'!B:C,2,0),"")</f>
        <v>44561.208333333336</v>
      </c>
      <c r="E287" s="42"/>
      <c r="F287" s="6">
        <f>IFERROR(VLOOKUP(B287,'2018 Data'!B:C,2,0),0)</f>
        <v>40298.880343680001</v>
      </c>
      <c r="G287" s="6">
        <f>IFERROR(VLOOKUP(B287,'2019 Data'!B:C,2,0),0)</f>
        <v>39216.17415744</v>
      </c>
      <c r="H287" s="6">
        <f>IFERROR(VLOOKUP(B287,'2020 Data'!B:C,2,0),0)</f>
        <v>37507.333772159996</v>
      </c>
      <c r="I287" s="6">
        <v>0</v>
      </c>
      <c r="J287" s="49">
        <v>0</v>
      </c>
    </row>
    <row r="288" spans="1:10" x14ac:dyDescent="0.25">
      <c r="A288" t="s">
        <v>630</v>
      </c>
      <c r="B288" s="3" t="s">
        <v>631</v>
      </c>
      <c r="C288" t="s">
        <v>179</v>
      </c>
      <c r="D288" s="48">
        <f>IFERROR(VLOOKUP(B288,'Closed and Exempted Facilities'!B:C,2,0),"")</f>
        <v>44638</v>
      </c>
      <c r="E288" s="42"/>
      <c r="F288" s="6">
        <f>IFERROR(VLOOKUP(B288,'2018 Data'!B:C,2,0),0)</f>
        <v>2001.0583958399998</v>
      </c>
      <c r="G288" s="6">
        <f>IFERROR(VLOOKUP(B288,'2019 Data'!B:C,2,0),0)</f>
        <v>1068.83319312</v>
      </c>
      <c r="H288" s="6">
        <f>IFERROR(VLOOKUP(B288,'2020 Data'!B:C,2,0),0)</f>
        <v>737.11741824000012</v>
      </c>
      <c r="I288" s="6">
        <v>0</v>
      </c>
      <c r="J288" s="49">
        <v>0</v>
      </c>
    </row>
    <row r="289" spans="1:10" x14ac:dyDescent="0.25">
      <c r="A289" t="s">
        <v>608</v>
      </c>
      <c r="B289" s="3" t="s">
        <v>609</v>
      </c>
      <c r="C289" t="s">
        <v>228</v>
      </c>
      <c r="D289" s="48">
        <f>IFERROR(VLOOKUP(B289,'Closed and Exempted Facilities'!B:C,2,0),"")</f>
        <v>44588</v>
      </c>
      <c r="E289" s="42"/>
      <c r="F289" s="6">
        <f>IFERROR(VLOOKUP(B289,'2018 Data'!B:C,2,0),0)</f>
        <v>7633.4545022399989</v>
      </c>
      <c r="G289" s="6">
        <f>IFERROR(VLOOKUP(B289,'2019 Data'!B:C,2,0),0)</f>
        <v>1806.26522832</v>
      </c>
      <c r="H289" s="6">
        <f>IFERROR(VLOOKUP(B289,'2020 Data'!B:C,2,0),0)</f>
        <v>652.00972032000004</v>
      </c>
      <c r="I289" s="6">
        <v>0</v>
      </c>
      <c r="J289" s="49">
        <v>0</v>
      </c>
    </row>
    <row r="290" spans="1:10" x14ac:dyDescent="0.25">
      <c r="A290" t="s">
        <v>626</v>
      </c>
      <c r="B290" s="3" t="s">
        <v>627</v>
      </c>
      <c r="C290" t="s">
        <v>183</v>
      </c>
      <c r="D290" s="48">
        <f>IFERROR(VLOOKUP(B290,'Closed and Exempted Facilities'!B:C,2,0),"")</f>
        <v>44173.208333333336</v>
      </c>
      <c r="E290" s="42"/>
      <c r="F290" s="6">
        <f>IFERROR(VLOOKUP(B290,'2018 Data'!B:C,2,0),0)</f>
        <v>6111.7788211200004</v>
      </c>
      <c r="G290" s="6">
        <f>IFERROR(VLOOKUP(B290,'2019 Data'!B:C,2,0),0)</f>
        <v>4871.43910512</v>
      </c>
      <c r="H290" s="6">
        <f>IFERROR(VLOOKUP(B290,'2020 Data'!B:C,2,0),0)</f>
        <v>0</v>
      </c>
      <c r="I290" s="6">
        <v>0</v>
      </c>
      <c r="J290" s="49">
        <v>0</v>
      </c>
    </row>
    <row r="291" spans="1:10" x14ac:dyDescent="0.25">
      <c r="A291" t="s">
        <v>624</v>
      </c>
      <c r="B291" s="3" t="s">
        <v>625</v>
      </c>
      <c r="C291" t="s">
        <v>179</v>
      </c>
      <c r="D291" s="48">
        <f>IFERROR(VLOOKUP(B291,'Closed and Exempted Facilities'!B:C,2,0),"")</f>
        <v>43703</v>
      </c>
      <c r="E291" s="42"/>
      <c r="F291" s="6">
        <f>IFERROR(VLOOKUP(B291,'2018 Data'!B:C,2,0),0)</f>
        <v>6559.3313351999996</v>
      </c>
      <c r="G291" s="6">
        <f>IFERROR(VLOOKUP(B291,'2019 Data'!B:C,2,0),0)</f>
        <v>3260.0329070400003</v>
      </c>
      <c r="H291" s="6">
        <f>IFERROR(VLOOKUP(B291,'2020 Data'!B:C,2,0),0)</f>
        <v>0</v>
      </c>
      <c r="I291" s="6">
        <v>0</v>
      </c>
      <c r="J291" s="49">
        <v>0</v>
      </c>
    </row>
    <row r="292" spans="1:10" x14ac:dyDescent="0.25">
      <c r="A292" t="s">
        <v>622</v>
      </c>
      <c r="B292" s="3" t="s">
        <v>623</v>
      </c>
      <c r="D292" s="48">
        <f>IFERROR(VLOOKUP(B292,'Closed and Exempted Facilities'!B:C,2,0),"")</f>
        <v>44300</v>
      </c>
      <c r="E292" s="42"/>
      <c r="F292" s="6">
        <f>IFERROR(VLOOKUP(B292,'2018 Data'!B:C,2,0),0)</f>
        <v>8656.494325919999</v>
      </c>
      <c r="G292" s="6">
        <f>IFERROR(VLOOKUP(B292,'2019 Data'!B:C,2,0),0)</f>
        <v>231.342804</v>
      </c>
      <c r="H292" s="6">
        <f>IFERROR(VLOOKUP(B292,'2020 Data'!B:C,2,0),0)</f>
        <v>0</v>
      </c>
      <c r="I292" s="6">
        <v>0</v>
      </c>
      <c r="J292" s="49">
        <v>0</v>
      </c>
    </row>
    <row r="293" spans="1:10" x14ac:dyDescent="0.25">
      <c r="A293" t="s">
        <v>634</v>
      </c>
      <c r="B293" s="3" t="s">
        <v>635</v>
      </c>
      <c r="C293" t="s">
        <v>179</v>
      </c>
      <c r="D293" s="48">
        <f>IFERROR(VLOOKUP(B293,'Closed and Exempted Facilities'!B:C,2,0),"")</f>
        <v>44006</v>
      </c>
      <c r="E293" s="42"/>
      <c r="F293" s="6">
        <f>IFERROR(VLOOKUP(B293,'2018 Data'!B:C,2,0),0)</f>
        <v>82.359698399999999</v>
      </c>
      <c r="G293" s="6">
        <f>IFERROR(VLOOKUP(B293,'2019 Data'!B:C,2,0),0)</f>
        <v>95.20982352</v>
      </c>
      <c r="H293" s="6">
        <f>IFERROR(VLOOKUP(B293,'2020 Data'!B:C,2,0),0)</f>
        <v>0</v>
      </c>
      <c r="I293" s="6">
        <v>0</v>
      </c>
      <c r="J293" s="49">
        <v>0</v>
      </c>
    </row>
    <row r="294" spans="1:10" x14ac:dyDescent="0.25">
      <c r="A294" t="s">
        <v>620</v>
      </c>
      <c r="B294" s="3" t="s">
        <v>621</v>
      </c>
      <c r="C294" t="s">
        <v>179</v>
      </c>
      <c r="D294" s="48">
        <f>IFERROR(VLOOKUP(B294,'Closed and Exempted Facilities'!B:C,2,0),"")</f>
        <v>43371</v>
      </c>
      <c r="E294" s="42"/>
      <c r="F294" s="6">
        <f>IFERROR(VLOOKUP(B294,'2018 Data'!B:C,2,0),0)</f>
        <v>9751.8547727999976</v>
      </c>
      <c r="G294" s="6">
        <f>IFERROR(VLOOKUP(B294,'2019 Data'!B:C,2,0),0)</f>
        <v>0</v>
      </c>
      <c r="H294" s="6">
        <f>IFERROR(VLOOKUP(B294,'2020 Data'!B:C,2,0),0)</f>
        <v>0</v>
      </c>
      <c r="I294" s="6">
        <v>0</v>
      </c>
      <c r="J294" s="49">
        <v>0</v>
      </c>
    </row>
    <row r="295" spans="1:10" x14ac:dyDescent="0.25">
      <c r="A295" t="s">
        <v>610</v>
      </c>
      <c r="B295" s="3" t="s">
        <v>611</v>
      </c>
      <c r="C295" t="s">
        <v>183</v>
      </c>
      <c r="D295" s="48">
        <f>IFERROR(VLOOKUP(B295,'Closed and Exempted Facilities'!B:C,2,0),"")</f>
        <v>43374.166666666664</v>
      </c>
      <c r="E295" s="42"/>
      <c r="F295" s="6">
        <f>IFERROR(VLOOKUP(B295,'2018 Data'!B:C,2,0),0)</f>
        <v>7533.664225919998</v>
      </c>
      <c r="G295" s="6">
        <v>0</v>
      </c>
      <c r="H295" s="6">
        <v>0</v>
      </c>
      <c r="I295" s="6">
        <v>0</v>
      </c>
      <c r="J295" s="49">
        <v>0</v>
      </c>
    </row>
    <row r="296" spans="1:10" x14ac:dyDescent="0.25">
      <c r="A296" t="s">
        <v>628</v>
      </c>
      <c r="B296" s="3" t="s">
        <v>629</v>
      </c>
      <c r="C296" t="s">
        <v>183</v>
      </c>
      <c r="D296" s="48">
        <f>IFERROR(VLOOKUP(B296,'Closed and Exempted Facilities'!B:C,2,0),"")</f>
        <v>43865</v>
      </c>
      <c r="E296" s="42"/>
      <c r="F296" s="6">
        <f>IFERROR(VLOOKUP(B296,'2018 Data'!B:C,2,0),0)</f>
        <v>3462.9396177600001</v>
      </c>
      <c r="G296" s="6">
        <f>IFERROR(VLOOKUP(B296,'2019 Data'!B:C,2,0),0)</f>
        <v>0</v>
      </c>
      <c r="H296" s="6">
        <f>IFERROR(VLOOKUP(B296,'2020 Data'!B:C,2,0),0)</f>
        <v>0</v>
      </c>
      <c r="I296" s="6">
        <v>0</v>
      </c>
      <c r="J296" s="49">
        <v>0</v>
      </c>
    </row>
    <row r="297" spans="1:10" x14ac:dyDescent="0.25">
      <c r="A297" t="s">
        <v>632</v>
      </c>
      <c r="B297" s="3" t="s">
        <v>633</v>
      </c>
      <c r="C297" t="s">
        <v>179</v>
      </c>
      <c r="D297" s="48">
        <f>IFERROR(VLOOKUP(B297,'Closed and Exempted Facilities'!B:C,2,0),"")</f>
        <v>43935</v>
      </c>
      <c r="E297" s="42"/>
      <c r="F297" s="6">
        <f>IFERROR(VLOOKUP(B297,'2018 Data'!B:C,2,0),0)</f>
        <v>377.79999263999997</v>
      </c>
      <c r="G297" s="6">
        <f>IFERROR(VLOOKUP(B297,'2019 Data'!B:C,2,0),0)</f>
        <v>0</v>
      </c>
      <c r="H297" s="6">
        <f>IFERROR(VLOOKUP(B297,'2020 Data'!B:C,2,0),0)</f>
        <v>0</v>
      </c>
      <c r="I297" s="6">
        <v>0</v>
      </c>
      <c r="J297" s="49">
        <v>0</v>
      </c>
    </row>
    <row r="298" spans="1:10" x14ac:dyDescent="0.25">
      <c r="A298" t="s">
        <v>137</v>
      </c>
      <c r="B298" s="3" t="s">
        <v>138</v>
      </c>
      <c r="C298" t="s">
        <v>179</v>
      </c>
      <c r="D298" s="48" t="str">
        <f>IFERROR(VLOOKUP(B298,'Closed and Exempted Facilities'!B:C,2,0),"")</f>
        <v/>
      </c>
      <c r="E298" s="42"/>
      <c r="F298" s="6">
        <f>IFERROR(VLOOKUP(B298,'2018 Data'!B:C,2,0),0)</f>
        <v>0</v>
      </c>
      <c r="G298" s="6">
        <f>IFERROR(VLOOKUP(B298,'2019 Data'!B:C,2,0),0)</f>
        <v>0</v>
      </c>
      <c r="H298" s="6">
        <f>IFERROR(VLOOKUP(B298,'2020 Data'!B:C,2,0),0)</f>
        <v>0</v>
      </c>
      <c r="I298" s="6">
        <v>0</v>
      </c>
      <c r="J298" s="49">
        <v>0</v>
      </c>
    </row>
    <row r="299" spans="1:10" x14ac:dyDescent="0.25">
      <c r="A299" t="s">
        <v>150</v>
      </c>
      <c r="B299" s="3" t="s">
        <v>151</v>
      </c>
      <c r="C299" t="s">
        <v>179</v>
      </c>
      <c r="D299" s="48" t="str">
        <f>IFERROR(VLOOKUP(B299,'Closed and Exempted Facilities'!B:C,2,0),"")</f>
        <v/>
      </c>
      <c r="E299" s="42"/>
      <c r="F299" s="6">
        <f>IFERROR(VLOOKUP(B299,'2018 Data'!B:C,2,0),0)</f>
        <v>10198.399841280001</v>
      </c>
      <c r="G299" s="6">
        <f>IFERROR(VLOOKUP(B299,'2019 Data'!B:C,2,0),0)</f>
        <v>18703.765352159997</v>
      </c>
      <c r="H299" s="6">
        <f>IFERROR(VLOOKUP(B299,'2020 Data'!B:C,2,0),0)</f>
        <v>588.83430811999995</v>
      </c>
      <c r="I299" s="6" t="s">
        <v>180</v>
      </c>
      <c r="J299" s="6" t="s">
        <v>180</v>
      </c>
    </row>
    <row r="300" spans="1:10" x14ac:dyDescent="0.25">
      <c r="A300" t="s">
        <v>181</v>
      </c>
      <c r="B300" s="3" t="s">
        <v>182</v>
      </c>
      <c r="C300" t="s">
        <v>183</v>
      </c>
      <c r="D300" s="48" t="str">
        <f>IFERROR(VLOOKUP(B300,'Closed and Exempted Facilities'!B:C,2,0),"")</f>
        <v/>
      </c>
      <c r="E300" s="42"/>
      <c r="F300" s="6">
        <f>IFERROR(VLOOKUP(B300,'2018 Data'!B:C,2,0),0)</f>
        <v>16242.934367519996</v>
      </c>
      <c r="G300" s="6">
        <f>IFERROR(VLOOKUP(B300,'2019 Data'!B:C,2,0),0)</f>
        <v>17146.711411200002</v>
      </c>
      <c r="H300" s="6">
        <f>IFERROR(VLOOKUP(B300,'2020 Data'!B:C,2,0),0)</f>
        <v>15016.72456368</v>
      </c>
      <c r="I300" s="6">
        <f>IFERROR(VLOOKUP(B300,'2021 Data'!B:C,2,0),"ND")</f>
        <v>13566.478272479999</v>
      </c>
      <c r="J300" s="6" t="s">
        <v>180</v>
      </c>
    </row>
    <row r="301" spans="1:10" x14ac:dyDescent="0.25">
      <c r="A301" t="s">
        <v>184</v>
      </c>
      <c r="B301" s="3" t="s">
        <v>185</v>
      </c>
      <c r="C301" t="s">
        <v>183</v>
      </c>
      <c r="D301" s="48" t="str">
        <f>IFERROR(VLOOKUP(B301,'Closed and Exempted Facilities'!B:C,2,0),"")</f>
        <v/>
      </c>
      <c r="E301" s="42"/>
      <c r="F301" s="6">
        <f>IFERROR(VLOOKUP(B301,'2018 Data'!B:C,2,0),0)</f>
        <v>12810.417338880001</v>
      </c>
      <c r="G301" s="6">
        <f>IFERROR(VLOOKUP(B301,'2019 Data'!B:C,2,0),0)</f>
        <v>10550.605726079997</v>
      </c>
      <c r="H301" s="6">
        <f>IFERROR(VLOOKUP(B301,'2020 Data'!B:C,2,0),0)</f>
        <v>9442.1580119999962</v>
      </c>
      <c r="I301" s="6">
        <f>IFERROR(VLOOKUP(B301,'2021 Data'!B:C,2,0),"ND")</f>
        <v>11258.559204480001</v>
      </c>
      <c r="J301" s="6" t="s">
        <v>180</v>
      </c>
    </row>
    <row r="302" spans="1:10" x14ac:dyDescent="0.25">
      <c r="A302" t="s">
        <v>186</v>
      </c>
      <c r="B302" s="3" t="s">
        <v>187</v>
      </c>
      <c r="C302" t="s">
        <v>183</v>
      </c>
      <c r="D302" s="48" t="str">
        <f>IFERROR(VLOOKUP(B302,'Closed and Exempted Facilities'!B:C,2,0),"")</f>
        <v/>
      </c>
      <c r="E302" s="42"/>
      <c r="F302" s="6">
        <f>IFERROR(VLOOKUP(B302,'2018 Data'!B:C,2,0),0)</f>
        <v>9728.433681120001</v>
      </c>
      <c r="G302" s="6">
        <f>IFERROR(VLOOKUP(B302,'2019 Data'!B:C,2,0),0)</f>
        <v>9935.3677248000004</v>
      </c>
      <c r="H302" s="6">
        <f>IFERROR(VLOOKUP(B302,'2020 Data'!B:C,2,0),0)</f>
        <v>8178.6525811200027</v>
      </c>
      <c r="I302" s="6">
        <f>IFERROR(VLOOKUP(B302,'2021 Data'!B:C,2,0),"ND")</f>
        <v>8064.5882385600016</v>
      </c>
      <c r="J302" s="6" t="s">
        <v>180</v>
      </c>
    </row>
    <row r="303" spans="1:10" x14ac:dyDescent="0.25">
      <c r="A303" t="s">
        <v>188</v>
      </c>
      <c r="B303" s="3" t="s">
        <v>189</v>
      </c>
      <c r="C303" t="s">
        <v>183</v>
      </c>
      <c r="D303" s="48" t="str">
        <f>IFERROR(VLOOKUP(B303,'Closed and Exempted Facilities'!B:C,2,0),"")</f>
        <v/>
      </c>
      <c r="E303" s="42"/>
      <c r="F303" s="6">
        <f>IFERROR(VLOOKUP(B303,'2018 Data'!B:C,2,0),0)</f>
        <v>6767.5848105599998</v>
      </c>
      <c r="G303" s="6">
        <f>IFERROR(VLOOKUP(B303,'2019 Data'!B:C,2,0),0)</f>
        <v>6898.5222566399989</v>
      </c>
      <c r="H303" s="6">
        <f>IFERROR(VLOOKUP(B303,'2020 Data'!B:C,2,0),0)</f>
        <v>6819.6872116800005</v>
      </c>
      <c r="I303" s="6">
        <f>IFERROR(VLOOKUP(B303,'2021 Data'!B:C,2,0),"ND")</f>
        <v>6833.4689404800001</v>
      </c>
      <c r="J303" s="6" t="s">
        <v>180</v>
      </c>
    </row>
  </sheetData>
  <autoFilter ref="A2:J303" xr:uid="{DD26B29D-86CF-4820-B6CE-142003CA450E}"/>
  <pageMargins left="0.25" right="0.25" top="0.75" bottom="0.75" header="0.3" footer="0.3"/>
  <pageSetup orientation="landscape" r:id="rId1"/>
  <extLst>
    <ext xmlns:x14="http://schemas.microsoft.com/office/spreadsheetml/2009/9/main" uri="{05C60535-1F16-4fd2-B633-F4F36F0B64E0}">
      <x14:sparklineGroups xmlns:xm="http://schemas.microsoft.com/office/excel/2006/main">
        <x14:sparklineGroup lineWeight="1.5" displayEmptyCellsAs="gap" markers="1" xr2:uid="{0E94E4A5-8BFB-40E9-A05F-013653AD511D}">
          <x14:colorSeries theme="1"/>
          <x14:colorNegative rgb="FFD00000"/>
          <x14:colorAxis rgb="FF000000"/>
          <x14:colorMarkers theme="1"/>
          <x14:colorFirst rgb="FFD00000"/>
          <x14:colorLast rgb="FFD00000"/>
          <x14:colorHigh rgb="FFD00000"/>
          <x14:colorLow rgb="FFD00000"/>
          <x14:sparklines>
            <x14:sparkline>
              <xm:f>'Facility Summary'!F3:J3</xm:f>
              <xm:sqref>E3</xm:sqref>
            </x14:sparkline>
            <x14:sparkline>
              <xm:f>'Facility Summary'!F1:J1</xm:f>
              <xm:sqref>E1</xm:sqref>
            </x14:sparkline>
            <x14:sparkline>
              <xm:f>'Facility Summary'!F4:J4</xm:f>
              <xm:sqref>E4</xm:sqref>
            </x14:sparkline>
            <x14:sparkline>
              <xm:f>'Facility Summary'!F5:J5</xm:f>
              <xm:sqref>E5</xm:sqref>
            </x14:sparkline>
            <x14:sparkline>
              <xm:f>'Facility Summary'!F6:J6</xm:f>
              <xm:sqref>E6</xm:sqref>
            </x14:sparkline>
            <x14:sparkline>
              <xm:f>'Facility Summary'!F7:J7</xm:f>
              <xm:sqref>E7</xm:sqref>
            </x14:sparkline>
            <x14:sparkline>
              <xm:f>'Facility Summary'!F8:J8</xm:f>
              <xm:sqref>E8</xm:sqref>
            </x14:sparkline>
            <x14:sparkline>
              <xm:f>'Facility Summary'!F9:J9</xm:f>
              <xm:sqref>E9</xm:sqref>
            </x14:sparkline>
            <x14:sparkline>
              <xm:f>'Facility Summary'!F10:J10</xm:f>
              <xm:sqref>E10</xm:sqref>
            </x14:sparkline>
            <x14:sparkline>
              <xm:f>'Facility Summary'!F11:J11</xm:f>
              <xm:sqref>E11</xm:sqref>
            </x14:sparkline>
            <x14:sparkline>
              <xm:f>'Facility Summary'!F12:J12</xm:f>
              <xm:sqref>E12</xm:sqref>
            </x14:sparkline>
            <x14:sparkline>
              <xm:f>'Facility Summary'!F13:J13</xm:f>
              <xm:sqref>E13</xm:sqref>
            </x14:sparkline>
            <x14:sparkline>
              <xm:f>'Facility Summary'!F14:J14</xm:f>
              <xm:sqref>E14</xm:sqref>
            </x14:sparkline>
            <x14:sparkline>
              <xm:f>'Facility Summary'!F15:J15</xm:f>
              <xm:sqref>E15</xm:sqref>
            </x14:sparkline>
            <x14:sparkline>
              <xm:f>'Facility Summary'!F16:J16</xm:f>
              <xm:sqref>E16</xm:sqref>
            </x14:sparkline>
            <x14:sparkline>
              <xm:f>'Facility Summary'!F17:J17</xm:f>
              <xm:sqref>E17</xm:sqref>
            </x14:sparkline>
            <x14:sparkline>
              <xm:f>'Facility Summary'!F18:J18</xm:f>
              <xm:sqref>E18</xm:sqref>
            </x14:sparkline>
            <x14:sparkline>
              <xm:f>'Facility Summary'!F19:J19</xm:f>
              <xm:sqref>E19</xm:sqref>
            </x14:sparkline>
            <x14:sparkline>
              <xm:f>'Facility Summary'!F20:J20</xm:f>
              <xm:sqref>E20</xm:sqref>
            </x14:sparkline>
            <x14:sparkline>
              <xm:f>'Facility Summary'!F21:J21</xm:f>
              <xm:sqref>E21</xm:sqref>
            </x14:sparkline>
            <x14:sparkline>
              <xm:f>'Facility Summary'!F22:J22</xm:f>
              <xm:sqref>E22</xm:sqref>
            </x14:sparkline>
            <x14:sparkline>
              <xm:f>'Facility Summary'!F23:J23</xm:f>
              <xm:sqref>E23</xm:sqref>
            </x14:sparkline>
            <x14:sparkline>
              <xm:f>'Facility Summary'!F24:J24</xm:f>
              <xm:sqref>E24</xm:sqref>
            </x14:sparkline>
            <x14:sparkline>
              <xm:f>'Facility Summary'!F25:J25</xm:f>
              <xm:sqref>E25</xm:sqref>
            </x14:sparkline>
            <x14:sparkline>
              <xm:f>'Facility Summary'!F26:J26</xm:f>
              <xm:sqref>E26</xm:sqref>
            </x14:sparkline>
            <x14:sparkline>
              <xm:f>'Facility Summary'!F27:J27</xm:f>
              <xm:sqref>E27</xm:sqref>
            </x14:sparkline>
            <x14:sparkline>
              <xm:f>'Facility Summary'!F28:J28</xm:f>
              <xm:sqref>E28</xm:sqref>
            </x14:sparkline>
            <x14:sparkline>
              <xm:f>'Facility Summary'!F29:J29</xm:f>
              <xm:sqref>E29</xm:sqref>
            </x14:sparkline>
            <x14:sparkline>
              <xm:f>'Facility Summary'!F30:J30</xm:f>
              <xm:sqref>E30</xm:sqref>
            </x14:sparkline>
            <x14:sparkline>
              <xm:f>'Facility Summary'!F31:J31</xm:f>
              <xm:sqref>E31</xm:sqref>
            </x14:sparkline>
            <x14:sparkline>
              <xm:f>'Facility Summary'!F32:J32</xm:f>
              <xm:sqref>E32</xm:sqref>
            </x14:sparkline>
            <x14:sparkline>
              <xm:f>'Facility Summary'!F33:J33</xm:f>
              <xm:sqref>E33</xm:sqref>
            </x14:sparkline>
            <x14:sparkline>
              <xm:f>'Facility Summary'!F34:J34</xm:f>
              <xm:sqref>E34</xm:sqref>
            </x14:sparkline>
            <x14:sparkline>
              <xm:f>'Facility Summary'!F35:J35</xm:f>
              <xm:sqref>E35</xm:sqref>
            </x14:sparkline>
            <x14:sparkline>
              <xm:f>'Facility Summary'!F36:J36</xm:f>
              <xm:sqref>E36</xm:sqref>
            </x14:sparkline>
            <x14:sparkline>
              <xm:f>'Facility Summary'!F37:J37</xm:f>
              <xm:sqref>E37</xm:sqref>
            </x14:sparkline>
            <x14:sparkline>
              <xm:f>'Facility Summary'!F38:J38</xm:f>
              <xm:sqref>E38</xm:sqref>
            </x14:sparkline>
            <x14:sparkline>
              <xm:f>'Facility Summary'!F39:J39</xm:f>
              <xm:sqref>E39</xm:sqref>
            </x14:sparkline>
            <x14:sparkline>
              <xm:f>'Facility Summary'!F40:J40</xm:f>
              <xm:sqref>E40</xm:sqref>
            </x14:sparkline>
            <x14:sparkline>
              <xm:f>'Facility Summary'!F41:J41</xm:f>
              <xm:sqref>E41</xm:sqref>
            </x14:sparkline>
            <x14:sparkline>
              <xm:f>'Facility Summary'!F42:J42</xm:f>
              <xm:sqref>E42</xm:sqref>
            </x14:sparkline>
            <x14:sparkline>
              <xm:f>'Facility Summary'!F43:J43</xm:f>
              <xm:sqref>E43</xm:sqref>
            </x14:sparkline>
            <x14:sparkline>
              <xm:f>'Facility Summary'!F44:J44</xm:f>
              <xm:sqref>E44</xm:sqref>
            </x14:sparkline>
            <x14:sparkline>
              <xm:f>'Facility Summary'!F45:J45</xm:f>
              <xm:sqref>E45</xm:sqref>
            </x14:sparkline>
            <x14:sparkline>
              <xm:f>'Facility Summary'!F46:J46</xm:f>
              <xm:sqref>E46</xm:sqref>
            </x14:sparkline>
            <x14:sparkline>
              <xm:f>'Facility Summary'!F47:J47</xm:f>
              <xm:sqref>E47</xm:sqref>
            </x14:sparkline>
            <x14:sparkline>
              <xm:f>'Facility Summary'!F48:J48</xm:f>
              <xm:sqref>E48</xm:sqref>
            </x14:sparkline>
            <x14:sparkline>
              <xm:f>'Facility Summary'!F49:J49</xm:f>
              <xm:sqref>E49</xm:sqref>
            </x14:sparkline>
            <x14:sparkline>
              <xm:f>'Facility Summary'!F50:J50</xm:f>
              <xm:sqref>E50</xm:sqref>
            </x14:sparkline>
            <x14:sparkline>
              <xm:f>'Facility Summary'!F51:J51</xm:f>
              <xm:sqref>E51</xm:sqref>
            </x14:sparkline>
            <x14:sparkline>
              <xm:f>'Facility Summary'!F52:J52</xm:f>
              <xm:sqref>E52</xm:sqref>
            </x14:sparkline>
            <x14:sparkline>
              <xm:f>'Facility Summary'!F53:J53</xm:f>
              <xm:sqref>E53</xm:sqref>
            </x14:sparkline>
            <x14:sparkline>
              <xm:f>'Facility Summary'!F54:J54</xm:f>
              <xm:sqref>E54</xm:sqref>
            </x14:sparkline>
            <x14:sparkline>
              <xm:f>'Facility Summary'!F55:J55</xm:f>
              <xm:sqref>E55</xm:sqref>
            </x14:sparkline>
            <x14:sparkline>
              <xm:f>'Facility Summary'!F56:J56</xm:f>
              <xm:sqref>E56</xm:sqref>
            </x14:sparkline>
            <x14:sparkline>
              <xm:f>'Facility Summary'!F57:J57</xm:f>
              <xm:sqref>E57</xm:sqref>
            </x14:sparkline>
            <x14:sparkline>
              <xm:f>'Facility Summary'!F58:J58</xm:f>
              <xm:sqref>E58</xm:sqref>
            </x14:sparkline>
            <x14:sparkline>
              <xm:f>'Facility Summary'!F59:J59</xm:f>
              <xm:sqref>E59</xm:sqref>
            </x14:sparkline>
            <x14:sparkline>
              <xm:f>'Facility Summary'!F60:J60</xm:f>
              <xm:sqref>E60</xm:sqref>
            </x14:sparkline>
            <x14:sparkline>
              <xm:f>'Facility Summary'!F61:J61</xm:f>
              <xm:sqref>E61</xm:sqref>
            </x14:sparkline>
            <x14:sparkline>
              <xm:f>'Facility Summary'!F62:J62</xm:f>
              <xm:sqref>E62</xm:sqref>
            </x14:sparkline>
            <x14:sparkline>
              <xm:f>'Facility Summary'!F63:J63</xm:f>
              <xm:sqref>E63</xm:sqref>
            </x14:sparkline>
            <x14:sparkline>
              <xm:f>'Facility Summary'!F64:J64</xm:f>
              <xm:sqref>E64</xm:sqref>
            </x14:sparkline>
            <x14:sparkline>
              <xm:f>'Facility Summary'!F65:J65</xm:f>
              <xm:sqref>E65</xm:sqref>
            </x14:sparkline>
            <x14:sparkline>
              <xm:f>'Facility Summary'!F66:J66</xm:f>
              <xm:sqref>E66</xm:sqref>
            </x14:sparkline>
            <x14:sparkline>
              <xm:f>'Facility Summary'!F67:J67</xm:f>
              <xm:sqref>E67</xm:sqref>
            </x14:sparkline>
            <x14:sparkline>
              <xm:f>'Facility Summary'!F68:J68</xm:f>
              <xm:sqref>E68</xm:sqref>
            </x14:sparkline>
            <x14:sparkline>
              <xm:f>'Facility Summary'!F69:J69</xm:f>
              <xm:sqref>E69</xm:sqref>
            </x14:sparkline>
            <x14:sparkline>
              <xm:f>'Facility Summary'!F70:J70</xm:f>
              <xm:sqref>E70</xm:sqref>
            </x14:sparkline>
            <x14:sparkline>
              <xm:f>'Facility Summary'!F71:J71</xm:f>
              <xm:sqref>E71</xm:sqref>
            </x14:sparkline>
            <x14:sparkline>
              <xm:f>'Facility Summary'!F72:J72</xm:f>
              <xm:sqref>E72</xm:sqref>
            </x14:sparkline>
            <x14:sparkline>
              <xm:f>'Facility Summary'!F73:J73</xm:f>
              <xm:sqref>E73</xm:sqref>
            </x14:sparkline>
            <x14:sparkline>
              <xm:f>'Facility Summary'!F74:J74</xm:f>
              <xm:sqref>E74</xm:sqref>
            </x14:sparkline>
            <x14:sparkline>
              <xm:f>'Facility Summary'!F75:J75</xm:f>
              <xm:sqref>E75</xm:sqref>
            </x14:sparkline>
            <x14:sparkline>
              <xm:f>'Facility Summary'!F76:J76</xm:f>
              <xm:sqref>E76</xm:sqref>
            </x14:sparkline>
            <x14:sparkline>
              <xm:f>'Facility Summary'!F77:J77</xm:f>
              <xm:sqref>E77</xm:sqref>
            </x14:sparkline>
            <x14:sparkline>
              <xm:f>'Facility Summary'!F78:J78</xm:f>
              <xm:sqref>E78</xm:sqref>
            </x14:sparkline>
            <x14:sparkline>
              <xm:f>'Facility Summary'!F79:J79</xm:f>
              <xm:sqref>E79</xm:sqref>
            </x14:sparkline>
            <x14:sparkline>
              <xm:f>'Facility Summary'!F80:J80</xm:f>
              <xm:sqref>E80</xm:sqref>
            </x14:sparkline>
            <x14:sparkline>
              <xm:f>'Facility Summary'!F81:J81</xm:f>
              <xm:sqref>E81</xm:sqref>
            </x14:sparkline>
            <x14:sparkline>
              <xm:f>'Facility Summary'!F82:J82</xm:f>
              <xm:sqref>E82</xm:sqref>
            </x14:sparkline>
            <x14:sparkline>
              <xm:f>'Facility Summary'!F83:J83</xm:f>
              <xm:sqref>E83</xm:sqref>
            </x14:sparkline>
            <x14:sparkline>
              <xm:f>'Facility Summary'!F84:J84</xm:f>
              <xm:sqref>E84</xm:sqref>
            </x14:sparkline>
            <x14:sparkline>
              <xm:f>'Facility Summary'!F85:J85</xm:f>
              <xm:sqref>E85</xm:sqref>
            </x14:sparkline>
            <x14:sparkline>
              <xm:f>'Facility Summary'!F86:J86</xm:f>
              <xm:sqref>E86</xm:sqref>
            </x14:sparkline>
            <x14:sparkline>
              <xm:f>'Facility Summary'!F87:J87</xm:f>
              <xm:sqref>E87</xm:sqref>
            </x14:sparkline>
            <x14:sparkline>
              <xm:f>'Facility Summary'!F88:J88</xm:f>
              <xm:sqref>E88</xm:sqref>
            </x14:sparkline>
            <x14:sparkline>
              <xm:f>'Facility Summary'!F89:J89</xm:f>
              <xm:sqref>E89</xm:sqref>
            </x14:sparkline>
            <x14:sparkline>
              <xm:f>'Facility Summary'!F90:J90</xm:f>
              <xm:sqref>E90</xm:sqref>
            </x14:sparkline>
            <x14:sparkline>
              <xm:f>'Facility Summary'!F91:J91</xm:f>
              <xm:sqref>E91</xm:sqref>
            </x14:sparkline>
            <x14:sparkline>
              <xm:f>'Facility Summary'!F92:J92</xm:f>
              <xm:sqref>E92</xm:sqref>
            </x14:sparkline>
            <x14:sparkline>
              <xm:f>'Facility Summary'!F93:J93</xm:f>
              <xm:sqref>E93</xm:sqref>
            </x14:sparkline>
            <x14:sparkline>
              <xm:f>'Facility Summary'!F94:J94</xm:f>
              <xm:sqref>E94</xm:sqref>
            </x14:sparkline>
            <x14:sparkline>
              <xm:f>'Facility Summary'!F95:J95</xm:f>
              <xm:sqref>E95</xm:sqref>
            </x14:sparkline>
            <x14:sparkline>
              <xm:f>'Facility Summary'!F96:J96</xm:f>
              <xm:sqref>E96</xm:sqref>
            </x14:sparkline>
            <x14:sparkline>
              <xm:f>'Facility Summary'!F97:J97</xm:f>
              <xm:sqref>E97</xm:sqref>
            </x14:sparkline>
            <x14:sparkline>
              <xm:f>'Facility Summary'!F98:J98</xm:f>
              <xm:sqref>E98</xm:sqref>
            </x14:sparkline>
            <x14:sparkline>
              <xm:f>'Facility Summary'!F99:J99</xm:f>
              <xm:sqref>E99</xm:sqref>
            </x14:sparkline>
            <x14:sparkline>
              <xm:f>'Facility Summary'!F100:J100</xm:f>
              <xm:sqref>E100</xm:sqref>
            </x14:sparkline>
            <x14:sparkline>
              <xm:f>'Facility Summary'!F101:J101</xm:f>
              <xm:sqref>E101</xm:sqref>
            </x14:sparkline>
            <x14:sparkline>
              <xm:f>'Facility Summary'!F102:J102</xm:f>
              <xm:sqref>E102</xm:sqref>
            </x14:sparkline>
            <x14:sparkline>
              <xm:f>'Facility Summary'!F103:J103</xm:f>
              <xm:sqref>E103</xm:sqref>
            </x14:sparkline>
            <x14:sparkline>
              <xm:f>'Facility Summary'!F104:J104</xm:f>
              <xm:sqref>E104</xm:sqref>
            </x14:sparkline>
            <x14:sparkline>
              <xm:f>'Facility Summary'!F105:J105</xm:f>
              <xm:sqref>E105</xm:sqref>
            </x14:sparkline>
            <x14:sparkline>
              <xm:f>'Facility Summary'!F106:J106</xm:f>
              <xm:sqref>E106</xm:sqref>
            </x14:sparkline>
            <x14:sparkline>
              <xm:f>'Facility Summary'!F107:J107</xm:f>
              <xm:sqref>E107</xm:sqref>
            </x14:sparkline>
            <x14:sparkline>
              <xm:f>'Facility Summary'!F108:J108</xm:f>
              <xm:sqref>E108</xm:sqref>
            </x14:sparkline>
            <x14:sparkline>
              <xm:f>'Facility Summary'!F109:J109</xm:f>
              <xm:sqref>E109</xm:sqref>
            </x14:sparkline>
            <x14:sparkline>
              <xm:f>'Facility Summary'!F110:J110</xm:f>
              <xm:sqref>E110</xm:sqref>
            </x14:sparkline>
            <x14:sparkline>
              <xm:f>'Facility Summary'!F111:J111</xm:f>
              <xm:sqref>E111</xm:sqref>
            </x14:sparkline>
            <x14:sparkline>
              <xm:f>'Facility Summary'!F112:J112</xm:f>
              <xm:sqref>E112</xm:sqref>
            </x14:sparkline>
            <x14:sparkline>
              <xm:f>'Facility Summary'!F113:J113</xm:f>
              <xm:sqref>E113</xm:sqref>
            </x14:sparkline>
            <x14:sparkline>
              <xm:f>'Facility Summary'!F114:J114</xm:f>
              <xm:sqref>E114</xm:sqref>
            </x14:sparkline>
            <x14:sparkline>
              <xm:f>'Facility Summary'!F115:J115</xm:f>
              <xm:sqref>E115</xm:sqref>
            </x14:sparkline>
            <x14:sparkline>
              <xm:f>'Facility Summary'!F116:J116</xm:f>
              <xm:sqref>E116</xm:sqref>
            </x14:sparkline>
            <x14:sparkline>
              <xm:f>'Facility Summary'!F117:J117</xm:f>
              <xm:sqref>E117</xm:sqref>
            </x14:sparkline>
            <x14:sparkline>
              <xm:f>'Facility Summary'!F118:J118</xm:f>
              <xm:sqref>E118</xm:sqref>
            </x14:sparkline>
            <x14:sparkline>
              <xm:f>'Facility Summary'!F119:J119</xm:f>
              <xm:sqref>E119</xm:sqref>
            </x14:sparkline>
            <x14:sparkline>
              <xm:f>'Facility Summary'!F120:J120</xm:f>
              <xm:sqref>E120</xm:sqref>
            </x14:sparkline>
            <x14:sparkline>
              <xm:f>'Facility Summary'!F121:J121</xm:f>
              <xm:sqref>E121</xm:sqref>
            </x14:sparkline>
            <x14:sparkline>
              <xm:f>'Facility Summary'!F122:J122</xm:f>
              <xm:sqref>E122</xm:sqref>
            </x14:sparkline>
            <x14:sparkline>
              <xm:f>'Facility Summary'!F123:J123</xm:f>
              <xm:sqref>E123</xm:sqref>
            </x14:sparkline>
            <x14:sparkline>
              <xm:f>'Facility Summary'!F124:J124</xm:f>
              <xm:sqref>E124</xm:sqref>
            </x14:sparkline>
            <x14:sparkline>
              <xm:f>'Facility Summary'!F125:J125</xm:f>
              <xm:sqref>E125</xm:sqref>
            </x14:sparkline>
            <x14:sparkline>
              <xm:f>'Facility Summary'!F126:J126</xm:f>
              <xm:sqref>E126</xm:sqref>
            </x14:sparkline>
            <x14:sparkline>
              <xm:f>'Facility Summary'!F127:J127</xm:f>
              <xm:sqref>E127</xm:sqref>
            </x14:sparkline>
            <x14:sparkline>
              <xm:f>'Facility Summary'!F128:J128</xm:f>
              <xm:sqref>E128</xm:sqref>
            </x14:sparkline>
            <x14:sparkline>
              <xm:f>'Facility Summary'!F129:J129</xm:f>
              <xm:sqref>E129</xm:sqref>
            </x14:sparkline>
            <x14:sparkline>
              <xm:f>'Facility Summary'!F130:J130</xm:f>
              <xm:sqref>E130</xm:sqref>
            </x14:sparkline>
            <x14:sparkline>
              <xm:f>'Facility Summary'!F131:J131</xm:f>
              <xm:sqref>E131</xm:sqref>
            </x14:sparkline>
            <x14:sparkline>
              <xm:f>'Facility Summary'!F132:J132</xm:f>
              <xm:sqref>E132</xm:sqref>
            </x14:sparkline>
            <x14:sparkline>
              <xm:f>'Facility Summary'!F133:J133</xm:f>
              <xm:sqref>E133</xm:sqref>
            </x14:sparkline>
            <x14:sparkline>
              <xm:f>'Facility Summary'!F134:J134</xm:f>
              <xm:sqref>E134</xm:sqref>
            </x14:sparkline>
            <x14:sparkline>
              <xm:f>'Facility Summary'!F135:J135</xm:f>
              <xm:sqref>E135</xm:sqref>
            </x14:sparkline>
            <x14:sparkline>
              <xm:f>'Facility Summary'!F136:J136</xm:f>
              <xm:sqref>E136</xm:sqref>
            </x14:sparkline>
            <x14:sparkline>
              <xm:f>'Facility Summary'!F137:J137</xm:f>
              <xm:sqref>E137</xm:sqref>
            </x14:sparkline>
            <x14:sparkline>
              <xm:f>'Facility Summary'!F138:J138</xm:f>
              <xm:sqref>E138</xm:sqref>
            </x14:sparkline>
            <x14:sparkline>
              <xm:f>'Facility Summary'!F139:J139</xm:f>
              <xm:sqref>E139</xm:sqref>
            </x14:sparkline>
            <x14:sparkline>
              <xm:f>'Facility Summary'!F140:J140</xm:f>
              <xm:sqref>E140</xm:sqref>
            </x14:sparkline>
            <x14:sparkline>
              <xm:f>'Facility Summary'!F141:J141</xm:f>
              <xm:sqref>E141</xm:sqref>
            </x14:sparkline>
            <x14:sparkline>
              <xm:f>'Facility Summary'!F142:J142</xm:f>
              <xm:sqref>E142</xm:sqref>
            </x14:sparkline>
            <x14:sparkline>
              <xm:f>'Facility Summary'!F143:J143</xm:f>
              <xm:sqref>E143</xm:sqref>
            </x14:sparkline>
            <x14:sparkline>
              <xm:f>'Facility Summary'!F144:J144</xm:f>
              <xm:sqref>E144</xm:sqref>
            </x14:sparkline>
            <x14:sparkline>
              <xm:f>'Facility Summary'!F145:J145</xm:f>
              <xm:sqref>E145</xm:sqref>
            </x14:sparkline>
            <x14:sparkline>
              <xm:f>'Facility Summary'!F146:J146</xm:f>
              <xm:sqref>E146</xm:sqref>
            </x14:sparkline>
            <x14:sparkline>
              <xm:f>'Facility Summary'!F147:J147</xm:f>
              <xm:sqref>E147</xm:sqref>
            </x14:sparkline>
            <x14:sparkline>
              <xm:f>'Facility Summary'!F148:J148</xm:f>
              <xm:sqref>E148</xm:sqref>
            </x14:sparkline>
            <x14:sparkline>
              <xm:f>'Facility Summary'!F149:J149</xm:f>
              <xm:sqref>E149</xm:sqref>
            </x14:sparkline>
            <x14:sparkline>
              <xm:f>'Facility Summary'!F150:J150</xm:f>
              <xm:sqref>E150</xm:sqref>
            </x14:sparkline>
            <x14:sparkline>
              <xm:f>'Facility Summary'!F151:J151</xm:f>
              <xm:sqref>E151</xm:sqref>
            </x14:sparkline>
            <x14:sparkline>
              <xm:f>'Facility Summary'!F152:J152</xm:f>
              <xm:sqref>E152</xm:sqref>
            </x14:sparkline>
            <x14:sparkline>
              <xm:f>'Facility Summary'!F153:J153</xm:f>
              <xm:sqref>E153</xm:sqref>
            </x14:sparkline>
            <x14:sparkline>
              <xm:f>'Facility Summary'!F154:J154</xm:f>
              <xm:sqref>E154</xm:sqref>
            </x14:sparkline>
            <x14:sparkline>
              <xm:f>'Facility Summary'!F155:J155</xm:f>
              <xm:sqref>E155</xm:sqref>
            </x14:sparkline>
            <x14:sparkline>
              <xm:f>'Facility Summary'!F156:J156</xm:f>
              <xm:sqref>E156</xm:sqref>
            </x14:sparkline>
            <x14:sparkline>
              <xm:f>'Facility Summary'!F157:J157</xm:f>
              <xm:sqref>E157</xm:sqref>
            </x14:sparkline>
            <x14:sparkline>
              <xm:f>'Facility Summary'!F158:J158</xm:f>
              <xm:sqref>E158</xm:sqref>
            </x14:sparkline>
            <x14:sparkline>
              <xm:f>'Facility Summary'!F159:J159</xm:f>
              <xm:sqref>E159</xm:sqref>
            </x14:sparkline>
            <x14:sparkline>
              <xm:f>'Facility Summary'!F160:J160</xm:f>
              <xm:sqref>E160</xm:sqref>
            </x14:sparkline>
            <x14:sparkline>
              <xm:f>'Facility Summary'!F161:J161</xm:f>
              <xm:sqref>E161</xm:sqref>
            </x14:sparkline>
            <x14:sparkline>
              <xm:f>'Facility Summary'!F162:J162</xm:f>
              <xm:sqref>E162</xm:sqref>
            </x14:sparkline>
            <x14:sparkline>
              <xm:f>'Facility Summary'!F163:J163</xm:f>
              <xm:sqref>E163</xm:sqref>
            </x14:sparkline>
            <x14:sparkline>
              <xm:f>'Facility Summary'!F164:J164</xm:f>
              <xm:sqref>E164</xm:sqref>
            </x14:sparkline>
            <x14:sparkline>
              <xm:f>'Facility Summary'!F165:J165</xm:f>
              <xm:sqref>E165</xm:sqref>
            </x14:sparkline>
            <x14:sparkline>
              <xm:f>'Facility Summary'!F166:J166</xm:f>
              <xm:sqref>E166</xm:sqref>
            </x14:sparkline>
            <x14:sparkline>
              <xm:f>'Facility Summary'!F167:J167</xm:f>
              <xm:sqref>E167</xm:sqref>
            </x14:sparkline>
            <x14:sparkline>
              <xm:f>'Facility Summary'!F168:J168</xm:f>
              <xm:sqref>E168</xm:sqref>
            </x14:sparkline>
            <x14:sparkline>
              <xm:f>'Facility Summary'!F169:J169</xm:f>
              <xm:sqref>E169</xm:sqref>
            </x14:sparkline>
            <x14:sparkline>
              <xm:f>'Facility Summary'!F170:J170</xm:f>
              <xm:sqref>E170</xm:sqref>
            </x14:sparkline>
            <x14:sparkline>
              <xm:f>'Facility Summary'!F171:J171</xm:f>
              <xm:sqref>E171</xm:sqref>
            </x14:sparkline>
            <x14:sparkline>
              <xm:f>'Facility Summary'!F172:J172</xm:f>
              <xm:sqref>E172</xm:sqref>
            </x14:sparkline>
            <x14:sparkline>
              <xm:f>'Facility Summary'!F173:J173</xm:f>
              <xm:sqref>E173</xm:sqref>
            </x14:sparkline>
            <x14:sparkline>
              <xm:f>'Facility Summary'!F174:J174</xm:f>
              <xm:sqref>E174</xm:sqref>
            </x14:sparkline>
            <x14:sparkline>
              <xm:f>'Facility Summary'!F175:J175</xm:f>
              <xm:sqref>E175</xm:sqref>
            </x14:sparkline>
            <x14:sparkline>
              <xm:f>'Facility Summary'!F176:J176</xm:f>
              <xm:sqref>E176</xm:sqref>
            </x14:sparkline>
            <x14:sparkline>
              <xm:f>'Facility Summary'!F177:J177</xm:f>
              <xm:sqref>E177</xm:sqref>
            </x14:sparkline>
            <x14:sparkline>
              <xm:f>'Facility Summary'!F178:J178</xm:f>
              <xm:sqref>E178</xm:sqref>
            </x14:sparkline>
            <x14:sparkline>
              <xm:f>'Facility Summary'!F179:J179</xm:f>
              <xm:sqref>E179</xm:sqref>
            </x14:sparkline>
            <x14:sparkline>
              <xm:f>'Facility Summary'!F180:J180</xm:f>
              <xm:sqref>E180</xm:sqref>
            </x14:sparkline>
            <x14:sparkline>
              <xm:f>'Facility Summary'!F181:J181</xm:f>
              <xm:sqref>E181</xm:sqref>
            </x14:sparkline>
            <x14:sparkline>
              <xm:f>'Facility Summary'!F182:J182</xm:f>
              <xm:sqref>E182</xm:sqref>
            </x14:sparkline>
            <x14:sparkline>
              <xm:f>'Facility Summary'!F183:J183</xm:f>
              <xm:sqref>E183</xm:sqref>
            </x14:sparkline>
            <x14:sparkline>
              <xm:f>'Facility Summary'!F184:J184</xm:f>
              <xm:sqref>E184</xm:sqref>
            </x14:sparkline>
            <x14:sparkline>
              <xm:f>'Facility Summary'!F185:J185</xm:f>
              <xm:sqref>E185</xm:sqref>
            </x14:sparkline>
            <x14:sparkline>
              <xm:f>'Facility Summary'!F186:J186</xm:f>
              <xm:sqref>E186</xm:sqref>
            </x14:sparkline>
            <x14:sparkline>
              <xm:f>'Facility Summary'!F187:J187</xm:f>
              <xm:sqref>E187</xm:sqref>
            </x14:sparkline>
            <x14:sparkline>
              <xm:f>'Facility Summary'!F188:J188</xm:f>
              <xm:sqref>E188</xm:sqref>
            </x14:sparkline>
            <x14:sparkline>
              <xm:f>'Facility Summary'!F189:J189</xm:f>
              <xm:sqref>E189</xm:sqref>
            </x14:sparkline>
            <x14:sparkline>
              <xm:f>'Facility Summary'!F190:J190</xm:f>
              <xm:sqref>E190</xm:sqref>
            </x14:sparkline>
            <x14:sparkline>
              <xm:f>'Facility Summary'!F191:J191</xm:f>
              <xm:sqref>E191</xm:sqref>
            </x14:sparkline>
            <x14:sparkline>
              <xm:f>'Facility Summary'!F192:J192</xm:f>
              <xm:sqref>E192</xm:sqref>
            </x14:sparkline>
            <x14:sparkline>
              <xm:f>'Facility Summary'!F193:J193</xm:f>
              <xm:sqref>E193</xm:sqref>
            </x14:sparkline>
            <x14:sparkline>
              <xm:f>'Facility Summary'!F194:J194</xm:f>
              <xm:sqref>E194</xm:sqref>
            </x14:sparkline>
            <x14:sparkline>
              <xm:f>'Facility Summary'!F195:J195</xm:f>
              <xm:sqref>E195</xm:sqref>
            </x14:sparkline>
            <x14:sparkline>
              <xm:f>'Facility Summary'!F196:J196</xm:f>
              <xm:sqref>E196</xm:sqref>
            </x14:sparkline>
            <x14:sparkline>
              <xm:f>'Facility Summary'!F197:J197</xm:f>
              <xm:sqref>E197</xm:sqref>
            </x14:sparkline>
            <x14:sparkline>
              <xm:f>'Facility Summary'!F198:J198</xm:f>
              <xm:sqref>E198</xm:sqref>
            </x14:sparkline>
            <x14:sparkline>
              <xm:f>'Facility Summary'!F199:J199</xm:f>
              <xm:sqref>E199</xm:sqref>
            </x14:sparkline>
            <x14:sparkline>
              <xm:f>'Facility Summary'!F200:J200</xm:f>
              <xm:sqref>E200</xm:sqref>
            </x14:sparkline>
            <x14:sparkline>
              <xm:f>'Facility Summary'!F201:J201</xm:f>
              <xm:sqref>E201</xm:sqref>
            </x14:sparkline>
            <x14:sparkline>
              <xm:f>'Facility Summary'!F202:J202</xm:f>
              <xm:sqref>E202</xm:sqref>
            </x14:sparkline>
            <x14:sparkline>
              <xm:f>'Facility Summary'!F203:J203</xm:f>
              <xm:sqref>E203</xm:sqref>
            </x14:sparkline>
            <x14:sparkline>
              <xm:f>'Facility Summary'!F204:J204</xm:f>
              <xm:sqref>E204</xm:sqref>
            </x14:sparkline>
            <x14:sparkline>
              <xm:f>'Facility Summary'!F205:J205</xm:f>
              <xm:sqref>E205</xm:sqref>
            </x14:sparkline>
            <x14:sparkline>
              <xm:f>'Facility Summary'!F206:J206</xm:f>
              <xm:sqref>E206</xm:sqref>
            </x14:sparkline>
            <x14:sparkline>
              <xm:f>'Facility Summary'!F207:J207</xm:f>
              <xm:sqref>E207</xm:sqref>
            </x14:sparkline>
            <x14:sparkline>
              <xm:f>'Facility Summary'!F208:J208</xm:f>
              <xm:sqref>E208</xm:sqref>
            </x14:sparkline>
            <x14:sparkline>
              <xm:f>'Facility Summary'!F209:J209</xm:f>
              <xm:sqref>E209</xm:sqref>
            </x14:sparkline>
            <x14:sparkline>
              <xm:f>'Facility Summary'!F210:J210</xm:f>
              <xm:sqref>E210</xm:sqref>
            </x14:sparkline>
            <x14:sparkline>
              <xm:f>'Facility Summary'!F211:J211</xm:f>
              <xm:sqref>E211</xm:sqref>
            </x14:sparkline>
            <x14:sparkline>
              <xm:f>'Facility Summary'!F212:J212</xm:f>
              <xm:sqref>E212</xm:sqref>
            </x14:sparkline>
            <x14:sparkline>
              <xm:f>'Facility Summary'!F213:J213</xm:f>
              <xm:sqref>E213</xm:sqref>
            </x14:sparkline>
            <x14:sparkline>
              <xm:f>'Facility Summary'!F214:J214</xm:f>
              <xm:sqref>E214</xm:sqref>
            </x14:sparkline>
            <x14:sparkline>
              <xm:f>'Facility Summary'!F215:J215</xm:f>
              <xm:sqref>E215</xm:sqref>
            </x14:sparkline>
            <x14:sparkline>
              <xm:f>'Facility Summary'!F216:J216</xm:f>
              <xm:sqref>E216</xm:sqref>
            </x14:sparkline>
            <x14:sparkline>
              <xm:f>'Facility Summary'!F217:J217</xm:f>
              <xm:sqref>E217</xm:sqref>
            </x14:sparkline>
            <x14:sparkline>
              <xm:f>'Facility Summary'!F218:J218</xm:f>
              <xm:sqref>E218</xm:sqref>
            </x14:sparkline>
            <x14:sparkline>
              <xm:f>'Facility Summary'!F219:J219</xm:f>
              <xm:sqref>E219</xm:sqref>
            </x14:sparkline>
            <x14:sparkline>
              <xm:f>'Facility Summary'!F220:J220</xm:f>
              <xm:sqref>E220</xm:sqref>
            </x14:sparkline>
            <x14:sparkline>
              <xm:f>'Facility Summary'!F221:J221</xm:f>
              <xm:sqref>E221</xm:sqref>
            </x14:sparkline>
            <x14:sparkline>
              <xm:f>'Facility Summary'!F222:J222</xm:f>
              <xm:sqref>E222</xm:sqref>
            </x14:sparkline>
            <x14:sparkline>
              <xm:f>'Facility Summary'!F223:J223</xm:f>
              <xm:sqref>E223</xm:sqref>
            </x14:sparkline>
            <x14:sparkline>
              <xm:f>'Facility Summary'!F224:J224</xm:f>
              <xm:sqref>E224</xm:sqref>
            </x14:sparkline>
            <x14:sparkline>
              <xm:f>'Facility Summary'!F225:J225</xm:f>
              <xm:sqref>E225</xm:sqref>
            </x14:sparkline>
            <x14:sparkline>
              <xm:f>'Facility Summary'!F226:J226</xm:f>
              <xm:sqref>E226</xm:sqref>
            </x14:sparkline>
            <x14:sparkline>
              <xm:f>'Facility Summary'!F227:J227</xm:f>
              <xm:sqref>E227</xm:sqref>
            </x14:sparkline>
            <x14:sparkline>
              <xm:f>'Facility Summary'!F228:J228</xm:f>
              <xm:sqref>E228</xm:sqref>
            </x14:sparkline>
            <x14:sparkline>
              <xm:f>'Facility Summary'!F229:J229</xm:f>
              <xm:sqref>E229</xm:sqref>
            </x14:sparkline>
            <x14:sparkline>
              <xm:f>'Facility Summary'!F230:J230</xm:f>
              <xm:sqref>E230</xm:sqref>
            </x14:sparkline>
            <x14:sparkline>
              <xm:f>'Facility Summary'!F231:J231</xm:f>
              <xm:sqref>E231</xm:sqref>
            </x14:sparkline>
            <x14:sparkline>
              <xm:f>'Facility Summary'!F232:J232</xm:f>
              <xm:sqref>E232</xm:sqref>
            </x14:sparkline>
            <x14:sparkline>
              <xm:f>'Facility Summary'!F233:J233</xm:f>
              <xm:sqref>E233</xm:sqref>
            </x14:sparkline>
            <x14:sparkline>
              <xm:f>'Facility Summary'!F234:J234</xm:f>
              <xm:sqref>E234</xm:sqref>
            </x14:sparkline>
            <x14:sparkline>
              <xm:f>'Facility Summary'!F235:J235</xm:f>
              <xm:sqref>E235</xm:sqref>
            </x14:sparkline>
            <x14:sparkline>
              <xm:f>'Facility Summary'!F236:J236</xm:f>
              <xm:sqref>E236</xm:sqref>
            </x14:sparkline>
            <x14:sparkline>
              <xm:f>'Facility Summary'!F237:J237</xm:f>
              <xm:sqref>E237</xm:sqref>
            </x14:sparkline>
            <x14:sparkline>
              <xm:f>'Facility Summary'!F238:J238</xm:f>
              <xm:sqref>E238</xm:sqref>
            </x14:sparkline>
            <x14:sparkline>
              <xm:f>'Facility Summary'!F239:J239</xm:f>
              <xm:sqref>E239</xm:sqref>
            </x14:sparkline>
            <x14:sparkline>
              <xm:f>'Facility Summary'!F240:J240</xm:f>
              <xm:sqref>E240</xm:sqref>
            </x14:sparkline>
            <x14:sparkline>
              <xm:f>'Facility Summary'!F241:J241</xm:f>
              <xm:sqref>E241</xm:sqref>
            </x14:sparkline>
            <x14:sparkline>
              <xm:f>'Facility Summary'!F242:J242</xm:f>
              <xm:sqref>E242</xm:sqref>
            </x14:sparkline>
            <x14:sparkline>
              <xm:f>'Facility Summary'!F243:J243</xm:f>
              <xm:sqref>E243</xm:sqref>
            </x14:sparkline>
            <x14:sparkline>
              <xm:f>'Facility Summary'!F244:J244</xm:f>
              <xm:sqref>E244</xm:sqref>
            </x14:sparkline>
            <x14:sparkline>
              <xm:f>'Facility Summary'!F245:J245</xm:f>
              <xm:sqref>E245</xm:sqref>
            </x14:sparkline>
            <x14:sparkline>
              <xm:f>'Facility Summary'!F246:J246</xm:f>
              <xm:sqref>E246</xm:sqref>
            </x14:sparkline>
            <x14:sparkline>
              <xm:f>'Facility Summary'!F247:J247</xm:f>
              <xm:sqref>E247</xm:sqref>
            </x14:sparkline>
            <x14:sparkline>
              <xm:f>'Facility Summary'!F248:J248</xm:f>
              <xm:sqref>E248</xm:sqref>
            </x14:sparkline>
            <x14:sparkline>
              <xm:f>'Facility Summary'!F249:J249</xm:f>
              <xm:sqref>E249</xm:sqref>
            </x14:sparkline>
            <x14:sparkline>
              <xm:f>'Facility Summary'!F250:J250</xm:f>
              <xm:sqref>E250</xm:sqref>
            </x14:sparkline>
            <x14:sparkline>
              <xm:f>'Facility Summary'!F251:J251</xm:f>
              <xm:sqref>E251</xm:sqref>
            </x14:sparkline>
            <x14:sparkline>
              <xm:f>'Facility Summary'!F252:J252</xm:f>
              <xm:sqref>E252</xm:sqref>
            </x14:sparkline>
            <x14:sparkline>
              <xm:f>'Facility Summary'!F253:J253</xm:f>
              <xm:sqref>E253</xm:sqref>
            </x14:sparkline>
            <x14:sparkline>
              <xm:f>'Facility Summary'!F254:J254</xm:f>
              <xm:sqref>E254</xm:sqref>
            </x14:sparkline>
            <x14:sparkline>
              <xm:f>'Facility Summary'!F255:J255</xm:f>
              <xm:sqref>E255</xm:sqref>
            </x14:sparkline>
            <x14:sparkline>
              <xm:f>'Facility Summary'!F256:J256</xm:f>
              <xm:sqref>E256</xm:sqref>
            </x14:sparkline>
            <x14:sparkline>
              <xm:f>'Facility Summary'!F257:J257</xm:f>
              <xm:sqref>E257</xm:sqref>
            </x14:sparkline>
            <x14:sparkline>
              <xm:f>'Facility Summary'!F258:J258</xm:f>
              <xm:sqref>E258</xm:sqref>
            </x14:sparkline>
            <x14:sparkline>
              <xm:f>'Facility Summary'!F259:J259</xm:f>
              <xm:sqref>E259</xm:sqref>
            </x14:sparkline>
            <x14:sparkline>
              <xm:f>'Facility Summary'!F260:J260</xm:f>
              <xm:sqref>E260</xm:sqref>
            </x14:sparkline>
            <x14:sparkline>
              <xm:f>'Facility Summary'!F261:J261</xm:f>
              <xm:sqref>E261</xm:sqref>
            </x14:sparkline>
            <x14:sparkline>
              <xm:f>'Facility Summary'!F262:J262</xm:f>
              <xm:sqref>E262</xm:sqref>
            </x14:sparkline>
            <x14:sparkline>
              <xm:f>'Facility Summary'!F263:J263</xm:f>
              <xm:sqref>E263</xm:sqref>
            </x14:sparkline>
            <x14:sparkline>
              <xm:f>'Facility Summary'!F264:J264</xm:f>
              <xm:sqref>E264</xm:sqref>
            </x14:sparkline>
            <x14:sparkline>
              <xm:f>'Facility Summary'!F265:J265</xm:f>
              <xm:sqref>E265</xm:sqref>
            </x14:sparkline>
            <x14:sparkline>
              <xm:f>'Facility Summary'!F266:J266</xm:f>
              <xm:sqref>E266</xm:sqref>
            </x14:sparkline>
            <x14:sparkline>
              <xm:f>'Facility Summary'!F267:J267</xm:f>
              <xm:sqref>E267</xm:sqref>
            </x14:sparkline>
            <x14:sparkline>
              <xm:f>'Facility Summary'!F268:J268</xm:f>
              <xm:sqref>E268</xm:sqref>
            </x14:sparkline>
            <x14:sparkline>
              <xm:f>'Facility Summary'!F269:J269</xm:f>
              <xm:sqref>E269</xm:sqref>
            </x14:sparkline>
            <x14:sparkline>
              <xm:f>'Facility Summary'!F270:J270</xm:f>
              <xm:sqref>E270</xm:sqref>
            </x14:sparkline>
            <x14:sparkline>
              <xm:f>'Facility Summary'!F271:J271</xm:f>
              <xm:sqref>E271</xm:sqref>
            </x14:sparkline>
            <x14:sparkline>
              <xm:f>'Facility Summary'!F272:J272</xm:f>
              <xm:sqref>E272</xm:sqref>
            </x14:sparkline>
            <x14:sparkline>
              <xm:f>'Facility Summary'!F273:J273</xm:f>
              <xm:sqref>E273</xm:sqref>
            </x14:sparkline>
            <x14:sparkline>
              <xm:f>'Facility Summary'!F274:J274</xm:f>
              <xm:sqref>E274</xm:sqref>
            </x14:sparkline>
            <x14:sparkline>
              <xm:f>'Facility Summary'!F275:J275</xm:f>
              <xm:sqref>E275</xm:sqref>
            </x14:sparkline>
            <x14:sparkline>
              <xm:f>'Facility Summary'!F276:J276</xm:f>
              <xm:sqref>E276</xm:sqref>
            </x14:sparkline>
            <x14:sparkline>
              <xm:f>'Facility Summary'!F277:J277</xm:f>
              <xm:sqref>E277</xm:sqref>
            </x14:sparkline>
            <x14:sparkline>
              <xm:f>'Facility Summary'!F278:J278</xm:f>
              <xm:sqref>E278</xm:sqref>
            </x14:sparkline>
            <x14:sparkline>
              <xm:f>'Facility Summary'!F279:J279</xm:f>
              <xm:sqref>E279</xm:sqref>
            </x14:sparkline>
            <x14:sparkline>
              <xm:f>'Facility Summary'!F280:J280</xm:f>
              <xm:sqref>E280</xm:sqref>
            </x14:sparkline>
            <x14:sparkline>
              <xm:f>'Facility Summary'!F281:J281</xm:f>
              <xm:sqref>E281</xm:sqref>
            </x14:sparkline>
            <x14:sparkline>
              <xm:f>'Facility Summary'!F282:J282</xm:f>
              <xm:sqref>E282</xm:sqref>
            </x14:sparkline>
            <x14:sparkline>
              <xm:f>'Facility Summary'!F283:J283</xm:f>
              <xm:sqref>E283</xm:sqref>
            </x14:sparkline>
            <x14:sparkline>
              <xm:f>'Facility Summary'!F284:J284</xm:f>
              <xm:sqref>E284</xm:sqref>
            </x14:sparkline>
            <x14:sparkline>
              <xm:f>'Facility Summary'!F285:J285</xm:f>
              <xm:sqref>E285</xm:sqref>
            </x14:sparkline>
            <x14:sparkline>
              <xm:f>'Facility Summary'!F286:J286</xm:f>
              <xm:sqref>E286</xm:sqref>
            </x14:sparkline>
            <x14:sparkline>
              <xm:f>'Facility Summary'!F287:J287</xm:f>
              <xm:sqref>E287</xm:sqref>
            </x14:sparkline>
            <x14:sparkline>
              <xm:f>'Facility Summary'!F288:J288</xm:f>
              <xm:sqref>E288</xm:sqref>
            </x14:sparkline>
            <x14:sparkline>
              <xm:f>'Facility Summary'!F289:J289</xm:f>
              <xm:sqref>E289</xm:sqref>
            </x14:sparkline>
            <x14:sparkline>
              <xm:f>'Facility Summary'!F290:J290</xm:f>
              <xm:sqref>E290</xm:sqref>
            </x14:sparkline>
            <x14:sparkline>
              <xm:f>'Facility Summary'!F291:J291</xm:f>
              <xm:sqref>E291</xm:sqref>
            </x14:sparkline>
            <x14:sparkline>
              <xm:f>'Facility Summary'!F292:J292</xm:f>
              <xm:sqref>E292</xm:sqref>
            </x14:sparkline>
            <x14:sparkline>
              <xm:f>'Facility Summary'!F293:J293</xm:f>
              <xm:sqref>E293</xm:sqref>
            </x14:sparkline>
            <x14:sparkline>
              <xm:f>'Facility Summary'!F294:J294</xm:f>
              <xm:sqref>E294</xm:sqref>
            </x14:sparkline>
            <x14:sparkline>
              <xm:f>'Facility Summary'!F295:J295</xm:f>
              <xm:sqref>E295</xm:sqref>
            </x14:sparkline>
            <x14:sparkline>
              <xm:f>'Facility Summary'!F296:J296</xm:f>
              <xm:sqref>E296</xm:sqref>
            </x14:sparkline>
            <x14:sparkline>
              <xm:f>'Facility Summary'!F297:J297</xm:f>
              <xm:sqref>E297</xm:sqref>
            </x14:sparkline>
            <x14:sparkline>
              <xm:f>'Facility Summary'!F298:J298</xm:f>
              <xm:sqref>E298</xm:sqref>
            </x14:sparkline>
            <x14:sparkline>
              <xm:f>'Facility Summary'!F299:J299</xm:f>
              <xm:sqref>E299</xm:sqref>
            </x14:sparkline>
            <x14:sparkline>
              <xm:f>'Facility Summary'!F300:J300</xm:f>
              <xm:sqref>E300</xm:sqref>
            </x14:sparkline>
            <x14:sparkline>
              <xm:f>'Facility Summary'!F301:J301</xm:f>
              <xm:sqref>E301</xm:sqref>
            </x14:sparkline>
            <x14:sparkline>
              <xm:f>'Facility Summary'!F302:J302</xm:f>
              <xm:sqref>E302</xm:sqref>
            </x14:sparkline>
            <x14:sparkline>
              <xm:f>'Facility Summary'!F303:J303</xm:f>
              <xm:sqref>E303</xm:sqref>
            </x14:sparkline>
          </x14:sparklines>
        </x14:sparklineGroup>
      </x14:sparklineGroup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97358-BBEA-4B7F-B323-8C5FE4A2639B}">
  <dimension ref="B2:I38"/>
  <sheetViews>
    <sheetView zoomScaleNormal="100" workbookViewId="0"/>
  </sheetViews>
  <sheetFormatPr defaultRowHeight="15" x14ac:dyDescent="0.25"/>
  <cols>
    <col min="2" max="2" width="18.5703125" customWidth="1"/>
    <col min="3" max="3" width="14.28515625" bestFit="1" customWidth="1"/>
    <col min="4" max="4" width="16.42578125" bestFit="1" customWidth="1"/>
    <col min="5" max="5" width="15.42578125" bestFit="1" customWidth="1"/>
    <col min="6" max="6" width="15" bestFit="1" customWidth="1"/>
    <col min="7" max="7" width="13.140625" bestFit="1" customWidth="1"/>
    <col min="8" max="8" width="12.42578125" bestFit="1" customWidth="1"/>
    <col min="9" max="9" width="17.42578125" bestFit="1" customWidth="1"/>
  </cols>
  <sheetData>
    <row r="2" spans="2:9" ht="18.75" x14ac:dyDescent="0.25">
      <c r="B2" s="23" t="s">
        <v>1003</v>
      </c>
    </row>
    <row r="3" spans="2:9" ht="18.75" x14ac:dyDescent="0.3">
      <c r="B3" s="22" t="s">
        <v>1004</v>
      </c>
    </row>
    <row r="5" spans="2:9" x14ac:dyDescent="0.25">
      <c r="C5" t="s">
        <v>636</v>
      </c>
      <c r="D5" s="4" t="s">
        <v>637</v>
      </c>
      <c r="E5" s="4" t="s">
        <v>638</v>
      </c>
      <c r="F5" s="4" t="s">
        <v>639</v>
      </c>
      <c r="G5" s="4" t="s">
        <v>640</v>
      </c>
      <c r="H5" s="4" t="s">
        <v>641</v>
      </c>
      <c r="I5" s="4" t="s">
        <v>642</v>
      </c>
    </row>
    <row r="6" spans="2:9" x14ac:dyDescent="0.25">
      <c r="C6">
        <v>2018</v>
      </c>
      <c r="D6" s="2">
        <f>'2018 Data'!D1</f>
        <v>11594296.705591314</v>
      </c>
      <c r="E6" s="2">
        <f>'2018 Data'!E1</f>
        <v>2271584.3698696462</v>
      </c>
      <c r="F6" s="2">
        <f>'2018 Data'!F1</f>
        <v>1079273.1670627212</v>
      </c>
      <c r="G6" s="2">
        <f>'2018 Data'!G1</f>
        <v>68849.459805119957</v>
      </c>
      <c r="H6" s="2">
        <f>'2018 Data'!H1</f>
        <v>14580.264384</v>
      </c>
      <c r="I6" s="2">
        <f>'2018 Data'!I1</f>
        <v>72447.959697119994</v>
      </c>
    </row>
    <row r="7" spans="2:9" x14ac:dyDescent="0.25">
      <c r="C7">
        <v>2019</v>
      </c>
      <c r="D7" s="2">
        <f>'2019 Data'!D1</f>
        <v>10062667.928673118</v>
      </c>
      <c r="E7" s="2">
        <f>'2019 Data'!E1</f>
        <v>2173046.0621172735</v>
      </c>
      <c r="F7" s="2">
        <f>'2019 Data'!F1</f>
        <v>1278726.658210719</v>
      </c>
      <c r="G7" s="2">
        <f>'2019 Data'!G1</f>
        <v>57515.225512319987</v>
      </c>
      <c r="H7" s="2">
        <f>'2019 Data'!H1</f>
        <v>25477.488912960005</v>
      </c>
      <c r="I7" s="2">
        <f>'2019 Data'!I1</f>
        <v>64759.874182415995</v>
      </c>
    </row>
    <row r="8" spans="2:9" x14ac:dyDescent="0.25">
      <c r="C8">
        <v>2020</v>
      </c>
      <c r="D8" s="2">
        <f>'2020 Data'!D1</f>
        <v>9298539.2561654281</v>
      </c>
      <c r="E8" s="2">
        <f>'2020 Data'!E1</f>
        <v>2088785.5253866781</v>
      </c>
      <c r="F8" s="2">
        <f>'2020 Data'!F1</f>
        <v>1166086.1176488793</v>
      </c>
      <c r="G8" s="2">
        <f>'2020 Data'!G1</f>
        <v>55701.049034576019</v>
      </c>
      <c r="H8" s="2">
        <f>'2020 Data'!H1</f>
        <v>11328.714432000001</v>
      </c>
      <c r="I8" s="2">
        <f>'2020 Data'!I1</f>
        <v>55969.36216704001</v>
      </c>
    </row>
    <row r="9" spans="2:9" x14ac:dyDescent="0.25">
      <c r="C9">
        <v>2021</v>
      </c>
      <c r="D9" s="2">
        <f>'2021 Data'!D1</f>
        <v>9758293.2493296489</v>
      </c>
      <c r="E9" s="2">
        <f>'2021 Data'!E1</f>
        <v>2043594.7466917527</v>
      </c>
      <c r="F9" s="2">
        <f>'2021 Data'!F1</f>
        <v>1041676.0523153598</v>
      </c>
      <c r="G9" s="2">
        <f>'2021 Data'!G1</f>
        <v>72768.906957423358</v>
      </c>
      <c r="H9" s="2">
        <f>'2021 Data'!H1</f>
        <v>39108.553019439998</v>
      </c>
      <c r="I9" s="2">
        <f>'2021 Data'!I1</f>
        <v>79188.039742400011</v>
      </c>
    </row>
    <row r="10" spans="2:9" x14ac:dyDescent="0.25">
      <c r="C10">
        <f t="shared" ref="C10:C38" si="0">C9+1</f>
        <v>2022</v>
      </c>
      <c r="D10" s="2">
        <f>'2022 Data'!D1</f>
        <v>10458799.545327367</v>
      </c>
      <c r="E10" s="2">
        <f>'2022 Data'!E1</f>
        <v>2058252.2868593601</v>
      </c>
      <c r="F10" s="2">
        <f>'2022 Data'!F1</f>
        <v>1225335.1367038912</v>
      </c>
      <c r="G10" s="2">
        <f>'2022 Data'!G1</f>
        <v>55649.972679567611</v>
      </c>
      <c r="H10" s="2">
        <f>'2022 Data'!H1</f>
        <v>15434.265540960001</v>
      </c>
      <c r="I10" s="2">
        <f>'2022 Data'!I1</f>
        <v>77312.538192959997</v>
      </c>
    </row>
    <row r="11" spans="2:9" x14ac:dyDescent="0.25">
      <c r="C11">
        <f t="shared" si="0"/>
        <v>2023</v>
      </c>
    </row>
    <row r="12" spans="2:9" x14ac:dyDescent="0.25">
      <c r="C12">
        <f t="shared" si="0"/>
        <v>2024</v>
      </c>
    </row>
    <row r="13" spans="2:9" x14ac:dyDescent="0.25">
      <c r="C13">
        <f t="shared" si="0"/>
        <v>2025</v>
      </c>
    </row>
    <row r="14" spans="2:9" x14ac:dyDescent="0.25">
      <c r="C14">
        <f t="shared" si="0"/>
        <v>2026</v>
      </c>
    </row>
    <row r="15" spans="2:9" x14ac:dyDescent="0.25">
      <c r="C15">
        <f t="shared" si="0"/>
        <v>2027</v>
      </c>
    </row>
    <row r="16" spans="2:9" x14ac:dyDescent="0.25">
      <c r="C16">
        <f t="shared" si="0"/>
        <v>2028</v>
      </c>
    </row>
    <row r="17" spans="3:3" x14ac:dyDescent="0.25">
      <c r="C17">
        <f t="shared" si="0"/>
        <v>2029</v>
      </c>
    </row>
    <row r="18" spans="3:3" x14ac:dyDescent="0.25">
      <c r="C18">
        <f t="shared" si="0"/>
        <v>2030</v>
      </c>
    </row>
    <row r="19" spans="3:3" x14ac:dyDescent="0.25">
      <c r="C19">
        <f t="shared" si="0"/>
        <v>2031</v>
      </c>
    </row>
    <row r="20" spans="3:3" x14ac:dyDescent="0.25">
      <c r="C20">
        <f t="shared" si="0"/>
        <v>2032</v>
      </c>
    </row>
    <row r="21" spans="3:3" x14ac:dyDescent="0.25">
      <c r="C21">
        <f t="shared" si="0"/>
        <v>2033</v>
      </c>
    </row>
    <row r="22" spans="3:3" x14ac:dyDescent="0.25">
      <c r="C22">
        <f t="shared" si="0"/>
        <v>2034</v>
      </c>
    </row>
    <row r="23" spans="3:3" x14ac:dyDescent="0.25">
      <c r="C23">
        <f t="shared" si="0"/>
        <v>2035</v>
      </c>
    </row>
    <row r="24" spans="3:3" x14ac:dyDescent="0.25">
      <c r="C24">
        <f t="shared" si="0"/>
        <v>2036</v>
      </c>
    </row>
    <row r="25" spans="3:3" x14ac:dyDescent="0.25">
      <c r="C25">
        <f t="shared" si="0"/>
        <v>2037</v>
      </c>
    </row>
    <row r="26" spans="3:3" x14ac:dyDescent="0.25">
      <c r="C26">
        <f t="shared" si="0"/>
        <v>2038</v>
      </c>
    </row>
    <row r="27" spans="3:3" x14ac:dyDescent="0.25">
      <c r="C27">
        <f t="shared" si="0"/>
        <v>2039</v>
      </c>
    </row>
    <row r="28" spans="3:3" x14ac:dyDescent="0.25">
      <c r="C28">
        <f t="shared" si="0"/>
        <v>2040</v>
      </c>
    </row>
    <row r="29" spans="3:3" x14ac:dyDescent="0.25">
      <c r="C29">
        <f t="shared" si="0"/>
        <v>2041</v>
      </c>
    </row>
    <row r="30" spans="3:3" x14ac:dyDescent="0.25">
      <c r="C30">
        <f t="shared" si="0"/>
        <v>2042</v>
      </c>
    </row>
    <row r="31" spans="3:3" x14ac:dyDescent="0.25">
      <c r="C31">
        <f t="shared" si="0"/>
        <v>2043</v>
      </c>
    </row>
    <row r="32" spans="3:3" x14ac:dyDescent="0.25">
      <c r="C32">
        <f t="shared" si="0"/>
        <v>2044</v>
      </c>
    </row>
    <row r="33" spans="3:3" x14ac:dyDescent="0.25">
      <c r="C33">
        <f t="shared" si="0"/>
        <v>2045</v>
      </c>
    </row>
    <row r="34" spans="3:3" x14ac:dyDescent="0.25">
      <c r="C34">
        <f t="shared" si="0"/>
        <v>2046</v>
      </c>
    </row>
    <row r="35" spans="3:3" x14ac:dyDescent="0.25">
      <c r="C35">
        <f t="shared" si="0"/>
        <v>2047</v>
      </c>
    </row>
    <row r="36" spans="3:3" x14ac:dyDescent="0.25">
      <c r="C36">
        <f t="shared" si="0"/>
        <v>2048</v>
      </c>
    </row>
    <row r="37" spans="3:3" x14ac:dyDescent="0.25">
      <c r="C37">
        <f t="shared" si="0"/>
        <v>2049</v>
      </c>
    </row>
    <row r="38" spans="3:3" x14ac:dyDescent="0.25">
      <c r="C38">
        <f t="shared" si="0"/>
        <v>2050</v>
      </c>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38A97-E9C1-4AC3-95B9-305EC93E854D}">
  <dimension ref="B2:N14"/>
  <sheetViews>
    <sheetView zoomScaleNormal="100" workbookViewId="0"/>
  </sheetViews>
  <sheetFormatPr defaultColWidth="15.7109375" defaultRowHeight="15" x14ac:dyDescent="0.25"/>
  <sheetData>
    <row r="2" spans="2:14" ht="18.75" x14ac:dyDescent="0.3">
      <c r="B2" s="22"/>
    </row>
    <row r="6" spans="2:14" x14ac:dyDescent="0.25">
      <c r="C6" s="26" t="s">
        <v>176</v>
      </c>
      <c r="D6" t="s">
        <v>192</v>
      </c>
    </row>
    <row r="8" spans="2:14" x14ac:dyDescent="0.25">
      <c r="D8" s="26" t="s">
        <v>644</v>
      </c>
    </row>
    <row r="9" spans="2:14" x14ac:dyDescent="0.25">
      <c r="C9" s="26" t="s">
        <v>645</v>
      </c>
      <c r="D9" t="s">
        <v>190</v>
      </c>
      <c r="E9" t="s">
        <v>196</v>
      </c>
      <c r="F9" t="s">
        <v>15</v>
      </c>
      <c r="G9" t="s">
        <v>199</v>
      </c>
      <c r="H9" t="s">
        <v>1</v>
      </c>
      <c r="I9" t="s">
        <v>205</v>
      </c>
      <c r="J9" t="s">
        <v>212</v>
      </c>
      <c r="K9" t="s">
        <v>215</v>
      </c>
      <c r="L9" t="s">
        <v>20</v>
      </c>
      <c r="M9" t="s">
        <v>218</v>
      </c>
      <c r="N9" t="s">
        <v>646</v>
      </c>
    </row>
    <row r="10" spans="2:14" x14ac:dyDescent="0.25">
      <c r="C10" s="27" t="s">
        <v>647</v>
      </c>
      <c r="D10">
        <v>1315063.80030816</v>
      </c>
      <c r="E10">
        <v>758869.24468319979</v>
      </c>
      <c r="F10">
        <v>822737.59099056001</v>
      </c>
      <c r="G10">
        <v>618208.66414944001</v>
      </c>
      <c r="H10">
        <v>1941364.0020700803</v>
      </c>
      <c r="I10">
        <v>430556.94409392006</v>
      </c>
      <c r="J10">
        <v>371735.59388111997</v>
      </c>
      <c r="K10">
        <v>262902.85018703999</v>
      </c>
      <c r="L10">
        <v>117848.94018912001</v>
      </c>
      <c r="M10">
        <v>455999.33670480002</v>
      </c>
      <c r="N10">
        <v>7095286.9672574401</v>
      </c>
    </row>
    <row r="11" spans="2:14" x14ac:dyDescent="0.25">
      <c r="C11" s="27" t="s">
        <v>648</v>
      </c>
      <c r="D11">
        <v>1768953.7541289604</v>
      </c>
      <c r="E11">
        <v>610176.61082448007</v>
      </c>
      <c r="F11">
        <v>626033.15437824011</v>
      </c>
      <c r="G11">
        <v>748331.60284512024</v>
      </c>
      <c r="H11">
        <v>907583.66322624008</v>
      </c>
      <c r="I11">
        <v>353066.12640431995</v>
      </c>
      <c r="J11">
        <v>362364.45411599998</v>
      </c>
      <c r="K11">
        <v>256609.29343392001</v>
      </c>
      <c r="L11">
        <v>53480.778301440005</v>
      </c>
      <c r="M11">
        <v>215251.16963616002</v>
      </c>
      <c r="N11">
        <v>5901850.6072948808</v>
      </c>
    </row>
    <row r="12" spans="2:14" x14ac:dyDescent="0.25">
      <c r="C12" s="27" t="s">
        <v>649</v>
      </c>
      <c r="D12">
        <v>1341079.40315664</v>
      </c>
      <c r="E12">
        <v>515067.18613056</v>
      </c>
      <c r="F12">
        <v>523742.63132015982</v>
      </c>
      <c r="G12">
        <v>717407.10541584017</v>
      </c>
      <c r="H12">
        <v>769700.79455472005</v>
      </c>
      <c r="I12">
        <v>408331.55108592001</v>
      </c>
      <c r="J12">
        <v>353134.41406992002</v>
      </c>
      <c r="K12">
        <v>252710.99552159998</v>
      </c>
      <c r="L12">
        <v>14894.868733920002</v>
      </c>
      <c r="M12">
        <v>334190.6856993601</v>
      </c>
      <c r="N12">
        <v>5230259.6356886402</v>
      </c>
    </row>
    <row r="13" spans="2:14" x14ac:dyDescent="0.25">
      <c r="C13" s="27" t="s">
        <v>650</v>
      </c>
      <c r="D13">
        <v>1420016.0420879999</v>
      </c>
      <c r="E13">
        <v>841119.64730304887</v>
      </c>
      <c r="F13">
        <v>861518.9297635199</v>
      </c>
      <c r="G13">
        <v>659915.06384159997</v>
      </c>
      <c r="H13">
        <v>495102.32323775993</v>
      </c>
      <c r="I13">
        <v>269156.55663791997</v>
      </c>
      <c r="J13">
        <v>375121.83726864</v>
      </c>
      <c r="K13">
        <v>261219.48461280001</v>
      </c>
      <c r="L13">
        <v>41414.135323679999</v>
      </c>
      <c r="M13">
        <v>293230.47914496</v>
      </c>
      <c r="N13">
        <v>5517814.4992219293</v>
      </c>
    </row>
    <row r="14" spans="2:14" x14ac:dyDescent="0.25">
      <c r="C14" s="27" t="s">
        <v>1002</v>
      </c>
      <c r="D14">
        <v>1412256.9877416005</v>
      </c>
      <c r="E14">
        <v>949710.83135040011</v>
      </c>
      <c r="F14">
        <v>857830.23750816006</v>
      </c>
      <c r="G14">
        <v>677759.24884752033</v>
      </c>
      <c r="H14">
        <v>649237.62946895999</v>
      </c>
      <c r="I14">
        <v>444273.16080671997</v>
      </c>
      <c r="J14">
        <v>362939.30611344002</v>
      </c>
      <c r="K14">
        <v>271876.07524896006</v>
      </c>
      <c r="L14">
        <v>226746.91501056007</v>
      </c>
      <c r="M14">
        <v>223198.38724175998</v>
      </c>
      <c r="N14">
        <v>6075828.7793380804</v>
      </c>
    </row>
  </sheetData>
  <pageMargins left="0.7" right="0.7" top="0.75" bottom="0.75" header="0.3" footer="0.3"/>
  <pageSetup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C27CC-E2A9-4B93-9868-E3B17DA9E87A}">
  <dimension ref="B2:N14"/>
  <sheetViews>
    <sheetView zoomScaleNormal="100" workbookViewId="0"/>
  </sheetViews>
  <sheetFormatPr defaultColWidth="15.7109375" defaultRowHeight="15" x14ac:dyDescent="0.25"/>
  <cols>
    <col min="3" max="94" width="15.7109375" customWidth="1"/>
  </cols>
  <sheetData>
    <row r="2" spans="2:14" ht="18.75" x14ac:dyDescent="0.3">
      <c r="B2" s="22" t="s">
        <v>643</v>
      </c>
    </row>
    <row r="6" spans="2:14" x14ac:dyDescent="0.25">
      <c r="C6" s="26" t="s">
        <v>176</v>
      </c>
      <c r="D6" t="s">
        <v>183</v>
      </c>
    </row>
    <row r="8" spans="2:14" x14ac:dyDescent="0.25">
      <c r="D8" s="26" t="s">
        <v>644</v>
      </c>
    </row>
    <row r="9" spans="2:14" x14ac:dyDescent="0.25">
      <c r="C9" s="26" t="s">
        <v>645</v>
      </c>
      <c r="D9" t="s">
        <v>221</v>
      </c>
      <c r="E9" t="s">
        <v>233</v>
      </c>
      <c r="F9" t="s">
        <v>238</v>
      </c>
      <c r="G9" t="s">
        <v>242</v>
      </c>
      <c r="H9" t="s">
        <v>247</v>
      </c>
      <c r="I9" t="s">
        <v>287</v>
      </c>
      <c r="J9" t="s">
        <v>295</v>
      </c>
      <c r="K9" t="s">
        <v>301</v>
      </c>
      <c r="L9" t="s">
        <v>305</v>
      </c>
      <c r="M9" t="s">
        <v>32</v>
      </c>
      <c r="N9" t="s">
        <v>646</v>
      </c>
    </row>
    <row r="10" spans="2:14" x14ac:dyDescent="0.25">
      <c r="C10" s="27" t="s">
        <v>647</v>
      </c>
      <c r="D10">
        <v>132760.07901072007</v>
      </c>
      <c r="E10">
        <v>106728.28881120002</v>
      </c>
      <c r="F10">
        <v>87649.39498895999</v>
      </c>
      <c r="G10">
        <v>82090.191687839993</v>
      </c>
      <c r="H10">
        <v>48420.98633231999</v>
      </c>
      <c r="I10">
        <v>30124.740391199997</v>
      </c>
      <c r="J10">
        <v>15431.129532000003</v>
      </c>
      <c r="K10">
        <v>22225.021781759988</v>
      </c>
      <c r="L10">
        <v>12987.331408800001</v>
      </c>
      <c r="M10">
        <v>15927.92141472</v>
      </c>
      <c r="N10">
        <v>554345.08535952005</v>
      </c>
    </row>
    <row r="11" spans="2:14" x14ac:dyDescent="0.25">
      <c r="C11" s="27" t="s">
        <v>648</v>
      </c>
      <c r="D11">
        <v>125012.29898304</v>
      </c>
      <c r="E11">
        <v>107042.0266944</v>
      </c>
      <c r="F11">
        <v>81906.107109119999</v>
      </c>
      <c r="G11">
        <v>83070.885411359995</v>
      </c>
      <c r="H11">
        <v>42673.040615519982</v>
      </c>
      <c r="I11">
        <v>28760.077715040003</v>
      </c>
      <c r="J11">
        <v>21610.212613920008</v>
      </c>
      <c r="K11">
        <v>28732.804470720002</v>
      </c>
      <c r="L11">
        <v>21692.360208959995</v>
      </c>
      <c r="M11">
        <v>25353.829999999998</v>
      </c>
      <c r="N11">
        <v>565853.64382207999</v>
      </c>
    </row>
    <row r="12" spans="2:14" x14ac:dyDescent="0.25">
      <c r="C12" s="27" t="s">
        <v>649</v>
      </c>
      <c r="D12">
        <v>112823.81233199999</v>
      </c>
      <c r="E12">
        <v>91243.681018560004</v>
      </c>
      <c r="F12">
        <v>84787.947568800009</v>
      </c>
      <c r="G12">
        <v>73996.70368608</v>
      </c>
      <c r="H12">
        <v>48300.273302399975</v>
      </c>
      <c r="I12">
        <v>27056.16387936001</v>
      </c>
      <c r="J12">
        <v>19186.634617920005</v>
      </c>
      <c r="K12">
        <v>22353.738492959994</v>
      </c>
      <c r="L12">
        <v>20285.798591520001</v>
      </c>
      <c r="M12">
        <v>21303.910141920001</v>
      </c>
      <c r="N12">
        <v>521338.66363152</v>
      </c>
    </row>
    <row r="13" spans="2:14" x14ac:dyDescent="0.25">
      <c r="C13" s="27" t="s">
        <v>650</v>
      </c>
      <c r="D13">
        <v>128706.93494063997</v>
      </c>
      <c r="E13">
        <v>97472.767512959996</v>
      </c>
      <c r="F13">
        <v>86039.301781439994</v>
      </c>
      <c r="G13">
        <v>77180.527892159982</v>
      </c>
      <c r="H13">
        <v>60319.326110399998</v>
      </c>
      <c r="I13">
        <v>27038.413332</v>
      </c>
      <c r="J13">
        <v>21571.700068800004</v>
      </c>
      <c r="K13">
        <v>21766.155485759999</v>
      </c>
      <c r="L13">
        <v>22076.664009119999</v>
      </c>
      <c r="M13">
        <v>22495.42</v>
      </c>
      <c r="N13">
        <v>564667.21113328007</v>
      </c>
    </row>
    <row r="14" spans="2:14" x14ac:dyDescent="0.25">
      <c r="C14" s="27" t="s">
        <v>1002</v>
      </c>
      <c r="D14">
        <v>170098.22633328001</v>
      </c>
      <c r="E14">
        <v>104208.56512416001</v>
      </c>
      <c r="F14">
        <v>82127.444948639997</v>
      </c>
      <c r="G14">
        <v>77258.651238719991</v>
      </c>
      <c r="H14">
        <v>59618.20539024</v>
      </c>
      <c r="I14">
        <v>29359.018049759998</v>
      </c>
      <c r="J14">
        <v>22615.384044959999</v>
      </c>
      <c r="K14">
        <v>21560.578250399987</v>
      </c>
      <c r="L14">
        <v>21226.394437920004</v>
      </c>
      <c r="M14">
        <v>20735.607613387201</v>
      </c>
      <c r="N14">
        <v>608808.07543146715</v>
      </c>
    </row>
  </sheetData>
  <pageMargins left="0.7" right="0.7" top="0.75" bottom="0.75" header="0.3" footer="0.3"/>
  <pageSetup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5DC02-EFA1-4660-BB41-8018C4B40FB8}">
  <dimension ref="A1:C42"/>
  <sheetViews>
    <sheetView workbookViewId="0">
      <pane ySplit="1" topLeftCell="A2" activePane="bottomLeft" state="frozen"/>
      <selection pane="bottomLeft"/>
    </sheetView>
  </sheetViews>
  <sheetFormatPr defaultRowHeight="15" x14ac:dyDescent="0.25"/>
  <cols>
    <col min="1" max="1" width="57.5703125" bestFit="1" customWidth="1"/>
    <col min="2" max="2" width="12.28515625" style="3" bestFit="1" customWidth="1"/>
    <col min="3" max="3" width="27.28515625" style="39" bestFit="1" customWidth="1"/>
  </cols>
  <sheetData>
    <row r="1" spans="1:3" x14ac:dyDescent="0.25">
      <c r="A1" t="s">
        <v>0</v>
      </c>
      <c r="B1" s="3" t="s">
        <v>175</v>
      </c>
      <c r="C1" s="39" t="s">
        <v>651</v>
      </c>
    </row>
    <row r="2" spans="1:3" x14ac:dyDescent="0.25">
      <c r="A2" s="38" t="s">
        <v>652</v>
      </c>
      <c r="B2" s="38" t="s">
        <v>653</v>
      </c>
      <c r="C2" s="39">
        <v>40716</v>
      </c>
    </row>
    <row r="3" spans="1:3" x14ac:dyDescent="0.25">
      <c r="A3" s="38" t="s">
        <v>654</v>
      </c>
      <c r="B3" s="38" t="s">
        <v>655</v>
      </c>
      <c r="C3" s="39">
        <v>41182</v>
      </c>
    </row>
    <row r="4" spans="1:3" x14ac:dyDescent="0.25">
      <c r="A4" s="38" t="s">
        <v>656</v>
      </c>
      <c r="B4" s="38" t="s">
        <v>657</v>
      </c>
      <c r="C4" s="39">
        <v>41640.208333333336</v>
      </c>
    </row>
    <row r="5" spans="1:3" x14ac:dyDescent="0.25">
      <c r="A5" s="38" t="s">
        <v>658</v>
      </c>
      <c r="B5" s="38" t="s">
        <v>659</v>
      </c>
      <c r="C5" s="39">
        <v>41684</v>
      </c>
    </row>
    <row r="6" spans="1:3" x14ac:dyDescent="0.25">
      <c r="A6" s="38" t="s">
        <v>660</v>
      </c>
      <c r="B6" s="38" t="s">
        <v>661</v>
      </c>
      <c r="C6" s="39">
        <v>41688</v>
      </c>
    </row>
    <row r="7" spans="1:3" x14ac:dyDescent="0.25">
      <c r="A7" s="38" t="s">
        <v>662</v>
      </c>
      <c r="B7" s="38" t="s">
        <v>663</v>
      </c>
      <c r="C7" s="39">
        <v>41688</v>
      </c>
    </row>
    <row r="8" spans="1:3" x14ac:dyDescent="0.25">
      <c r="A8" s="38" t="s">
        <v>664</v>
      </c>
      <c r="B8" s="38" t="s">
        <v>665</v>
      </c>
      <c r="C8" s="39">
        <v>41788</v>
      </c>
    </row>
    <row r="9" spans="1:3" x14ac:dyDescent="0.25">
      <c r="A9" s="38" t="s">
        <v>666</v>
      </c>
      <c r="B9" s="38" t="s">
        <v>667</v>
      </c>
      <c r="C9" s="39">
        <v>42047</v>
      </c>
    </row>
    <row r="10" spans="1:3" x14ac:dyDescent="0.25">
      <c r="A10" s="38" t="s">
        <v>668</v>
      </c>
      <c r="B10" s="38" t="s">
        <v>669</v>
      </c>
      <c r="C10" s="39">
        <v>42059</v>
      </c>
    </row>
    <row r="11" spans="1:3" x14ac:dyDescent="0.25">
      <c r="A11" s="38" t="s">
        <v>670</v>
      </c>
      <c r="B11" s="38" t="s">
        <v>671</v>
      </c>
      <c r="C11" s="39">
        <v>42108</v>
      </c>
    </row>
    <row r="12" spans="1:3" x14ac:dyDescent="0.25">
      <c r="A12" s="38" t="s">
        <v>672</v>
      </c>
      <c r="B12" s="38" t="s">
        <v>673</v>
      </c>
      <c r="C12" s="39">
        <v>42165</v>
      </c>
    </row>
    <row r="13" spans="1:3" x14ac:dyDescent="0.25">
      <c r="A13" s="38" t="s">
        <v>674</v>
      </c>
      <c r="B13" s="38" t="s">
        <v>675</v>
      </c>
      <c r="C13" s="39">
        <v>42304</v>
      </c>
    </row>
    <row r="14" spans="1:3" x14ac:dyDescent="0.25">
      <c r="A14" s="38" t="s">
        <v>676</v>
      </c>
      <c r="B14" s="38" t="s">
        <v>677</v>
      </c>
      <c r="C14" s="39">
        <v>42459</v>
      </c>
    </row>
    <row r="15" spans="1:3" x14ac:dyDescent="0.25">
      <c r="A15" s="38" t="s">
        <v>678</v>
      </c>
      <c r="B15" s="38" t="s">
        <v>679</v>
      </c>
      <c r="C15" s="39">
        <v>42556</v>
      </c>
    </row>
    <row r="16" spans="1:3" x14ac:dyDescent="0.25">
      <c r="A16" s="38" t="s">
        <v>680</v>
      </c>
      <c r="B16" s="38" t="s">
        <v>681</v>
      </c>
      <c r="C16" s="39">
        <v>43101.416666666664</v>
      </c>
    </row>
    <row r="17" spans="1:3" x14ac:dyDescent="0.25">
      <c r="A17" s="38" t="s">
        <v>682</v>
      </c>
      <c r="B17" s="38" t="s">
        <v>621</v>
      </c>
      <c r="C17" s="39">
        <v>43371</v>
      </c>
    </row>
    <row r="18" spans="1:3" x14ac:dyDescent="0.25">
      <c r="A18" s="38" t="s">
        <v>683</v>
      </c>
      <c r="B18" s="38" t="s">
        <v>611</v>
      </c>
      <c r="C18" s="39">
        <v>43374.166666666664</v>
      </c>
    </row>
    <row r="19" spans="1:3" x14ac:dyDescent="0.25">
      <c r="A19" s="38" t="s">
        <v>684</v>
      </c>
      <c r="B19" s="38" t="s">
        <v>685</v>
      </c>
      <c r="C19" s="39">
        <v>43384</v>
      </c>
    </row>
    <row r="20" spans="1:3" x14ac:dyDescent="0.25">
      <c r="A20" s="38" t="s">
        <v>686</v>
      </c>
      <c r="B20" s="38" t="s">
        <v>687</v>
      </c>
      <c r="C20" s="39">
        <v>43508</v>
      </c>
    </row>
    <row r="21" spans="1:3" x14ac:dyDescent="0.25">
      <c r="A21" s="38" t="s">
        <v>688</v>
      </c>
      <c r="B21" s="38" t="s">
        <v>689</v>
      </c>
      <c r="C21" s="39">
        <v>43565</v>
      </c>
    </row>
    <row r="22" spans="1:3" x14ac:dyDescent="0.25">
      <c r="A22" s="38" t="s">
        <v>690</v>
      </c>
      <c r="B22" s="38" t="s">
        <v>625</v>
      </c>
      <c r="C22" s="39">
        <v>43703</v>
      </c>
    </row>
    <row r="23" spans="1:3" x14ac:dyDescent="0.25">
      <c r="A23" s="38" t="s">
        <v>691</v>
      </c>
      <c r="B23" s="38" t="s">
        <v>692</v>
      </c>
      <c r="C23" s="39">
        <v>43762</v>
      </c>
    </row>
    <row r="24" spans="1:3" x14ac:dyDescent="0.25">
      <c r="A24" s="38" t="s">
        <v>693</v>
      </c>
      <c r="B24" s="38" t="s">
        <v>694</v>
      </c>
      <c r="C24" s="39">
        <v>43762</v>
      </c>
    </row>
    <row r="25" spans="1:3" x14ac:dyDescent="0.25">
      <c r="A25" s="38" t="s">
        <v>695</v>
      </c>
      <c r="B25" s="38" t="s">
        <v>696</v>
      </c>
      <c r="C25" s="39">
        <v>43762</v>
      </c>
    </row>
    <row r="26" spans="1:3" x14ac:dyDescent="0.25">
      <c r="A26" s="38" t="s">
        <v>697</v>
      </c>
      <c r="B26" s="38" t="s">
        <v>698</v>
      </c>
      <c r="C26" s="39">
        <v>43775</v>
      </c>
    </row>
    <row r="27" spans="1:3" x14ac:dyDescent="0.25">
      <c r="A27" s="38" t="s">
        <v>699</v>
      </c>
      <c r="B27" s="38" t="s">
        <v>629</v>
      </c>
      <c r="C27" s="39">
        <v>43865</v>
      </c>
    </row>
    <row r="28" spans="1:3" x14ac:dyDescent="0.25">
      <c r="A28" s="38" t="s">
        <v>700</v>
      </c>
      <c r="B28" s="38" t="s">
        <v>701</v>
      </c>
      <c r="C28" s="39">
        <v>43887</v>
      </c>
    </row>
    <row r="29" spans="1:3" x14ac:dyDescent="0.25">
      <c r="A29" s="38" t="s">
        <v>702</v>
      </c>
      <c r="B29" s="38" t="s">
        <v>633</v>
      </c>
      <c r="C29" s="39">
        <v>43935</v>
      </c>
    </row>
    <row r="30" spans="1:3" x14ac:dyDescent="0.25">
      <c r="A30" s="38" t="s">
        <v>703</v>
      </c>
      <c r="B30" s="38" t="s">
        <v>635</v>
      </c>
      <c r="C30" s="39">
        <v>44006</v>
      </c>
    </row>
    <row r="31" spans="1:3" x14ac:dyDescent="0.25">
      <c r="A31" s="38" t="s">
        <v>704</v>
      </c>
      <c r="B31" s="38" t="s">
        <v>627</v>
      </c>
      <c r="C31" s="39">
        <v>44173.208333333336</v>
      </c>
    </row>
    <row r="32" spans="1:3" x14ac:dyDescent="0.25">
      <c r="A32" s="38" t="s">
        <v>705</v>
      </c>
      <c r="B32" s="38" t="s">
        <v>623</v>
      </c>
      <c r="C32" s="39">
        <v>44300</v>
      </c>
    </row>
    <row r="33" spans="1:3" x14ac:dyDescent="0.25">
      <c r="A33" s="38" t="s">
        <v>141</v>
      </c>
      <c r="B33" s="38" t="s">
        <v>706</v>
      </c>
      <c r="C33" s="39">
        <v>44458.166666666664</v>
      </c>
    </row>
    <row r="34" spans="1:3" x14ac:dyDescent="0.25">
      <c r="A34" s="38" t="s">
        <v>707</v>
      </c>
      <c r="B34" s="38" t="s">
        <v>619</v>
      </c>
      <c r="C34" s="39">
        <v>44561.208333333336</v>
      </c>
    </row>
    <row r="35" spans="1:3" x14ac:dyDescent="0.25">
      <c r="A35" s="38" t="s">
        <v>708</v>
      </c>
      <c r="B35" s="38" t="s">
        <v>609</v>
      </c>
      <c r="C35" s="39">
        <v>44588</v>
      </c>
    </row>
    <row r="36" spans="1:3" x14ac:dyDescent="0.25">
      <c r="A36" s="38" t="s">
        <v>709</v>
      </c>
      <c r="B36" s="38" t="s">
        <v>631</v>
      </c>
      <c r="C36" s="39">
        <v>44638</v>
      </c>
    </row>
    <row r="37" spans="1:3" x14ac:dyDescent="0.25">
      <c r="A37" s="38" t="s">
        <v>710</v>
      </c>
      <c r="B37" s="38" t="s">
        <v>294</v>
      </c>
      <c r="C37" s="39">
        <v>44680</v>
      </c>
    </row>
    <row r="38" spans="1:3" x14ac:dyDescent="0.25">
      <c r="A38" s="38" t="s">
        <v>711</v>
      </c>
      <c r="B38" s="38" t="s">
        <v>313</v>
      </c>
      <c r="C38" s="39">
        <v>44684</v>
      </c>
    </row>
    <row r="39" spans="1:3" x14ac:dyDescent="0.25">
      <c r="A39" s="38" t="s">
        <v>712</v>
      </c>
      <c r="B39" s="38" t="s">
        <v>613</v>
      </c>
      <c r="C39" s="39">
        <v>44985.756562499999</v>
      </c>
    </row>
    <row r="40" spans="1:3" x14ac:dyDescent="0.25">
      <c r="A40" s="38" t="s">
        <v>713</v>
      </c>
      <c r="B40" s="38" t="s">
        <v>615</v>
      </c>
      <c r="C40" s="39">
        <v>44985.756562499999</v>
      </c>
    </row>
    <row r="41" spans="1:3" x14ac:dyDescent="0.25">
      <c r="A41" s="38" t="s">
        <v>714</v>
      </c>
      <c r="B41" s="38" t="s">
        <v>617</v>
      </c>
      <c r="C41" s="39">
        <v>44985.756562499999</v>
      </c>
    </row>
    <row r="42" spans="1:3" x14ac:dyDescent="0.25">
      <c r="A42" s="38" t="s">
        <v>715</v>
      </c>
      <c r="B42" s="38" t="s">
        <v>716</v>
      </c>
      <c r="C42" s="39">
        <v>44985.756562499999</v>
      </c>
    </row>
  </sheetData>
  <autoFilter ref="A1:C1" xr:uid="{3545DC02-EFA1-4660-BB41-8018C4B40FB8}">
    <sortState xmlns:xlrd2="http://schemas.microsoft.com/office/spreadsheetml/2017/richdata2" ref="A2:C42">
      <sortCondition ref="C1"/>
    </sortState>
  </autoFilter>
  <conditionalFormatting sqref="A32:B32">
    <cfRule type="duplicateValues" dxfId="1" priority="1"/>
    <cfRule type="duplicateValues" dxfId="0" priority="2"/>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75BCE-7BA5-42D8-AC39-4FC1B682A9C4}">
  <sheetPr>
    <tabColor theme="4" tint="-0.249977111117893"/>
  </sheetPr>
  <dimension ref="A1:J285"/>
  <sheetViews>
    <sheetView zoomScaleNormal="100" workbookViewId="0">
      <pane ySplit="2" topLeftCell="A3" activePane="bottomLeft" state="frozen"/>
      <selection pane="bottomLeft"/>
    </sheetView>
  </sheetViews>
  <sheetFormatPr defaultColWidth="8.85546875" defaultRowHeight="15" customHeight="1" x14ac:dyDescent="0.25"/>
  <cols>
    <col min="1" max="1" width="45.7109375" customWidth="1"/>
    <col min="2" max="2" width="15.7109375" customWidth="1"/>
    <col min="3" max="9" width="15.7109375" style="2" customWidth="1"/>
    <col min="10" max="10" width="35.7109375" customWidth="1"/>
  </cols>
  <sheetData>
    <row r="1" spans="1:10" s="7" customFormat="1" ht="15" customHeight="1" x14ac:dyDescent="0.25">
      <c r="A1" s="7" t="s">
        <v>717</v>
      </c>
      <c r="C1" s="8">
        <f>SUM(C3:C285)</f>
        <v>15098086.947824646</v>
      </c>
      <c r="D1" s="8">
        <f t="shared" ref="D1:I1" si="0">SUM(D3:D285)</f>
        <v>11594296.705591314</v>
      </c>
      <c r="E1" s="8">
        <f t="shared" si="0"/>
        <v>2271584.3698696462</v>
      </c>
      <c r="F1" s="8">
        <f t="shared" si="0"/>
        <v>1079273.1670627212</v>
      </c>
      <c r="G1" s="8">
        <f t="shared" si="0"/>
        <v>68849.459805119957</v>
      </c>
      <c r="H1" s="8">
        <f t="shared" si="0"/>
        <v>14580.264384</v>
      </c>
      <c r="I1" s="8">
        <f t="shared" si="0"/>
        <v>72447.959697119994</v>
      </c>
      <c r="J1" s="9"/>
    </row>
    <row r="2" spans="1:10" ht="15" customHeight="1" x14ac:dyDescent="0.25">
      <c r="A2" t="s">
        <v>0</v>
      </c>
      <c r="B2" s="3" t="s">
        <v>718</v>
      </c>
      <c r="C2" s="4" t="s">
        <v>9</v>
      </c>
      <c r="D2" s="4" t="s">
        <v>637</v>
      </c>
      <c r="E2" s="4" t="s">
        <v>638</v>
      </c>
      <c r="F2" s="4" t="s">
        <v>639</v>
      </c>
      <c r="G2" s="4" t="s">
        <v>640</v>
      </c>
      <c r="H2" s="4" t="s">
        <v>641</v>
      </c>
      <c r="I2" s="4" t="s">
        <v>642</v>
      </c>
      <c r="J2" s="4" t="s">
        <v>176</v>
      </c>
    </row>
    <row r="3" spans="1:10" ht="15" customHeight="1" x14ac:dyDescent="0.25">
      <c r="A3" t="s">
        <v>1</v>
      </c>
      <c r="B3" s="3" t="s">
        <v>201</v>
      </c>
      <c r="C3" s="2">
        <v>1941364.0020700803</v>
      </c>
      <c r="D3" s="2">
        <v>1939097.1096705601</v>
      </c>
      <c r="E3" s="2">
        <v>0</v>
      </c>
      <c r="F3" s="2">
        <v>966.74634000000026</v>
      </c>
      <c r="G3" s="2">
        <v>1300.1460595200001</v>
      </c>
      <c r="H3" s="2">
        <v>0</v>
      </c>
      <c r="I3" s="2">
        <v>0</v>
      </c>
      <c r="J3" s="5" t="s">
        <v>192</v>
      </c>
    </row>
    <row r="4" spans="1:10" ht="15" customHeight="1" x14ac:dyDescent="0.25">
      <c r="A4" t="s">
        <v>190</v>
      </c>
      <c r="B4" s="3" t="s">
        <v>191</v>
      </c>
      <c r="C4" s="2">
        <v>1315063.80030816</v>
      </c>
      <c r="D4" s="2">
        <v>1313666.2788479999</v>
      </c>
      <c r="E4" s="2">
        <v>0</v>
      </c>
      <c r="F4" s="2">
        <v>622.68393600000013</v>
      </c>
      <c r="G4" s="2">
        <v>774.83752416000016</v>
      </c>
      <c r="H4" s="2">
        <v>0</v>
      </c>
      <c r="I4" s="2">
        <v>0</v>
      </c>
      <c r="J4" s="5" t="s">
        <v>192</v>
      </c>
    </row>
    <row r="5" spans="1:10" ht="15" customHeight="1" x14ac:dyDescent="0.25">
      <c r="A5" t="s">
        <v>193</v>
      </c>
      <c r="B5" s="3" t="s">
        <v>194</v>
      </c>
      <c r="C5" s="2">
        <f>SUM(D5:I5)</f>
        <v>915607.78054703982</v>
      </c>
      <c r="D5" s="2">
        <v>336108.20930511993</v>
      </c>
      <c r="E5" s="2">
        <v>551747</v>
      </c>
      <c r="F5" s="2">
        <v>7629.3928771199999</v>
      </c>
      <c r="G5" s="2">
        <v>20123.178364799998</v>
      </c>
      <c r="H5" s="2">
        <v>0</v>
      </c>
      <c r="I5" s="2">
        <v>0</v>
      </c>
      <c r="J5" s="5" t="s">
        <v>195</v>
      </c>
    </row>
    <row r="6" spans="1:10" ht="15" customHeight="1" x14ac:dyDescent="0.25">
      <c r="A6" t="s">
        <v>15</v>
      </c>
      <c r="B6" s="3" t="s">
        <v>198</v>
      </c>
      <c r="C6" s="2">
        <v>822737.59099056001</v>
      </c>
      <c r="D6" s="2">
        <v>821902.06559663999</v>
      </c>
      <c r="E6" s="2">
        <v>0</v>
      </c>
      <c r="F6" s="2">
        <v>381.15554399999996</v>
      </c>
      <c r="G6" s="2">
        <v>454.36984991999998</v>
      </c>
      <c r="H6" s="2">
        <v>0</v>
      </c>
      <c r="I6" s="2">
        <v>0</v>
      </c>
      <c r="J6" s="5" t="s">
        <v>192</v>
      </c>
    </row>
    <row r="7" spans="1:10" ht="15" customHeight="1" x14ac:dyDescent="0.25">
      <c r="A7" t="s">
        <v>196</v>
      </c>
      <c r="B7" s="3" t="s">
        <v>197</v>
      </c>
      <c r="C7" s="2">
        <v>758869.24468319979</v>
      </c>
      <c r="D7" s="2">
        <v>758098.66446719982</v>
      </c>
      <c r="E7" s="2">
        <v>0</v>
      </c>
      <c r="F7" s="2">
        <v>351.54453599999999</v>
      </c>
      <c r="G7" s="2">
        <v>419.03568000000001</v>
      </c>
      <c r="H7" s="2">
        <v>0</v>
      </c>
      <c r="I7" s="2">
        <v>0</v>
      </c>
      <c r="J7" s="5" t="s">
        <v>192</v>
      </c>
    </row>
    <row r="8" spans="1:10" ht="15" customHeight="1" x14ac:dyDescent="0.25">
      <c r="A8" t="s">
        <v>199</v>
      </c>
      <c r="B8" s="3" t="s">
        <v>200</v>
      </c>
      <c r="C8" s="2">
        <v>618208.66414944001</v>
      </c>
      <c r="D8" s="2">
        <v>617556.20228064002</v>
      </c>
      <c r="E8" s="2">
        <v>0</v>
      </c>
      <c r="F8" s="2">
        <v>292.091184</v>
      </c>
      <c r="G8" s="2">
        <v>360.37068479999999</v>
      </c>
      <c r="H8" s="2">
        <v>0</v>
      </c>
      <c r="I8" s="2">
        <v>0</v>
      </c>
      <c r="J8" s="5" t="s">
        <v>192</v>
      </c>
    </row>
    <row r="9" spans="1:10" ht="15" customHeight="1" x14ac:dyDescent="0.25">
      <c r="A9" t="s">
        <v>202</v>
      </c>
      <c r="B9" s="3" t="s">
        <v>203</v>
      </c>
      <c r="C9" s="2">
        <f>SUM(D9:I9)</f>
        <v>601928.15274143999</v>
      </c>
      <c r="D9" s="2">
        <v>236120.0439704</v>
      </c>
      <c r="E9" s="2">
        <v>342022</v>
      </c>
      <c r="F9" s="2">
        <v>16691.277234240002</v>
      </c>
      <c r="G9" s="2">
        <v>7094.8315368000012</v>
      </c>
      <c r="H9" s="2">
        <v>0</v>
      </c>
      <c r="I9" s="2">
        <v>0</v>
      </c>
      <c r="J9" s="5" t="s">
        <v>195</v>
      </c>
    </row>
    <row r="10" spans="1:10" ht="15" customHeight="1" x14ac:dyDescent="0.25">
      <c r="A10" t="s">
        <v>218</v>
      </c>
      <c r="B10" s="3" t="s">
        <v>219</v>
      </c>
      <c r="C10" s="2">
        <v>455999.33670480002</v>
      </c>
      <c r="D10" s="2">
        <v>455542.58736</v>
      </c>
      <c r="E10" s="2">
        <v>0</v>
      </c>
      <c r="F10" s="2">
        <v>211.27554000000003</v>
      </c>
      <c r="G10" s="2">
        <v>245.47380480000001</v>
      </c>
      <c r="H10" s="2">
        <v>0</v>
      </c>
      <c r="I10" s="2">
        <v>0</v>
      </c>
      <c r="J10" s="5" t="s">
        <v>192</v>
      </c>
    </row>
    <row r="11" spans="1:10" ht="15" customHeight="1" x14ac:dyDescent="0.25">
      <c r="A11" t="s">
        <v>2</v>
      </c>
      <c r="B11" s="3" t="s">
        <v>204</v>
      </c>
      <c r="C11" s="2">
        <f>SUM(D11:I11)</f>
        <v>453633.78403727995</v>
      </c>
      <c r="D11" s="2">
        <v>190599.13571855996</v>
      </c>
      <c r="E11" s="2">
        <v>252408</v>
      </c>
      <c r="F11" s="2">
        <v>4143.8390313599994</v>
      </c>
      <c r="G11" s="2">
        <v>6482.8092873599999</v>
      </c>
      <c r="H11" s="2">
        <v>0</v>
      </c>
      <c r="I11" s="2">
        <v>0</v>
      </c>
      <c r="J11" s="5" t="s">
        <v>195</v>
      </c>
    </row>
    <row r="12" spans="1:10" ht="15" customHeight="1" x14ac:dyDescent="0.25">
      <c r="A12" t="s">
        <v>207</v>
      </c>
      <c r="B12" s="3" t="s">
        <v>208</v>
      </c>
      <c r="C12" s="2">
        <f>SUM(D12:I12)</f>
        <v>443344.61965248</v>
      </c>
      <c r="D12" s="2">
        <v>182568.40112512</v>
      </c>
      <c r="E12" s="2">
        <v>251513</v>
      </c>
      <c r="F12" s="2">
        <v>3611.9129256000001</v>
      </c>
      <c r="G12" s="2">
        <v>5651.3056017600002</v>
      </c>
      <c r="H12" s="2">
        <v>0</v>
      </c>
      <c r="I12" s="2">
        <v>0</v>
      </c>
      <c r="J12" s="5" t="s">
        <v>195</v>
      </c>
    </row>
    <row r="13" spans="1:10" ht="15" customHeight="1" x14ac:dyDescent="0.25">
      <c r="A13" t="s">
        <v>205</v>
      </c>
      <c r="B13" s="3" t="s">
        <v>206</v>
      </c>
      <c r="C13" s="2">
        <v>430556.94409392006</v>
      </c>
      <c r="D13" s="2">
        <v>430119.78609600005</v>
      </c>
      <c r="E13" s="2">
        <v>0</v>
      </c>
      <c r="F13" s="2">
        <v>199.064628</v>
      </c>
      <c r="G13" s="2">
        <v>238.09336992000001</v>
      </c>
      <c r="H13" s="2">
        <v>0</v>
      </c>
      <c r="I13" s="2">
        <v>0</v>
      </c>
      <c r="J13" s="5" t="s">
        <v>192</v>
      </c>
    </row>
    <row r="14" spans="1:10" ht="15" customHeight="1" x14ac:dyDescent="0.25">
      <c r="A14" t="s">
        <v>3</v>
      </c>
      <c r="B14" s="3" t="s">
        <v>214</v>
      </c>
      <c r="C14" s="2">
        <f>SUM(D14:I14)</f>
        <v>376707.31977311993</v>
      </c>
      <c r="D14" s="2">
        <v>143923.73202831997</v>
      </c>
      <c r="E14" s="2">
        <v>224573</v>
      </c>
      <c r="F14" s="2">
        <v>3197.3710607999997</v>
      </c>
      <c r="G14" s="2">
        <v>5013.2166839999991</v>
      </c>
      <c r="H14" s="2">
        <v>0</v>
      </c>
      <c r="I14" s="2">
        <v>0</v>
      </c>
      <c r="J14" s="5" t="s">
        <v>195</v>
      </c>
    </row>
    <row r="15" spans="1:10" ht="15" customHeight="1" x14ac:dyDescent="0.25">
      <c r="A15" t="s">
        <v>212</v>
      </c>
      <c r="B15" s="3" t="s">
        <v>213</v>
      </c>
      <c r="C15" s="2">
        <v>371735.59388111997</v>
      </c>
      <c r="D15" s="2">
        <v>4387.9095792000007</v>
      </c>
      <c r="E15" s="2">
        <v>0</v>
      </c>
      <c r="F15" s="2">
        <v>367345.46746800002</v>
      </c>
      <c r="G15" s="2">
        <v>2.21683392</v>
      </c>
      <c r="H15" s="2">
        <v>0</v>
      </c>
      <c r="I15" s="2">
        <v>0</v>
      </c>
      <c r="J15" s="5" t="s">
        <v>192</v>
      </c>
    </row>
    <row r="16" spans="1:10" ht="15" customHeight="1" x14ac:dyDescent="0.25">
      <c r="A16" t="s">
        <v>215</v>
      </c>
      <c r="B16" s="3" t="s">
        <v>216</v>
      </c>
      <c r="C16" s="2">
        <v>262902.85018703999</v>
      </c>
      <c r="D16" s="2">
        <v>262617.625872</v>
      </c>
      <c r="E16" s="2">
        <v>0</v>
      </c>
      <c r="F16" s="2">
        <v>126.82882800000002</v>
      </c>
      <c r="G16" s="2">
        <v>158.39548704000001</v>
      </c>
      <c r="H16" s="2">
        <v>0</v>
      </c>
      <c r="I16" s="2">
        <v>0</v>
      </c>
      <c r="J16" s="5" t="s">
        <v>192</v>
      </c>
    </row>
    <row r="17" spans="1:10" ht="15" customHeight="1" x14ac:dyDescent="0.25">
      <c r="A17" t="s">
        <v>7</v>
      </c>
      <c r="B17" s="3" t="s">
        <v>220</v>
      </c>
      <c r="C17" s="2">
        <v>258309.10663487998</v>
      </c>
      <c r="D17" s="2">
        <v>258050.72373695998</v>
      </c>
      <c r="E17" s="2">
        <v>0</v>
      </c>
      <c r="F17" s="2">
        <v>120.21769871999999</v>
      </c>
      <c r="G17" s="2">
        <v>138.16519919999999</v>
      </c>
      <c r="H17" s="2">
        <v>0</v>
      </c>
      <c r="I17" s="2">
        <v>0</v>
      </c>
      <c r="J17" s="5" t="s">
        <v>192</v>
      </c>
    </row>
    <row r="18" spans="1:10" ht="15" customHeight="1" x14ac:dyDescent="0.25">
      <c r="A18" t="s">
        <v>236</v>
      </c>
      <c r="B18" s="3" t="s">
        <v>237</v>
      </c>
      <c r="C18" s="2">
        <v>209797.42098672001</v>
      </c>
      <c r="D18" s="2">
        <v>209584.34683200001</v>
      </c>
      <c r="E18" s="2">
        <v>0</v>
      </c>
      <c r="F18" s="2">
        <v>97.176996000000003</v>
      </c>
      <c r="G18" s="2">
        <v>115.89715872000001</v>
      </c>
      <c r="H18" s="2">
        <v>0</v>
      </c>
      <c r="I18" s="2">
        <v>0</v>
      </c>
      <c r="J18" s="5" t="s">
        <v>192</v>
      </c>
    </row>
    <row r="19" spans="1:10" ht="15" customHeight="1" x14ac:dyDescent="0.25">
      <c r="A19" t="s">
        <v>231</v>
      </c>
      <c r="B19" s="3" t="s">
        <v>232</v>
      </c>
      <c r="C19" s="2">
        <v>158300.94536928</v>
      </c>
      <c r="D19" s="2">
        <v>158142.087936</v>
      </c>
      <c r="E19" s="2">
        <v>0</v>
      </c>
      <c r="F19" s="2">
        <v>73.610570879999997</v>
      </c>
      <c r="G19" s="2">
        <v>85.246862399999998</v>
      </c>
      <c r="H19" s="2">
        <v>0</v>
      </c>
      <c r="I19" s="2">
        <v>0</v>
      </c>
      <c r="J19" s="5" t="s">
        <v>192</v>
      </c>
    </row>
    <row r="20" spans="1:10" ht="15" customHeight="1" x14ac:dyDescent="0.25">
      <c r="A20" t="s">
        <v>252</v>
      </c>
      <c r="B20" s="3" t="s">
        <v>253</v>
      </c>
      <c r="C20" s="2">
        <v>148404.64394447996</v>
      </c>
      <c r="D20" s="2">
        <v>52874.06725439999</v>
      </c>
      <c r="E20" s="2">
        <v>93546.973547999994</v>
      </c>
      <c r="F20" s="2">
        <v>659.09894400000007</v>
      </c>
      <c r="G20" s="2">
        <v>1324.5041980799999</v>
      </c>
      <c r="H20" s="2">
        <v>0</v>
      </c>
      <c r="I20" s="2">
        <v>0</v>
      </c>
      <c r="J20" s="5" t="s">
        <v>179</v>
      </c>
    </row>
    <row r="21" spans="1:10" ht="15" customHeight="1" x14ac:dyDescent="0.25">
      <c r="A21" t="s">
        <v>229</v>
      </c>
      <c r="B21" s="3" t="s">
        <v>230</v>
      </c>
      <c r="C21" s="2">
        <v>143693.76408912009</v>
      </c>
      <c r="D21" s="2">
        <v>8588.7869961599954</v>
      </c>
      <c r="E21" s="2">
        <v>0</v>
      </c>
      <c r="F21" s="2">
        <v>135100.23715440009</v>
      </c>
      <c r="G21" s="2">
        <v>4.7399385600000006</v>
      </c>
      <c r="H21" s="2">
        <v>0</v>
      </c>
      <c r="I21" s="2">
        <v>0</v>
      </c>
      <c r="J21" s="5" t="s">
        <v>211</v>
      </c>
    </row>
    <row r="22" spans="1:10" ht="15" customHeight="1" x14ac:dyDescent="0.25">
      <c r="A22" t="s">
        <v>221</v>
      </c>
      <c r="B22" s="3" t="s">
        <v>222</v>
      </c>
      <c r="C22" s="2">
        <v>132760.07901072007</v>
      </c>
      <c r="D22" s="2">
        <v>132620.87905920006</v>
      </c>
      <c r="E22" s="2">
        <v>0</v>
      </c>
      <c r="F22" s="2">
        <v>62.367731999999954</v>
      </c>
      <c r="G22" s="2">
        <v>76.83221952000001</v>
      </c>
      <c r="H22" s="2">
        <v>0</v>
      </c>
      <c r="I22" s="2">
        <v>0</v>
      </c>
      <c r="J22" s="5" t="s">
        <v>183</v>
      </c>
    </row>
    <row r="23" spans="1:10" ht="15" customHeight="1" x14ac:dyDescent="0.25">
      <c r="A23" t="s">
        <v>209</v>
      </c>
      <c r="B23" s="3" t="s">
        <v>210</v>
      </c>
      <c r="C23" s="2">
        <v>120173.35650768</v>
      </c>
      <c r="D23" s="2">
        <v>41219.022096000001</v>
      </c>
      <c r="E23" s="2">
        <v>0</v>
      </c>
      <c r="F23" s="2">
        <v>78930.598068000007</v>
      </c>
      <c r="G23" s="2">
        <v>23.736343679999997</v>
      </c>
      <c r="H23" s="2">
        <v>0</v>
      </c>
      <c r="I23" s="2">
        <v>0</v>
      </c>
      <c r="J23" s="5" t="s">
        <v>211</v>
      </c>
    </row>
    <row r="24" spans="1:10" ht="15" customHeight="1" x14ac:dyDescent="0.25">
      <c r="A24" t="s">
        <v>20</v>
      </c>
      <c r="B24" s="3" t="s">
        <v>217</v>
      </c>
      <c r="C24" s="2">
        <v>117848.94018912001</v>
      </c>
      <c r="D24" s="2">
        <v>117581.25758400001</v>
      </c>
      <c r="E24" s="2">
        <v>0</v>
      </c>
      <c r="F24" s="2">
        <v>110.152224</v>
      </c>
      <c r="G24" s="2">
        <v>157.53038112000002</v>
      </c>
      <c r="H24" s="2">
        <v>0</v>
      </c>
      <c r="I24" s="2">
        <v>0</v>
      </c>
      <c r="J24" s="5" t="s">
        <v>192</v>
      </c>
    </row>
    <row r="25" spans="1:10" ht="15" customHeight="1" x14ac:dyDescent="0.25">
      <c r="A25" t="s">
        <v>5</v>
      </c>
      <c r="B25" s="3" t="s">
        <v>294</v>
      </c>
      <c r="C25" s="2">
        <f>SUM(D25:I25)</f>
        <v>117292.19481504</v>
      </c>
      <c r="D25" s="2">
        <v>42880.00567744</v>
      </c>
      <c r="E25" s="2">
        <v>71828</v>
      </c>
      <c r="F25" s="2">
        <v>1003.8923697600001</v>
      </c>
      <c r="G25" s="2">
        <v>1580.29676784</v>
      </c>
      <c r="H25" s="2">
        <v>0</v>
      </c>
      <c r="I25" s="2">
        <v>0</v>
      </c>
      <c r="J25" s="5" t="s">
        <v>195</v>
      </c>
    </row>
    <row r="26" spans="1:10" ht="15" customHeight="1" x14ac:dyDescent="0.25">
      <c r="A26" t="s">
        <v>4</v>
      </c>
      <c r="B26" s="3" t="s">
        <v>224</v>
      </c>
      <c r="C26" s="2">
        <v>116722.36924992001</v>
      </c>
      <c r="D26" s="2">
        <v>305.61971328000004</v>
      </c>
      <c r="E26" s="2">
        <v>62809.647263999999</v>
      </c>
      <c r="F26" s="2">
        <v>53491.766126399998</v>
      </c>
      <c r="G26" s="2">
        <v>115.33614623999999</v>
      </c>
      <c r="H26" s="2">
        <v>0</v>
      </c>
      <c r="I26" s="2">
        <v>0</v>
      </c>
      <c r="J26" s="5" t="s">
        <v>225</v>
      </c>
    </row>
    <row r="27" spans="1:10" ht="15" customHeight="1" x14ac:dyDescent="0.25">
      <c r="A27" t="s">
        <v>240</v>
      </c>
      <c r="B27" s="3" t="s">
        <v>241</v>
      </c>
      <c r="C27" s="2">
        <v>116413.54439904001</v>
      </c>
      <c r="D27" s="2">
        <v>20984.293693439999</v>
      </c>
      <c r="E27" s="2">
        <v>0</v>
      </c>
      <c r="F27" s="2">
        <v>95417.827061760006</v>
      </c>
      <c r="G27" s="2">
        <v>11.423643840000002</v>
      </c>
      <c r="H27" s="2">
        <v>0</v>
      </c>
      <c r="I27" s="2">
        <v>0</v>
      </c>
      <c r="J27" s="5" t="s">
        <v>211</v>
      </c>
    </row>
    <row r="28" spans="1:10" ht="15" customHeight="1" x14ac:dyDescent="0.25">
      <c r="A28" t="s">
        <v>233</v>
      </c>
      <c r="B28" s="3" t="s">
        <v>234</v>
      </c>
      <c r="C28" s="2">
        <v>106728.28881120002</v>
      </c>
      <c r="D28" s="2">
        <v>106608.21662736002</v>
      </c>
      <c r="E28" s="2">
        <v>0</v>
      </c>
      <c r="F28" s="2">
        <v>54.283944960000014</v>
      </c>
      <c r="G28" s="2">
        <v>65.78823887999998</v>
      </c>
      <c r="H28" s="2">
        <v>0</v>
      </c>
      <c r="I28" s="2">
        <v>0</v>
      </c>
      <c r="J28" s="5" t="s">
        <v>183</v>
      </c>
    </row>
    <row r="29" spans="1:10" ht="15" customHeight="1" x14ac:dyDescent="0.25">
      <c r="A29" t="s">
        <v>16</v>
      </c>
      <c r="B29" s="3" t="s">
        <v>227</v>
      </c>
      <c r="C29" s="2">
        <v>103942.06877375999</v>
      </c>
      <c r="D29" s="2">
        <v>103807.10735136</v>
      </c>
      <c r="E29" s="2">
        <v>0</v>
      </c>
      <c r="F29" s="2">
        <v>54.803951999999988</v>
      </c>
      <c r="G29" s="2">
        <v>80.157470399999994</v>
      </c>
      <c r="H29" s="2">
        <v>0</v>
      </c>
      <c r="I29" s="2">
        <v>0</v>
      </c>
      <c r="J29" s="5" t="s">
        <v>228</v>
      </c>
    </row>
    <row r="30" spans="1:10" ht="15" customHeight="1" x14ac:dyDescent="0.25">
      <c r="A30" t="s">
        <v>275</v>
      </c>
      <c r="B30" s="3" t="s">
        <v>276</v>
      </c>
      <c r="C30" s="2">
        <v>103834.15996464</v>
      </c>
      <c r="D30" s="2">
        <v>13.076380799999999</v>
      </c>
      <c r="E30" s="2">
        <v>53255.180160000004</v>
      </c>
      <c r="F30" s="2">
        <v>50471.601163200001</v>
      </c>
      <c r="G30" s="2">
        <v>94.30226064</v>
      </c>
      <c r="H30" s="2">
        <v>0</v>
      </c>
      <c r="I30" s="2">
        <v>0</v>
      </c>
      <c r="J30" s="5" t="s">
        <v>225</v>
      </c>
    </row>
    <row r="31" spans="1:10" ht="15" customHeight="1" x14ac:dyDescent="0.25">
      <c r="A31" t="s">
        <v>11</v>
      </c>
      <c r="B31" s="3" t="s">
        <v>12</v>
      </c>
      <c r="C31" s="2">
        <v>103029.07684607999</v>
      </c>
      <c r="D31" s="2">
        <v>102917.36940911999</v>
      </c>
      <c r="E31" s="2">
        <v>0</v>
      </c>
      <c r="F31" s="2">
        <v>51.762745440000003</v>
      </c>
      <c r="G31" s="2">
        <v>59.944691519999999</v>
      </c>
      <c r="H31" s="2">
        <v>0</v>
      </c>
      <c r="I31" s="2">
        <v>0</v>
      </c>
      <c r="J31" s="5" t="s">
        <v>192</v>
      </c>
    </row>
    <row r="32" spans="1:10" ht="15" customHeight="1" x14ac:dyDescent="0.25">
      <c r="A32" t="s">
        <v>19</v>
      </c>
      <c r="B32" s="3" t="s">
        <v>291</v>
      </c>
      <c r="C32" s="2">
        <v>91052.791714079998</v>
      </c>
      <c r="D32" s="2">
        <v>90940.541680800001</v>
      </c>
      <c r="E32" s="2">
        <v>0</v>
      </c>
      <c r="F32" s="2">
        <v>47.691504000000009</v>
      </c>
      <c r="G32" s="2">
        <v>64.558529280000016</v>
      </c>
      <c r="H32" s="2">
        <v>0</v>
      </c>
      <c r="I32" s="2">
        <v>0</v>
      </c>
      <c r="J32" s="5" t="s">
        <v>179</v>
      </c>
    </row>
    <row r="33" spans="1:10" ht="15" customHeight="1" x14ac:dyDescent="0.25">
      <c r="A33" t="s">
        <v>238</v>
      </c>
      <c r="B33" s="3" t="s">
        <v>239</v>
      </c>
      <c r="C33" s="2">
        <v>87649.39498895999</v>
      </c>
      <c r="D33" s="2">
        <v>87555.718514879991</v>
      </c>
      <c r="E33" s="2">
        <v>0</v>
      </c>
      <c r="F33" s="2">
        <v>43.322065920000007</v>
      </c>
      <c r="G33" s="2">
        <v>50.354408160000006</v>
      </c>
      <c r="H33" s="2">
        <v>0</v>
      </c>
      <c r="I33" s="2">
        <v>0</v>
      </c>
      <c r="J33" s="5" t="s">
        <v>183</v>
      </c>
    </row>
    <row r="34" spans="1:10" ht="15" customHeight="1" x14ac:dyDescent="0.25">
      <c r="A34" t="s">
        <v>244</v>
      </c>
      <c r="B34" s="3" t="s">
        <v>245</v>
      </c>
      <c r="C34" s="2">
        <v>85354.288669440008</v>
      </c>
      <c r="D34" s="2">
        <v>85265.433146880008</v>
      </c>
      <c r="E34" s="2">
        <v>0</v>
      </c>
      <c r="F34" s="2">
        <v>40.171269600000002</v>
      </c>
      <c r="G34" s="2">
        <v>48.684252960000002</v>
      </c>
      <c r="H34" s="2">
        <v>0</v>
      </c>
      <c r="I34" s="2">
        <v>0</v>
      </c>
      <c r="J34" s="5" t="s">
        <v>179</v>
      </c>
    </row>
    <row r="35" spans="1:10" ht="15" customHeight="1" x14ac:dyDescent="0.25">
      <c r="A35" t="s">
        <v>242</v>
      </c>
      <c r="B35" s="3" t="s">
        <v>243</v>
      </c>
      <c r="C35" s="2">
        <v>82090.191687839993</v>
      </c>
      <c r="D35" s="2">
        <v>81997.364715839998</v>
      </c>
      <c r="E35" s="2">
        <v>0</v>
      </c>
      <c r="F35" s="2">
        <v>40.785444000000005</v>
      </c>
      <c r="G35" s="2">
        <v>52.041528</v>
      </c>
      <c r="H35" s="2">
        <v>0</v>
      </c>
      <c r="I35" s="2">
        <v>0</v>
      </c>
      <c r="J35" s="5" t="s">
        <v>183</v>
      </c>
    </row>
    <row r="36" spans="1:10" ht="15" customHeight="1" x14ac:dyDescent="0.25">
      <c r="A36" t="s">
        <v>6</v>
      </c>
      <c r="B36" s="3" t="s">
        <v>313</v>
      </c>
      <c r="C36" s="2">
        <f>SUM(D36:I36)</f>
        <v>74480.415922079992</v>
      </c>
      <c r="D36" s="2">
        <v>33338.232898399991</v>
      </c>
      <c r="E36" s="2">
        <v>39490</v>
      </c>
      <c r="F36" s="2">
        <v>641.7855763199999</v>
      </c>
      <c r="G36" s="2">
        <v>1010.39744736</v>
      </c>
      <c r="H36" s="2">
        <v>0</v>
      </c>
      <c r="I36" s="2">
        <v>0</v>
      </c>
      <c r="J36" s="5" t="s">
        <v>195</v>
      </c>
    </row>
    <row r="37" spans="1:10" ht="15" customHeight="1" x14ac:dyDescent="0.25">
      <c r="A37" t="s">
        <v>24</v>
      </c>
      <c r="B37" s="3" t="s">
        <v>246</v>
      </c>
      <c r="C37" s="2">
        <v>70695.128458079984</v>
      </c>
      <c r="D37" s="2">
        <v>70523.00050319999</v>
      </c>
      <c r="E37" s="2">
        <v>0</v>
      </c>
      <c r="F37" s="2">
        <v>55.257552000000004</v>
      </c>
      <c r="G37" s="2">
        <v>116.87040287999997</v>
      </c>
      <c r="H37" s="2">
        <v>0</v>
      </c>
      <c r="I37" s="2">
        <v>0</v>
      </c>
      <c r="J37" s="5" t="s">
        <v>192</v>
      </c>
    </row>
    <row r="38" spans="1:10" ht="15" customHeight="1" x14ac:dyDescent="0.25">
      <c r="A38" t="s">
        <v>260</v>
      </c>
      <c r="B38" s="3" t="s">
        <v>261</v>
      </c>
      <c r="C38" s="2">
        <v>67511.269506240002</v>
      </c>
      <c r="D38" s="2">
        <v>851.53330080000001</v>
      </c>
      <c r="E38" s="2">
        <v>61847.561663999993</v>
      </c>
      <c r="F38" s="2">
        <v>678.90538800000002</v>
      </c>
      <c r="G38" s="2">
        <v>4044.3272654399998</v>
      </c>
      <c r="H38" s="2">
        <v>88.941888000000006</v>
      </c>
      <c r="I38" s="2">
        <v>0</v>
      </c>
      <c r="J38" s="5" t="s">
        <v>192</v>
      </c>
    </row>
    <row r="39" spans="1:10" ht="15" customHeight="1" x14ac:dyDescent="0.25">
      <c r="A39" t="s">
        <v>249</v>
      </c>
      <c r="B39" s="3" t="s">
        <v>250</v>
      </c>
      <c r="C39" s="2">
        <v>66052.373698079988</v>
      </c>
      <c r="D39" s="2">
        <v>10421.86216176</v>
      </c>
      <c r="E39" s="2">
        <v>55310.174771039994</v>
      </c>
      <c r="F39" s="2">
        <v>95.598468000000011</v>
      </c>
      <c r="G39" s="2">
        <v>224.73829728000004</v>
      </c>
      <c r="H39" s="2">
        <v>0</v>
      </c>
      <c r="I39" s="2">
        <v>0</v>
      </c>
      <c r="J39" s="5" t="s">
        <v>251</v>
      </c>
    </row>
    <row r="40" spans="1:10" ht="15" customHeight="1" x14ac:dyDescent="0.25">
      <c r="A40" t="s">
        <v>17</v>
      </c>
      <c r="B40" s="3" t="s">
        <v>235</v>
      </c>
      <c r="C40" s="2">
        <v>65740.094773920006</v>
      </c>
      <c r="D40" s="2">
        <v>63348.262699680003</v>
      </c>
      <c r="E40" s="2">
        <v>0</v>
      </c>
      <c r="F40" s="2">
        <v>44.620632000000001</v>
      </c>
      <c r="G40" s="2">
        <v>61.611762239999997</v>
      </c>
      <c r="H40" s="2">
        <v>2285.5996800000003</v>
      </c>
      <c r="I40" s="2">
        <v>0</v>
      </c>
      <c r="J40" s="5" t="s">
        <v>192</v>
      </c>
    </row>
    <row r="41" spans="1:10" ht="15" customHeight="1" x14ac:dyDescent="0.25">
      <c r="A41" t="s">
        <v>256</v>
      </c>
      <c r="B41" s="3" t="s">
        <v>257</v>
      </c>
      <c r="C41" s="2">
        <v>63119.674427040023</v>
      </c>
      <c r="D41" s="2">
        <v>63052.863048000021</v>
      </c>
      <c r="E41" s="2">
        <v>0</v>
      </c>
      <c r="F41" s="2">
        <v>29.395547999999991</v>
      </c>
      <c r="G41" s="2">
        <v>37.41583104</v>
      </c>
      <c r="H41" s="2">
        <v>0</v>
      </c>
      <c r="I41" s="2">
        <v>0</v>
      </c>
      <c r="J41" s="5" t="s">
        <v>179</v>
      </c>
    </row>
    <row r="42" spans="1:10" ht="15" customHeight="1" x14ac:dyDescent="0.25">
      <c r="A42" t="s">
        <v>283</v>
      </c>
      <c r="B42" s="3" t="s">
        <v>284</v>
      </c>
      <c r="C42" s="2">
        <v>59992.715240639998</v>
      </c>
      <c r="D42" s="2">
        <v>59919.978938399996</v>
      </c>
      <c r="E42" s="2">
        <v>0</v>
      </c>
      <c r="F42" s="2">
        <v>30.724595999999995</v>
      </c>
      <c r="G42" s="2">
        <v>42.011706240000002</v>
      </c>
      <c r="H42" s="2">
        <v>0</v>
      </c>
      <c r="I42" s="2">
        <v>0</v>
      </c>
      <c r="J42" s="5" t="s">
        <v>192</v>
      </c>
    </row>
    <row r="43" spans="1:10" ht="15" customHeight="1" x14ac:dyDescent="0.25">
      <c r="A43" t="s">
        <v>50</v>
      </c>
      <c r="B43" s="3" t="s">
        <v>51</v>
      </c>
      <c r="C43" s="2">
        <v>51346.396160639997</v>
      </c>
      <c r="D43" s="2">
        <v>51288.3927864</v>
      </c>
      <c r="E43" s="2">
        <v>0</v>
      </c>
      <c r="F43" s="2">
        <v>24.729636960000004</v>
      </c>
      <c r="G43" s="2">
        <v>33.273737279999999</v>
      </c>
      <c r="H43" s="2">
        <v>0</v>
      </c>
      <c r="I43" s="2">
        <v>0</v>
      </c>
      <c r="J43" s="5" t="s">
        <v>192</v>
      </c>
    </row>
    <row r="44" spans="1:10" ht="15" customHeight="1" x14ac:dyDescent="0.25">
      <c r="A44" t="s">
        <v>263</v>
      </c>
      <c r="B44" s="3" t="s">
        <v>264</v>
      </c>
      <c r="C44" s="2">
        <v>49632.020313119996</v>
      </c>
      <c r="D44" s="2">
        <v>24.276672000000001</v>
      </c>
      <c r="E44" s="2">
        <v>2290.3806239999999</v>
      </c>
      <c r="F44" s="2">
        <v>47317.308947999998</v>
      </c>
      <c r="G44" s="2">
        <v>5.4069119999999998E-2</v>
      </c>
      <c r="H44" s="2">
        <v>0</v>
      </c>
      <c r="I44" s="2">
        <v>0</v>
      </c>
      <c r="J44" s="5" t="s">
        <v>225</v>
      </c>
    </row>
    <row r="45" spans="1:10" ht="15" customHeight="1" x14ac:dyDescent="0.25">
      <c r="A45" t="s">
        <v>254</v>
      </c>
      <c r="B45" s="3" t="s">
        <v>255</v>
      </c>
      <c r="C45" s="2">
        <v>48758.969679839996</v>
      </c>
      <c r="D45" s="2">
        <v>48708.874821599995</v>
      </c>
      <c r="E45" s="2">
        <v>0</v>
      </c>
      <c r="F45" s="2">
        <v>23.129154720000002</v>
      </c>
      <c r="G45" s="2">
        <v>26.965703520000002</v>
      </c>
      <c r="H45" s="2">
        <v>0</v>
      </c>
      <c r="I45" s="2">
        <v>0</v>
      </c>
      <c r="J45" s="5" t="s">
        <v>179</v>
      </c>
    </row>
    <row r="46" spans="1:10" ht="15" customHeight="1" x14ac:dyDescent="0.25">
      <c r="A46" t="s">
        <v>247</v>
      </c>
      <c r="B46" s="3" t="s">
        <v>248</v>
      </c>
      <c r="C46" s="2">
        <v>48420.98633231999</v>
      </c>
      <c r="D46" s="2">
        <v>48367.802548799991</v>
      </c>
      <c r="E46" s="2">
        <v>0</v>
      </c>
      <c r="F46" s="2">
        <v>24.210809280000014</v>
      </c>
      <c r="G46" s="2">
        <v>28.972974240000006</v>
      </c>
      <c r="H46" s="2">
        <v>0</v>
      </c>
      <c r="I46" s="2">
        <v>0</v>
      </c>
      <c r="J46" s="5" t="s">
        <v>183</v>
      </c>
    </row>
    <row r="47" spans="1:10" ht="15" customHeight="1" x14ac:dyDescent="0.25">
      <c r="A47" t="s">
        <v>269</v>
      </c>
      <c r="B47" s="3" t="s">
        <v>270</v>
      </c>
      <c r="C47" s="2">
        <v>46329.493795199996</v>
      </c>
      <c r="D47" s="2">
        <v>46259.522638559996</v>
      </c>
      <c r="E47" s="2">
        <v>0</v>
      </c>
      <c r="F47" s="2">
        <v>28.012249440000001</v>
      </c>
      <c r="G47" s="2">
        <v>41.958907199999999</v>
      </c>
      <c r="H47" s="2">
        <v>0</v>
      </c>
      <c r="I47" s="2">
        <v>0</v>
      </c>
      <c r="J47" s="5" t="s">
        <v>179</v>
      </c>
    </row>
    <row r="48" spans="1:10" ht="15" customHeight="1" x14ac:dyDescent="0.25">
      <c r="A48" t="s">
        <v>265</v>
      </c>
      <c r="B48" s="3" t="s">
        <v>266</v>
      </c>
      <c r="C48" s="2">
        <v>41016.808304640006</v>
      </c>
      <c r="D48" s="2">
        <v>40974.994640160003</v>
      </c>
      <c r="E48" s="2">
        <v>0</v>
      </c>
      <c r="F48" s="2">
        <v>19.382509439999996</v>
      </c>
      <c r="G48" s="2">
        <v>22.431155040000004</v>
      </c>
      <c r="H48" s="2">
        <v>0</v>
      </c>
      <c r="I48" s="2">
        <v>0</v>
      </c>
      <c r="J48" s="5" t="s">
        <v>179</v>
      </c>
    </row>
    <row r="49" spans="1:10" ht="15" customHeight="1" x14ac:dyDescent="0.25">
      <c r="A49" t="s">
        <v>267</v>
      </c>
      <c r="B49" s="3" t="s">
        <v>268</v>
      </c>
      <c r="C49" s="2">
        <v>40610.474150400005</v>
      </c>
      <c r="D49" s="2">
        <v>40568.713920000002</v>
      </c>
      <c r="E49" s="2">
        <v>0</v>
      </c>
      <c r="F49" s="2">
        <v>19.051200000000001</v>
      </c>
      <c r="G49" s="2">
        <v>22.7090304</v>
      </c>
      <c r="H49" s="2">
        <v>0</v>
      </c>
      <c r="I49" s="2">
        <v>0</v>
      </c>
      <c r="J49" s="5" t="s">
        <v>179</v>
      </c>
    </row>
    <row r="50" spans="1:10" ht="15" customHeight="1" x14ac:dyDescent="0.25">
      <c r="A50" t="s">
        <v>618</v>
      </c>
      <c r="B50" s="3" t="s">
        <v>619</v>
      </c>
      <c r="C50" s="2">
        <v>40298.880343680001</v>
      </c>
      <c r="D50" s="2">
        <v>1458.9866188799999</v>
      </c>
      <c r="E50" s="2">
        <v>0</v>
      </c>
      <c r="F50" s="2">
        <v>38839.082688000002</v>
      </c>
      <c r="G50" s="2">
        <v>0.8110368</v>
      </c>
      <c r="H50" s="2">
        <v>0</v>
      </c>
      <c r="I50" s="2">
        <v>0</v>
      </c>
      <c r="J50" s="5" t="s">
        <v>211</v>
      </c>
    </row>
    <row r="51" spans="1:10" ht="15" customHeight="1" x14ac:dyDescent="0.25">
      <c r="A51" t="s">
        <v>341</v>
      </c>
      <c r="B51" s="3" t="s">
        <v>342</v>
      </c>
      <c r="C51" s="2">
        <v>39517.604693280002</v>
      </c>
      <c r="D51" s="2">
        <v>42.78781584</v>
      </c>
      <c r="E51" s="2">
        <v>12339.543888</v>
      </c>
      <c r="F51" s="2">
        <v>27116.247916800003</v>
      </c>
      <c r="G51" s="2">
        <v>19.025072640000001</v>
      </c>
      <c r="H51" s="2">
        <v>0</v>
      </c>
      <c r="I51" s="2">
        <v>0</v>
      </c>
      <c r="J51" s="5" t="s">
        <v>225</v>
      </c>
    </row>
    <row r="52" spans="1:10" ht="15" customHeight="1" x14ac:dyDescent="0.25">
      <c r="A52" t="s">
        <v>23</v>
      </c>
      <c r="B52" s="3" t="s">
        <v>262</v>
      </c>
      <c r="C52" s="2">
        <v>35617.537287359999</v>
      </c>
      <c r="D52" s="2">
        <v>5161.728771359999</v>
      </c>
      <c r="E52" s="2">
        <v>0</v>
      </c>
      <c r="F52" s="2">
        <v>2.4182323200000004</v>
      </c>
      <c r="G52" s="2">
        <v>1494.4617676799999</v>
      </c>
      <c r="H52" s="2">
        <v>5605.4073599999992</v>
      </c>
      <c r="I52" s="2">
        <v>23353.521156000003</v>
      </c>
      <c r="J52" s="5" t="s">
        <v>179</v>
      </c>
    </row>
    <row r="53" spans="1:10" ht="15" customHeight="1" x14ac:dyDescent="0.25">
      <c r="A53" t="s">
        <v>21</v>
      </c>
      <c r="B53" s="3" t="s">
        <v>22</v>
      </c>
      <c r="C53" s="2">
        <v>35483.046066720002</v>
      </c>
      <c r="D53" s="2">
        <v>4996.8712080000005</v>
      </c>
      <c r="E53" s="2">
        <v>27679.978368</v>
      </c>
      <c r="F53" s="2">
        <v>242.31992399999996</v>
      </c>
      <c r="G53" s="2">
        <v>2563.87656672</v>
      </c>
      <c r="H53" s="2">
        <v>0</v>
      </c>
      <c r="I53" s="2">
        <v>0</v>
      </c>
      <c r="J53" s="5" t="s">
        <v>251</v>
      </c>
    </row>
    <row r="54" spans="1:10" ht="15" customHeight="1" x14ac:dyDescent="0.25">
      <c r="A54" t="s">
        <v>18</v>
      </c>
      <c r="B54" s="3" t="s">
        <v>345</v>
      </c>
      <c r="C54" s="2">
        <v>33726.3897096</v>
      </c>
      <c r="D54" s="2">
        <v>3994.88704272</v>
      </c>
      <c r="E54" s="2">
        <v>0</v>
      </c>
      <c r="F54" s="2">
        <v>1.8824399999999997</v>
      </c>
      <c r="G54" s="2">
        <v>89.835842880000001</v>
      </c>
      <c r="H54" s="2">
        <v>2355.9258239999999</v>
      </c>
      <c r="I54" s="2">
        <v>27283.858560000001</v>
      </c>
      <c r="J54" s="5" t="s">
        <v>179</v>
      </c>
    </row>
    <row r="55" spans="1:10" ht="15" customHeight="1" x14ac:dyDescent="0.25">
      <c r="A55" t="s">
        <v>277</v>
      </c>
      <c r="B55" s="3" t="s">
        <v>278</v>
      </c>
      <c r="C55" s="2">
        <v>33335.736960959999</v>
      </c>
      <c r="D55" s="2">
        <v>33295.297432320003</v>
      </c>
      <c r="E55" s="2">
        <v>0</v>
      </c>
      <c r="F55" s="2">
        <v>16.946496</v>
      </c>
      <c r="G55" s="2">
        <v>23.493032639999999</v>
      </c>
      <c r="H55" s="2">
        <v>0</v>
      </c>
      <c r="I55" s="2">
        <v>0</v>
      </c>
      <c r="J55" s="5" t="s">
        <v>192</v>
      </c>
    </row>
    <row r="56" spans="1:10" ht="15" customHeight="1" x14ac:dyDescent="0.25">
      <c r="A56" t="s">
        <v>271</v>
      </c>
      <c r="B56" s="3" t="s">
        <v>272</v>
      </c>
      <c r="C56" s="2">
        <v>32779.078133760006</v>
      </c>
      <c r="D56" s="2">
        <v>32739.933360960003</v>
      </c>
      <c r="E56" s="2">
        <v>0</v>
      </c>
      <c r="F56" s="2">
        <v>17.207769599999999</v>
      </c>
      <c r="G56" s="2">
        <v>21.937003200000003</v>
      </c>
      <c r="H56" s="2">
        <v>0</v>
      </c>
      <c r="I56" s="2">
        <v>0</v>
      </c>
      <c r="J56" s="5" t="s">
        <v>179</v>
      </c>
    </row>
    <row r="57" spans="1:10" ht="15" customHeight="1" x14ac:dyDescent="0.25">
      <c r="A57" t="s">
        <v>258</v>
      </c>
      <c r="B57" s="3" t="s">
        <v>259</v>
      </c>
      <c r="C57" s="2">
        <v>32774.405872320007</v>
      </c>
      <c r="D57" s="2">
        <v>232.51490640000003</v>
      </c>
      <c r="E57" s="2">
        <v>0</v>
      </c>
      <c r="F57" s="2">
        <v>32541.836171040002</v>
      </c>
      <c r="G57" s="2">
        <v>5.4794879999999997E-2</v>
      </c>
      <c r="H57" s="2">
        <v>0</v>
      </c>
      <c r="I57" s="2">
        <v>0</v>
      </c>
      <c r="J57" s="5" t="s">
        <v>211</v>
      </c>
    </row>
    <row r="58" spans="1:10" ht="15" customHeight="1" x14ac:dyDescent="0.25">
      <c r="A58" t="s">
        <v>281</v>
      </c>
      <c r="B58" s="3" t="s">
        <v>282</v>
      </c>
      <c r="C58" s="2">
        <v>30294.88420896</v>
      </c>
      <c r="D58" s="2">
        <v>30263.480664479997</v>
      </c>
      <c r="E58" s="2">
        <v>0</v>
      </c>
      <c r="F58" s="2">
        <v>14.290668</v>
      </c>
      <c r="G58" s="2">
        <v>17.112876480000001</v>
      </c>
      <c r="H58" s="2">
        <v>0</v>
      </c>
      <c r="I58" s="2">
        <v>0</v>
      </c>
      <c r="J58" s="5" t="s">
        <v>179</v>
      </c>
    </row>
    <row r="59" spans="1:10" ht="15" customHeight="1" x14ac:dyDescent="0.25">
      <c r="A59" t="s">
        <v>287</v>
      </c>
      <c r="B59" s="3" t="s">
        <v>288</v>
      </c>
      <c r="C59" s="2">
        <v>30124.740391199997</v>
      </c>
      <c r="D59" s="2">
        <v>30093.559564319999</v>
      </c>
      <c r="E59" s="2">
        <v>0</v>
      </c>
      <c r="F59" s="2">
        <v>14.345100000000002</v>
      </c>
      <c r="G59" s="2">
        <v>16.835726879999999</v>
      </c>
      <c r="H59" s="2">
        <v>0</v>
      </c>
      <c r="I59" s="2">
        <v>0</v>
      </c>
      <c r="J59" s="5" t="s">
        <v>183</v>
      </c>
    </row>
    <row r="60" spans="1:10" ht="15" customHeight="1" x14ac:dyDescent="0.25">
      <c r="A60" t="s">
        <v>273</v>
      </c>
      <c r="B60" s="3" t="s">
        <v>274</v>
      </c>
      <c r="C60" s="2">
        <v>30007.977763679999</v>
      </c>
      <c r="D60" s="2">
        <v>783.42562367999994</v>
      </c>
      <c r="E60" s="2">
        <v>28814.123519999997</v>
      </c>
      <c r="F60" s="2">
        <v>59.487190560000002</v>
      </c>
      <c r="G60" s="2">
        <v>350.94142943999998</v>
      </c>
      <c r="H60" s="2">
        <v>0</v>
      </c>
      <c r="I60" s="2">
        <v>0</v>
      </c>
      <c r="J60" s="5" t="s">
        <v>179</v>
      </c>
    </row>
    <row r="61" spans="1:10" ht="15" customHeight="1" x14ac:dyDescent="0.25">
      <c r="A61" t="s">
        <v>279</v>
      </c>
      <c r="B61" s="3" t="s">
        <v>280</v>
      </c>
      <c r="C61" s="2">
        <v>29114.458430400005</v>
      </c>
      <c r="D61" s="2">
        <v>29082.922706880003</v>
      </c>
      <c r="E61" s="2">
        <v>0</v>
      </c>
      <c r="F61" s="2">
        <v>14.612996159999998</v>
      </c>
      <c r="G61" s="2">
        <v>16.92272736</v>
      </c>
      <c r="H61" s="2">
        <v>0</v>
      </c>
      <c r="I61" s="2">
        <v>0</v>
      </c>
      <c r="J61" s="5" t="s">
        <v>211</v>
      </c>
    </row>
    <row r="62" spans="1:10" ht="15" customHeight="1" x14ac:dyDescent="0.25">
      <c r="A62" t="s">
        <v>25</v>
      </c>
      <c r="B62" s="3" t="s">
        <v>26</v>
      </c>
      <c r="C62" s="2">
        <v>28764.565089120009</v>
      </c>
      <c r="D62" s="2">
        <v>28730.658489120011</v>
      </c>
      <c r="E62" s="2">
        <v>0</v>
      </c>
      <c r="F62" s="2">
        <v>15.261462719999995</v>
      </c>
      <c r="G62" s="2">
        <v>18.645137280000004</v>
      </c>
      <c r="H62" s="2">
        <v>0</v>
      </c>
      <c r="I62" s="2">
        <v>0</v>
      </c>
      <c r="J62" s="5" t="s">
        <v>228</v>
      </c>
    </row>
    <row r="63" spans="1:10" ht="15" customHeight="1" x14ac:dyDescent="0.25">
      <c r="A63" t="s">
        <v>285</v>
      </c>
      <c r="B63" s="3" t="s">
        <v>286</v>
      </c>
      <c r="C63" s="2">
        <v>28738.373317920003</v>
      </c>
      <c r="D63" s="2">
        <v>28709.614080000003</v>
      </c>
      <c r="E63" s="2">
        <v>0</v>
      </c>
      <c r="F63" s="2">
        <v>13.025124</v>
      </c>
      <c r="G63" s="2">
        <v>15.734113920000002</v>
      </c>
      <c r="H63" s="2">
        <v>0</v>
      </c>
      <c r="I63" s="2">
        <v>0</v>
      </c>
      <c r="J63" s="5" t="s">
        <v>179</v>
      </c>
    </row>
    <row r="64" spans="1:10" ht="15" customHeight="1" x14ac:dyDescent="0.25">
      <c r="A64" t="s">
        <v>334</v>
      </c>
      <c r="B64" s="3" t="s">
        <v>335</v>
      </c>
      <c r="C64" s="2">
        <v>27949.619617919994</v>
      </c>
      <c r="D64" s="2">
        <v>1888.4910240000002</v>
      </c>
      <c r="E64" s="2">
        <v>25929.327311999998</v>
      </c>
      <c r="F64" s="2">
        <v>39.694535999999999</v>
      </c>
      <c r="G64" s="2">
        <v>92.106745920000009</v>
      </c>
      <c r="H64" s="2">
        <v>0</v>
      </c>
      <c r="I64" s="2">
        <v>0</v>
      </c>
      <c r="J64" s="5" t="s">
        <v>192</v>
      </c>
    </row>
    <row r="65" spans="1:10" ht="15" customHeight="1" x14ac:dyDescent="0.25">
      <c r="A65" t="s">
        <v>36</v>
      </c>
      <c r="B65" s="3" t="s">
        <v>37</v>
      </c>
      <c r="C65" s="2">
        <v>27346.324269599994</v>
      </c>
      <c r="D65" s="2">
        <v>27301.403717279994</v>
      </c>
      <c r="E65" s="2">
        <v>0</v>
      </c>
      <c r="F65" s="2">
        <v>16.673065919999999</v>
      </c>
      <c r="G65" s="2">
        <v>28.247486399999996</v>
      </c>
      <c r="H65" s="2">
        <v>0</v>
      </c>
      <c r="I65" s="2">
        <v>0</v>
      </c>
      <c r="J65" s="5" t="s">
        <v>192</v>
      </c>
    </row>
    <row r="66" spans="1:10" ht="15" customHeight="1" x14ac:dyDescent="0.25">
      <c r="A66" t="s">
        <v>527</v>
      </c>
      <c r="B66" s="3" t="s">
        <v>528</v>
      </c>
      <c r="C66" s="2">
        <v>27272.570451840002</v>
      </c>
      <c r="D66" s="2">
        <v>0</v>
      </c>
      <c r="E66" s="2">
        <v>7390.9584000000004</v>
      </c>
      <c r="F66" s="2">
        <v>19873.123200000002</v>
      </c>
      <c r="G66" s="2">
        <v>8.4888518400000006</v>
      </c>
      <c r="H66" s="2">
        <v>0</v>
      </c>
      <c r="I66" s="2">
        <v>0</v>
      </c>
      <c r="J66" s="5" t="s">
        <v>225</v>
      </c>
    </row>
    <row r="67" spans="1:10" ht="15" customHeight="1" x14ac:dyDescent="0.25">
      <c r="A67" t="s">
        <v>303</v>
      </c>
      <c r="B67" s="3" t="s">
        <v>304</v>
      </c>
      <c r="C67" s="2">
        <v>27244.573261919992</v>
      </c>
      <c r="D67" s="2">
        <v>27211.012032959992</v>
      </c>
      <c r="E67" s="2">
        <v>0</v>
      </c>
      <c r="F67" s="2">
        <v>14.212739520000001</v>
      </c>
      <c r="G67" s="2">
        <v>19.348489440000016</v>
      </c>
      <c r="H67" s="2">
        <v>0</v>
      </c>
      <c r="I67" s="2">
        <v>0</v>
      </c>
      <c r="J67" s="5" t="s">
        <v>228</v>
      </c>
    </row>
    <row r="68" spans="1:10" ht="15" customHeight="1" x14ac:dyDescent="0.25">
      <c r="A68" t="s">
        <v>470</v>
      </c>
      <c r="B68" s="3" t="s">
        <v>471</v>
      </c>
      <c r="C68" s="2">
        <v>27195.878394720003</v>
      </c>
      <c r="D68" s="2">
        <v>0</v>
      </c>
      <c r="E68" s="2">
        <v>3516.8516107200003</v>
      </c>
      <c r="F68" s="2">
        <v>23674.971600000001</v>
      </c>
      <c r="G68" s="2">
        <v>4.0551839999999997</v>
      </c>
      <c r="H68" s="2">
        <v>0</v>
      </c>
      <c r="I68" s="2">
        <v>0</v>
      </c>
      <c r="J68" s="5" t="s">
        <v>225</v>
      </c>
    </row>
    <row r="69" spans="1:10" ht="15" customHeight="1" x14ac:dyDescent="0.25">
      <c r="A69" t="s">
        <v>292</v>
      </c>
      <c r="B69" s="3" t="s">
        <v>293</v>
      </c>
      <c r="C69" s="2">
        <v>24110.913496320001</v>
      </c>
      <c r="D69" s="2">
        <v>24085.175960160002</v>
      </c>
      <c r="E69" s="2">
        <v>0</v>
      </c>
      <c r="F69" s="2">
        <v>11.922876000000002</v>
      </c>
      <c r="G69" s="2">
        <v>13.814660160000001</v>
      </c>
      <c r="H69" s="2">
        <v>0</v>
      </c>
      <c r="I69" s="2">
        <v>0</v>
      </c>
      <c r="J69" s="5" t="s">
        <v>179</v>
      </c>
    </row>
    <row r="70" spans="1:10" ht="15" customHeight="1" x14ac:dyDescent="0.25">
      <c r="A70" t="s">
        <v>289</v>
      </c>
      <c r="B70" s="3" t="s">
        <v>290</v>
      </c>
      <c r="C70" s="2">
        <v>23776.141001759999</v>
      </c>
      <c r="D70" s="2">
        <v>23750.405461440001</v>
      </c>
      <c r="E70" s="2">
        <v>0</v>
      </c>
      <c r="F70" s="2">
        <v>11.926595519999998</v>
      </c>
      <c r="G70" s="2">
        <v>13.808944799999999</v>
      </c>
      <c r="H70" s="2">
        <v>0</v>
      </c>
      <c r="I70" s="2">
        <v>0</v>
      </c>
      <c r="J70" s="5" t="s">
        <v>211</v>
      </c>
    </row>
    <row r="71" spans="1:10" ht="15" customHeight="1" x14ac:dyDescent="0.25">
      <c r="A71" t="s">
        <v>309</v>
      </c>
      <c r="B71" s="3" t="s">
        <v>310</v>
      </c>
      <c r="C71" s="2">
        <v>22411.74975984</v>
      </c>
      <c r="D71" s="2">
        <v>19434.470771519998</v>
      </c>
      <c r="E71" s="2">
        <v>2904.6616199999999</v>
      </c>
      <c r="F71" s="2">
        <v>29.683221120000006</v>
      </c>
      <c r="G71" s="2">
        <v>42.934147199999991</v>
      </c>
      <c r="H71" s="2">
        <v>0</v>
      </c>
      <c r="I71" s="2">
        <v>0</v>
      </c>
      <c r="J71" s="5" t="s">
        <v>179</v>
      </c>
    </row>
    <row r="72" spans="1:10" ht="15" customHeight="1" x14ac:dyDescent="0.25">
      <c r="A72" t="s">
        <v>29</v>
      </c>
      <c r="B72" s="3" t="s">
        <v>352</v>
      </c>
      <c r="C72" s="2">
        <v>22241.334961439996</v>
      </c>
      <c r="D72" s="2">
        <v>22216.152450239995</v>
      </c>
      <c r="E72" s="2">
        <v>0</v>
      </c>
      <c r="F72" s="2">
        <v>11.188860479999999</v>
      </c>
      <c r="G72" s="2">
        <v>13.993650720000002</v>
      </c>
      <c r="H72" s="2">
        <v>0</v>
      </c>
      <c r="I72" s="2">
        <v>0</v>
      </c>
      <c r="J72" s="5" t="s">
        <v>183</v>
      </c>
    </row>
    <row r="73" spans="1:10" ht="15" customHeight="1" x14ac:dyDescent="0.25">
      <c r="A73" t="s">
        <v>301</v>
      </c>
      <c r="B73" s="3" t="s">
        <v>302</v>
      </c>
      <c r="C73" s="2">
        <v>22225.021781759988</v>
      </c>
      <c r="D73" s="2">
        <v>22199.069692799989</v>
      </c>
      <c r="E73" s="2">
        <v>0</v>
      </c>
      <c r="F73" s="2">
        <v>11.253634559999993</v>
      </c>
      <c r="G73" s="2">
        <v>14.698454400000005</v>
      </c>
      <c r="H73" s="2">
        <v>0</v>
      </c>
      <c r="I73" s="2">
        <v>0</v>
      </c>
      <c r="J73" s="5" t="s">
        <v>183</v>
      </c>
    </row>
    <row r="74" spans="1:10" ht="15" customHeight="1" x14ac:dyDescent="0.25">
      <c r="A74" t="s">
        <v>71</v>
      </c>
      <c r="B74" s="3" t="s">
        <v>72</v>
      </c>
      <c r="C74" s="2">
        <v>21892.94666496</v>
      </c>
      <c r="D74" s="2">
        <v>21811.791455999999</v>
      </c>
      <c r="E74" s="2">
        <v>0</v>
      </c>
      <c r="F74" s="2">
        <v>30.032856000000002</v>
      </c>
      <c r="G74" s="2">
        <v>51.122352960000008</v>
      </c>
      <c r="H74" s="2">
        <v>0</v>
      </c>
      <c r="I74" s="2">
        <v>0</v>
      </c>
      <c r="J74" s="5" t="s">
        <v>179</v>
      </c>
    </row>
    <row r="75" spans="1:10" ht="15" customHeight="1" x14ac:dyDescent="0.25">
      <c r="A75" t="s">
        <v>8</v>
      </c>
      <c r="B75" s="3" t="s">
        <v>152</v>
      </c>
      <c r="C75" s="2">
        <f>SUM(D75:G75)</f>
        <v>20651.670000000002</v>
      </c>
      <c r="D75" s="2">
        <v>20630.36</v>
      </c>
      <c r="E75" s="2">
        <v>0</v>
      </c>
      <c r="F75" s="2">
        <v>9.7200000000000006</v>
      </c>
      <c r="G75" s="2">
        <v>11.59</v>
      </c>
      <c r="H75" s="2">
        <v>0</v>
      </c>
      <c r="I75" s="2">
        <v>0</v>
      </c>
      <c r="J75" s="5" t="s">
        <v>179</v>
      </c>
    </row>
    <row r="76" spans="1:10" ht="15" customHeight="1" x14ac:dyDescent="0.25">
      <c r="A76" t="s">
        <v>46</v>
      </c>
      <c r="B76" s="3" t="s">
        <v>47</v>
      </c>
      <c r="C76" s="2">
        <v>19805.650835039996</v>
      </c>
      <c r="D76" s="2">
        <v>19785.462006239999</v>
      </c>
      <c r="E76" s="2">
        <v>0</v>
      </c>
      <c r="F76" s="2">
        <v>9.35849376</v>
      </c>
      <c r="G76" s="2">
        <v>10.83033504</v>
      </c>
      <c r="H76" s="2">
        <v>0</v>
      </c>
      <c r="I76" s="2">
        <v>0</v>
      </c>
      <c r="J76" s="5" t="s">
        <v>179</v>
      </c>
    </row>
    <row r="77" spans="1:10" ht="15" customHeight="1" x14ac:dyDescent="0.25">
      <c r="A77" t="s">
        <v>311</v>
      </c>
      <c r="B77" t="s">
        <v>312</v>
      </c>
      <c r="C77" s="2">
        <f>SUM(D77:I77)</f>
        <v>18966.57221088</v>
      </c>
      <c r="D77" s="2">
        <v>18947.017152</v>
      </c>
      <c r="E77" s="2">
        <v>0</v>
      </c>
      <c r="F77" s="2">
        <v>9.0332625600000007</v>
      </c>
      <c r="G77" s="2">
        <v>10.52179632</v>
      </c>
      <c r="H77" s="2">
        <v>0</v>
      </c>
      <c r="I77" s="2">
        <v>0</v>
      </c>
      <c r="J77" t="s">
        <v>183</v>
      </c>
    </row>
    <row r="78" spans="1:10" ht="15" customHeight="1" x14ac:dyDescent="0.25">
      <c r="A78" t="s">
        <v>307</v>
      </c>
      <c r="B78" s="3" t="s">
        <v>308</v>
      </c>
      <c r="C78" s="2">
        <v>18824.400000000001</v>
      </c>
      <c r="D78" s="2">
        <v>0</v>
      </c>
      <c r="E78" s="2">
        <v>0</v>
      </c>
      <c r="F78" s="2">
        <v>18824.400000000001</v>
      </c>
      <c r="G78" s="2">
        <v>0</v>
      </c>
      <c r="H78" s="2">
        <v>0</v>
      </c>
      <c r="I78" s="2">
        <v>0</v>
      </c>
      <c r="J78" s="5" t="s">
        <v>225</v>
      </c>
    </row>
    <row r="79" spans="1:10" ht="15" customHeight="1" x14ac:dyDescent="0.25">
      <c r="A79" t="s">
        <v>353</v>
      </c>
      <c r="B79" s="3" t="s">
        <v>354</v>
      </c>
      <c r="C79" s="2">
        <v>18768.294216000002</v>
      </c>
      <c r="D79" s="2">
        <v>18742.323710880002</v>
      </c>
      <c r="E79" s="2">
        <v>0</v>
      </c>
      <c r="F79" s="2">
        <v>10.371564000000001</v>
      </c>
      <c r="G79" s="2">
        <v>15.598941119999997</v>
      </c>
      <c r="H79" s="2">
        <v>0</v>
      </c>
      <c r="I79" s="2">
        <v>0</v>
      </c>
      <c r="J79" s="5" t="s">
        <v>192</v>
      </c>
    </row>
    <row r="80" spans="1:10" ht="15" customHeight="1" x14ac:dyDescent="0.25">
      <c r="A80" t="s">
        <v>364</v>
      </c>
      <c r="B80" s="3" t="s">
        <v>365</v>
      </c>
      <c r="C80" s="2">
        <v>18487.948913280001</v>
      </c>
      <c r="D80" s="2">
        <v>18452.312010720001</v>
      </c>
      <c r="E80" s="2">
        <v>0</v>
      </c>
      <c r="F80" s="2">
        <v>10.717297920000002</v>
      </c>
      <c r="G80" s="2">
        <v>24.919604639999996</v>
      </c>
      <c r="H80" s="2">
        <v>0</v>
      </c>
      <c r="I80" s="2">
        <v>0</v>
      </c>
      <c r="J80" s="5" t="s">
        <v>179</v>
      </c>
    </row>
    <row r="81" spans="1:10" ht="15" customHeight="1" x14ac:dyDescent="0.25">
      <c r="A81" t="s">
        <v>339</v>
      </c>
      <c r="B81" s="3" t="s">
        <v>340</v>
      </c>
      <c r="C81" s="2">
        <v>18243.472665600002</v>
      </c>
      <c r="D81" s="2">
        <v>0</v>
      </c>
      <c r="E81" s="2">
        <v>11609.438400000001</v>
      </c>
      <c r="F81" s="2">
        <v>6613.4880000000003</v>
      </c>
      <c r="G81" s="2">
        <v>20.546265599999998</v>
      </c>
      <c r="H81" s="2">
        <v>0</v>
      </c>
      <c r="I81" s="2">
        <v>0</v>
      </c>
      <c r="J81" s="5" t="s">
        <v>225</v>
      </c>
    </row>
    <row r="82" spans="1:10" ht="15" customHeight="1" x14ac:dyDescent="0.25">
      <c r="A82" t="s">
        <v>338</v>
      </c>
      <c r="B82" s="3" t="s">
        <v>30</v>
      </c>
      <c r="C82" s="2">
        <v>18114.031101600001</v>
      </c>
      <c r="D82" s="2">
        <v>6941.9979115200003</v>
      </c>
      <c r="E82" s="2">
        <v>0</v>
      </c>
      <c r="F82" s="2">
        <v>3.3549163200000001</v>
      </c>
      <c r="G82" s="2">
        <v>4.04003376</v>
      </c>
      <c r="H82" s="2">
        <v>0</v>
      </c>
      <c r="I82" s="2">
        <v>11164.63824</v>
      </c>
      <c r="J82" s="5" t="s">
        <v>179</v>
      </c>
    </row>
    <row r="83" spans="1:10" ht="15" customHeight="1" x14ac:dyDescent="0.25">
      <c r="A83" t="s">
        <v>314</v>
      </c>
      <c r="B83" s="3" t="s">
        <v>315</v>
      </c>
      <c r="C83" s="2">
        <v>17646.241858560003</v>
      </c>
      <c r="D83" s="2">
        <v>17123.852964960002</v>
      </c>
      <c r="E83" s="2">
        <v>0</v>
      </c>
      <c r="F83" s="2">
        <v>8.1408499199999991</v>
      </c>
      <c r="G83" s="2">
        <v>514.24804368000002</v>
      </c>
      <c r="H83" s="2">
        <v>0</v>
      </c>
      <c r="I83" s="2">
        <v>0</v>
      </c>
      <c r="J83" s="5" t="s">
        <v>183</v>
      </c>
    </row>
    <row r="84" spans="1:10" ht="15" customHeight="1" x14ac:dyDescent="0.25">
      <c r="A84" t="s">
        <v>316</v>
      </c>
      <c r="B84" s="3" t="s">
        <v>317</v>
      </c>
      <c r="C84" s="2">
        <v>16916.396011200002</v>
      </c>
      <c r="D84" s="2">
        <v>16766.329527360002</v>
      </c>
      <c r="E84" s="2">
        <v>132.25506336000001</v>
      </c>
      <c r="F84" s="2">
        <v>8.1398519999999994</v>
      </c>
      <c r="G84" s="2">
        <v>9.6715684799999995</v>
      </c>
      <c r="H84" s="2">
        <v>0</v>
      </c>
      <c r="I84" s="2">
        <v>0</v>
      </c>
      <c r="J84" s="5" t="s">
        <v>179</v>
      </c>
    </row>
    <row r="85" spans="1:10" ht="15" customHeight="1" x14ac:dyDescent="0.25">
      <c r="A85" t="s">
        <v>318</v>
      </c>
      <c r="B85" s="3" t="s">
        <v>319</v>
      </c>
      <c r="C85" s="2">
        <v>16518.184381439998</v>
      </c>
      <c r="D85" s="2">
        <v>16484.255555039999</v>
      </c>
      <c r="E85" s="2">
        <v>0</v>
      </c>
      <c r="F85" s="2">
        <v>15.950844</v>
      </c>
      <c r="G85" s="2">
        <v>17.977982399999998</v>
      </c>
      <c r="H85" s="2">
        <v>0</v>
      </c>
      <c r="I85" s="2">
        <v>0</v>
      </c>
      <c r="J85" s="5" t="s">
        <v>251</v>
      </c>
    </row>
    <row r="86" spans="1:10" ht="15" customHeight="1" x14ac:dyDescent="0.25">
      <c r="A86" t="s">
        <v>31</v>
      </c>
      <c r="B86" s="3" t="s">
        <v>297</v>
      </c>
      <c r="C86" s="2">
        <v>16350.061714560004</v>
      </c>
      <c r="D86" s="2">
        <v>16333.387378560004</v>
      </c>
      <c r="E86" s="2">
        <v>0</v>
      </c>
      <c r="F86" s="2">
        <v>7.7276203200000007</v>
      </c>
      <c r="G86" s="2">
        <v>8.9467156800000005</v>
      </c>
      <c r="H86" s="2">
        <v>0</v>
      </c>
      <c r="I86" s="2">
        <v>0</v>
      </c>
      <c r="J86" s="5" t="s">
        <v>211</v>
      </c>
    </row>
    <row r="87" spans="1:10" ht="15" customHeight="1" x14ac:dyDescent="0.25">
      <c r="A87" t="s">
        <v>148</v>
      </c>
      <c r="B87" s="3" t="s">
        <v>149</v>
      </c>
      <c r="C87" s="2">
        <v>16271.023184640002</v>
      </c>
      <c r="D87" s="2">
        <v>16254.434851200002</v>
      </c>
      <c r="E87" s="2">
        <v>0</v>
      </c>
      <c r="F87" s="2">
        <v>7.689427199999999</v>
      </c>
      <c r="G87" s="2">
        <v>8.8989062400000005</v>
      </c>
      <c r="H87" s="2">
        <v>0</v>
      </c>
      <c r="I87" s="2">
        <v>0</v>
      </c>
      <c r="J87" s="5" t="s">
        <v>179</v>
      </c>
    </row>
    <row r="88" spans="1:10" ht="15" customHeight="1" x14ac:dyDescent="0.25">
      <c r="A88" t="s">
        <v>181</v>
      </c>
      <c r="B88" s="3" t="s">
        <v>182</v>
      </c>
      <c r="C88" s="2">
        <v>16242.934367519996</v>
      </c>
      <c r="D88" s="2">
        <v>16225.775768159996</v>
      </c>
      <c r="E88" s="2">
        <v>0</v>
      </c>
      <c r="F88" s="2">
        <v>7.924845600000002</v>
      </c>
      <c r="G88" s="2">
        <v>9.233753759999999</v>
      </c>
      <c r="H88" s="2">
        <v>0</v>
      </c>
      <c r="I88" s="2">
        <v>0</v>
      </c>
      <c r="J88" s="5" t="s">
        <v>183</v>
      </c>
    </row>
    <row r="89" spans="1:10" ht="15" customHeight="1" x14ac:dyDescent="0.25">
      <c r="A89" t="s">
        <v>32</v>
      </c>
      <c r="B89" s="3" t="s">
        <v>33</v>
      </c>
      <c r="C89" s="2">
        <v>15927.92141472</v>
      </c>
      <c r="D89" s="2">
        <v>1289.1300000000001</v>
      </c>
      <c r="E89" s="2">
        <v>17157.03</v>
      </c>
      <c r="F89" s="2">
        <v>33.54</v>
      </c>
      <c r="G89" s="2">
        <v>393.2</v>
      </c>
      <c r="H89" s="2">
        <v>0</v>
      </c>
      <c r="I89" s="2">
        <v>0</v>
      </c>
      <c r="J89" s="5" t="s">
        <v>183</v>
      </c>
    </row>
    <row r="90" spans="1:10" ht="15" customHeight="1" x14ac:dyDescent="0.25">
      <c r="A90" t="s">
        <v>42</v>
      </c>
      <c r="B90" s="3" t="s">
        <v>43</v>
      </c>
      <c r="C90" s="2">
        <v>15797.287789920001</v>
      </c>
      <c r="D90" s="2">
        <v>15780.15985392</v>
      </c>
      <c r="E90" s="2">
        <v>0</v>
      </c>
      <c r="F90" s="2">
        <v>7.9367299199999994</v>
      </c>
      <c r="G90" s="2">
        <v>9.1912060799999988</v>
      </c>
      <c r="H90" s="2">
        <v>0</v>
      </c>
      <c r="I90" s="2">
        <v>0</v>
      </c>
      <c r="J90" s="5" t="s">
        <v>211</v>
      </c>
    </row>
    <row r="91" spans="1:10" ht="15" customHeight="1" x14ac:dyDescent="0.25">
      <c r="A91" t="s">
        <v>295</v>
      </c>
      <c r="B91" s="3" t="s">
        <v>296</v>
      </c>
      <c r="C91" s="2">
        <v>15431.129532000003</v>
      </c>
      <c r="D91" s="2">
        <v>15414.876499680002</v>
      </c>
      <c r="E91" s="2">
        <v>0</v>
      </c>
      <c r="F91" s="2">
        <v>7.4592705599999976</v>
      </c>
      <c r="G91" s="2">
        <v>8.7937617599999989</v>
      </c>
      <c r="H91" s="2">
        <v>0</v>
      </c>
      <c r="I91" s="2">
        <v>0</v>
      </c>
      <c r="J91" s="5" t="s">
        <v>183</v>
      </c>
    </row>
    <row r="92" spans="1:10" ht="15" customHeight="1" x14ac:dyDescent="0.25">
      <c r="A92" t="s">
        <v>83</v>
      </c>
      <c r="B92" s="3" t="s">
        <v>84</v>
      </c>
      <c r="C92" s="2">
        <v>15315.507436320004</v>
      </c>
      <c r="D92" s="2">
        <v>15299.891802720003</v>
      </c>
      <c r="E92" s="2">
        <v>0</v>
      </c>
      <c r="F92" s="2">
        <v>7.2381859200000003</v>
      </c>
      <c r="G92" s="2">
        <v>8.3774476800000013</v>
      </c>
      <c r="H92" s="2">
        <v>0</v>
      </c>
      <c r="I92" s="2">
        <v>0</v>
      </c>
      <c r="J92" s="5" t="s">
        <v>179</v>
      </c>
    </row>
    <row r="93" spans="1:10" ht="15" customHeight="1" x14ac:dyDescent="0.25">
      <c r="A93" t="s">
        <v>38</v>
      </c>
      <c r="B93" s="3" t="s">
        <v>39</v>
      </c>
      <c r="C93" s="2">
        <v>15255.062877599996</v>
      </c>
      <c r="D93" s="2">
        <v>15239.326042079996</v>
      </c>
      <c r="E93" s="2">
        <v>0</v>
      </c>
      <c r="F93" s="2">
        <v>7.2517031999999997</v>
      </c>
      <c r="G93" s="2">
        <v>8.4851323200000053</v>
      </c>
      <c r="H93" s="2">
        <v>0</v>
      </c>
      <c r="I93" s="2">
        <v>0</v>
      </c>
      <c r="J93" s="5" t="s">
        <v>183</v>
      </c>
    </row>
    <row r="94" spans="1:10" ht="15" customHeight="1" x14ac:dyDescent="0.25">
      <c r="A94" t="s">
        <v>326</v>
      </c>
      <c r="B94" s="3" t="s">
        <v>327</v>
      </c>
      <c r="C94" s="2">
        <v>14979.17265264</v>
      </c>
      <c r="D94" s="2">
        <v>14963.901119999999</v>
      </c>
      <c r="E94" s="2">
        <v>0</v>
      </c>
      <c r="F94" s="2">
        <v>7.0790630400000003</v>
      </c>
      <c r="G94" s="2">
        <v>8.1924696000000008</v>
      </c>
      <c r="H94" s="2">
        <v>0</v>
      </c>
      <c r="I94" s="2">
        <v>0</v>
      </c>
      <c r="J94" s="5" t="s">
        <v>179</v>
      </c>
    </row>
    <row r="95" spans="1:10" ht="15" customHeight="1" x14ac:dyDescent="0.25">
      <c r="A95" t="s">
        <v>330</v>
      </c>
      <c r="B95" s="3" t="s">
        <v>331</v>
      </c>
      <c r="C95" s="2">
        <v>14181.603508799997</v>
      </c>
      <c r="D95" s="2">
        <v>14161.758508799996</v>
      </c>
      <c r="E95" s="2">
        <v>0</v>
      </c>
      <c r="F95" s="2">
        <v>7.9340083199999993</v>
      </c>
      <c r="G95" s="2">
        <v>11.910991679999997</v>
      </c>
      <c r="H95" s="2">
        <v>0</v>
      </c>
      <c r="I95" s="2">
        <v>0</v>
      </c>
      <c r="J95" s="5" t="s">
        <v>179</v>
      </c>
    </row>
    <row r="96" spans="1:10" ht="15" customHeight="1" x14ac:dyDescent="0.25">
      <c r="A96" t="s">
        <v>350</v>
      </c>
      <c r="B96" s="3" t="s">
        <v>351</v>
      </c>
      <c r="C96" s="2">
        <v>14061.3500664</v>
      </c>
      <c r="D96" s="2">
        <v>14046.57704016</v>
      </c>
      <c r="E96" s="2">
        <v>0</v>
      </c>
      <c r="F96" s="2">
        <v>6.745394880000001</v>
      </c>
      <c r="G96" s="2">
        <v>8.0276313600000009</v>
      </c>
      <c r="H96" s="2">
        <v>0</v>
      </c>
      <c r="I96" s="2">
        <v>0</v>
      </c>
      <c r="J96" s="5" t="s">
        <v>183</v>
      </c>
    </row>
    <row r="97" spans="1:10" ht="15" customHeight="1" x14ac:dyDescent="0.25">
      <c r="A97" t="s">
        <v>336</v>
      </c>
      <c r="B97" s="3" t="s">
        <v>337</v>
      </c>
      <c r="C97" s="2">
        <v>13499.786734560001</v>
      </c>
      <c r="D97" s="2">
        <v>9999.621253440002</v>
      </c>
      <c r="E97" s="2">
        <v>3472.04926656</v>
      </c>
      <c r="F97" s="2">
        <v>10.07518176</v>
      </c>
      <c r="G97" s="2">
        <v>18.0410328</v>
      </c>
      <c r="H97" s="2">
        <v>0</v>
      </c>
      <c r="I97" s="2">
        <v>0</v>
      </c>
      <c r="J97" s="5" t="s">
        <v>251</v>
      </c>
    </row>
    <row r="98" spans="1:10" ht="15" customHeight="1" x14ac:dyDescent="0.25">
      <c r="A98" t="s">
        <v>346</v>
      </c>
      <c r="B98" s="3" t="s">
        <v>347</v>
      </c>
      <c r="C98" s="2">
        <v>13483.510205759998</v>
      </c>
      <c r="D98" s="2">
        <v>13468.303900799998</v>
      </c>
      <c r="E98" s="2">
        <v>0</v>
      </c>
      <c r="F98" s="2">
        <v>6.6633840000000006</v>
      </c>
      <c r="G98" s="2">
        <v>8.5429209599999982</v>
      </c>
      <c r="H98" s="2">
        <v>0</v>
      </c>
      <c r="I98" s="2">
        <v>0</v>
      </c>
      <c r="J98" s="5" t="s">
        <v>183</v>
      </c>
    </row>
    <row r="99" spans="1:10" ht="15" customHeight="1" x14ac:dyDescent="0.25">
      <c r="A99" t="s">
        <v>305</v>
      </c>
      <c r="B99" s="3" t="s">
        <v>306</v>
      </c>
      <c r="C99" s="2">
        <v>12987.331408800001</v>
      </c>
      <c r="D99" s="2">
        <v>12963.321907199999</v>
      </c>
      <c r="E99" s="2">
        <v>0</v>
      </c>
      <c r="F99" s="2">
        <v>11.10040848</v>
      </c>
      <c r="G99" s="2">
        <v>12.909093120000001</v>
      </c>
      <c r="H99" s="2">
        <v>0</v>
      </c>
      <c r="I99" s="2">
        <v>0</v>
      </c>
      <c r="J99" s="5" t="s">
        <v>183</v>
      </c>
    </row>
    <row r="100" spans="1:10" ht="15" customHeight="1" x14ac:dyDescent="0.25">
      <c r="A100" t="s">
        <v>343</v>
      </c>
      <c r="B100" s="3" t="s">
        <v>344</v>
      </c>
      <c r="C100" s="2">
        <v>12987.176640479998</v>
      </c>
      <c r="D100" s="2">
        <v>12974.004912959999</v>
      </c>
      <c r="E100" s="2">
        <v>0</v>
      </c>
      <c r="F100" s="2">
        <v>5.9534999999999991</v>
      </c>
      <c r="G100" s="2">
        <v>7.2182275199999983</v>
      </c>
      <c r="H100" s="2">
        <v>0</v>
      </c>
      <c r="I100" s="2">
        <v>0</v>
      </c>
      <c r="J100" s="5" t="s">
        <v>179</v>
      </c>
    </row>
    <row r="101" spans="1:10" ht="15" customHeight="1" x14ac:dyDescent="0.25">
      <c r="A101" t="s">
        <v>332</v>
      </c>
      <c r="B101" s="3" t="s">
        <v>333</v>
      </c>
      <c r="C101" s="2">
        <v>12957.321051359997</v>
      </c>
      <c r="D101" s="2">
        <v>12943.992015359998</v>
      </c>
      <c r="E101" s="2">
        <v>0</v>
      </c>
      <c r="F101" s="2">
        <v>6.1612487999999912</v>
      </c>
      <c r="G101" s="2">
        <v>7.1677871999999949</v>
      </c>
      <c r="H101" s="2">
        <v>0</v>
      </c>
      <c r="I101" s="2">
        <v>0</v>
      </c>
      <c r="J101" s="5" t="s">
        <v>183</v>
      </c>
    </row>
    <row r="102" spans="1:10" ht="15" customHeight="1" x14ac:dyDescent="0.25">
      <c r="A102" t="s">
        <v>364</v>
      </c>
      <c r="B102" s="3" t="s">
        <v>524</v>
      </c>
      <c r="C102" s="2">
        <v>12927.121089119999</v>
      </c>
      <c r="D102" s="2">
        <v>12920.612745599999</v>
      </c>
      <c r="E102" s="2">
        <v>0</v>
      </c>
      <c r="F102" s="2">
        <v>2.90920896</v>
      </c>
      <c r="G102" s="2">
        <v>3.59913456</v>
      </c>
      <c r="H102" s="2">
        <v>0</v>
      </c>
      <c r="I102" s="2">
        <v>0</v>
      </c>
      <c r="J102" s="5" t="s">
        <v>179</v>
      </c>
    </row>
    <row r="103" spans="1:10" ht="15" customHeight="1" x14ac:dyDescent="0.25">
      <c r="A103" t="s">
        <v>184</v>
      </c>
      <c r="B103" s="3" t="s">
        <v>185</v>
      </c>
      <c r="C103" s="2">
        <v>12810.417338880001</v>
      </c>
      <c r="D103" s="2">
        <v>12796.068610080001</v>
      </c>
      <c r="E103" s="2">
        <v>0</v>
      </c>
      <c r="F103" s="2">
        <v>6.4604433600000002</v>
      </c>
      <c r="G103" s="2">
        <v>7.8882854399999998</v>
      </c>
      <c r="H103" s="2">
        <v>0</v>
      </c>
      <c r="I103" s="2">
        <v>0</v>
      </c>
      <c r="J103" s="5" t="s">
        <v>183</v>
      </c>
    </row>
    <row r="104" spans="1:10" ht="15" customHeight="1" x14ac:dyDescent="0.25">
      <c r="A104" t="s">
        <v>59</v>
      </c>
      <c r="B104" s="3" t="s">
        <v>60</v>
      </c>
      <c r="C104" s="2">
        <v>12616.06761072</v>
      </c>
      <c r="D104" s="2">
        <v>12596.61914784</v>
      </c>
      <c r="E104" s="2">
        <v>0</v>
      </c>
      <c r="F104" s="2">
        <v>7.5645964800000005</v>
      </c>
      <c r="G104" s="2">
        <v>11.883866399999999</v>
      </c>
      <c r="H104" s="2">
        <v>0</v>
      </c>
      <c r="I104" s="2">
        <v>0</v>
      </c>
      <c r="J104" s="5" t="s">
        <v>192</v>
      </c>
    </row>
    <row r="105" spans="1:10" ht="15" customHeight="1" x14ac:dyDescent="0.25">
      <c r="A105" t="s">
        <v>374</v>
      </c>
      <c r="B105" s="3" t="s">
        <v>375</v>
      </c>
      <c r="C105" s="2">
        <v>12582.437162400001</v>
      </c>
      <c r="D105" s="2">
        <v>12569.609535840002</v>
      </c>
      <c r="E105" s="2">
        <v>0</v>
      </c>
      <c r="F105" s="2">
        <v>5.9461516799999998</v>
      </c>
      <c r="G105" s="2">
        <v>6.8814748799999998</v>
      </c>
      <c r="H105" s="2">
        <v>0</v>
      </c>
      <c r="I105" s="2">
        <v>0</v>
      </c>
      <c r="J105" s="5" t="s">
        <v>179</v>
      </c>
    </row>
    <row r="106" spans="1:10" ht="15" customHeight="1" x14ac:dyDescent="0.25">
      <c r="A106" t="s">
        <v>34</v>
      </c>
      <c r="B106" s="3" t="s">
        <v>35</v>
      </c>
      <c r="C106" s="2">
        <v>12356.542003679999</v>
      </c>
      <c r="D106" s="2">
        <v>863.57583648000002</v>
      </c>
      <c r="E106" s="2">
        <v>0</v>
      </c>
      <c r="F106" s="2">
        <v>0.41114304000000007</v>
      </c>
      <c r="G106" s="2">
        <v>93.183683040000005</v>
      </c>
      <c r="H106" s="2">
        <v>1172.791872</v>
      </c>
      <c r="I106" s="2">
        <v>10226.579469119999</v>
      </c>
      <c r="J106" s="5" t="s">
        <v>179</v>
      </c>
    </row>
    <row r="107" spans="1:10" ht="15" customHeight="1" x14ac:dyDescent="0.25">
      <c r="A107" t="s">
        <v>320</v>
      </c>
      <c r="B107" s="3" t="s">
        <v>321</v>
      </c>
      <c r="C107" s="2">
        <v>12264.38391024</v>
      </c>
      <c r="D107" s="2">
        <v>12251.63448432</v>
      </c>
      <c r="E107" s="2">
        <v>0</v>
      </c>
      <c r="F107" s="2">
        <v>5.8015440000000007</v>
      </c>
      <c r="G107" s="2">
        <v>6.9478819199999995</v>
      </c>
      <c r="H107" s="2">
        <v>0</v>
      </c>
      <c r="I107" s="2">
        <v>0</v>
      </c>
      <c r="J107" s="5" t="s">
        <v>179</v>
      </c>
    </row>
    <row r="108" spans="1:10" ht="15" customHeight="1" x14ac:dyDescent="0.25">
      <c r="A108" t="s">
        <v>394</v>
      </c>
      <c r="B108" s="3" t="s">
        <v>395</v>
      </c>
      <c r="C108" s="2">
        <v>11886.9989616</v>
      </c>
      <c r="D108" s="2">
        <v>11874.756025440001</v>
      </c>
      <c r="E108" s="2">
        <v>0</v>
      </c>
      <c r="F108" s="2">
        <v>5.6461406400000005</v>
      </c>
      <c r="G108" s="2">
        <v>6.5967955200000015</v>
      </c>
      <c r="H108" s="2">
        <v>0</v>
      </c>
      <c r="I108" s="2">
        <v>0</v>
      </c>
      <c r="J108" s="5" t="s">
        <v>183</v>
      </c>
    </row>
    <row r="109" spans="1:10" ht="15" customHeight="1" x14ac:dyDescent="0.25">
      <c r="A109" t="s">
        <v>478</v>
      </c>
      <c r="B109" s="3" t="s">
        <v>479</v>
      </c>
      <c r="C109" s="2">
        <v>11859.626378879995</v>
      </c>
      <c r="D109" s="2">
        <v>11793.282479999996</v>
      </c>
      <c r="E109" s="2">
        <v>0</v>
      </c>
      <c r="F109" s="2">
        <v>4.2184800000000005</v>
      </c>
      <c r="G109" s="2">
        <v>62.125418880000005</v>
      </c>
      <c r="H109" s="2">
        <v>0</v>
      </c>
      <c r="I109" s="2">
        <v>0</v>
      </c>
      <c r="J109" s="5" t="s">
        <v>179</v>
      </c>
    </row>
    <row r="110" spans="1:10" ht="15" customHeight="1" x14ac:dyDescent="0.25">
      <c r="A110" t="s">
        <v>348</v>
      </c>
      <c r="B110" s="3" t="s">
        <v>349</v>
      </c>
      <c r="C110" s="2">
        <v>11854.728406079999</v>
      </c>
      <c r="D110" s="2">
        <v>11842.68714048</v>
      </c>
      <c r="E110" s="2">
        <v>0</v>
      </c>
      <c r="F110" s="2">
        <v>5.5747439999999999</v>
      </c>
      <c r="G110" s="2">
        <v>6.4665216000000001</v>
      </c>
      <c r="H110" s="2">
        <v>0</v>
      </c>
      <c r="I110" s="2">
        <v>0</v>
      </c>
      <c r="J110" s="5" t="s">
        <v>179</v>
      </c>
    </row>
    <row r="111" spans="1:10" ht="15" customHeight="1" x14ac:dyDescent="0.25">
      <c r="A111" t="s">
        <v>360</v>
      </c>
      <c r="B111" s="3" t="s">
        <v>361</v>
      </c>
      <c r="C111" s="2">
        <v>11429.410184639999</v>
      </c>
      <c r="D111" s="2">
        <v>11417.76600048</v>
      </c>
      <c r="E111" s="2">
        <v>0</v>
      </c>
      <c r="F111" s="2">
        <v>5.4005616000000023</v>
      </c>
      <c r="G111" s="2">
        <v>6.2436225600000004</v>
      </c>
      <c r="H111" s="2">
        <v>0</v>
      </c>
      <c r="I111" s="2">
        <v>0</v>
      </c>
      <c r="J111" s="5" t="s">
        <v>179</v>
      </c>
    </row>
    <row r="112" spans="1:10" ht="15" customHeight="1" x14ac:dyDescent="0.25">
      <c r="A112" t="s">
        <v>364</v>
      </c>
      <c r="B112" s="3" t="s">
        <v>552</v>
      </c>
      <c r="C112" s="2">
        <v>11326.8487752</v>
      </c>
      <c r="D112" s="2">
        <v>11321.222592960001</v>
      </c>
      <c r="E112" s="2">
        <v>0</v>
      </c>
      <c r="F112" s="2">
        <v>2.6079278400000003</v>
      </c>
      <c r="G112" s="2">
        <v>3.0182544000000004</v>
      </c>
      <c r="H112" s="2">
        <v>0</v>
      </c>
      <c r="I112" s="2">
        <v>0</v>
      </c>
      <c r="J112" s="5" t="s">
        <v>179</v>
      </c>
    </row>
    <row r="113" spans="1:10" ht="15" customHeight="1" x14ac:dyDescent="0.25">
      <c r="A113" t="s">
        <v>362</v>
      </c>
      <c r="B113" s="3" t="s">
        <v>363</v>
      </c>
      <c r="C113" s="2">
        <v>11126.27991888</v>
      </c>
      <c r="D113" s="2">
        <v>11114.9164224</v>
      </c>
      <c r="E113" s="2">
        <v>0</v>
      </c>
      <c r="F113" s="2">
        <v>5.2629393599999998</v>
      </c>
      <c r="G113" s="2">
        <v>6.1005571199999995</v>
      </c>
      <c r="H113" s="2">
        <v>0</v>
      </c>
      <c r="I113" s="2">
        <v>0</v>
      </c>
      <c r="J113" s="5" t="s">
        <v>183</v>
      </c>
    </row>
    <row r="114" spans="1:10" ht="15" customHeight="1" x14ac:dyDescent="0.25">
      <c r="A114" t="s">
        <v>445</v>
      </c>
      <c r="B114" s="3" t="s">
        <v>446</v>
      </c>
      <c r="C114" s="2">
        <v>11031.17533056</v>
      </c>
      <c r="D114" s="2">
        <v>170.94333312000001</v>
      </c>
      <c r="E114" s="2">
        <v>8726.8648319999993</v>
      </c>
      <c r="F114" s="2">
        <v>2115.9166291199999</v>
      </c>
      <c r="G114" s="2">
        <v>17.450536319999991</v>
      </c>
      <c r="H114" s="2">
        <v>0</v>
      </c>
      <c r="I114" s="2">
        <v>0</v>
      </c>
      <c r="J114" s="5" t="s">
        <v>225</v>
      </c>
    </row>
    <row r="115" spans="1:10" ht="15" customHeight="1" x14ac:dyDescent="0.25">
      <c r="A115" t="s">
        <v>370</v>
      </c>
      <c r="B115" s="3" t="s">
        <v>371</v>
      </c>
      <c r="C115" s="2">
        <v>10624.236981119997</v>
      </c>
      <c r="D115" s="2">
        <v>161.84012544000001</v>
      </c>
      <c r="E115" s="2">
        <v>0</v>
      </c>
      <c r="F115" s="2">
        <v>10462.313121119998</v>
      </c>
      <c r="G115" s="2">
        <v>8.373456E-2</v>
      </c>
      <c r="H115" s="2">
        <v>0</v>
      </c>
      <c r="I115" s="2">
        <v>0</v>
      </c>
      <c r="J115" s="5" t="s">
        <v>211</v>
      </c>
    </row>
    <row r="116" spans="1:10" ht="15" customHeight="1" x14ac:dyDescent="0.25">
      <c r="A116" t="s">
        <v>40</v>
      </c>
      <c r="B116" s="3" t="s">
        <v>41</v>
      </c>
      <c r="C116" s="2">
        <v>10532.778701759999</v>
      </c>
      <c r="D116" s="2">
        <v>9.0093124800000002</v>
      </c>
      <c r="E116" s="2">
        <v>10469.995199999999</v>
      </c>
      <c r="F116" s="2">
        <v>16.0669656</v>
      </c>
      <c r="G116" s="2">
        <v>37.707223679999991</v>
      </c>
      <c r="H116" s="2">
        <v>0</v>
      </c>
      <c r="I116" s="2">
        <v>0</v>
      </c>
      <c r="J116" s="5" t="s">
        <v>225</v>
      </c>
    </row>
    <row r="117" spans="1:10" ht="15" customHeight="1" x14ac:dyDescent="0.25">
      <c r="A117" t="s">
        <v>457</v>
      </c>
      <c r="B117" s="3" t="s">
        <v>458</v>
      </c>
      <c r="C117" s="2">
        <v>10426.51373904</v>
      </c>
      <c r="D117" s="2">
        <v>10415.767955039999</v>
      </c>
      <c r="E117" s="2">
        <v>0</v>
      </c>
      <c r="F117" s="2">
        <v>4.9572129600000006</v>
      </c>
      <c r="G117" s="2">
        <v>5.7885710400000008</v>
      </c>
      <c r="H117" s="2">
        <v>0</v>
      </c>
      <c r="I117" s="2">
        <v>0</v>
      </c>
      <c r="J117" s="5" t="s">
        <v>183</v>
      </c>
    </row>
    <row r="118" spans="1:10" ht="15" customHeight="1" x14ac:dyDescent="0.25">
      <c r="A118" t="s">
        <v>372</v>
      </c>
      <c r="B118" s="3" t="s">
        <v>373</v>
      </c>
      <c r="C118" s="2">
        <v>10213.0870464</v>
      </c>
      <c r="D118" s="2">
        <v>10202.736348</v>
      </c>
      <c r="E118" s="2">
        <v>0</v>
      </c>
      <c r="F118" s="2">
        <v>4.78901808</v>
      </c>
      <c r="G118" s="2">
        <v>5.5616803200000007</v>
      </c>
      <c r="H118" s="2">
        <v>0</v>
      </c>
      <c r="I118" s="2">
        <v>0</v>
      </c>
      <c r="J118" s="5" t="s">
        <v>179</v>
      </c>
    </row>
    <row r="119" spans="1:10" ht="15" customHeight="1" x14ac:dyDescent="0.25">
      <c r="A119" t="s">
        <v>150</v>
      </c>
      <c r="B119" s="3" t="s">
        <v>151</v>
      </c>
      <c r="C119" s="2">
        <v>10198.399841280001</v>
      </c>
      <c r="D119" s="2">
        <v>10197.85071312</v>
      </c>
      <c r="E119" s="2">
        <v>0</v>
      </c>
      <c r="F119" s="2">
        <v>0.25174800000000003</v>
      </c>
      <c r="G119" s="2">
        <v>0.29738016</v>
      </c>
      <c r="H119" s="2">
        <v>0</v>
      </c>
      <c r="I119" s="2">
        <v>0</v>
      </c>
      <c r="J119" s="5" t="s">
        <v>179</v>
      </c>
    </row>
    <row r="120" spans="1:10" ht="15" customHeight="1" x14ac:dyDescent="0.25">
      <c r="A120" t="s">
        <v>52</v>
      </c>
      <c r="B120" s="3" t="s">
        <v>298</v>
      </c>
      <c r="C120" s="2">
        <v>10140.22972368</v>
      </c>
      <c r="D120" s="2">
        <v>3.2387039999999998</v>
      </c>
      <c r="E120" s="2">
        <v>1844.8728480000002</v>
      </c>
      <c r="F120" s="2">
        <v>8292.0370679999996</v>
      </c>
      <c r="G120" s="2">
        <v>8.1103680000000011E-2</v>
      </c>
      <c r="H120" s="2">
        <v>0</v>
      </c>
      <c r="I120" s="2">
        <v>0</v>
      </c>
      <c r="J120" s="5" t="s">
        <v>225</v>
      </c>
    </row>
    <row r="121" spans="1:10" ht="15" customHeight="1" x14ac:dyDescent="0.25">
      <c r="A121" t="s">
        <v>719</v>
      </c>
      <c r="B121" s="3" t="s">
        <v>369</v>
      </c>
      <c r="C121" s="2">
        <v>9957.5757086400008</v>
      </c>
      <c r="D121" s="2">
        <v>9947.3979225599996</v>
      </c>
      <c r="E121" s="2">
        <v>0</v>
      </c>
      <c r="F121" s="2">
        <v>4.7124503999999998</v>
      </c>
      <c r="G121" s="2">
        <v>5.4653356799999999</v>
      </c>
      <c r="H121" s="2">
        <v>0</v>
      </c>
      <c r="I121" s="2">
        <v>0</v>
      </c>
      <c r="J121" s="5" t="s">
        <v>179</v>
      </c>
    </row>
    <row r="122" spans="1:10" ht="15" customHeight="1" x14ac:dyDescent="0.25">
      <c r="A122" t="s">
        <v>720</v>
      </c>
      <c r="B122" s="3" t="s">
        <v>49</v>
      </c>
      <c r="C122" s="2">
        <v>9907.8107990399985</v>
      </c>
      <c r="D122" s="2">
        <v>9897.2315769599991</v>
      </c>
      <c r="E122" s="2">
        <v>0</v>
      </c>
      <c r="F122" s="2">
        <v>4.8825503999999995</v>
      </c>
      <c r="G122" s="2">
        <v>5.6966716800000006</v>
      </c>
      <c r="H122" s="2">
        <v>0</v>
      </c>
      <c r="I122" s="2">
        <v>0</v>
      </c>
      <c r="J122" s="5" t="s">
        <v>179</v>
      </c>
    </row>
    <row r="123" spans="1:10" ht="15" customHeight="1" x14ac:dyDescent="0.25">
      <c r="A123" t="s">
        <v>721</v>
      </c>
      <c r="B123" s="3" t="s">
        <v>359</v>
      </c>
      <c r="C123" s="2">
        <v>9837.6288091200004</v>
      </c>
      <c r="D123" s="2">
        <v>9826.5711297599992</v>
      </c>
      <c r="E123" s="2">
        <v>0</v>
      </c>
      <c r="F123" s="2">
        <v>4.9973111999999995</v>
      </c>
      <c r="G123" s="2">
        <v>6.0603681600000003</v>
      </c>
      <c r="H123" s="2">
        <v>0</v>
      </c>
      <c r="I123" s="2">
        <v>0</v>
      </c>
      <c r="J123" s="5" t="s">
        <v>183</v>
      </c>
    </row>
    <row r="124" spans="1:10" ht="15" customHeight="1" x14ac:dyDescent="0.25">
      <c r="A124" t="s">
        <v>620</v>
      </c>
      <c r="B124" s="3" t="s">
        <v>621</v>
      </c>
      <c r="C124" s="2">
        <v>9751.8547727999976</v>
      </c>
      <c r="D124" s="2">
        <v>9742.4990006399985</v>
      </c>
      <c r="E124" s="2">
        <v>0</v>
      </c>
      <c r="F124" s="2">
        <v>4.3273440000000001</v>
      </c>
      <c r="G124" s="2">
        <v>5.0284281600000007</v>
      </c>
      <c r="H124" s="2">
        <v>0</v>
      </c>
      <c r="I124" s="2">
        <v>0</v>
      </c>
      <c r="J124" s="5" t="s">
        <v>179</v>
      </c>
    </row>
    <row r="125" spans="1:10" ht="15" customHeight="1" x14ac:dyDescent="0.25">
      <c r="A125" t="s">
        <v>186</v>
      </c>
      <c r="B125" s="3" t="s">
        <v>187</v>
      </c>
      <c r="C125" s="2">
        <v>9728.433681120001</v>
      </c>
      <c r="D125" s="2">
        <v>9718.5111811200004</v>
      </c>
      <c r="E125" s="2">
        <v>0</v>
      </c>
      <c r="F125" s="2">
        <v>4.5990503999999985</v>
      </c>
      <c r="G125" s="2">
        <v>5.3234495999999991</v>
      </c>
      <c r="H125" s="2">
        <v>0</v>
      </c>
      <c r="I125" s="2">
        <v>0</v>
      </c>
      <c r="J125" s="5" t="s">
        <v>183</v>
      </c>
    </row>
    <row r="126" spans="1:10" ht="15" customHeight="1" x14ac:dyDescent="0.25">
      <c r="A126" t="s">
        <v>722</v>
      </c>
      <c r="B126" s="3" t="s">
        <v>377</v>
      </c>
      <c r="C126" s="2">
        <v>9727.8573369600017</v>
      </c>
      <c r="D126" s="2">
        <v>9450.8399160000026</v>
      </c>
      <c r="E126" s="2">
        <v>0</v>
      </c>
      <c r="F126" s="2">
        <v>4.4174289599999996</v>
      </c>
      <c r="G126" s="2">
        <v>5.1302159999999999</v>
      </c>
      <c r="H126" s="2">
        <v>0</v>
      </c>
      <c r="I126" s="2">
        <v>267.46977599999997</v>
      </c>
      <c r="J126" s="5" t="s">
        <v>179</v>
      </c>
    </row>
    <row r="127" spans="1:10" ht="15" customHeight="1" x14ac:dyDescent="0.25">
      <c r="A127" t="s">
        <v>384</v>
      </c>
      <c r="B127" s="3" t="s">
        <v>385</v>
      </c>
      <c r="C127" s="2">
        <v>9574.481478239999</v>
      </c>
      <c r="D127" s="2">
        <v>9522.3115814399989</v>
      </c>
      <c r="E127" s="2">
        <v>0</v>
      </c>
      <c r="F127" s="2">
        <v>4.0483799999999999</v>
      </c>
      <c r="G127" s="2">
        <v>48.121516800000002</v>
      </c>
      <c r="H127" s="2">
        <v>0</v>
      </c>
      <c r="I127" s="2">
        <v>0</v>
      </c>
      <c r="J127" s="5" t="s">
        <v>179</v>
      </c>
    </row>
    <row r="128" spans="1:10" ht="15" customHeight="1" x14ac:dyDescent="0.25">
      <c r="A128" t="s">
        <v>355</v>
      </c>
      <c r="B128" s="3" t="s">
        <v>356</v>
      </c>
      <c r="C128" s="2">
        <v>9529.5728102400008</v>
      </c>
      <c r="D128" s="2">
        <v>7839.6676848000006</v>
      </c>
      <c r="E128" s="2">
        <v>0</v>
      </c>
      <c r="F128" s="2">
        <v>1685.68174656</v>
      </c>
      <c r="G128" s="2">
        <v>4.2233788800000003</v>
      </c>
      <c r="H128" s="2">
        <v>0</v>
      </c>
      <c r="I128" s="2">
        <v>0</v>
      </c>
      <c r="J128" s="5" t="s">
        <v>183</v>
      </c>
    </row>
    <row r="129" spans="1:10" ht="15" customHeight="1" x14ac:dyDescent="0.25">
      <c r="A129" t="s">
        <v>55</v>
      </c>
      <c r="B129" s="3" t="s">
        <v>56</v>
      </c>
      <c r="C129" s="2">
        <v>9438.4363147199983</v>
      </c>
      <c r="D129" s="2">
        <v>9385.7531241599991</v>
      </c>
      <c r="E129" s="2">
        <v>0</v>
      </c>
      <c r="F129" s="2">
        <v>4.4720424000000003</v>
      </c>
      <c r="G129" s="2">
        <v>5.24615616</v>
      </c>
      <c r="H129" s="2">
        <v>0</v>
      </c>
      <c r="I129" s="2">
        <v>42.964992000000002</v>
      </c>
      <c r="J129" s="5" t="s">
        <v>183</v>
      </c>
    </row>
    <row r="130" spans="1:10" ht="15" customHeight="1" x14ac:dyDescent="0.25">
      <c r="A130" t="s">
        <v>396</v>
      </c>
      <c r="B130" s="3" t="s">
        <v>397</v>
      </c>
      <c r="C130" s="2">
        <v>9417.512653920001</v>
      </c>
      <c r="D130" s="2">
        <v>9407.8370937600012</v>
      </c>
      <c r="E130" s="2">
        <v>0</v>
      </c>
      <c r="F130" s="2">
        <v>4.4781206399999993</v>
      </c>
      <c r="G130" s="2">
        <v>5.1974395199999996</v>
      </c>
      <c r="H130" s="2">
        <v>0</v>
      </c>
      <c r="I130" s="2">
        <v>0</v>
      </c>
      <c r="J130" s="5" t="s">
        <v>183</v>
      </c>
    </row>
    <row r="131" spans="1:10" ht="15" customHeight="1" x14ac:dyDescent="0.25">
      <c r="A131" t="s">
        <v>380</v>
      </c>
      <c r="B131" s="3" t="s">
        <v>381</v>
      </c>
      <c r="C131" s="2">
        <v>9391.8648398399982</v>
      </c>
      <c r="D131" s="2">
        <v>9382.2913396799995</v>
      </c>
      <c r="E131" s="2">
        <v>0</v>
      </c>
      <c r="F131" s="2">
        <v>4.4378409599999999</v>
      </c>
      <c r="G131" s="2">
        <v>5.1356592000000001</v>
      </c>
      <c r="H131" s="2">
        <v>0</v>
      </c>
      <c r="I131" s="2">
        <v>0</v>
      </c>
      <c r="J131" s="5" t="s">
        <v>179</v>
      </c>
    </row>
    <row r="132" spans="1:10" ht="15" customHeight="1" x14ac:dyDescent="0.25">
      <c r="A132" t="s">
        <v>63</v>
      </c>
      <c r="B132" s="3" t="s">
        <v>64</v>
      </c>
      <c r="C132" s="2">
        <v>9274.0827916800008</v>
      </c>
      <c r="D132" s="2">
        <v>0.23051952000000001</v>
      </c>
      <c r="E132" s="2">
        <v>1485.0863999999999</v>
      </c>
      <c r="F132" s="2">
        <v>7788.7658721600001</v>
      </c>
      <c r="G132" s="2">
        <v>0</v>
      </c>
      <c r="H132" s="2">
        <v>0</v>
      </c>
      <c r="I132" s="2">
        <v>0</v>
      </c>
      <c r="J132" s="5" t="s">
        <v>225</v>
      </c>
    </row>
    <row r="133" spans="1:10" ht="15" customHeight="1" x14ac:dyDescent="0.25">
      <c r="A133" t="s">
        <v>487</v>
      </c>
      <c r="B133" s="3" t="s">
        <v>488</v>
      </c>
      <c r="C133" s="2">
        <v>9259.1220657600006</v>
      </c>
      <c r="D133" s="2">
        <v>9249.3657648000008</v>
      </c>
      <c r="E133" s="2">
        <v>0</v>
      </c>
      <c r="F133" s="2">
        <v>4.44818304</v>
      </c>
      <c r="G133" s="2">
        <v>5.3081179199999999</v>
      </c>
      <c r="H133" s="2">
        <v>0</v>
      </c>
      <c r="I133" s="2">
        <v>0</v>
      </c>
      <c r="J133" s="5" t="s">
        <v>179</v>
      </c>
    </row>
    <row r="134" spans="1:10" ht="15" customHeight="1" x14ac:dyDescent="0.25">
      <c r="A134" t="s">
        <v>57</v>
      </c>
      <c r="B134" s="3" t="s">
        <v>58</v>
      </c>
      <c r="C134" s="2">
        <v>9110.7975873600008</v>
      </c>
      <c r="D134" s="2">
        <v>9101.5098551999999</v>
      </c>
      <c r="E134" s="2">
        <v>0</v>
      </c>
      <c r="F134" s="2">
        <v>4.3053897599999988</v>
      </c>
      <c r="G134" s="2">
        <v>4.9823424000000003</v>
      </c>
      <c r="H134" s="2">
        <v>0</v>
      </c>
      <c r="I134" s="2">
        <v>0</v>
      </c>
      <c r="J134" s="5" t="s">
        <v>183</v>
      </c>
    </row>
    <row r="135" spans="1:10" ht="15" customHeight="1" x14ac:dyDescent="0.25">
      <c r="A135" t="s">
        <v>400</v>
      </c>
      <c r="B135" s="3" t="s">
        <v>401</v>
      </c>
      <c r="C135" s="2">
        <v>9021.5722900799992</v>
      </c>
      <c r="D135" s="2">
        <v>9011.6622187199991</v>
      </c>
      <c r="E135" s="2">
        <v>0</v>
      </c>
      <c r="F135" s="2">
        <v>4.4353915200000005</v>
      </c>
      <c r="G135" s="2">
        <v>5.4746798399999994</v>
      </c>
      <c r="H135" s="2">
        <v>0</v>
      </c>
      <c r="I135" s="2">
        <v>0</v>
      </c>
      <c r="J135" s="5" t="s">
        <v>179</v>
      </c>
    </row>
    <row r="136" spans="1:10" ht="15" customHeight="1" x14ac:dyDescent="0.25">
      <c r="A136" t="s">
        <v>392</v>
      </c>
      <c r="B136" s="3" t="s">
        <v>393</v>
      </c>
      <c r="C136" s="2">
        <v>9012.6556934399996</v>
      </c>
      <c r="D136" s="2">
        <v>9003.43545696</v>
      </c>
      <c r="E136" s="2">
        <v>0</v>
      </c>
      <c r="F136" s="2">
        <v>4.2729119999999989</v>
      </c>
      <c r="G136" s="2">
        <v>4.9473244800000007</v>
      </c>
      <c r="H136" s="2">
        <v>0</v>
      </c>
      <c r="I136" s="2">
        <v>0</v>
      </c>
      <c r="J136" s="5" t="s">
        <v>183</v>
      </c>
    </row>
    <row r="137" spans="1:10" ht="15" customHeight="1" x14ac:dyDescent="0.25">
      <c r="A137" t="s">
        <v>299</v>
      </c>
      <c r="B137" s="3" t="s">
        <v>300</v>
      </c>
      <c r="C137" s="2">
        <v>8875.8435830400012</v>
      </c>
      <c r="D137" s="2">
        <v>8724.4848835200028</v>
      </c>
      <c r="E137" s="2">
        <v>0</v>
      </c>
      <c r="F137" s="2">
        <v>4.0892040000000005</v>
      </c>
      <c r="G137" s="2">
        <v>60.449276160000004</v>
      </c>
      <c r="H137" s="2">
        <v>0</v>
      </c>
      <c r="I137" s="2">
        <v>86.82021936000001</v>
      </c>
      <c r="J137" s="5" t="s">
        <v>179</v>
      </c>
    </row>
    <row r="138" spans="1:10" ht="15" customHeight="1" x14ac:dyDescent="0.25">
      <c r="A138" t="s">
        <v>408</v>
      </c>
      <c r="B138" s="3" t="s">
        <v>409</v>
      </c>
      <c r="C138" s="2">
        <v>8731.9433375999979</v>
      </c>
      <c r="D138" s="2">
        <v>8721.7053134399976</v>
      </c>
      <c r="E138" s="2">
        <v>0</v>
      </c>
      <c r="F138" s="2">
        <v>4.4322163200000002</v>
      </c>
      <c r="G138" s="2">
        <v>5.8058078399999991</v>
      </c>
      <c r="H138" s="2">
        <v>0</v>
      </c>
      <c r="I138" s="2">
        <v>0</v>
      </c>
      <c r="J138" s="5" t="s">
        <v>183</v>
      </c>
    </row>
    <row r="139" spans="1:10" ht="15" customHeight="1" x14ac:dyDescent="0.25">
      <c r="A139" t="s">
        <v>622</v>
      </c>
      <c r="B139" s="3" t="s">
        <v>623</v>
      </c>
      <c r="C139" s="2">
        <v>8656.494325919999</v>
      </c>
      <c r="D139" s="2">
        <v>8647.1537039999985</v>
      </c>
      <c r="E139" s="2">
        <v>0.48752928000000001</v>
      </c>
      <c r="F139" s="2">
        <v>4.0982759999999994</v>
      </c>
      <c r="G139" s="2">
        <v>4.7548166400000005</v>
      </c>
      <c r="H139" s="2">
        <v>0</v>
      </c>
      <c r="I139" s="2">
        <v>0</v>
      </c>
      <c r="J139" s="5" t="s">
        <v>179</v>
      </c>
    </row>
    <row r="140" spans="1:10" ht="15" customHeight="1" x14ac:dyDescent="0.25">
      <c r="A140" t="s">
        <v>386</v>
      </c>
      <c r="B140" s="3" t="s">
        <v>387</v>
      </c>
      <c r="C140" s="2">
        <v>8373.6700084800013</v>
      </c>
      <c r="D140" s="2">
        <v>8364.9175243200007</v>
      </c>
      <c r="E140" s="2">
        <v>0</v>
      </c>
      <c r="F140" s="2">
        <v>4.0064673599999994</v>
      </c>
      <c r="G140" s="2">
        <v>4.7460167999999996</v>
      </c>
      <c r="H140" s="2">
        <v>0</v>
      </c>
      <c r="I140" s="2">
        <v>0</v>
      </c>
      <c r="J140" s="5" t="s">
        <v>183</v>
      </c>
    </row>
    <row r="141" spans="1:10" ht="15" customHeight="1" x14ac:dyDescent="0.25">
      <c r="A141" t="s">
        <v>382</v>
      </c>
      <c r="B141" s="3" t="s">
        <v>383</v>
      </c>
      <c r="C141" s="2">
        <v>8241.0979694399994</v>
      </c>
      <c r="D141" s="2">
        <v>8232.65728992</v>
      </c>
      <c r="E141" s="2">
        <v>0</v>
      </c>
      <c r="F141" s="2">
        <v>3.9032280000000004</v>
      </c>
      <c r="G141" s="2">
        <v>4.5374515199999994</v>
      </c>
      <c r="H141" s="2">
        <v>0</v>
      </c>
      <c r="I141" s="2">
        <v>0</v>
      </c>
      <c r="J141" s="5" t="s">
        <v>183</v>
      </c>
    </row>
    <row r="142" spans="1:10" ht="15" customHeight="1" x14ac:dyDescent="0.25">
      <c r="A142" t="s">
        <v>459</v>
      </c>
      <c r="B142" s="3" t="s">
        <v>460</v>
      </c>
      <c r="C142" s="2">
        <v>8228.5328865600004</v>
      </c>
      <c r="D142" s="2">
        <v>14.105780640000001</v>
      </c>
      <c r="E142" s="2">
        <v>8172.0576000000001</v>
      </c>
      <c r="F142" s="2">
        <v>12.659250239999999</v>
      </c>
      <c r="G142" s="2">
        <v>29.710255679999996</v>
      </c>
      <c r="H142" s="2">
        <v>0</v>
      </c>
      <c r="I142" s="2">
        <v>0</v>
      </c>
      <c r="J142" s="5" t="s">
        <v>225</v>
      </c>
    </row>
    <row r="143" spans="1:10" ht="15" customHeight="1" x14ac:dyDescent="0.25">
      <c r="A143" t="s">
        <v>430</v>
      </c>
      <c r="B143" s="3" t="s">
        <v>431</v>
      </c>
      <c r="C143" s="2">
        <v>8162.5705560000006</v>
      </c>
      <c r="D143" s="2">
        <v>696.47558399999991</v>
      </c>
      <c r="E143" s="2">
        <v>7300.5740640000004</v>
      </c>
      <c r="F143" s="2">
        <v>64.817171999999985</v>
      </c>
      <c r="G143" s="2">
        <v>100.70373600000002</v>
      </c>
      <c r="H143" s="2">
        <v>0</v>
      </c>
      <c r="I143" s="2">
        <v>0</v>
      </c>
      <c r="J143" s="5" t="s">
        <v>251</v>
      </c>
    </row>
    <row r="144" spans="1:10" ht="15" customHeight="1" x14ac:dyDescent="0.25">
      <c r="A144" t="s">
        <v>44</v>
      </c>
      <c r="B144" s="3" t="s">
        <v>45</v>
      </c>
      <c r="C144" s="2">
        <v>8145.559648800001</v>
      </c>
      <c r="D144" s="2">
        <v>8141.1533784000012</v>
      </c>
      <c r="E144" s="2">
        <v>0</v>
      </c>
      <c r="F144" s="2">
        <v>1.9731599999999998</v>
      </c>
      <c r="G144" s="2">
        <v>2.4331103999999999</v>
      </c>
      <c r="H144" s="2">
        <v>0</v>
      </c>
      <c r="I144" s="2">
        <v>0</v>
      </c>
      <c r="J144" s="5" t="s">
        <v>179</v>
      </c>
    </row>
    <row r="145" spans="1:10" ht="15" customHeight="1" x14ac:dyDescent="0.25">
      <c r="A145" t="s">
        <v>410</v>
      </c>
      <c r="B145" s="3" t="s">
        <v>411</v>
      </c>
      <c r="C145" s="2">
        <v>8129.3012639999997</v>
      </c>
      <c r="D145" s="2">
        <v>7695.7689816000002</v>
      </c>
      <c r="E145" s="2">
        <v>0</v>
      </c>
      <c r="F145" s="2">
        <v>3.44881152</v>
      </c>
      <c r="G145" s="2">
        <v>408.80055888000004</v>
      </c>
      <c r="H145" s="2">
        <v>0</v>
      </c>
      <c r="I145" s="2">
        <v>21.282912</v>
      </c>
      <c r="J145" s="5" t="s">
        <v>183</v>
      </c>
    </row>
    <row r="146" spans="1:10" ht="15" customHeight="1" x14ac:dyDescent="0.25">
      <c r="A146" t="s">
        <v>14</v>
      </c>
      <c r="B146" s="3" t="s">
        <v>226</v>
      </c>
      <c r="C146" s="2">
        <v>7976.5344993599983</v>
      </c>
      <c r="D146" s="2">
        <v>7949.1052166399986</v>
      </c>
      <c r="E146" s="2">
        <v>0</v>
      </c>
      <c r="F146" s="2">
        <v>8.1061041599999992</v>
      </c>
      <c r="G146" s="2">
        <v>19.323178559999995</v>
      </c>
      <c r="H146" s="2">
        <v>0</v>
      </c>
      <c r="I146" s="2">
        <v>0</v>
      </c>
      <c r="J146" s="5" t="s">
        <v>192</v>
      </c>
    </row>
    <row r="147" spans="1:10" ht="15" customHeight="1" x14ac:dyDescent="0.25">
      <c r="A147" t="s">
        <v>404</v>
      </c>
      <c r="B147" s="3" t="s">
        <v>405</v>
      </c>
      <c r="C147" s="2">
        <v>7843.648115519999</v>
      </c>
      <c r="D147" s="2">
        <v>7813.7737473599991</v>
      </c>
      <c r="E147" s="2">
        <v>0</v>
      </c>
      <c r="F147" s="2">
        <v>9.3010680000000008</v>
      </c>
      <c r="G147" s="2">
        <v>20.573300160000002</v>
      </c>
      <c r="H147" s="2">
        <v>0</v>
      </c>
      <c r="I147" s="2">
        <v>0</v>
      </c>
      <c r="J147" s="5" t="s">
        <v>179</v>
      </c>
    </row>
    <row r="148" spans="1:10" ht="15" customHeight="1" x14ac:dyDescent="0.25">
      <c r="A148" t="s">
        <v>147</v>
      </c>
      <c r="B148" s="3" t="s">
        <v>561</v>
      </c>
      <c r="C148" s="2">
        <v>7756.6837420800002</v>
      </c>
      <c r="D148" s="2">
        <v>7748.7769497600002</v>
      </c>
      <c r="E148" s="2">
        <v>0</v>
      </c>
      <c r="F148" s="2">
        <v>3.6651787199999997</v>
      </c>
      <c r="G148" s="2">
        <v>4.2416136</v>
      </c>
      <c r="H148" s="2">
        <v>0</v>
      </c>
      <c r="I148" s="2">
        <v>0</v>
      </c>
      <c r="J148" s="5" t="s">
        <v>179</v>
      </c>
    </row>
    <row r="149" spans="1:10" ht="15" customHeight="1" x14ac:dyDescent="0.25">
      <c r="A149" t="s">
        <v>608</v>
      </c>
      <c r="B149" s="3" t="s">
        <v>609</v>
      </c>
      <c r="C149" s="2">
        <v>7633.4545022399989</v>
      </c>
      <c r="D149" s="2">
        <v>7625.5859937599989</v>
      </c>
      <c r="E149" s="2">
        <v>0</v>
      </c>
      <c r="F149" s="2">
        <v>3.597048</v>
      </c>
      <c r="G149" s="2">
        <v>4.2714604799999991</v>
      </c>
      <c r="H149" s="2">
        <v>0</v>
      </c>
      <c r="I149" s="2">
        <v>0</v>
      </c>
      <c r="J149" s="5" t="s">
        <v>228</v>
      </c>
    </row>
    <row r="150" spans="1:10" ht="15" customHeight="1" x14ac:dyDescent="0.25">
      <c r="A150" t="s">
        <v>424</v>
      </c>
      <c r="B150" s="3" t="s">
        <v>425</v>
      </c>
      <c r="C150" s="2">
        <v>7622.9319801599986</v>
      </c>
      <c r="D150" s="2">
        <v>7615.1396764799983</v>
      </c>
      <c r="E150" s="2">
        <v>0</v>
      </c>
      <c r="F150" s="2">
        <v>3.6071179200000008</v>
      </c>
      <c r="G150" s="2">
        <v>4.1851857600000004</v>
      </c>
      <c r="H150" s="2">
        <v>0</v>
      </c>
      <c r="I150" s="2">
        <v>0</v>
      </c>
      <c r="J150" s="5" t="s">
        <v>179</v>
      </c>
    </row>
    <row r="151" spans="1:10" ht="15" customHeight="1" x14ac:dyDescent="0.25">
      <c r="A151" t="s">
        <v>420</v>
      </c>
      <c r="B151" s="3" t="s">
        <v>421</v>
      </c>
      <c r="C151" s="2">
        <v>7579.820203199999</v>
      </c>
      <c r="D151" s="2">
        <v>7571.916948959999</v>
      </c>
      <c r="E151" s="2">
        <v>0</v>
      </c>
      <c r="F151" s="2">
        <v>3.6259876799999997</v>
      </c>
      <c r="G151" s="2">
        <v>4.2772665600000002</v>
      </c>
      <c r="H151" s="2">
        <v>0</v>
      </c>
      <c r="I151" s="2">
        <v>0</v>
      </c>
      <c r="J151" s="5" t="s">
        <v>183</v>
      </c>
    </row>
    <row r="152" spans="1:10" ht="15" customHeight="1" x14ac:dyDescent="0.25">
      <c r="A152" t="s">
        <v>610</v>
      </c>
      <c r="B152" s="3" t="s">
        <v>611</v>
      </c>
      <c r="C152" s="2">
        <v>7533.664225919998</v>
      </c>
      <c r="D152" s="2">
        <v>7525.9836892799985</v>
      </c>
      <c r="E152" s="2">
        <v>0</v>
      </c>
      <c r="F152" s="2">
        <v>3.5603064</v>
      </c>
      <c r="G152" s="2">
        <v>4.1202302400000006</v>
      </c>
      <c r="H152" s="2">
        <v>0</v>
      </c>
      <c r="I152" s="2">
        <v>0</v>
      </c>
      <c r="J152" s="5" t="s">
        <v>183</v>
      </c>
    </row>
    <row r="153" spans="1:10" ht="15" customHeight="1" x14ac:dyDescent="0.25">
      <c r="A153" t="s">
        <v>438</v>
      </c>
      <c r="B153" s="3" t="s">
        <v>439</v>
      </c>
      <c r="C153" s="2">
        <v>7434.1082793600008</v>
      </c>
      <c r="D153" s="2">
        <v>3.4754831999999998</v>
      </c>
      <c r="E153" s="2">
        <v>7392.6064195200006</v>
      </c>
      <c r="F153" s="2">
        <v>11.361772799999999</v>
      </c>
      <c r="G153" s="2">
        <v>26.664603839999998</v>
      </c>
      <c r="H153" s="2">
        <v>0</v>
      </c>
      <c r="I153" s="2">
        <v>0</v>
      </c>
      <c r="J153" s="5" t="s">
        <v>192</v>
      </c>
    </row>
    <row r="154" spans="1:10" ht="15" customHeight="1" x14ac:dyDescent="0.25">
      <c r="A154" t="s">
        <v>520</v>
      </c>
      <c r="B154" s="3" t="s">
        <v>521</v>
      </c>
      <c r="C154" s="2">
        <v>7362.110075040001</v>
      </c>
      <c r="D154" s="2">
        <v>7354.5996384000009</v>
      </c>
      <c r="E154" s="2">
        <v>0</v>
      </c>
      <c r="F154" s="2">
        <v>3.4802913600000003</v>
      </c>
      <c r="G154" s="2">
        <v>4.0301452800000002</v>
      </c>
      <c r="H154" s="2">
        <v>0</v>
      </c>
      <c r="I154" s="2">
        <v>0</v>
      </c>
      <c r="J154" s="5" t="s">
        <v>179</v>
      </c>
    </row>
    <row r="155" spans="1:10" ht="15" customHeight="1" x14ac:dyDescent="0.25">
      <c r="A155" t="s">
        <v>418</v>
      </c>
      <c r="B155" s="3" t="s">
        <v>419</v>
      </c>
      <c r="C155" s="2">
        <v>7267.8722256000019</v>
      </c>
      <c r="D155" s="2">
        <v>7260.0703963200012</v>
      </c>
      <c r="E155" s="2">
        <v>0</v>
      </c>
      <c r="F155" s="2">
        <v>3.5246534400000002</v>
      </c>
      <c r="G155" s="2">
        <v>4.2771758399999991</v>
      </c>
      <c r="H155" s="2">
        <v>0</v>
      </c>
      <c r="I155" s="2">
        <v>0</v>
      </c>
      <c r="J155" s="5" t="s">
        <v>183</v>
      </c>
    </row>
    <row r="156" spans="1:10" ht="15" customHeight="1" x14ac:dyDescent="0.25">
      <c r="A156" t="s">
        <v>324</v>
      </c>
      <c r="B156" s="3" t="s">
        <v>325</v>
      </c>
      <c r="C156" s="2">
        <v>7223.5718352000013</v>
      </c>
      <c r="D156" s="2">
        <v>7216.0164921600008</v>
      </c>
      <c r="E156" s="2">
        <v>0</v>
      </c>
      <c r="F156" s="2">
        <v>3.4575206400000003</v>
      </c>
      <c r="G156" s="2">
        <v>4.0978223999999992</v>
      </c>
      <c r="H156" s="2">
        <v>0</v>
      </c>
      <c r="I156" s="2">
        <v>0</v>
      </c>
      <c r="J156" s="5" t="s">
        <v>183</v>
      </c>
    </row>
    <row r="157" spans="1:10" ht="15" customHeight="1" x14ac:dyDescent="0.25">
      <c r="A157" t="s">
        <v>390</v>
      </c>
      <c r="B157" s="3" t="s">
        <v>391</v>
      </c>
      <c r="C157" s="2">
        <v>7185.210520319999</v>
      </c>
      <c r="D157" s="2">
        <v>6595.4473300799991</v>
      </c>
      <c r="E157" s="2">
        <v>0</v>
      </c>
      <c r="F157" s="2">
        <v>3.17356704</v>
      </c>
      <c r="G157" s="2">
        <v>586.58962320000001</v>
      </c>
      <c r="H157" s="2">
        <v>0</v>
      </c>
      <c r="I157" s="2">
        <v>0</v>
      </c>
      <c r="J157" s="5" t="s">
        <v>183</v>
      </c>
    </row>
    <row r="158" spans="1:10" ht="15" customHeight="1" x14ac:dyDescent="0.25">
      <c r="A158" t="s">
        <v>416</v>
      </c>
      <c r="B158" s="3" t="s">
        <v>417</v>
      </c>
      <c r="C158" s="2">
        <v>7177.1419742399994</v>
      </c>
      <c r="D158" s="2">
        <v>7169.6991239999988</v>
      </c>
      <c r="E158" s="2">
        <v>0</v>
      </c>
      <c r="F158" s="2">
        <v>3.42068832</v>
      </c>
      <c r="G158" s="2">
        <v>4.0221619199999985</v>
      </c>
      <c r="H158" s="2">
        <v>0</v>
      </c>
      <c r="I158" s="2">
        <v>0</v>
      </c>
      <c r="J158" s="5" t="s">
        <v>183</v>
      </c>
    </row>
    <row r="159" spans="1:10" ht="15" customHeight="1" x14ac:dyDescent="0.25">
      <c r="A159" t="s">
        <v>449</v>
      </c>
      <c r="B159" s="3" t="s">
        <v>450</v>
      </c>
      <c r="C159" s="2">
        <v>7131.7127548800008</v>
      </c>
      <c r="D159" s="2">
        <v>7124.3323200000004</v>
      </c>
      <c r="E159" s="2">
        <v>0</v>
      </c>
      <c r="F159" s="2">
        <v>3.3793199999999999</v>
      </c>
      <c r="G159" s="2">
        <v>4.0011148799999994</v>
      </c>
      <c r="H159" s="2">
        <v>0</v>
      </c>
      <c r="I159" s="2">
        <v>0</v>
      </c>
      <c r="J159" s="5" t="s">
        <v>183</v>
      </c>
    </row>
    <row r="160" spans="1:10" ht="15" customHeight="1" x14ac:dyDescent="0.25">
      <c r="A160" t="s">
        <v>455</v>
      </c>
      <c r="B160" s="3" t="s">
        <v>456</v>
      </c>
      <c r="C160" s="2">
        <v>7109.7493521600009</v>
      </c>
      <c r="D160" s="2">
        <v>7102.0503086400013</v>
      </c>
      <c r="E160" s="2">
        <v>0</v>
      </c>
      <c r="F160" s="2">
        <v>3.50161056</v>
      </c>
      <c r="G160" s="2">
        <v>4.1974329600000004</v>
      </c>
      <c r="H160" s="2">
        <v>0</v>
      </c>
      <c r="I160" s="2">
        <v>0</v>
      </c>
      <c r="J160" s="5" t="s">
        <v>183</v>
      </c>
    </row>
    <row r="161" spans="1:10" ht="15" customHeight="1" x14ac:dyDescent="0.25">
      <c r="A161" t="s">
        <v>89</v>
      </c>
      <c r="B161" s="3" t="s">
        <v>90</v>
      </c>
      <c r="C161" s="2">
        <v>6987.6253540799989</v>
      </c>
      <c r="D161" s="2">
        <v>6433.2682747199988</v>
      </c>
      <c r="E161" s="2">
        <v>542.29449455999998</v>
      </c>
      <c r="F161" s="2">
        <v>4.5748281600000009</v>
      </c>
      <c r="G161" s="2">
        <v>7.4877566400000006</v>
      </c>
      <c r="H161" s="2">
        <v>0</v>
      </c>
      <c r="I161" s="2">
        <v>0</v>
      </c>
      <c r="J161" s="5" t="s">
        <v>179</v>
      </c>
    </row>
    <row r="162" spans="1:10" ht="15" customHeight="1" x14ac:dyDescent="0.25">
      <c r="A162" t="s">
        <v>447</v>
      </c>
      <c r="B162" s="3" t="s">
        <v>448</v>
      </c>
      <c r="C162" s="2">
        <v>6946.4489068800003</v>
      </c>
      <c r="D162" s="2">
        <v>6939.3669408000005</v>
      </c>
      <c r="E162" s="2">
        <v>0</v>
      </c>
      <c r="F162" s="2">
        <v>3.2828846400000002</v>
      </c>
      <c r="G162" s="2">
        <v>3.7990814400000006</v>
      </c>
      <c r="H162" s="2">
        <v>0</v>
      </c>
      <c r="I162" s="2">
        <v>0</v>
      </c>
      <c r="J162" s="5" t="s">
        <v>183</v>
      </c>
    </row>
    <row r="163" spans="1:10" ht="15" customHeight="1" x14ac:dyDescent="0.25">
      <c r="A163" t="s">
        <v>518</v>
      </c>
      <c r="B163" s="3" t="s">
        <v>519</v>
      </c>
      <c r="C163" s="2">
        <v>6821.2289073600004</v>
      </c>
      <c r="D163" s="2">
        <v>0</v>
      </c>
      <c r="E163" s="2">
        <v>6786.3096000000005</v>
      </c>
      <c r="F163" s="2">
        <v>10.425996</v>
      </c>
      <c r="G163" s="2">
        <v>24.49331136</v>
      </c>
      <c r="H163" s="2">
        <v>0</v>
      </c>
      <c r="I163" s="2">
        <v>0</v>
      </c>
      <c r="J163" s="5" t="s">
        <v>225</v>
      </c>
    </row>
    <row r="164" spans="1:10" ht="15" customHeight="1" x14ac:dyDescent="0.25">
      <c r="A164" t="s">
        <v>188</v>
      </c>
      <c r="B164" s="3" t="s">
        <v>189</v>
      </c>
      <c r="C164" s="2">
        <v>6767.5848105599998</v>
      </c>
      <c r="D164" s="2">
        <v>6760.6763011200001</v>
      </c>
      <c r="E164" s="2">
        <v>0</v>
      </c>
      <c r="F164" s="2">
        <v>3.2002387200000002</v>
      </c>
      <c r="G164" s="2">
        <v>3.7082707200000002</v>
      </c>
      <c r="H164" s="2">
        <v>0</v>
      </c>
      <c r="I164" s="2">
        <v>0</v>
      </c>
      <c r="J164" s="5" t="s">
        <v>183</v>
      </c>
    </row>
    <row r="165" spans="1:10" ht="15" customHeight="1" x14ac:dyDescent="0.25">
      <c r="A165" t="s">
        <v>474</v>
      </c>
      <c r="B165" s="3" t="s">
        <v>475</v>
      </c>
      <c r="C165" s="2">
        <v>6745.1462164799996</v>
      </c>
      <c r="D165" s="2">
        <v>6742.2816417599997</v>
      </c>
      <c r="E165" s="2">
        <v>0</v>
      </c>
      <c r="F165" s="2">
        <v>1.0000065599999999</v>
      </c>
      <c r="G165" s="2">
        <v>1.8645681599999999</v>
      </c>
      <c r="H165" s="2">
        <v>0</v>
      </c>
      <c r="I165" s="2">
        <v>0</v>
      </c>
      <c r="J165" s="5" t="s">
        <v>179</v>
      </c>
    </row>
    <row r="166" spans="1:10" ht="15" customHeight="1" x14ac:dyDescent="0.25">
      <c r="A166" t="s">
        <v>434</v>
      </c>
      <c r="B166" s="3" t="s">
        <v>435</v>
      </c>
      <c r="C166" s="2">
        <v>6742.9904371199991</v>
      </c>
      <c r="D166" s="2">
        <v>6736.0643279999995</v>
      </c>
      <c r="E166" s="2">
        <v>0</v>
      </c>
      <c r="F166" s="2">
        <v>3.1987871999999995</v>
      </c>
      <c r="G166" s="2">
        <v>3.7273219199999992</v>
      </c>
      <c r="H166" s="2">
        <v>0</v>
      </c>
      <c r="I166" s="2">
        <v>0</v>
      </c>
      <c r="J166" s="5" t="s">
        <v>183</v>
      </c>
    </row>
    <row r="167" spans="1:10" ht="15" customHeight="1" x14ac:dyDescent="0.25">
      <c r="A167" t="s">
        <v>398</v>
      </c>
      <c r="B167" s="3" t="s">
        <v>399</v>
      </c>
      <c r="C167" s="2">
        <v>6615.0150897600006</v>
      </c>
      <c r="D167" s="2">
        <v>6608.112386400001</v>
      </c>
      <c r="E167" s="2">
        <v>0</v>
      </c>
      <c r="F167" s="2">
        <v>3.1624992000000001</v>
      </c>
      <c r="G167" s="2">
        <v>3.7402041599999989</v>
      </c>
      <c r="H167" s="2">
        <v>0</v>
      </c>
      <c r="I167" s="2">
        <v>0</v>
      </c>
      <c r="J167" s="5" t="s">
        <v>183</v>
      </c>
    </row>
    <row r="168" spans="1:10" ht="15" customHeight="1" x14ac:dyDescent="0.25">
      <c r="A168" t="s">
        <v>440</v>
      </c>
      <c r="B168" s="3" t="s">
        <v>441</v>
      </c>
      <c r="C168" s="2">
        <v>6611.4633110400018</v>
      </c>
      <c r="D168" s="2">
        <v>6604.0709918400016</v>
      </c>
      <c r="E168" s="2">
        <v>0</v>
      </c>
      <c r="F168" s="2">
        <v>3.3862147200000003</v>
      </c>
      <c r="G168" s="2">
        <v>4.0061044800000012</v>
      </c>
      <c r="H168" s="2">
        <v>0</v>
      </c>
      <c r="I168" s="2">
        <v>0</v>
      </c>
      <c r="J168" s="5" t="s">
        <v>183</v>
      </c>
    </row>
    <row r="169" spans="1:10" ht="15" customHeight="1" x14ac:dyDescent="0.25">
      <c r="A169" t="s">
        <v>91</v>
      </c>
      <c r="B169" s="3" t="s">
        <v>92</v>
      </c>
      <c r="C169" s="2">
        <v>6590.808</v>
      </c>
      <c r="D169" s="2">
        <v>6590.808</v>
      </c>
      <c r="E169" s="2">
        <v>0</v>
      </c>
      <c r="F169" s="2">
        <v>0</v>
      </c>
      <c r="G169" s="2">
        <v>0</v>
      </c>
      <c r="H169" s="2">
        <v>0</v>
      </c>
      <c r="I169" s="2">
        <v>0</v>
      </c>
      <c r="J169" s="5" t="s">
        <v>211</v>
      </c>
    </row>
    <row r="170" spans="1:10" ht="15" customHeight="1" x14ac:dyDescent="0.25">
      <c r="A170" t="s">
        <v>624</v>
      </c>
      <c r="B170" s="3" t="s">
        <v>625</v>
      </c>
      <c r="C170" s="2">
        <v>6559.3313351999996</v>
      </c>
      <c r="D170" s="2">
        <v>6552.6449083199996</v>
      </c>
      <c r="E170" s="2">
        <v>0</v>
      </c>
      <c r="F170" s="2">
        <v>3.0996302400000006</v>
      </c>
      <c r="G170" s="2">
        <v>3.5867966400000002</v>
      </c>
      <c r="H170" s="2">
        <v>0</v>
      </c>
      <c r="I170" s="2">
        <v>0</v>
      </c>
      <c r="J170" s="5" t="s">
        <v>179</v>
      </c>
    </row>
    <row r="171" spans="1:10" ht="15" customHeight="1" x14ac:dyDescent="0.25">
      <c r="A171" t="s">
        <v>144</v>
      </c>
      <c r="B171" s="3" t="s">
        <v>575</v>
      </c>
      <c r="C171" s="2">
        <v>6534.9736502399992</v>
      </c>
      <c r="D171" s="2">
        <v>6528.224807999999</v>
      </c>
      <c r="E171" s="2">
        <v>0</v>
      </c>
      <c r="F171" s="2">
        <v>3.1096094399999998</v>
      </c>
      <c r="G171" s="2">
        <v>3.6392327999999998</v>
      </c>
      <c r="H171" s="2">
        <v>0</v>
      </c>
      <c r="I171" s="2">
        <v>0</v>
      </c>
      <c r="J171" s="5" t="s">
        <v>183</v>
      </c>
    </row>
    <row r="172" spans="1:10" ht="15" customHeight="1" x14ac:dyDescent="0.25">
      <c r="A172" t="s">
        <v>531</v>
      </c>
      <c r="B172" s="3" t="s">
        <v>532</v>
      </c>
      <c r="C172" s="2">
        <v>6506.8920000000007</v>
      </c>
      <c r="D172" s="2">
        <v>0</v>
      </c>
      <c r="E172" s="2">
        <v>1515.0240000000001</v>
      </c>
      <c r="F172" s="2">
        <v>4991.8680000000004</v>
      </c>
      <c r="G172" s="2">
        <v>0</v>
      </c>
      <c r="H172" s="2">
        <v>0</v>
      </c>
      <c r="I172" s="2">
        <v>0</v>
      </c>
      <c r="J172" s="5" t="s">
        <v>225</v>
      </c>
    </row>
    <row r="173" spans="1:10" ht="15" customHeight="1" x14ac:dyDescent="0.25">
      <c r="A173" t="s">
        <v>483</v>
      </c>
      <c r="B173" s="3" t="s">
        <v>484</v>
      </c>
      <c r="C173" s="2">
        <v>6431.8843411200014</v>
      </c>
      <c r="D173" s="2">
        <v>6426.0417215534417</v>
      </c>
      <c r="E173" s="2">
        <v>0.37038916656000004</v>
      </c>
      <c r="F173" s="2">
        <v>2.5126718400000003</v>
      </c>
      <c r="G173" s="2">
        <v>2.91764592</v>
      </c>
      <c r="H173" s="2">
        <v>0</v>
      </c>
      <c r="I173" s="2">
        <v>4.1912640000000001E-2</v>
      </c>
      <c r="J173" s="5" t="s">
        <v>179</v>
      </c>
    </row>
    <row r="174" spans="1:10" ht="15" customHeight="1" x14ac:dyDescent="0.25">
      <c r="A174" t="s">
        <v>463</v>
      </c>
      <c r="B174" s="3" t="s">
        <v>464</v>
      </c>
      <c r="C174" s="2">
        <v>6237.3033676799996</v>
      </c>
      <c r="D174" s="2">
        <v>6230.6141284799996</v>
      </c>
      <c r="E174" s="2">
        <v>0</v>
      </c>
      <c r="F174" s="2">
        <v>3.0229718399999999</v>
      </c>
      <c r="G174" s="2">
        <v>3.6662673599999995</v>
      </c>
      <c r="H174" s="2">
        <v>0</v>
      </c>
      <c r="I174" s="2">
        <v>0</v>
      </c>
      <c r="J174" s="5" t="s">
        <v>228</v>
      </c>
    </row>
    <row r="175" spans="1:10" ht="15" customHeight="1" x14ac:dyDescent="0.25">
      <c r="A175" t="s">
        <v>465</v>
      </c>
      <c r="B175" s="3" t="s">
        <v>466</v>
      </c>
      <c r="C175" s="2">
        <v>6130.3533782399991</v>
      </c>
      <c r="D175" s="2">
        <v>6123.6004535999991</v>
      </c>
      <c r="E175" s="2">
        <v>0</v>
      </c>
      <c r="F175" s="2">
        <v>3.0126297599999998</v>
      </c>
      <c r="G175" s="2">
        <v>3.7402948800000004</v>
      </c>
      <c r="H175" s="2">
        <v>0</v>
      </c>
      <c r="I175" s="2">
        <v>0</v>
      </c>
      <c r="J175" s="5" t="s">
        <v>183</v>
      </c>
    </row>
    <row r="176" spans="1:10" ht="15" customHeight="1" x14ac:dyDescent="0.25">
      <c r="A176" t="s">
        <v>626</v>
      </c>
      <c r="B176" s="3" t="s">
        <v>627</v>
      </c>
      <c r="C176" s="2">
        <v>6111.7788211200004</v>
      </c>
      <c r="D176" s="2">
        <v>6105.5487158400001</v>
      </c>
      <c r="E176" s="2">
        <v>0</v>
      </c>
      <c r="F176" s="2">
        <v>2.8879804800000004</v>
      </c>
      <c r="G176" s="2">
        <v>3.3421247999999997</v>
      </c>
      <c r="H176" s="2">
        <v>0</v>
      </c>
      <c r="I176" s="2">
        <v>0</v>
      </c>
      <c r="J176" s="5" t="s">
        <v>179</v>
      </c>
    </row>
    <row r="177" spans="1:10" ht="15" customHeight="1" x14ac:dyDescent="0.25">
      <c r="A177" t="s">
        <v>77</v>
      </c>
      <c r="B177" s="3" t="s">
        <v>78</v>
      </c>
      <c r="C177" s="2">
        <v>5944.3080681600004</v>
      </c>
      <c r="D177" s="2">
        <v>5938.2123192000008</v>
      </c>
      <c r="E177" s="2">
        <v>0</v>
      </c>
      <c r="F177" s="2">
        <v>2.8172188800000004</v>
      </c>
      <c r="G177" s="2">
        <v>3.2785300800000003</v>
      </c>
      <c r="H177" s="2">
        <v>0</v>
      </c>
      <c r="I177" s="2">
        <v>0</v>
      </c>
      <c r="J177" s="5" t="s">
        <v>228</v>
      </c>
    </row>
    <row r="178" spans="1:10" ht="15" customHeight="1" x14ac:dyDescent="0.25">
      <c r="A178" t="s">
        <v>428</v>
      </c>
      <c r="B178" s="3" t="s">
        <v>429</v>
      </c>
      <c r="C178" s="2">
        <v>5901.0380755199994</v>
      </c>
      <c r="D178" s="2">
        <v>5633.0593603199995</v>
      </c>
      <c r="E178" s="2">
        <v>0</v>
      </c>
      <c r="F178" s="2">
        <v>2.6945654400000003</v>
      </c>
      <c r="G178" s="2">
        <v>265.28414975999999</v>
      </c>
      <c r="H178" s="2">
        <v>0</v>
      </c>
      <c r="I178" s="2">
        <v>0</v>
      </c>
      <c r="J178" s="5" t="s">
        <v>183</v>
      </c>
    </row>
    <row r="179" spans="1:10" ht="15" customHeight="1" x14ac:dyDescent="0.25">
      <c r="A179" t="s">
        <v>451</v>
      </c>
      <c r="B179" s="3" t="s">
        <v>452</v>
      </c>
      <c r="C179" s="2">
        <v>5746.8397492799986</v>
      </c>
      <c r="D179" s="2">
        <v>5740.4023487999993</v>
      </c>
      <c r="E179" s="2">
        <v>0</v>
      </c>
      <c r="F179" s="2">
        <v>2.8418039999999998</v>
      </c>
      <c r="G179" s="2">
        <v>3.5955964800000002</v>
      </c>
      <c r="H179" s="2">
        <v>0</v>
      </c>
      <c r="I179" s="2">
        <v>0</v>
      </c>
      <c r="J179" s="5" t="s">
        <v>179</v>
      </c>
    </row>
    <row r="180" spans="1:10" ht="15" customHeight="1" x14ac:dyDescent="0.25">
      <c r="A180" t="s">
        <v>489</v>
      </c>
      <c r="B180" s="3" t="s">
        <v>490</v>
      </c>
      <c r="C180" s="2">
        <v>5694.4206446400003</v>
      </c>
      <c r="D180" s="2">
        <v>3594.3899040000001</v>
      </c>
      <c r="E180" s="2">
        <v>0</v>
      </c>
      <c r="F180" s="2">
        <v>163.47226895999998</v>
      </c>
      <c r="G180" s="2">
        <v>1936.5584716800004</v>
      </c>
      <c r="H180" s="2">
        <v>0</v>
      </c>
      <c r="I180" s="2">
        <v>0</v>
      </c>
      <c r="J180" s="5" t="s">
        <v>179</v>
      </c>
    </row>
    <row r="181" spans="1:10" ht="15" customHeight="1" x14ac:dyDescent="0.25">
      <c r="A181" t="s">
        <v>436</v>
      </c>
      <c r="B181" s="3" t="s">
        <v>437</v>
      </c>
      <c r="C181" s="2">
        <v>5633.1990691200008</v>
      </c>
      <c r="D181" s="2">
        <v>5627.437986240001</v>
      </c>
      <c r="E181" s="2">
        <v>0</v>
      </c>
      <c r="F181" s="2">
        <v>2.6661700799999997</v>
      </c>
      <c r="G181" s="2">
        <v>3.0949127999999999</v>
      </c>
      <c r="H181" s="2">
        <v>0</v>
      </c>
      <c r="I181" s="2">
        <v>0</v>
      </c>
      <c r="J181" s="5" t="s">
        <v>183</v>
      </c>
    </row>
    <row r="182" spans="1:10" ht="15" customHeight="1" x14ac:dyDescent="0.25">
      <c r="A182" t="s">
        <v>512</v>
      </c>
      <c r="B182" s="3" t="s">
        <v>513</v>
      </c>
      <c r="C182" s="2">
        <v>5622.726443040001</v>
      </c>
      <c r="D182" s="2">
        <v>5616.9848649600008</v>
      </c>
      <c r="E182" s="2">
        <v>0</v>
      </c>
      <c r="F182" s="2">
        <v>2.6593660799999999</v>
      </c>
      <c r="G182" s="2">
        <v>3.0822120000000002</v>
      </c>
      <c r="H182" s="2">
        <v>0</v>
      </c>
      <c r="I182" s="2">
        <v>0</v>
      </c>
      <c r="J182" s="5" t="s">
        <v>228</v>
      </c>
    </row>
    <row r="183" spans="1:10" ht="15" customHeight="1" x14ac:dyDescent="0.25">
      <c r="A183" t="s">
        <v>65</v>
      </c>
      <c r="B183" s="3" t="s">
        <v>66</v>
      </c>
      <c r="C183" s="2">
        <v>5499.2875492799994</v>
      </c>
      <c r="D183" s="2">
        <v>5493.6809625599999</v>
      </c>
      <c r="E183" s="2">
        <v>0</v>
      </c>
      <c r="F183" s="2">
        <v>2.5989465599999999</v>
      </c>
      <c r="G183" s="2">
        <v>3.0076401600000002</v>
      </c>
      <c r="H183" s="2">
        <v>0</v>
      </c>
      <c r="I183" s="2">
        <v>0</v>
      </c>
      <c r="J183" s="5" t="s">
        <v>594</v>
      </c>
    </row>
    <row r="184" spans="1:10" ht="15" customHeight="1" x14ac:dyDescent="0.25">
      <c r="A184" t="s">
        <v>529</v>
      </c>
      <c r="B184" s="3" t="s">
        <v>530</v>
      </c>
      <c r="C184" s="2">
        <v>5459.4826070400022</v>
      </c>
      <c r="D184" s="2">
        <v>5446.854927360002</v>
      </c>
      <c r="E184" s="2">
        <v>0</v>
      </c>
      <c r="F184" s="2">
        <v>5.4363960000000002</v>
      </c>
      <c r="G184" s="2">
        <v>7.1912836800000024</v>
      </c>
      <c r="H184" s="2">
        <v>0</v>
      </c>
      <c r="I184" s="2">
        <v>0</v>
      </c>
      <c r="J184" s="5" t="s">
        <v>183</v>
      </c>
    </row>
    <row r="185" spans="1:10" ht="15" customHeight="1" x14ac:dyDescent="0.25">
      <c r="A185" t="s">
        <v>494</v>
      </c>
      <c r="B185" s="3" t="s">
        <v>495</v>
      </c>
      <c r="C185" s="2">
        <v>5411.2817102399995</v>
      </c>
      <c r="D185" s="2">
        <v>5405.6685916799997</v>
      </c>
      <c r="E185" s="2">
        <v>0</v>
      </c>
      <c r="F185" s="2">
        <v>2.5792603199999999</v>
      </c>
      <c r="G185" s="2">
        <v>3.0338582399999994</v>
      </c>
      <c r="H185" s="2">
        <v>0</v>
      </c>
      <c r="I185" s="2">
        <v>0</v>
      </c>
      <c r="J185" s="5" t="s">
        <v>183</v>
      </c>
    </row>
    <row r="186" spans="1:10" ht="15" customHeight="1" x14ac:dyDescent="0.25">
      <c r="A186" t="s">
        <v>145</v>
      </c>
      <c r="B186" s="3" t="s">
        <v>146</v>
      </c>
      <c r="C186" s="2">
        <v>5225.443967520001</v>
      </c>
      <c r="D186" s="2">
        <v>5208.1956460800011</v>
      </c>
      <c r="E186" s="2">
        <v>0</v>
      </c>
      <c r="F186" s="2">
        <v>5.3375112000000025</v>
      </c>
      <c r="G186" s="2">
        <v>11.91081024</v>
      </c>
      <c r="H186" s="2">
        <v>0</v>
      </c>
      <c r="I186" s="2">
        <v>0</v>
      </c>
      <c r="J186" s="5" t="s">
        <v>183</v>
      </c>
    </row>
    <row r="187" spans="1:10" ht="15" customHeight="1" x14ac:dyDescent="0.25">
      <c r="A187" t="s">
        <v>525</v>
      </c>
      <c r="B187" s="3" t="s">
        <v>526</v>
      </c>
      <c r="C187" s="2">
        <v>5198.3017228800009</v>
      </c>
      <c r="D187" s="2">
        <v>5192.7916622400007</v>
      </c>
      <c r="E187" s="2">
        <v>0</v>
      </c>
      <c r="F187" s="2">
        <v>2.5049606399999997</v>
      </c>
      <c r="G187" s="2">
        <v>3.0051000000000001</v>
      </c>
      <c r="H187" s="2">
        <v>0</v>
      </c>
      <c r="I187" s="2">
        <v>0</v>
      </c>
      <c r="J187" s="5" t="s">
        <v>183</v>
      </c>
    </row>
    <row r="188" spans="1:10" ht="15" customHeight="1" x14ac:dyDescent="0.25">
      <c r="A188" t="s">
        <v>498</v>
      </c>
      <c r="B188" s="3" t="s">
        <v>499</v>
      </c>
      <c r="C188" s="2">
        <v>5197.0652092799992</v>
      </c>
      <c r="D188" s="2">
        <v>5191.7667983999991</v>
      </c>
      <c r="E188" s="2">
        <v>0</v>
      </c>
      <c r="F188" s="2">
        <v>2.4560625599999999</v>
      </c>
      <c r="G188" s="2">
        <v>2.8423483200000002</v>
      </c>
      <c r="H188" s="2">
        <v>0</v>
      </c>
      <c r="I188" s="2">
        <v>0</v>
      </c>
      <c r="J188" s="5" t="s">
        <v>179</v>
      </c>
    </row>
    <row r="189" spans="1:10" ht="15" customHeight="1" x14ac:dyDescent="0.25">
      <c r="A189" t="s">
        <v>476</v>
      </c>
      <c r="B189" s="3" t="s">
        <v>477</v>
      </c>
      <c r="C189" s="2">
        <v>5136.5056175999998</v>
      </c>
      <c r="D189" s="2">
        <v>51.50011104</v>
      </c>
      <c r="E189" s="2">
        <v>5020.8167519999997</v>
      </c>
      <c r="F189" s="2">
        <v>9.2555265600000016</v>
      </c>
      <c r="G189" s="2">
        <v>54.933228</v>
      </c>
      <c r="H189" s="2">
        <v>0</v>
      </c>
      <c r="I189" s="2">
        <v>0</v>
      </c>
      <c r="J189" s="5" t="s">
        <v>228</v>
      </c>
    </row>
    <row r="190" spans="1:10" ht="15" customHeight="1" x14ac:dyDescent="0.25">
      <c r="A190" t="s">
        <v>533</v>
      </c>
      <c r="B190" s="3" t="s">
        <v>534</v>
      </c>
      <c r="C190" s="2">
        <v>5028.2248564800002</v>
      </c>
      <c r="D190" s="2">
        <v>5023.0539979200003</v>
      </c>
      <c r="E190" s="2">
        <v>0</v>
      </c>
      <c r="F190" s="2">
        <v>2.3908348800000003</v>
      </c>
      <c r="G190" s="2">
        <v>2.7800236800000002</v>
      </c>
      <c r="H190" s="2">
        <v>0</v>
      </c>
      <c r="I190" s="2">
        <v>0</v>
      </c>
      <c r="J190" s="5" t="s">
        <v>183</v>
      </c>
    </row>
    <row r="191" spans="1:10" ht="15" customHeight="1" x14ac:dyDescent="0.25">
      <c r="A191" t="s">
        <v>500</v>
      </c>
      <c r="B191" s="3" t="s">
        <v>501</v>
      </c>
      <c r="C191" s="2">
        <v>4958.5252248000015</v>
      </c>
      <c r="D191" s="2">
        <v>4952.9190009600015</v>
      </c>
      <c r="E191" s="2">
        <v>0</v>
      </c>
      <c r="F191" s="2">
        <v>2.5430630399999994</v>
      </c>
      <c r="G191" s="2">
        <v>3.0631607999999995</v>
      </c>
      <c r="H191" s="2">
        <v>0</v>
      </c>
      <c r="I191" s="2">
        <v>0</v>
      </c>
      <c r="J191" s="5" t="s">
        <v>183</v>
      </c>
    </row>
    <row r="192" spans="1:10" ht="15" customHeight="1" x14ac:dyDescent="0.25">
      <c r="A192" t="s">
        <v>504</v>
      </c>
      <c r="B192" s="3" t="s">
        <v>505</v>
      </c>
      <c r="C192" s="2">
        <v>4939.1222126399998</v>
      </c>
      <c r="D192" s="2">
        <v>4934.0871619199997</v>
      </c>
      <c r="E192" s="2">
        <v>0</v>
      </c>
      <c r="F192" s="2">
        <v>2.3340441599999999</v>
      </c>
      <c r="G192" s="2">
        <v>2.7010065599999997</v>
      </c>
      <c r="H192" s="2">
        <v>0</v>
      </c>
      <c r="I192" s="2">
        <v>0</v>
      </c>
      <c r="J192" s="5" t="s">
        <v>179</v>
      </c>
    </row>
    <row r="193" spans="1:10" ht="15" customHeight="1" x14ac:dyDescent="0.25">
      <c r="A193" t="s">
        <v>27</v>
      </c>
      <c r="B193" s="3" t="s">
        <v>28</v>
      </c>
      <c r="C193" s="2">
        <v>4938.1750051199997</v>
      </c>
      <c r="D193" s="2">
        <v>3855.8388657599999</v>
      </c>
      <c r="E193" s="2">
        <v>0</v>
      </c>
      <c r="F193" s="2">
        <v>1080.1463400000002</v>
      </c>
      <c r="G193" s="2">
        <v>2.1897993600000003</v>
      </c>
      <c r="H193" s="2">
        <v>0</v>
      </c>
      <c r="I193" s="2">
        <v>0</v>
      </c>
      <c r="J193" s="5" t="s">
        <v>211</v>
      </c>
    </row>
    <row r="194" spans="1:10" ht="15" customHeight="1" x14ac:dyDescent="0.25">
      <c r="A194" t="s">
        <v>442</v>
      </c>
      <c r="B194" s="3" t="s">
        <v>443</v>
      </c>
      <c r="C194" s="2">
        <v>4915.9737345600006</v>
      </c>
      <c r="D194" s="2">
        <v>4910.7666787200005</v>
      </c>
      <c r="E194" s="2">
        <v>0</v>
      </c>
      <c r="F194" s="2">
        <v>2.3951894400000002</v>
      </c>
      <c r="G194" s="2">
        <v>2.8118664</v>
      </c>
      <c r="H194" s="2">
        <v>0</v>
      </c>
      <c r="I194" s="2">
        <v>0</v>
      </c>
      <c r="J194" s="5" t="s">
        <v>179</v>
      </c>
    </row>
    <row r="195" spans="1:10" ht="15" customHeight="1" x14ac:dyDescent="0.25">
      <c r="A195" t="s">
        <v>522</v>
      </c>
      <c r="B195" s="3" t="s">
        <v>523</v>
      </c>
      <c r="C195" s="2">
        <v>4881.4648444800005</v>
      </c>
      <c r="D195" s="2">
        <v>4876.4368699200004</v>
      </c>
      <c r="E195" s="2">
        <v>0</v>
      </c>
      <c r="F195" s="2">
        <v>2.2974840000000003</v>
      </c>
      <c r="G195" s="2">
        <v>2.7304905600000002</v>
      </c>
      <c r="H195" s="2">
        <v>0</v>
      </c>
      <c r="I195" s="2">
        <v>0</v>
      </c>
      <c r="J195" s="5" t="s">
        <v>228</v>
      </c>
    </row>
    <row r="196" spans="1:10" ht="15" customHeight="1" x14ac:dyDescent="0.25">
      <c r="A196" t="s">
        <v>432</v>
      </c>
      <c r="B196" s="3" t="s">
        <v>433</v>
      </c>
      <c r="C196" s="2">
        <v>4657.7484172799996</v>
      </c>
      <c r="D196" s="2">
        <v>4652.8019092799996</v>
      </c>
      <c r="E196" s="2">
        <v>0</v>
      </c>
      <c r="F196" s="2">
        <v>2.2464086400000003</v>
      </c>
      <c r="G196" s="2">
        <v>2.7000993600000003</v>
      </c>
      <c r="H196" s="2">
        <v>0</v>
      </c>
      <c r="I196" s="2">
        <v>0</v>
      </c>
      <c r="J196" s="5" t="s">
        <v>179</v>
      </c>
    </row>
    <row r="197" spans="1:10" ht="15" customHeight="1" x14ac:dyDescent="0.25">
      <c r="A197" t="s">
        <v>481</v>
      </c>
      <c r="B197" s="3" t="s">
        <v>482</v>
      </c>
      <c r="C197" s="2">
        <v>4612.1115398400007</v>
      </c>
      <c r="D197" s="2">
        <v>4607.2895904000006</v>
      </c>
      <c r="E197" s="2">
        <v>0</v>
      </c>
      <c r="F197" s="2">
        <v>2.2348871999999997</v>
      </c>
      <c r="G197" s="2">
        <v>2.5870622400000003</v>
      </c>
      <c r="H197" s="2">
        <v>0</v>
      </c>
      <c r="I197" s="2">
        <v>0</v>
      </c>
      <c r="J197" s="5" t="s">
        <v>192</v>
      </c>
    </row>
    <row r="198" spans="1:10" ht="15" customHeight="1" x14ac:dyDescent="0.25">
      <c r="A198" t="s">
        <v>69</v>
      </c>
      <c r="B198" s="3" t="s">
        <v>70</v>
      </c>
      <c r="C198" s="2">
        <v>4566.9611030400001</v>
      </c>
      <c r="D198" s="2">
        <v>4562.3056248000003</v>
      </c>
      <c r="E198" s="2">
        <v>0</v>
      </c>
      <c r="F198" s="2">
        <v>2.1579566400000001</v>
      </c>
      <c r="G198" s="2">
        <v>2.4975216000000002</v>
      </c>
      <c r="H198" s="2">
        <v>0</v>
      </c>
      <c r="I198" s="2">
        <v>0</v>
      </c>
      <c r="J198" s="5" t="s">
        <v>179</v>
      </c>
    </row>
    <row r="199" spans="1:10" ht="15" customHeight="1" x14ac:dyDescent="0.25">
      <c r="A199" t="s">
        <v>16</v>
      </c>
      <c r="B199" s="3" t="s">
        <v>444</v>
      </c>
      <c r="C199" s="2">
        <v>4540.0906555199999</v>
      </c>
      <c r="D199" s="2">
        <v>4531.4644536000005</v>
      </c>
      <c r="E199" s="2">
        <v>0</v>
      </c>
      <c r="F199" s="2">
        <v>3.0300479999999999</v>
      </c>
      <c r="G199" s="2">
        <v>5.5961539199999999</v>
      </c>
      <c r="H199" s="2">
        <v>0</v>
      </c>
      <c r="I199" s="2">
        <v>0</v>
      </c>
      <c r="J199" s="5" t="s">
        <v>228</v>
      </c>
    </row>
    <row r="200" spans="1:10" ht="15" customHeight="1" x14ac:dyDescent="0.25">
      <c r="A200" t="s">
        <v>510</v>
      </c>
      <c r="B200" s="3" t="s">
        <v>511</v>
      </c>
      <c r="C200" s="2">
        <v>4531.7025936</v>
      </c>
      <c r="D200" s="2">
        <v>4526.9860607999999</v>
      </c>
      <c r="E200" s="2">
        <v>0</v>
      </c>
      <c r="F200" s="2">
        <v>2.163672</v>
      </c>
      <c r="G200" s="2">
        <v>2.5528607999999999</v>
      </c>
      <c r="H200" s="2">
        <v>0</v>
      </c>
      <c r="I200" s="2">
        <v>0</v>
      </c>
      <c r="J200" s="5" t="s">
        <v>183</v>
      </c>
    </row>
    <row r="201" spans="1:10" ht="15" customHeight="1" x14ac:dyDescent="0.25">
      <c r="A201" t="s">
        <v>75</v>
      </c>
      <c r="B201" s="3" t="s">
        <v>76</v>
      </c>
      <c r="C201" s="2">
        <v>4415.493448799999</v>
      </c>
      <c r="D201" s="2">
        <v>4410.9920131199997</v>
      </c>
      <c r="E201" s="2">
        <v>0</v>
      </c>
      <c r="F201" s="2">
        <v>2.0864692800000002</v>
      </c>
      <c r="G201" s="2">
        <v>2.4149664</v>
      </c>
      <c r="H201" s="2">
        <v>0</v>
      </c>
      <c r="I201" s="2">
        <v>0</v>
      </c>
      <c r="J201" s="5" t="s">
        <v>179</v>
      </c>
    </row>
    <row r="202" spans="1:10" ht="15" customHeight="1" x14ac:dyDescent="0.25">
      <c r="A202" t="s">
        <v>453</v>
      </c>
      <c r="B202" s="3" t="s">
        <v>454</v>
      </c>
      <c r="C202" s="2">
        <v>4372.8048806400002</v>
      </c>
      <c r="D202" s="2">
        <v>4368.1953974399994</v>
      </c>
      <c r="E202" s="2">
        <v>0</v>
      </c>
      <c r="F202" s="2">
        <v>2.1203078399999997</v>
      </c>
      <c r="G202" s="2">
        <v>2.4891753600000004</v>
      </c>
      <c r="H202" s="2">
        <v>0</v>
      </c>
      <c r="I202" s="2">
        <v>0</v>
      </c>
      <c r="J202" s="5" t="s">
        <v>183</v>
      </c>
    </row>
    <row r="203" spans="1:10" ht="15" customHeight="1" x14ac:dyDescent="0.25">
      <c r="A203" t="s">
        <v>502</v>
      </c>
      <c r="B203" s="3" t="s">
        <v>503</v>
      </c>
      <c r="C203" s="2">
        <v>4364.3645640000004</v>
      </c>
      <c r="D203" s="2">
        <v>4359.9113006400003</v>
      </c>
      <c r="E203" s="2">
        <v>0</v>
      </c>
      <c r="F203" s="2">
        <v>2.0633356799999998</v>
      </c>
      <c r="G203" s="2">
        <v>2.3899276800000009</v>
      </c>
      <c r="H203" s="2">
        <v>0</v>
      </c>
      <c r="I203" s="2">
        <v>0</v>
      </c>
      <c r="J203" s="5" t="s">
        <v>179</v>
      </c>
    </row>
    <row r="204" spans="1:10" ht="15" customHeight="1" x14ac:dyDescent="0.25">
      <c r="A204" t="s">
        <v>67</v>
      </c>
      <c r="B204" s="3" t="s">
        <v>68</v>
      </c>
      <c r="C204" s="2">
        <v>4283.0324510399987</v>
      </c>
      <c r="D204" s="2">
        <v>4278.5653075199989</v>
      </c>
      <c r="E204" s="2">
        <v>0</v>
      </c>
      <c r="F204" s="2">
        <v>2.0472782400000002</v>
      </c>
      <c r="G204" s="2">
        <v>2.4198652800000002</v>
      </c>
      <c r="H204" s="2">
        <v>0</v>
      </c>
      <c r="I204" s="2">
        <v>0</v>
      </c>
      <c r="J204" s="5" t="s">
        <v>183</v>
      </c>
    </row>
    <row r="205" spans="1:10" ht="15" customHeight="1" x14ac:dyDescent="0.25">
      <c r="A205" t="s">
        <v>53</v>
      </c>
      <c r="B205" s="34" t="s">
        <v>54</v>
      </c>
      <c r="C205" s="2">
        <f>SUM(D205:I205)</f>
        <v>4255.645716</v>
      </c>
      <c r="D205" s="2">
        <v>4248.2460484799994</v>
      </c>
      <c r="E205" s="2">
        <v>0</v>
      </c>
      <c r="F205" s="2">
        <v>3.39447024</v>
      </c>
      <c r="G205" s="2">
        <v>4.00519728</v>
      </c>
      <c r="H205" s="2">
        <v>0</v>
      </c>
      <c r="I205" s="2">
        <v>0</v>
      </c>
      <c r="J205" t="s">
        <v>183</v>
      </c>
    </row>
    <row r="206" spans="1:10" ht="15" customHeight="1" x14ac:dyDescent="0.25">
      <c r="A206" t="s">
        <v>614</v>
      </c>
      <c r="B206" s="3" t="s">
        <v>615</v>
      </c>
      <c r="C206" s="2">
        <v>4222.2400718399995</v>
      </c>
      <c r="D206" s="2">
        <v>4217.9356799999996</v>
      </c>
      <c r="E206" s="2">
        <v>0</v>
      </c>
      <c r="F206" s="2">
        <v>1.9952956800000001</v>
      </c>
      <c r="G206" s="2">
        <v>2.3090961599999997</v>
      </c>
      <c r="H206" s="2">
        <v>0</v>
      </c>
      <c r="I206" s="2">
        <v>0</v>
      </c>
      <c r="J206" s="5" t="s">
        <v>183</v>
      </c>
    </row>
    <row r="207" spans="1:10" ht="15" customHeight="1" x14ac:dyDescent="0.25">
      <c r="A207" t="s">
        <v>468</v>
      </c>
      <c r="B207" s="3" t="s">
        <v>469</v>
      </c>
      <c r="C207" s="2">
        <v>4216.2999984000016</v>
      </c>
      <c r="D207" s="2">
        <v>4211.836483680001</v>
      </c>
      <c r="E207" s="2">
        <v>0</v>
      </c>
      <c r="F207" s="2">
        <v>2.02958784</v>
      </c>
      <c r="G207" s="2">
        <v>2.43392688</v>
      </c>
      <c r="H207" s="2">
        <v>0</v>
      </c>
      <c r="I207" s="2">
        <v>0</v>
      </c>
      <c r="J207" s="5" t="s">
        <v>183</v>
      </c>
    </row>
    <row r="208" spans="1:10" ht="15" customHeight="1" x14ac:dyDescent="0.25">
      <c r="A208" t="s">
        <v>516</v>
      </c>
      <c r="B208" s="3" t="s">
        <v>517</v>
      </c>
      <c r="C208" s="2">
        <v>4161.1857839999993</v>
      </c>
      <c r="D208" s="2">
        <v>4156.8623409599995</v>
      </c>
      <c r="E208" s="2">
        <v>0</v>
      </c>
      <c r="F208" s="2">
        <v>1.9882195200000006</v>
      </c>
      <c r="G208" s="2">
        <v>2.3352235199999996</v>
      </c>
      <c r="H208" s="2">
        <v>0</v>
      </c>
      <c r="I208" s="2">
        <v>0</v>
      </c>
      <c r="J208" s="5" t="s">
        <v>183</v>
      </c>
    </row>
    <row r="209" spans="1:10" ht="15" customHeight="1" x14ac:dyDescent="0.25">
      <c r="A209" t="s">
        <v>93</v>
      </c>
      <c r="B209" s="3" t="s">
        <v>94</v>
      </c>
      <c r="C209" s="2">
        <v>4114.702035360001</v>
      </c>
      <c r="D209" s="2">
        <v>4110.3918374400009</v>
      </c>
      <c r="E209" s="2">
        <v>0</v>
      </c>
      <c r="F209" s="2">
        <v>1.9834113600000001</v>
      </c>
      <c r="G209" s="2">
        <v>2.3267865599999999</v>
      </c>
      <c r="H209" s="2">
        <v>0</v>
      </c>
      <c r="I209" s="2">
        <v>0</v>
      </c>
      <c r="J209" s="5" t="s">
        <v>183</v>
      </c>
    </row>
    <row r="210" spans="1:10" ht="15" customHeight="1" x14ac:dyDescent="0.25">
      <c r="A210" t="s">
        <v>548</v>
      </c>
      <c r="B210" s="3" t="s">
        <v>549</v>
      </c>
      <c r="C210" s="2">
        <v>4046.7779755200004</v>
      </c>
      <c r="D210" s="2">
        <v>4042.6762521600003</v>
      </c>
      <c r="E210" s="2">
        <v>0</v>
      </c>
      <c r="F210" s="2">
        <v>1.911924</v>
      </c>
      <c r="G210" s="2">
        <v>2.1897993599999999</v>
      </c>
      <c r="H210" s="2">
        <v>0</v>
      </c>
      <c r="I210" s="2">
        <v>0</v>
      </c>
      <c r="J210" s="5" t="s">
        <v>183</v>
      </c>
    </row>
    <row r="211" spans="1:10" ht="15" customHeight="1" x14ac:dyDescent="0.25">
      <c r="A211" t="s">
        <v>254</v>
      </c>
      <c r="B211" s="3" t="s">
        <v>543</v>
      </c>
      <c r="C211" s="2">
        <v>3990.6592185600007</v>
      </c>
      <c r="D211" s="2">
        <v>3986.5870699200004</v>
      </c>
      <c r="E211" s="2">
        <v>0</v>
      </c>
      <c r="F211" s="2">
        <v>1.8872481600000002</v>
      </c>
      <c r="G211" s="2">
        <v>2.1849004800000005</v>
      </c>
      <c r="H211" s="2">
        <v>0</v>
      </c>
      <c r="I211" s="2">
        <v>0</v>
      </c>
      <c r="J211" s="5" t="s">
        <v>179</v>
      </c>
    </row>
    <row r="212" spans="1:10" ht="15" customHeight="1" x14ac:dyDescent="0.25">
      <c r="A212" t="s">
        <v>73</v>
      </c>
      <c r="B212" s="3" t="s">
        <v>74</v>
      </c>
      <c r="C212" s="2">
        <v>3837.9173112000003</v>
      </c>
      <c r="D212" s="2">
        <v>3833.63841168</v>
      </c>
      <c r="E212" s="2">
        <v>0</v>
      </c>
      <c r="F212" s="2">
        <v>1.89759024</v>
      </c>
      <c r="G212" s="2">
        <v>2.38130928</v>
      </c>
      <c r="H212" s="2">
        <v>0</v>
      </c>
      <c r="I212" s="2">
        <v>0</v>
      </c>
      <c r="J212" s="5" t="s">
        <v>179</v>
      </c>
    </row>
    <row r="213" spans="1:10" ht="15" customHeight="1" x14ac:dyDescent="0.25">
      <c r="A213" t="s">
        <v>541</v>
      </c>
      <c r="B213" s="3" t="s">
        <v>542</v>
      </c>
      <c r="C213" s="2">
        <v>3795.1209676799999</v>
      </c>
      <c r="D213" s="2">
        <v>3563.6943383999997</v>
      </c>
      <c r="E213" s="2">
        <v>0</v>
      </c>
      <c r="F213" s="2">
        <v>1.74781152</v>
      </c>
      <c r="G213" s="2">
        <v>2.1530577600000003</v>
      </c>
      <c r="H213" s="2">
        <v>227.52576000000002</v>
      </c>
      <c r="I213" s="2">
        <v>0</v>
      </c>
      <c r="J213" s="5" t="s">
        <v>183</v>
      </c>
    </row>
    <row r="214" spans="1:10" ht="15" customHeight="1" x14ac:dyDescent="0.25">
      <c r="A214" t="s">
        <v>550</v>
      </c>
      <c r="B214" s="3" t="s">
        <v>551</v>
      </c>
      <c r="C214" s="2">
        <v>3794.8121567999997</v>
      </c>
      <c r="D214" s="2">
        <v>3790.9401364799996</v>
      </c>
      <c r="E214" s="2">
        <v>0</v>
      </c>
      <c r="F214" s="2">
        <v>1.7944416000000003</v>
      </c>
      <c r="G214" s="2">
        <v>2.0775787200000004</v>
      </c>
      <c r="H214" s="2">
        <v>0</v>
      </c>
      <c r="I214" s="2">
        <v>0</v>
      </c>
      <c r="J214" s="5" t="s">
        <v>183</v>
      </c>
    </row>
    <row r="215" spans="1:10" ht="15" customHeight="1" x14ac:dyDescent="0.25">
      <c r="A215" t="s">
        <v>537</v>
      </c>
      <c r="B215" s="3" t="s">
        <v>538</v>
      </c>
      <c r="C215" s="2">
        <v>3764.3564548799995</v>
      </c>
      <c r="D215" s="2">
        <v>3760.5193617599998</v>
      </c>
      <c r="E215" s="2">
        <v>0</v>
      </c>
      <c r="F215" s="2">
        <v>1.7787470399999998</v>
      </c>
      <c r="G215" s="2">
        <v>2.0583460799999997</v>
      </c>
      <c r="H215" s="2">
        <v>0</v>
      </c>
      <c r="I215" s="2">
        <v>0</v>
      </c>
      <c r="J215" s="5" t="s">
        <v>179</v>
      </c>
    </row>
    <row r="216" spans="1:10" ht="15" customHeight="1" x14ac:dyDescent="0.25">
      <c r="A216" t="s">
        <v>546</v>
      </c>
      <c r="B216" s="3" t="s">
        <v>547</v>
      </c>
      <c r="C216" s="2">
        <v>3732.8984784000008</v>
      </c>
      <c r="D216" s="2">
        <v>3729.0610224000006</v>
      </c>
      <c r="E216" s="2">
        <v>0</v>
      </c>
      <c r="F216" s="2">
        <v>1.7715801599999996</v>
      </c>
      <c r="G216" s="2">
        <v>2.0658758399999999</v>
      </c>
      <c r="H216" s="2">
        <v>0</v>
      </c>
      <c r="I216" s="2">
        <v>0</v>
      </c>
      <c r="J216" s="5" t="s">
        <v>183</v>
      </c>
    </row>
    <row r="217" spans="1:10" ht="15" customHeight="1" x14ac:dyDescent="0.25">
      <c r="A217" t="s">
        <v>79</v>
      </c>
      <c r="B217" s="3" t="s">
        <v>80</v>
      </c>
      <c r="C217" s="2">
        <v>3710.2027838400004</v>
      </c>
      <c r="D217" s="2">
        <v>0</v>
      </c>
      <c r="E217" s="2">
        <v>3666.9114720000002</v>
      </c>
      <c r="F217" s="2">
        <v>12.935039040000001</v>
      </c>
      <c r="G217" s="2">
        <v>30.356272799999999</v>
      </c>
      <c r="H217" s="2">
        <v>0</v>
      </c>
      <c r="I217" s="2">
        <v>0</v>
      </c>
      <c r="J217" s="5" t="s">
        <v>192</v>
      </c>
    </row>
    <row r="218" spans="1:10" ht="15" customHeight="1" x14ac:dyDescent="0.25">
      <c r="A218" t="s">
        <v>514</v>
      </c>
      <c r="B218" s="3" t="s">
        <v>515</v>
      </c>
      <c r="C218" s="2">
        <v>3702.4478568000004</v>
      </c>
      <c r="D218" s="2">
        <v>3698.6726347200006</v>
      </c>
      <c r="E218" s="2">
        <v>0</v>
      </c>
      <c r="F218" s="2">
        <v>1.7498073600000001</v>
      </c>
      <c r="G218" s="2">
        <v>2.0254147200000001</v>
      </c>
      <c r="H218" s="2">
        <v>0</v>
      </c>
      <c r="I218" s="2">
        <v>0</v>
      </c>
      <c r="J218" s="5" t="s">
        <v>179</v>
      </c>
    </row>
    <row r="219" spans="1:10" ht="15" customHeight="1" x14ac:dyDescent="0.25">
      <c r="A219" t="s">
        <v>535</v>
      </c>
      <c r="B219" s="3" t="s">
        <v>536</v>
      </c>
      <c r="C219" s="2">
        <v>3617.4225326400001</v>
      </c>
      <c r="D219" s="2">
        <v>3613.5104140799999</v>
      </c>
      <c r="E219" s="2">
        <v>0</v>
      </c>
      <c r="F219" s="2">
        <v>1.7595143999999998</v>
      </c>
      <c r="G219" s="2">
        <v>2.1526041599999997</v>
      </c>
      <c r="H219" s="2">
        <v>0</v>
      </c>
      <c r="I219" s="2">
        <v>0</v>
      </c>
      <c r="J219" s="5" t="s">
        <v>183</v>
      </c>
    </row>
    <row r="220" spans="1:10" ht="15" customHeight="1" x14ac:dyDescent="0.25">
      <c r="A220" t="s">
        <v>559</v>
      </c>
      <c r="B220" s="3" t="s">
        <v>560</v>
      </c>
      <c r="C220" s="2">
        <v>3586.45117824</v>
      </c>
      <c r="D220" s="2">
        <v>3500.3981779199999</v>
      </c>
      <c r="E220" s="2">
        <v>0</v>
      </c>
      <c r="F220" s="2">
        <v>0.47183471999999999</v>
      </c>
      <c r="G220" s="2">
        <v>0.77610959999999996</v>
      </c>
      <c r="H220" s="2">
        <v>84.805056000000008</v>
      </c>
      <c r="I220" s="2">
        <v>0</v>
      </c>
      <c r="J220" s="5" t="s">
        <v>183</v>
      </c>
    </row>
    <row r="221" spans="1:10" ht="15" customHeight="1" x14ac:dyDescent="0.25">
      <c r="A221" t="s">
        <v>612</v>
      </c>
      <c r="B221" s="3" t="s">
        <v>613</v>
      </c>
      <c r="C221" s="2">
        <v>3550.9859179200016</v>
      </c>
      <c r="D221" s="2">
        <v>3547.3660992000014</v>
      </c>
      <c r="E221" s="2">
        <v>0</v>
      </c>
      <c r="F221" s="2">
        <v>1.6781385600000003</v>
      </c>
      <c r="G221" s="2">
        <v>1.94168016</v>
      </c>
      <c r="H221" s="2">
        <v>0</v>
      </c>
      <c r="I221" s="2">
        <v>0</v>
      </c>
      <c r="J221" s="5" t="s">
        <v>183</v>
      </c>
    </row>
    <row r="222" spans="1:10" ht="15" customHeight="1" x14ac:dyDescent="0.25">
      <c r="A222" t="s">
        <v>628</v>
      </c>
      <c r="B222" s="3" t="s">
        <v>629</v>
      </c>
      <c r="C222" s="2">
        <v>3462.9396177600001</v>
      </c>
      <c r="D222" s="2">
        <v>3459.3902884800004</v>
      </c>
      <c r="E222" s="2">
        <v>0</v>
      </c>
      <c r="F222" s="2">
        <v>1.6406711999999999</v>
      </c>
      <c r="G222" s="2">
        <v>1.9086580800000004</v>
      </c>
      <c r="H222" s="2">
        <v>0</v>
      </c>
      <c r="I222" s="2">
        <v>0</v>
      </c>
      <c r="J222" s="5" t="s">
        <v>183</v>
      </c>
    </row>
    <row r="223" spans="1:10" ht="15" customHeight="1" x14ac:dyDescent="0.25">
      <c r="A223" t="s">
        <v>388</v>
      </c>
      <c r="B223" s="3" t="s">
        <v>389</v>
      </c>
      <c r="C223" s="2">
        <v>3421.1073556799997</v>
      </c>
      <c r="D223" s="2">
        <v>3417.4810958399999</v>
      </c>
      <c r="E223" s="2">
        <v>0</v>
      </c>
      <c r="F223" s="2">
        <v>1.65554928</v>
      </c>
      <c r="G223" s="2">
        <v>1.9707105599999999</v>
      </c>
      <c r="H223" s="2">
        <v>0</v>
      </c>
      <c r="I223" s="2">
        <v>0</v>
      </c>
      <c r="J223" s="5" t="s">
        <v>183</v>
      </c>
    </row>
    <row r="224" spans="1:10" ht="15" customHeight="1" x14ac:dyDescent="0.25">
      <c r="A224" t="s">
        <v>576</v>
      </c>
      <c r="B224" s="3" t="s">
        <v>577</v>
      </c>
      <c r="C224" s="2">
        <v>3397.2917227200001</v>
      </c>
      <c r="D224" s="2">
        <v>3393.6485889599999</v>
      </c>
      <c r="E224" s="2">
        <v>0</v>
      </c>
      <c r="F224" s="2">
        <v>1.6882992000000001</v>
      </c>
      <c r="G224" s="2">
        <v>1.9548345599999999</v>
      </c>
      <c r="H224" s="2">
        <v>0</v>
      </c>
      <c r="I224" s="2">
        <v>0</v>
      </c>
      <c r="J224" s="5" t="s">
        <v>211</v>
      </c>
    </row>
    <row r="225" spans="1:10" ht="15" customHeight="1" x14ac:dyDescent="0.25">
      <c r="A225" t="s">
        <v>557</v>
      </c>
      <c r="B225" s="3" t="s">
        <v>558</v>
      </c>
      <c r="C225" s="2">
        <v>3306.3365764800001</v>
      </c>
      <c r="D225" s="2">
        <v>2323.5345201599998</v>
      </c>
      <c r="E225" s="2">
        <v>0</v>
      </c>
      <c r="F225" s="2">
        <v>1.1022480000000001</v>
      </c>
      <c r="G225" s="2">
        <v>1.2706243199999998</v>
      </c>
      <c r="H225" s="2">
        <v>980.42918400000008</v>
      </c>
      <c r="I225" s="2">
        <v>0</v>
      </c>
      <c r="J225" s="5" t="s">
        <v>179</v>
      </c>
    </row>
    <row r="226" spans="1:10" ht="15" customHeight="1" x14ac:dyDescent="0.25">
      <c r="A226" t="s">
        <v>539</v>
      </c>
      <c r="B226" s="3" t="s">
        <v>540</v>
      </c>
      <c r="C226" s="2">
        <v>3278.77892496</v>
      </c>
      <c r="D226" s="2">
        <v>3275.4456</v>
      </c>
      <c r="E226" s="2">
        <v>0</v>
      </c>
      <c r="F226" s="2">
        <v>1.5490440000000001</v>
      </c>
      <c r="G226" s="2">
        <v>1.78428096</v>
      </c>
      <c r="H226" s="2">
        <v>0</v>
      </c>
      <c r="I226" s="2">
        <v>0</v>
      </c>
      <c r="J226" s="5" t="s">
        <v>179</v>
      </c>
    </row>
    <row r="227" spans="1:10" ht="15" customHeight="1" x14ac:dyDescent="0.25">
      <c r="A227" t="s">
        <v>472</v>
      </c>
      <c r="B227" s="3" t="s">
        <v>473</v>
      </c>
      <c r="C227" s="2">
        <v>3163.10285088</v>
      </c>
      <c r="D227" s="2">
        <v>3159.8513553600001</v>
      </c>
      <c r="E227" s="2">
        <v>0</v>
      </c>
      <c r="F227" s="2">
        <v>1.5007809600000002</v>
      </c>
      <c r="G227" s="2">
        <v>1.7507145600000003</v>
      </c>
      <c r="H227" s="2">
        <v>0</v>
      </c>
      <c r="I227" s="2">
        <v>0</v>
      </c>
      <c r="J227" s="5" t="s">
        <v>183</v>
      </c>
    </row>
    <row r="228" spans="1:10" ht="15" customHeight="1" x14ac:dyDescent="0.25">
      <c r="A228" t="s">
        <v>508</v>
      </c>
      <c r="B228" s="3" t="s">
        <v>509</v>
      </c>
      <c r="C228" s="2">
        <v>3160.7548358399999</v>
      </c>
      <c r="D228" s="2">
        <v>3157.516404</v>
      </c>
      <c r="E228" s="2">
        <v>0</v>
      </c>
      <c r="F228" s="2">
        <v>1.5009624000000001</v>
      </c>
      <c r="G228" s="2">
        <v>1.7374694399999999</v>
      </c>
      <c r="H228" s="2">
        <v>0</v>
      </c>
      <c r="I228" s="2">
        <v>0</v>
      </c>
      <c r="J228" s="5" t="s">
        <v>179</v>
      </c>
    </row>
    <row r="229" spans="1:10" ht="15" customHeight="1" x14ac:dyDescent="0.25">
      <c r="A229" t="s">
        <v>563</v>
      </c>
      <c r="B229" s="3" t="s">
        <v>564</v>
      </c>
      <c r="C229" s="2">
        <v>3136.7905128000002</v>
      </c>
      <c r="D229" s="2">
        <v>3133.5809299200005</v>
      </c>
      <c r="E229" s="2">
        <v>0</v>
      </c>
      <c r="F229" s="2">
        <v>1.4868100799999999</v>
      </c>
      <c r="G229" s="2">
        <v>1.7227728</v>
      </c>
      <c r="H229" s="2">
        <v>0</v>
      </c>
      <c r="I229" s="2">
        <v>0</v>
      </c>
      <c r="J229" s="5" t="s">
        <v>179</v>
      </c>
    </row>
    <row r="230" spans="1:10" ht="15" customHeight="1" x14ac:dyDescent="0.25">
      <c r="A230" t="s">
        <v>553</v>
      </c>
      <c r="B230" s="3" t="s">
        <v>554</v>
      </c>
      <c r="C230" s="2">
        <v>3069.6769454400001</v>
      </c>
      <c r="D230" s="2">
        <v>3066.5479219200001</v>
      </c>
      <c r="E230" s="2">
        <v>0</v>
      </c>
      <c r="F230" s="2">
        <v>1.4504313600000001</v>
      </c>
      <c r="G230" s="2">
        <v>1.67859216</v>
      </c>
      <c r="H230" s="2">
        <v>0</v>
      </c>
      <c r="I230" s="2">
        <v>0</v>
      </c>
      <c r="J230" s="5" t="s">
        <v>179</v>
      </c>
    </row>
    <row r="231" spans="1:10" ht="15" customHeight="1" x14ac:dyDescent="0.25">
      <c r="A231" t="s">
        <v>87</v>
      </c>
      <c r="B231" s="3" t="s">
        <v>88</v>
      </c>
      <c r="C231" s="2">
        <v>3023.2781107199999</v>
      </c>
      <c r="D231" s="2">
        <v>3018.4358399999996</v>
      </c>
      <c r="E231" s="2">
        <v>0</v>
      </c>
      <c r="F231" s="2">
        <v>1.8144</v>
      </c>
      <c r="G231" s="2">
        <v>3.0278707200000001</v>
      </c>
      <c r="H231" s="2">
        <v>0</v>
      </c>
      <c r="I231" s="2">
        <v>0</v>
      </c>
      <c r="J231" s="5" t="s">
        <v>192</v>
      </c>
    </row>
    <row r="232" spans="1:10" ht="15" customHeight="1" x14ac:dyDescent="0.25">
      <c r="A232" t="s">
        <v>103</v>
      </c>
      <c r="B232" s="3" t="s">
        <v>104</v>
      </c>
      <c r="C232" s="2">
        <v>2960.6155387200001</v>
      </c>
      <c r="D232" s="2">
        <v>2948.0967230400001</v>
      </c>
      <c r="E232" s="2">
        <v>0</v>
      </c>
      <c r="F232" s="2">
        <v>10.90354608</v>
      </c>
      <c r="G232" s="2">
        <v>1.6152696000000004</v>
      </c>
      <c r="H232" s="2">
        <v>0</v>
      </c>
      <c r="I232" s="2">
        <v>0</v>
      </c>
      <c r="J232" s="5" t="s">
        <v>179</v>
      </c>
    </row>
    <row r="233" spans="1:10" ht="15" customHeight="1" x14ac:dyDescent="0.25">
      <c r="A233" t="s">
        <v>85</v>
      </c>
      <c r="B233" s="3" t="s">
        <v>86</v>
      </c>
      <c r="C233" s="2">
        <v>2783.9303553599998</v>
      </c>
      <c r="D233" s="2">
        <v>0</v>
      </c>
      <c r="E233" s="2">
        <v>2751.44688</v>
      </c>
      <c r="F233" s="2">
        <v>9.7057699200000016</v>
      </c>
      <c r="G233" s="2">
        <v>22.777705440000002</v>
      </c>
      <c r="H233" s="2">
        <v>0</v>
      </c>
      <c r="I233" s="2">
        <v>0</v>
      </c>
      <c r="J233" s="5" t="s">
        <v>192</v>
      </c>
    </row>
    <row r="234" spans="1:10" ht="15" customHeight="1" x14ac:dyDescent="0.25">
      <c r="A234" t="s">
        <v>474</v>
      </c>
      <c r="B234" s="3" t="s">
        <v>562</v>
      </c>
      <c r="C234" s="2">
        <v>2698.2368784</v>
      </c>
      <c r="D234" s="2">
        <v>2695.4390736</v>
      </c>
      <c r="E234" s="2">
        <v>0</v>
      </c>
      <c r="F234" s="2">
        <v>1.2855931200000001</v>
      </c>
      <c r="G234" s="2">
        <v>1.5122116799999998</v>
      </c>
      <c r="H234" s="2">
        <v>0</v>
      </c>
      <c r="I234" s="2">
        <v>0</v>
      </c>
      <c r="J234" s="5" t="s">
        <v>179</v>
      </c>
    </row>
    <row r="235" spans="1:10" ht="15" customHeight="1" x14ac:dyDescent="0.25">
      <c r="A235" t="s">
        <v>565</v>
      </c>
      <c r="B235" s="3" t="s">
        <v>566</v>
      </c>
      <c r="C235" s="2">
        <v>2694.8363299200005</v>
      </c>
      <c r="D235" s="2">
        <v>2692.0884211200005</v>
      </c>
      <c r="E235" s="2">
        <v>0</v>
      </c>
      <c r="F235" s="2">
        <v>1.2610080000000001</v>
      </c>
      <c r="G235" s="2">
        <v>1.4869007999999999</v>
      </c>
      <c r="H235" s="2">
        <v>0</v>
      </c>
      <c r="I235" s="2">
        <v>0</v>
      </c>
      <c r="J235" s="5" t="s">
        <v>179</v>
      </c>
    </row>
    <row r="236" spans="1:10" ht="15" customHeight="1" x14ac:dyDescent="0.25">
      <c r="A236" t="s">
        <v>567</v>
      </c>
      <c r="B236" s="3" t="s">
        <v>568</v>
      </c>
      <c r="C236" s="2">
        <v>2538.4591814400001</v>
      </c>
      <c r="D236" s="2">
        <v>2535.8581483200001</v>
      </c>
      <c r="E236" s="2">
        <v>0</v>
      </c>
      <c r="F236" s="2">
        <v>1.1952360000000002</v>
      </c>
      <c r="G236" s="2">
        <v>1.4057971200000003</v>
      </c>
      <c r="H236" s="2">
        <v>0</v>
      </c>
      <c r="I236" s="2">
        <v>0</v>
      </c>
      <c r="J236" s="5" t="s">
        <v>179</v>
      </c>
    </row>
    <row r="237" spans="1:10" ht="15" customHeight="1" x14ac:dyDescent="0.25">
      <c r="A237" t="s">
        <v>578</v>
      </c>
      <c r="B237" s="3" t="s">
        <v>579</v>
      </c>
      <c r="C237" s="2">
        <v>2452.1769316800005</v>
      </c>
      <c r="D237" s="2">
        <v>2449.6771420800005</v>
      </c>
      <c r="E237" s="2">
        <v>0</v>
      </c>
      <c r="F237" s="2">
        <v>1.1587665599999999</v>
      </c>
      <c r="G237" s="2">
        <v>1.3410230400000003</v>
      </c>
      <c r="H237" s="2">
        <v>0</v>
      </c>
      <c r="I237" s="2">
        <v>0</v>
      </c>
      <c r="J237" s="5" t="s">
        <v>179</v>
      </c>
    </row>
    <row r="238" spans="1:10" ht="15" customHeight="1" x14ac:dyDescent="0.25">
      <c r="A238" t="s">
        <v>491</v>
      </c>
      <c r="B238" s="3" t="s">
        <v>492</v>
      </c>
      <c r="C238" s="2">
        <v>2375.7554015999999</v>
      </c>
      <c r="D238" s="2">
        <v>2373.31757376</v>
      </c>
      <c r="E238" s="2">
        <v>0</v>
      </c>
      <c r="F238" s="2">
        <v>1.1285567999999999</v>
      </c>
      <c r="G238" s="2">
        <v>1.3092710400000001</v>
      </c>
      <c r="H238" s="2">
        <v>0</v>
      </c>
      <c r="I238" s="2">
        <v>0</v>
      </c>
      <c r="J238" s="5" t="s">
        <v>183</v>
      </c>
    </row>
    <row r="239" spans="1:10" ht="15" customHeight="1" x14ac:dyDescent="0.25">
      <c r="A239" t="s">
        <v>97</v>
      </c>
      <c r="B239" s="3" t="s">
        <v>98</v>
      </c>
      <c r="C239" s="2">
        <v>2328.8366505600002</v>
      </c>
      <c r="D239" s="2">
        <v>0</v>
      </c>
      <c r="E239" s="2">
        <v>418.70001600000001</v>
      </c>
      <c r="F239" s="2">
        <v>1910.1096</v>
      </c>
      <c r="G239" s="2">
        <v>2.7034559999999999E-2</v>
      </c>
      <c r="H239" s="2">
        <v>0</v>
      </c>
      <c r="I239" s="2">
        <v>0</v>
      </c>
      <c r="J239" s="5" t="s">
        <v>225</v>
      </c>
    </row>
    <row r="240" spans="1:10" ht="15" customHeight="1" x14ac:dyDescent="0.25">
      <c r="A240" t="s">
        <v>592</v>
      </c>
      <c r="B240" s="3" t="s">
        <v>593</v>
      </c>
      <c r="C240" s="2">
        <v>2224.1491272000003</v>
      </c>
      <c r="D240" s="2">
        <v>2221.3154880000002</v>
      </c>
      <c r="E240" s="2">
        <v>0</v>
      </c>
      <c r="F240" s="2">
        <v>0.83734559999999991</v>
      </c>
      <c r="G240" s="2">
        <v>1.9962936000000002</v>
      </c>
      <c r="H240" s="2">
        <v>0</v>
      </c>
      <c r="I240" s="2">
        <v>0</v>
      </c>
      <c r="J240" s="5" t="s">
        <v>228</v>
      </c>
    </row>
    <row r="241" spans="1:10" ht="15" customHeight="1" x14ac:dyDescent="0.25">
      <c r="A241" t="s">
        <v>81</v>
      </c>
      <c r="B241" s="3" t="s">
        <v>82</v>
      </c>
      <c r="C241" s="2">
        <v>2081.1606177599997</v>
      </c>
      <c r="D241" s="2">
        <v>302.01477263999999</v>
      </c>
      <c r="E241" s="2">
        <v>0</v>
      </c>
      <c r="F241" s="2">
        <v>0.14279328000000002</v>
      </c>
      <c r="G241" s="2">
        <v>0.16529184</v>
      </c>
      <c r="H241" s="2">
        <v>1778.8377599999999</v>
      </c>
      <c r="I241" s="2">
        <v>0</v>
      </c>
      <c r="J241" s="5" t="s">
        <v>179</v>
      </c>
    </row>
    <row r="242" spans="1:10" ht="15" customHeight="1" x14ac:dyDescent="0.25">
      <c r="A242" t="s">
        <v>135</v>
      </c>
      <c r="B242" s="3" t="s">
        <v>467</v>
      </c>
      <c r="C242" s="2">
        <v>2038.7189894399999</v>
      </c>
      <c r="D242" s="2">
        <v>2036.6305243199999</v>
      </c>
      <c r="E242" s="2">
        <v>0</v>
      </c>
      <c r="F242" s="2">
        <v>0.96371856</v>
      </c>
      <c r="G242" s="2">
        <v>1.12474656</v>
      </c>
      <c r="H242" s="2">
        <v>0</v>
      </c>
      <c r="I242" s="2">
        <v>0</v>
      </c>
      <c r="J242" s="5" t="s">
        <v>179</v>
      </c>
    </row>
    <row r="243" spans="1:10" ht="15" customHeight="1" x14ac:dyDescent="0.25">
      <c r="A243" t="s">
        <v>630</v>
      </c>
      <c r="B243" s="3" t="s">
        <v>631</v>
      </c>
      <c r="C243" s="2">
        <v>2001.0583958399998</v>
      </c>
      <c r="D243" s="2">
        <v>1999.0129319999999</v>
      </c>
      <c r="E243" s="2">
        <v>0</v>
      </c>
      <c r="F243" s="2">
        <v>0.94693536000000011</v>
      </c>
      <c r="G243" s="2">
        <v>1.0985284799999999</v>
      </c>
      <c r="H243" s="2">
        <v>0</v>
      </c>
      <c r="I243" s="2">
        <v>0</v>
      </c>
      <c r="J243" s="5" t="s">
        <v>183</v>
      </c>
    </row>
    <row r="244" spans="1:10" ht="15" customHeight="1" x14ac:dyDescent="0.25">
      <c r="A244" t="s">
        <v>544</v>
      </c>
      <c r="B244" s="3" t="s">
        <v>545</v>
      </c>
      <c r="C244" s="2">
        <v>1946.6136043200004</v>
      </c>
      <c r="D244" s="2">
        <v>1944.6293764800002</v>
      </c>
      <c r="E244" s="2">
        <v>0</v>
      </c>
      <c r="F244" s="2">
        <v>0.91971935999999999</v>
      </c>
      <c r="G244" s="2">
        <v>1.0645084800000002</v>
      </c>
      <c r="H244" s="2">
        <v>0</v>
      </c>
      <c r="I244" s="2">
        <v>0</v>
      </c>
      <c r="J244" s="5" t="s">
        <v>179</v>
      </c>
    </row>
    <row r="245" spans="1:10" ht="15" customHeight="1" x14ac:dyDescent="0.25">
      <c r="A245" t="s">
        <v>95</v>
      </c>
      <c r="B245" s="3" t="s">
        <v>96</v>
      </c>
      <c r="C245" s="2">
        <v>1877.8212633599996</v>
      </c>
      <c r="D245" s="2">
        <v>1873.7714318399997</v>
      </c>
      <c r="E245" s="2">
        <v>0</v>
      </c>
      <c r="F245" s="2">
        <v>0.88678799999999991</v>
      </c>
      <c r="G245" s="2">
        <v>3.1630435199999996</v>
      </c>
      <c r="H245" s="2">
        <v>0</v>
      </c>
      <c r="I245" s="2">
        <v>0</v>
      </c>
      <c r="J245" s="5" t="s">
        <v>179</v>
      </c>
    </row>
    <row r="246" spans="1:10" ht="15" customHeight="1" x14ac:dyDescent="0.25">
      <c r="A246" t="s">
        <v>570</v>
      </c>
      <c r="B246" s="3" t="s">
        <v>571</v>
      </c>
      <c r="C246" s="2">
        <v>1803.8410992000001</v>
      </c>
      <c r="D246" s="2">
        <v>1572.4653638400002</v>
      </c>
      <c r="E246" s="2">
        <v>0</v>
      </c>
      <c r="F246" s="2">
        <v>0.74390400000000001</v>
      </c>
      <c r="G246" s="2">
        <v>230.63183136000001</v>
      </c>
      <c r="H246" s="2">
        <v>0</v>
      </c>
      <c r="I246" s="2">
        <v>0</v>
      </c>
      <c r="J246" s="5" t="s">
        <v>179</v>
      </c>
    </row>
    <row r="247" spans="1:10" ht="15" customHeight="1" x14ac:dyDescent="0.25">
      <c r="A247" t="s">
        <v>46</v>
      </c>
      <c r="B247" s="3" t="s">
        <v>569</v>
      </c>
      <c r="C247" s="2">
        <v>1698.1644556799999</v>
      </c>
      <c r="D247" s="2">
        <v>1696.43342736</v>
      </c>
      <c r="E247" s="2">
        <v>0</v>
      </c>
      <c r="F247" s="2">
        <v>0.80232767999999999</v>
      </c>
      <c r="G247" s="2">
        <v>0.92870064000000008</v>
      </c>
      <c r="H247" s="2">
        <v>0</v>
      </c>
      <c r="I247" s="2">
        <v>0</v>
      </c>
      <c r="J247" s="5" t="s">
        <v>179</v>
      </c>
    </row>
    <row r="248" spans="1:10" ht="15" customHeight="1" x14ac:dyDescent="0.25">
      <c r="A248" t="s">
        <v>580</v>
      </c>
      <c r="B248" s="3" t="s">
        <v>581</v>
      </c>
      <c r="C248" s="2">
        <v>1677.5864380800001</v>
      </c>
      <c r="D248" s="2">
        <v>1675.8399873600001</v>
      </c>
      <c r="E248" s="2">
        <v>0</v>
      </c>
      <c r="F248" s="2">
        <v>0.80114832000000002</v>
      </c>
      <c r="G248" s="2">
        <v>0.94530239999999999</v>
      </c>
      <c r="H248" s="2">
        <v>0</v>
      </c>
      <c r="I248" s="2">
        <v>0</v>
      </c>
      <c r="J248" s="5" t="s">
        <v>179</v>
      </c>
    </row>
    <row r="249" spans="1:10" ht="15" customHeight="1" x14ac:dyDescent="0.25">
      <c r="A249" t="s">
        <v>586</v>
      </c>
      <c r="B249" s="3" t="s">
        <v>587</v>
      </c>
      <c r="C249" s="2">
        <v>1651.2116846400002</v>
      </c>
      <c r="D249" s="2">
        <v>0</v>
      </c>
      <c r="E249" s="2">
        <v>1642.766832</v>
      </c>
      <c r="F249" s="2">
        <v>2.5242840000000002</v>
      </c>
      <c r="G249" s="2">
        <v>5.9205686399999999</v>
      </c>
      <c r="H249" s="2">
        <v>0</v>
      </c>
      <c r="I249" s="2">
        <v>0</v>
      </c>
      <c r="J249" s="5" t="s">
        <v>225</v>
      </c>
    </row>
    <row r="250" spans="1:10" ht="15" customHeight="1" x14ac:dyDescent="0.25">
      <c r="A250" t="s">
        <v>616</v>
      </c>
      <c r="B250" s="3" t="s">
        <v>617</v>
      </c>
      <c r="C250" s="2">
        <v>1547.8334323200002</v>
      </c>
      <c r="D250" s="2">
        <v>1546.2552672000002</v>
      </c>
      <c r="E250" s="2">
        <v>0</v>
      </c>
      <c r="F250" s="2">
        <v>0.73156608000000001</v>
      </c>
      <c r="G250" s="2">
        <v>0.84659904000000008</v>
      </c>
      <c r="H250" s="2">
        <v>0</v>
      </c>
      <c r="I250" s="2">
        <v>0</v>
      </c>
      <c r="J250" s="5" t="s">
        <v>183</v>
      </c>
    </row>
    <row r="251" spans="1:10" ht="15" customHeight="1" x14ac:dyDescent="0.25">
      <c r="A251" t="s">
        <v>582</v>
      </c>
      <c r="B251" s="3" t="s">
        <v>583</v>
      </c>
      <c r="C251" s="2">
        <v>1453.81947984</v>
      </c>
      <c r="D251" s="2">
        <v>204.16418064000001</v>
      </c>
      <c r="E251" s="2">
        <v>0</v>
      </c>
      <c r="F251" s="2">
        <v>1249.5404476799999</v>
      </c>
      <c r="G251" s="2">
        <v>0.11485152</v>
      </c>
      <c r="H251" s="2">
        <v>0</v>
      </c>
      <c r="I251" s="2">
        <v>0</v>
      </c>
      <c r="J251" s="5" t="s">
        <v>211</v>
      </c>
    </row>
    <row r="252" spans="1:10" ht="15" customHeight="1" x14ac:dyDescent="0.25">
      <c r="A252" t="s">
        <v>572</v>
      </c>
      <c r="B252" s="3" t="s">
        <v>573</v>
      </c>
      <c r="C252" s="2">
        <v>1397.60455968</v>
      </c>
      <c r="D252" s="2">
        <v>1392.7983047999999</v>
      </c>
      <c r="E252" s="2">
        <v>0</v>
      </c>
      <c r="F252" s="2">
        <v>1.3979044800000002</v>
      </c>
      <c r="G252" s="2">
        <v>3.4083504000000002</v>
      </c>
      <c r="H252" s="2">
        <v>0</v>
      </c>
      <c r="I252" s="2">
        <v>0</v>
      </c>
      <c r="J252" s="5" t="s">
        <v>192</v>
      </c>
    </row>
    <row r="253" spans="1:10" ht="15" customHeight="1" x14ac:dyDescent="0.25">
      <c r="A253" t="s">
        <v>590</v>
      </c>
      <c r="B253" s="3" t="s">
        <v>591</v>
      </c>
      <c r="C253" s="2">
        <v>1316.9754360000004</v>
      </c>
      <c r="D253" s="2">
        <v>1309.9332960000004</v>
      </c>
      <c r="E253" s="2">
        <v>0</v>
      </c>
      <c r="F253" s="2">
        <v>0.95936400000000011</v>
      </c>
      <c r="G253" s="2">
        <v>6.0827759999999991</v>
      </c>
      <c r="H253" s="2">
        <v>0</v>
      </c>
      <c r="I253" s="2">
        <v>0</v>
      </c>
      <c r="J253" s="5" t="s">
        <v>183</v>
      </c>
    </row>
    <row r="254" spans="1:10" ht="15" customHeight="1" x14ac:dyDescent="0.25">
      <c r="A254" t="s">
        <v>584</v>
      </c>
      <c r="B254" s="3" t="s">
        <v>585</v>
      </c>
      <c r="C254" s="2">
        <v>1174.1534884799999</v>
      </c>
      <c r="D254" s="2">
        <v>1172.9288592</v>
      </c>
      <c r="E254" s="2">
        <v>0</v>
      </c>
      <c r="F254" s="2">
        <v>0.56337119999999996</v>
      </c>
      <c r="G254" s="2">
        <v>0.66125807999999997</v>
      </c>
      <c r="H254" s="2">
        <v>0</v>
      </c>
      <c r="I254" s="2">
        <v>0</v>
      </c>
      <c r="J254" s="5" t="s">
        <v>179</v>
      </c>
    </row>
    <row r="255" spans="1:10" ht="15" customHeight="1" x14ac:dyDescent="0.25">
      <c r="A255" t="s">
        <v>555</v>
      </c>
      <c r="B255" s="3" t="s">
        <v>556</v>
      </c>
      <c r="C255" s="2">
        <v>1064.4829876799997</v>
      </c>
      <c r="D255" s="2">
        <v>1063.1473171199998</v>
      </c>
      <c r="E255" s="2">
        <v>0</v>
      </c>
      <c r="F255" s="2">
        <v>0.55702079999999998</v>
      </c>
      <c r="G255" s="2">
        <v>0.77864975999999997</v>
      </c>
      <c r="H255" s="2">
        <v>0</v>
      </c>
      <c r="I255" s="2">
        <v>0</v>
      </c>
      <c r="J255" s="5" t="s">
        <v>179</v>
      </c>
    </row>
    <row r="256" spans="1:10" ht="15" customHeight="1" x14ac:dyDescent="0.25">
      <c r="A256" t="s">
        <v>123</v>
      </c>
      <c r="B256" s="3" t="s">
        <v>124</v>
      </c>
      <c r="C256" s="2">
        <v>1055.8414540799997</v>
      </c>
      <c r="D256" s="2">
        <v>1052.2105675199998</v>
      </c>
      <c r="E256" s="2">
        <v>0</v>
      </c>
      <c r="F256" s="2">
        <v>1.0560715200000002</v>
      </c>
      <c r="G256" s="2">
        <v>2.5748150400000003</v>
      </c>
      <c r="H256" s="2">
        <v>0</v>
      </c>
      <c r="I256" s="2">
        <v>0</v>
      </c>
      <c r="J256" s="5" t="s">
        <v>192</v>
      </c>
    </row>
    <row r="257" spans="1:10" ht="15" customHeight="1" x14ac:dyDescent="0.25">
      <c r="A257" t="s">
        <v>101</v>
      </c>
      <c r="B257" s="3" t="s">
        <v>102</v>
      </c>
      <c r="C257" s="2">
        <v>777.52428768000004</v>
      </c>
      <c r="D257" s="2">
        <v>773.85067200000003</v>
      </c>
      <c r="E257" s="2">
        <v>0</v>
      </c>
      <c r="F257" s="2">
        <v>0.84097440000000001</v>
      </c>
      <c r="G257" s="2">
        <v>2.0501812799999999</v>
      </c>
      <c r="H257" s="2">
        <v>0</v>
      </c>
      <c r="I257" s="2">
        <v>0.78246000000000004</v>
      </c>
      <c r="J257" s="5" t="s">
        <v>192</v>
      </c>
    </row>
    <row r="258" spans="1:10" ht="15" customHeight="1" x14ac:dyDescent="0.25">
      <c r="A258" t="s">
        <v>109</v>
      </c>
      <c r="B258" s="3" t="s">
        <v>110</v>
      </c>
      <c r="C258" s="2">
        <v>737.87483952000002</v>
      </c>
      <c r="D258" s="2">
        <v>735.48037583999997</v>
      </c>
      <c r="E258" s="2">
        <v>0</v>
      </c>
      <c r="F258" s="2">
        <v>0.70679952000000001</v>
      </c>
      <c r="G258" s="2">
        <v>1.68766416</v>
      </c>
      <c r="H258" s="2">
        <v>0</v>
      </c>
      <c r="I258" s="2">
        <v>0</v>
      </c>
      <c r="J258" s="5" t="s">
        <v>192</v>
      </c>
    </row>
    <row r="259" spans="1:10" ht="15" customHeight="1" x14ac:dyDescent="0.25">
      <c r="A259" t="s">
        <v>107</v>
      </c>
      <c r="B259" s="3" t="s">
        <v>108</v>
      </c>
      <c r="C259" s="2">
        <v>722.43202752000002</v>
      </c>
      <c r="D259" s="2">
        <v>721.56111552000004</v>
      </c>
      <c r="E259" s="2">
        <v>0</v>
      </c>
      <c r="F259" s="2">
        <v>0.39091248000000001</v>
      </c>
      <c r="G259" s="2">
        <v>0.47999952000000001</v>
      </c>
      <c r="H259" s="2">
        <v>0</v>
      </c>
      <c r="I259" s="2">
        <v>0</v>
      </c>
      <c r="J259" s="5" t="s">
        <v>183</v>
      </c>
    </row>
    <row r="260" spans="1:10" ht="15" customHeight="1" x14ac:dyDescent="0.25">
      <c r="A260" t="s">
        <v>99</v>
      </c>
      <c r="B260" s="3" t="s">
        <v>100</v>
      </c>
      <c r="C260" s="2">
        <v>680.44653935999986</v>
      </c>
      <c r="D260" s="2">
        <v>678.10659839999994</v>
      </c>
      <c r="E260" s="2">
        <v>0</v>
      </c>
      <c r="F260" s="2">
        <v>0.68058143999999998</v>
      </c>
      <c r="G260" s="2">
        <v>1.65935952</v>
      </c>
      <c r="H260" s="2">
        <v>0</v>
      </c>
      <c r="I260" s="2">
        <v>0</v>
      </c>
      <c r="J260" s="5" t="s">
        <v>192</v>
      </c>
    </row>
    <row r="261" spans="1:10" ht="15" customHeight="1" x14ac:dyDescent="0.25">
      <c r="A261" t="s">
        <v>588</v>
      </c>
      <c r="B261" s="3" t="s">
        <v>589</v>
      </c>
      <c r="C261" s="2">
        <v>635.51510064000001</v>
      </c>
      <c r="D261" s="2">
        <v>634.86763200000007</v>
      </c>
      <c r="E261" s="2">
        <v>0</v>
      </c>
      <c r="F261" s="2">
        <v>0.30010176</v>
      </c>
      <c r="G261" s="2">
        <v>0.34736688000000004</v>
      </c>
      <c r="H261" s="2">
        <v>0</v>
      </c>
      <c r="I261" s="2">
        <v>0</v>
      </c>
      <c r="J261" s="5" t="s">
        <v>179</v>
      </c>
    </row>
    <row r="262" spans="1:10" ht="15" customHeight="1" x14ac:dyDescent="0.25">
      <c r="A262" t="s">
        <v>105</v>
      </c>
      <c r="B262" s="3" t="s">
        <v>106</v>
      </c>
      <c r="C262" s="2">
        <v>567.99937151999995</v>
      </c>
      <c r="D262" s="2">
        <v>567.40842143999998</v>
      </c>
      <c r="E262" s="2">
        <v>0</v>
      </c>
      <c r="F262" s="2">
        <v>0.27116208000000003</v>
      </c>
      <c r="G262" s="2">
        <v>0.31978800000000002</v>
      </c>
      <c r="H262" s="2">
        <v>0</v>
      </c>
      <c r="I262" s="2">
        <v>0</v>
      </c>
      <c r="J262" s="5" t="s">
        <v>183</v>
      </c>
    </row>
    <row r="263" spans="1:10" ht="15" customHeight="1" x14ac:dyDescent="0.25">
      <c r="A263" t="s">
        <v>595</v>
      </c>
      <c r="B263" s="3" t="s">
        <v>596</v>
      </c>
      <c r="C263" s="2">
        <v>446.84435376000005</v>
      </c>
      <c r="D263" s="2">
        <v>445.31218368000003</v>
      </c>
      <c r="E263" s="2">
        <v>0</v>
      </c>
      <c r="F263" s="2">
        <v>0.46430496000000004</v>
      </c>
      <c r="G263" s="2">
        <v>1.06786512</v>
      </c>
      <c r="H263" s="2">
        <v>0</v>
      </c>
      <c r="I263" s="2">
        <v>0</v>
      </c>
      <c r="J263" s="5" t="s">
        <v>179</v>
      </c>
    </row>
    <row r="264" spans="1:10" ht="15" customHeight="1" x14ac:dyDescent="0.25">
      <c r="A264" t="s">
        <v>117</v>
      </c>
      <c r="B264" s="3" t="s">
        <v>118</v>
      </c>
      <c r="C264" s="2">
        <v>400.51573632000003</v>
      </c>
      <c r="D264" s="2">
        <v>399.3113376</v>
      </c>
      <c r="E264" s="2">
        <v>0</v>
      </c>
      <c r="F264" s="2">
        <v>0.36288000000000004</v>
      </c>
      <c r="G264" s="2">
        <v>0.84151871999999994</v>
      </c>
      <c r="H264" s="2">
        <v>0</v>
      </c>
      <c r="I264" s="2">
        <v>0</v>
      </c>
      <c r="J264" s="5" t="s">
        <v>192</v>
      </c>
    </row>
    <row r="265" spans="1:10" ht="15" customHeight="1" x14ac:dyDescent="0.25">
      <c r="A265" t="s">
        <v>113</v>
      </c>
      <c r="B265" s="3" t="s">
        <v>114</v>
      </c>
      <c r="C265" s="2">
        <v>380.28272687999998</v>
      </c>
      <c r="D265" s="2">
        <v>379.80780768</v>
      </c>
      <c r="E265" s="2">
        <v>0</v>
      </c>
      <c r="F265" s="2">
        <v>0.2118312</v>
      </c>
      <c r="G265" s="2">
        <v>0.26308800000000004</v>
      </c>
      <c r="H265" s="2">
        <v>0</v>
      </c>
      <c r="I265" s="2">
        <v>0</v>
      </c>
      <c r="J265" s="5" t="s">
        <v>251</v>
      </c>
    </row>
    <row r="266" spans="1:10" ht="15" customHeight="1" x14ac:dyDescent="0.25">
      <c r="A266" t="s">
        <v>632</v>
      </c>
      <c r="B266" s="3" t="s">
        <v>633</v>
      </c>
      <c r="C266" s="2">
        <v>377.79999263999997</v>
      </c>
      <c r="D266" s="2">
        <v>377.46632447999997</v>
      </c>
      <c r="E266" s="2">
        <v>0</v>
      </c>
      <c r="F266" s="2">
        <v>0.1546776</v>
      </c>
      <c r="G266" s="2">
        <v>0.17899055999999999</v>
      </c>
      <c r="H266" s="2">
        <v>0</v>
      </c>
      <c r="I266" s="2">
        <v>0</v>
      </c>
      <c r="J266" s="5" t="s">
        <v>179</v>
      </c>
    </row>
    <row r="267" spans="1:10" ht="15" customHeight="1" x14ac:dyDescent="0.25">
      <c r="A267" t="s">
        <v>139</v>
      </c>
      <c r="B267" s="3" t="s">
        <v>493</v>
      </c>
      <c r="C267" s="2">
        <v>275.70914783999996</v>
      </c>
      <c r="D267" s="2">
        <v>275.42809727999997</v>
      </c>
      <c r="E267" s="2">
        <v>0</v>
      </c>
      <c r="F267" s="2">
        <v>0.13027392000000002</v>
      </c>
      <c r="G267" s="2">
        <v>0.15077663999999999</v>
      </c>
      <c r="H267" s="2">
        <v>0</v>
      </c>
      <c r="I267" s="2">
        <v>0</v>
      </c>
      <c r="J267" s="5" t="s">
        <v>179</v>
      </c>
    </row>
    <row r="268" spans="1:10" ht="15" customHeight="1" x14ac:dyDescent="0.25">
      <c r="A268" t="s">
        <v>115</v>
      </c>
      <c r="B268" s="3" t="s">
        <v>116</v>
      </c>
      <c r="C268" s="2">
        <v>227.03959151999999</v>
      </c>
      <c r="D268" s="2">
        <v>12.384912959999999</v>
      </c>
      <c r="E268" s="2">
        <v>211.6125648</v>
      </c>
      <c r="F268" s="2">
        <v>0.44353007999999999</v>
      </c>
      <c r="G268" s="2">
        <v>2.59858368</v>
      </c>
      <c r="H268" s="2">
        <v>0</v>
      </c>
      <c r="I268" s="2">
        <v>0</v>
      </c>
      <c r="J268" s="5" t="s">
        <v>179</v>
      </c>
    </row>
    <row r="269" spans="1:10" ht="15" customHeight="1" x14ac:dyDescent="0.25">
      <c r="A269" t="s">
        <v>111</v>
      </c>
      <c r="B269" s="3" t="s">
        <v>112</v>
      </c>
      <c r="C269" s="2">
        <v>192.08889504000001</v>
      </c>
      <c r="D269" s="2">
        <v>191.52860832000002</v>
      </c>
      <c r="E269" s="2">
        <v>0</v>
      </c>
      <c r="F269" s="2">
        <v>0.17028144000000003</v>
      </c>
      <c r="G269" s="2">
        <v>0.39000528000000001</v>
      </c>
      <c r="H269" s="2">
        <v>0</v>
      </c>
      <c r="I269" s="2">
        <v>0</v>
      </c>
      <c r="J269" s="5" t="s">
        <v>192</v>
      </c>
    </row>
    <row r="270" spans="1:10" ht="15" customHeight="1" x14ac:dyDescent="0.25">
      <c r="A270" t="s">
        <v>121</v>
      </c>
      <c r="B270" s="3" t="s">
        <v>122</v>
      </c>
      <c r="C270" s="2">
        <v>176.58947376</v>
      </c>
      <c r="D270" s="2">
        <v>175.97929103999999</v>
      </c>
      <c r="E270" s="2">
        <v>0</v>
      </c>
      <c r="F270" s="2">
        <v>0.18316368000000002</v>
      </c>
      <c r="G270" s="2">
        <v>0.42701904000000002</v>
      </c>
      <c r="H270" s="2">
        <v>0</v>
      </c>
      <c r="I270" s="2">
        <v>0</v>
      </c>
      <c r="J270" s="5" t="s">
        <v>192</v>
      </c>
    </row>
    <row r="271" spans="1:10" ht="15" customHeight="1" x14ac:dyDescent="0.25">
      <c r="A271" t="s">
        <v>597</v>
      </c>
      <c r="B271" s="3" t="s">
        <v>598</v>
      </c>
      <c r="C271" s="2">
        <v>175.73099040000005</v>
      </c>
      <c r="D271" s="2">
        <v>175.26958848000004</v>
      </c>
      <c r="E271" s="2">
        <v>0</v>
      </c>
      <c r="F271" s="2">
        <v>0.17608752</v>
      </c>
      <c r="G271" s="2">
        <v>0.28531440000000002</v>
      </c>
      <c r="H271" s="2">
        <v>0</v>
      </c>
      <c r="I271" s="2">
        <v>0</v>
      </c>
      <c r="J271" s="5" t="s">
        <v>594</v>
      </c>
    </row>
    <row r="272" spans="1:10" ht="15" customHeight="1" x14ac:dyDescent="0.25">
      <c r="A272" t="s">
        <v>125</v>
      </c>
      <c r="B272" s="3" t="s">
        <v>126</v>
      </c>
      <c r="C272" s="2">
        <v>132.32165183999999</v>
      </c>
      <c r="D272" s="2">
        <v>131.85707471999999</v>
      </c>
      <c r="E272" s="2">
        <v>0</v>
      </c>
      <c r="F272" s="2">
        <v>2.2498560000000001E-2</v>
      </c>
      <c r="G272" s="2">
        <v>0.44207856000000001</v>
      </c>
      <c r="H272" s="2">
        <v>0</v>
      </c>
      <c r="I272" s="2">
        <v>0</v>
      </c>
      <c r="J272" s="5" t="s">
        <v>594</v>
      </c>
    </row>
    <row r="273" spans="1:10" ht="15" customHeight="1" x14ac:dyDescent="0.25">
      <c r="A273" t="s">
        <v>602</v>
      </c>
      <c r="B273" s="3" t="s">
        <v>603</v>
      </c>
      <c r="C273" s="2">
        <v>117.97038288</v>
      </c>
      <c r="D273" s="2">
        <v>117.6937776</v>
      </c>
      <c r="E273" s="2">
        <v>0</v>
      </c>
      <c r="F273" s="2">
        <v>0.1134</v>
      </c>
      <c r="G273" s="2">
        <v>0.16320528000000001</v>
      </c>
      <c r="H273" s="2">
        <v>0</v>
      </c>
      <c r="I273" s="2">
        <v>0</v>
      </c>
      <c r="J273" s="5" t="s">
        <v>594</v>
      </c>
    </row>
    <row r="274" spans="1:10" ht="15" customHeight="1" x14ac:dyDescent="0.25">
      <c r="A274" t="s">
        <v>357</v>
      </c>
      <c r="B274" s="3" t="s">
        <v>358</v>
      </c>
      <c r="C274" s="2">
        <v>85.37414256000001</v>
      </c>
      <c r="D274" s="2">
        <v>85.287232800000012</v>
      </c>
      <c r="E274" s="2">
        <v>0</v>
      </c>
      <c r="F274" s="2">
        <v>4.0279680000000005E-2</v>
      </c>
      <c r="G274" s="2">
        <v>4.6630080000000004E-2</v>
      </c>
      <c r="H274" s="2">
        <v>0</v>
      </c>
      <c r="I274" s="2">
        <v>0</v>
      </c>
      <c r="J274" s="5" t="s">
        <v>179</v>
      </c>
    </row>
    <row r="275" spans="1:10" ht="15" customHeight="1" x14ac:dyDescent="0.25">
      <c r="A275" t="s">
        <v>634</v>
      </c>
      <c r="B275" s="3" t="s">
        <v>635</v>
      </c>
      <c r="C275" s="2">
        <v>82.359698399999999</v>
      </c>
      <c r="D275" s="2">
        <v>81.920159999999996</v>
      </c>
      <c r="E275" s="2">
        <v>0</v>
      </c>
      <c r="F275" s="2">
        <v>3.4020000000000002E-2</v>
      </c>
      <c r="G275" s="2">
        <v>0.4055184</v>
      </c>
      <c r="H275" s="2">
        <v>0</v>
      </c>
      <c r="I275" s="2">
        <v>0</v>
      </c>
      <c r="J275" s="5" t="s">
        <v>179</v>
      </c>
    </row>
    <row r="276" spans="1:10" ht="15" customHeight="1" x14ac:dyDescent="0.25">
      <c r="A276" t="s">
        <v>119</v>
      </c>
      <c r="B276" s="3" t="s">
        <v>120</v>
      </c>
      <c r="C276" s="2">
        <v>76.057561439999986</v>
      </c>
      <c r="D276" s="2">
        <v>73.912487039999988</v>
      </c>
      <c r="E276" s="2">
        <v>0</v>
      </c>
      <c r="F276" s="2">
        <v>2.0902795200000002</v>
      </c>
      <c r="G276" s="2">
        <v>5.4794880000000004E-2</v>
      </c>
      <c r="H276" s="2">
        <v>0</v>
      </c>
      <c r="I276" s="2">
        <v>0</v>
      </c>
      <c r="J276" s="5" t="s">
        <v>594</v>
      </c>
    </row>
    <row r="277" spans="1:10" ht="15" customHeight="1" x14ac:dyDescent="0.25">
      <c r="A277" t="s">
        <v>129</v>
      </c>
      <c r="B277" s="3" t="s">
        <v>130</v>
      </c>
      <c r="C277" s="2">
        <v>48.68552304</v>
      </c>
      <c r="D277" s="2">
        <v>0</v>
      </c>
      <c r="E277" s="2">
        <v>48.436496640000001</v>
      </c>
      <c r="F277" s="2">
        <v>7.4390400000000009E-2</v>
      </c>
      <c r="G277" s="2">
        <v>0.17463600000000001</v>
      </c>
      <c r="H277" s="2">
        <v>0</v>
      </c>
      <c r="I277" s="2">
        <v>0</v>
      </c>
      <c r="J277" s="5" t="s">
        <v>192</v>
      </c>
    </row>
    <row r="278" spans="1:10" ht="15" customHeight="1" x14ac:dyDescent="0.25">
      <c r="A278" t="s">
        <v>131</v>
      </c>
      <c r="B278" s="3" t="s">
        <v>132</v>
      </c>
      <c r="C278" s="2">
        <v>46.41171696</v>
      </c>
      <c r="D278" s="2">
        <v>46.252049759999998</v>
      </c>
      <c r="E278" s="2">
        <v>0</v>
      </c>
      <c r="F278" s="2">
        <v>4.6448639999999999E-2</v>
      </c>
      <c r="G278" s="2">
        <v>0.11321856</v>
      </c>
      <c r="H278" s="2">
        <v>0</v>
      </c>
      <c r="I278" s="2">
        <v>0</v>
      </c>
      <c r="J278" s="5" t="s">
        <v>192</v>
      </c>
    </row>
    <row r="279" spans="1:10" ht="15" customHeight="1" x14ac:dyDescent="0.25">
      <c r="A279" t="s">
        <v>127</v>
      </c>
      <c r="B279" s="3" t="s">
        <v>128</v>
      </c>
      <c r="C279" s="2">
        <v>43.663808159999995</v>
      </c>
      <c r="D279" s="2">
        <v>43.456240799999996</v>
      </c>
      <c r="E279" s="2">
        <v>0</v>
      </c>
      <c r="F279" s="2">
        <v>4.5360000000000004E-2</v>
      </c>
      <c r="G279" s="2">
        <v>0.16220735999999999</v>
      </c>
      <c r="H279" s="2">
        <v>0</v>
      </c>
      <c r="I279" s="2">
        <v>0</v>
      </c>
      <c r="J279" s="5" t="s">
        <v>594</v>
      </c>
    </row>
    <row r="280" spans="1:10" ht="15" customHeight="1" x14ac:dyDescent="0.25">
      <c r="A280" t="s">
        <v>604</v>
      </c>
      <c r="B280" s="3" t="s">
        <v>605</v>
      </c>
      <c r="C280" s="2">
        <v>30.712348800000004</v>
      </c>
      <c r="D280" s="2">
        <v>30.610107360000004</v>
      </c>
      <c r="E280" s="2">
        <v>0</v>
      </c>
      <c r="F280" s="2">
        <v>3.075408E-2</v>
      </c>
      <c r="G280" s="2">
        <v>7.148736E-2</v>
      </c>
      <c r="H280" s="2">
        <v>0</v>
      </c>
      <c r="I280" s="2">
        <v>0</v>
      </c>
      <c r="J280" s="5" t="s">
        <v>594</v>
      </c>
    </row>
    <row r="281" spans="1:10" ht="15" customHeight="1" x14ac:dyDescent="0.25">
      <c r="A281" t="s">
        <v>136</v>
      </c>
      <c r="B281" s="3" t="s">
        <v>574</v>
      </c>
      <c r="C281" s="2">
        <v>23.000695200000003</v>
      </c>
      <c r="D281" s="2">
        <v>22.954700160000002</v>
      </c>
      <c r="E281" s="2">
        <v>0</v>
      </c>
      <c r="F281" s="2">
        <v>1.6057439999999999E-2</v>
      </c>
      <c r="G281" s="2">
        <v>2.9937600000000002E-2</v>
      </c>
      <c r="H281" s="2">
        <v>0</v>
      </c>
      <c r="I281" s="2">
        <v>0</v>
      </c>
      <c r="J281" s="5" t="s">
        <v>183</v>
      </c>
    </row>
    <row r="282" spans="1:10" ht="15" customHeight="1" x14ac:dyDescent="0.25">
      <c r="A282" t="s">
        <v>606</v>
      </c>
      <c r="B282" s="3" t="s">
        <v>607</v>
      </c>
      <c r="C282" s="2">
        <v>21.042776159999999</v>
      </c>
      <c r="D282" s="2">
        <v>21.020912639999999</v>
      </c>
      <c r="E282" s="2">
        <v>0</v>
      </c>
      <c r="F282" s="2">
        <v>1.0069920000000001E-2</v>
      </c>
      <c r="G282" s="2">
        <v>1.1793600000000001E-2</v>
      </c>
      <c r="H282" s="2">
        <v>0</v>
      </c>
      <c r="I282" s="2">
        <v>0</v>
      </c>
      <c r="J282" s="5" t="s">
        <v>179</v>
      </c>
    </row>
    <row r="283" spans="1:10" ht="15" customHeight="1" x14ac:dyDescent="0.25">
      <c r="A283" t="s">
        <v>143</v>
      </c>
      <c r="B283" s="3" t="s">
        <v>599</v>
      </c>
      <c r="C283" s="2">
        <v>13.666332959999998</v>
      </c>
      <c r="D283" s="2">
        <v>13.652452799999999</v>
      </c>
      <c r="E283" s="2">
        <v>0</v>
      </c>
      <c r="F283" s="2">
        <v>6.4411200000000007E-3</v>
      </c>
      <c r="G283" s="2">
        <v>7.4390399999999992E-3</v>
      </c>
      <c r="H283" s="2">
        <v>0</v>
      </c>
      <c r="I283" s="2">
        <v>0</v>
      </c>
      <c r="J283" s="5" t="s">
        <v>211</v>
      </c>
    </row>
    <row r="284" spans="1:10" ht="15" customHeight="1" x14ac:dyDescent="0.25">
      <c r="A284" t="s">
        <v>137</v>
      </c>
      <c r="B284" s="3" t="s">
        <v>138</v>
      </c>
      <c r="C284" s="2">
        <v>0</v>
      </c>
      <c r="D284" s="2">
        <v>0</v>
      </c>
      <c r="E284" s="2">
        <v>0</v>
      </c>
      <c r="F284" s="2">
        <v>0</v>
      </c>
      <c r="G284" s="2">
        <v>0</v>
      </c>
      <c r="H284" s="2">
        <v>0</v>
      </c>
      <c r="I284" s="2">
        <v>0</v>
      </c>
      <c r="J284" s="5" t="s">
        <v>179</v>
      </c>
    </row>
    <row r="285" spans="1:10" ht="15" customHeight="1" x14ac:dyDescent="0.25">
      <c r="A285" t="s">
        <v>141</v>
      </c>
      <c r="B285" s="31" t="s">
        <v>142</v>
      </c>
      <c r="C285" s="2">
        <v>0</v>
      </c>
      <c r="D285" s="2">
        <v>0</v>
      </c>
      <c r="E285" s="2">
        <v>0</v>
      </c>
      <c r="F285" s="2">
        <v>0</v>
      </c>
      <c r="G285" s="2">
        <v>0</v>
      </c>
      <c r="H285" s="2">
        <v>0</v>
      </c>
      <c r="I285" s="2">
        <v>0</v>
      </c>
      <c r="J285" t="s">
        <v>179</v>
      </c>
    </row>
  </sheetData>
  <autoFilter ref="A2:J285" xr:uid="{40975BCE-7BA5-42D8-AC39-4FC1B682A9C4}">
    <sortState xmlns:xlrd2="http://schemas.microsoft.com/office/spreadsheetml/2017/richdata2" ref="A3:J285">
      <sortCondition descending="1" ref="C2:C285"/>
    </sortState>
  </autoFilter>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F2418-4A1A-4CE0-B3F1-5DFEE899C930}">
  <sheetPr>
    <tabColor theme="4" tint="-0.249977111117893"/>
  </sheetPr>
  <dimension ref="C3:M68"/>
  <sheetViews>
    <sheetView zoomScaleNormal="100" workbookViewId="0"/>
  </sheetViews>
  <sheetFormatPr defaultRowHeight="15" x14ac:dyDescent="0.25"/>
  <cols>
    <col min="3" max="13" width="9.140625" customWidth="1"/>
    <col min="18" max="18" width="14.28515625" bestFit="1" customWidth="1"/>
    <col min="19" max="19" width="15.7109375" bestFit="1" customWidth="1"/>
    <col min="20" max="20" width="13.7109375" bestFit="1" customWidth="1"/>
    <col min="21" max="21" width="22.140625" bestFit="1" customWidth="1"/>
    <col min="22" max="22" width="6" bestFit="1" customWidth="1"/>
    <col min="23" max="23" width="35" bestFit="1" customWidth="1"/>
    <col min="24" max="24" width="40.42578125" bestFit="1" customWidth="1"/>
    <col min="25" max="25" width="17.140625" bestFit="1" customWidth="1"/>
    <col min="26" max="26" width="47.28515625" bestFit="1" customWidth="1"/>
    <col min="27" max="27" width="25.7109375" bestFit="1" customWidth="1"/>
    <col min="28" max="28" width="37.28515625" bestFit="1" customWidth="1"/>
    <col min="29" max="29" width="18.28515625" bestFit="1" customWidth="1"/>
    <col min="30" max="30" width="31.7109375" bestFit="1" customWidth="1"/>
    <col min="31" max="31" width="11" bestFit="1" customWidth="1"/>
  </cols>
  <sheetData>
    <row r="3" spans="3:13" x14ac:dyDescent="0.25">
      <c r="D3" s="26" t="s">
        <v>644</v>
      </c>
    </row>
    <row r="4" spans="3:13" x14ac:dyDescent="0.25">
      <c r="D4" t="s">
        <v>179</v>
      </c>
      <c r="E4" t="s">
        <v>183</v>
      </c>
      <c r="F4" t="s">
        <v>192</v>
      </c>
      <c r="G4" t="s">
        <v>225</v>
      </c>
      <c r="H4" t="s">
        <v>211</v>
      </c>
      <c r="I4" t="s">
        <v>228</v>
      </c>
      <c r="J4" t="s">
        <v>195</v>
      </c>
      <c r="K4" t="s">
        <v>594</v>
      </c>
      <c r="L4" t="s">
        <v>251</v>
      </c>
      <c r="M4" t="s">
        <v>646</v>
      </c>
    </row>
    <row r="5" spans="3:13" x14ac:dyDescent="0.25">
      <c r="C5" t="s">
        <v>723</v>
      </c>
      <c r="D5">
        <v>99</v>
      </c>
      <c r="E5">
        <v>81</v>
      </c>
      <c r="F5">
        <v>40</v>
      </c>
      <c r="G5">
        <v>17</v>
      </c>
      <c r="H5">
        <v>15</v>
      </c>
      <c r="I5">
        <v>11</v>
      </c>
      <c r="J5">
        <v>7</v>
      </c>
      <c r="K5">
        <v>7</v>
      </c>
      <c r="L5">
        <v>6</v>
      </c>
      <c r="M5">
        <v>283</v>
      </c>
    </row>
    <row r="36" spans="3:13" x14ac:dyDescent="0.25">
      <c r="D36" s="26" t="s">
        <v>644</v>
      </c>
    </row>
    <row r="37" spans="3:13" x14ac:dyDescent="0.25">
      <c r="D37" t="s">
        <v>192</v>
      </c>
      <c r="E37" t="s">
        <v>195</v>
      </c>
      <c r="F37" t="s">
        <v>179</v>
      </c>
      <c r="G37" t="s">
        <v>183</v>
      </c>
      <c r="H37" t="s">
        <v>211</v>
      </c>
      <c r="I37" t="s">
        <v>225</v>
      </c>
      <c r="J37" t="s">
        <v>228</v>
      </c>
      <c r="K37" t="s">
        <v>251</v>
      </c>
      <c r="L37" t="s">
        <v>594</v>
      </c>
      <c r="M37" t="s">
        <v>646</v>
      </c>
    </row>
    <row r="38" spans="3:13" x14ac:dyDescent="0.25">
      <c r="C38" t="s">
        <v>724</v>
      </c>
      <c r="D38">
        <v>8295078.9125030413</v>
      </c>
      <c r="E38">
        <v>2982994.2674884796</v>
      </c>
      <c r="F38">
        <v>1381245.1972675195</v>
      </c>
      <c r="G38">
        <v>1057258.0302782394</v>
      </c>
      <c r="H38">
        <v>565409.89767024003</v>
      </c>
      <c r="I38">
        <v>467757.44440992008</v>
      </c>
      <c r="J38">
        <v>202171.20975072001</v>
      </c>
      <c r="K38">
        <v>140096.24416367998</v>
      </c>
      <c r="L38">
        <v>6075.7442928000009</v>
      </c>
      <c r="M38">
        <v>15098086.94782464</v>
      </c>
    </row>
    <row r="67" spans="3:8" x14ac:dyDescent="0.25">
      <c r="C67" t="s">
        <v>725</v>
      </c>
      <c r="D67" t="s">
        <v>726</v>
      </c>
      <c r="E67" t="s">
        <v>727</v>
      </c>
      <c r="F67" t="s">
        <v>728</v>
      </c>
      <c r="G67" t="s">
        <v>729</v>
      </c>
      <c r="H67" t="s">
        <v>730</v>
      </c>
    </row>
    <row r="68" spans="3:8" x14ac:dyDescent="0.25">
      <c r="C68">
        <v>11594296.705591314</v>
      </c>
      <c r="D68">
        <v>2271584.3698696462</v>
      </c>
      <c r="E68">
        <v>1079273.1670627212</v>
      </c>
      <c r="F68">
        <v>68849.459805119957</v>
      </c>
      <c r="G68">
        <v>14580.264384</v>
      </c>
      <c r="H68">
        <v>72447.959697119994</v>
      </c>
    </row>
  </sheetData>
  <pageMargins left="0.7" right="0.7" top="0.75" bottom="0.75" header="0.3" footer="0.3"/>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FB299-FC54-43BB-AC95-45FA3E69BD7B}">
  <sheetPr>
    <tabColor theme="5" tint="-0.249977111117893"/>
  </sheetPr>
  <dimension ref="A1:J284"/>
  <sheetViews>
    <sheetView zoomScaleNormal="100" workbookViewId="0">
      <pane ySplit="2" topLeftCell="A3" activePane="bottomLeft" state="frozen"/>
      <selection pane="bottomLeft"/>
    </sheetView>
  </sheetViews>
  <sheetFormatPr defaultRowHeight="15" customHeight="1" x14ac:dyDescent="0.25"/>
  <cols>
    <col min="1" max="1" width="45.7109375" bestFit="1" customWidth="1"/>
    <col min="2" max="9" width="15.7109375" customWidth="1"/>
    <col min="10" max="10" width="35.7109375" customWidth="1"/>
  </cols>
  <sheetData>
    <row r="1" spans="1:10" s="7" customFormat="1" ht="15" customHeight="1" x14ac:dyDescent="0.25">
      <c r="A1" s="7" t="s">
        <v>731</v>
      </c>
      <c r="C1" s="8">
        <f>SUM(C3:C284)</f>
        <v>13662193.23760883</v>
      </c>
      <c r="D1" s="8">
        <f t="shared" ref="D1:I1" si="0">SUM(D3:D284)</f>
        <v>10062667.928673118</v>
      </c>
      <c r="E1" s="8">
        <f t="shared" si="0"/>
        <v>2173046.0621172735</v>
      </c>
      <c r="F1" s="8">
        <f t="shared" si="0"/>
        <v>1278726.658210719</v>
      </c>
      <c r="G1" s="8">
        <f t="shared" si="0"/>
        <v>57515.225512319987</v>
      </c>
      <c r="H1" s="8">
        <f t="shared" si="0"/>
        <v>25477.488912960005</v>
      </c>
      <c r="I1" s="8">
        <f t="shared" si="0"/>
        <v>64759.874182415995</v>
      </c>
    </row>
    <row r="2" spans="1:10" ht="15" customHeight="1" x14ac:dyDescent="0.25">
      <c r="A2" t="s">
        <v>0</v>
      </c>
      <c r="B2" s="3" t="s">
        <v>718</v>
      </c>
      <c r="C2" s="13" t="s">
        <v>9</v>
      </c>
      <c r="D2" s="13" t="s">
        <v>637</v>
      </c>
      <c r="E2" s="13" t="s">
        <v>638</v>
      </c>
      <c r="F2" s="13" t="s">
        <v>639</v>
      </c>
      <c r="G2" s="13" t="s">
        <v>640</v>
      </c>
      <c r="H2" s="13" t="s">
        <v>641</v>
      </c>
      <c r="I2" s="13" t="s">
        <v>642</v>
      </c>
      <c r="J2" s="13" t="s">
        <v>176</v>
      </c>
    </row>
    <row r="3" spans="1:10" ht="15" customHeight="1" x14ac:dyDescent="0.25">
      <c r="A3" t="s">
        <v>732</v>
      </c>
      <c r="B3" s="3" t="s">
        <v>191</v>
      </c>
      <c r="C3" s="2">
        <f t="shared" ref="C3:C66" si="1">SUM(D3:I3)</f>
        <v>1768953.7541289604</v>
      </c>
      <c r="D3" s="2">
        <v>1767151.2912480002</v>
      </c>
      <c r="E3" s="2">
        <v>0</v>
      </c>
      <c r="F3" s="2">
        <v>820.67579999999998</v>
      </c>
      <c r="G3" s="2">
        <v>981.78708096000014</v>
      </c>
      <c r="H3" s="2">
        <v>0</v>
      </c>
      <c r="I3" s="2">
        <v>0</v>
      </c>
      <c r="J3" t="s">
        <v>192</v>
      </c>
    </row>
    <row r="4" spans="1:10" ht="15" customHeight="1" x14ac:dyDescent="0.25">
      <c r="A4" t="s">
        <v>10</v>
      </c>
      <c r="B4" s="3" t="s">
        <v>194</v>
      </c>
      <c r="C4" s="2">
        <f t="shared" si="1"/>
        <v>910487.47516271996</v>
      </c>
      <c r="D4" s="2">
        <v>340732.69999663997</v>
      </c>
      <c r="E4" s="2">
        <v>550039</v>
      </c>
      <c r="F4" s="2">
        <v>7688.6052768000009</v>
      </c>
      <c r="G4" s="2">
        <v>12027.16988928</v>
      </c>
      <c r="H4" s="2">
        <v>0</v>
      </c>
      <c r="I4" s="2">
        <v>0</v>
      </c>
      <c r="J4" t="s">
        <v>195</v>
      </c>
    </row>
    <row r="5" spans="1:10" ht="15" customHeight="1" x14ac:dyDescent="0.25">
      <c r="A5" t="s">
        <v>733</v>
      </c>
      <c r="B5" s="3" t="s">
        <v>201</v>
      </c>
      <c r="C5" s="2">
        <f t="shared" si="1"/>
        <v>907583.66322624008</v>
      </c>
      <c r="D5" s="2">
        <v>906609.96093024011</v>
      </c>
      <c r="E5" s="2">
        <v>0</v>
      </c>
      <c r="F5" s="2">
        <v>432.33523200000008</v>
      </c>
      <c r="G5" s="2">
        <v>541.36706400000014</v>
      </c>
      <c r="H5" s="2">
        <v>0</v>
      </c>
      <c r="I5" s="2">
        <v>0</v>
      </c>
      <c r="J5" t="s">
        <v>192</v>
      </c>
    </row>
    <row r="6" spans="1:10" ht="15" customHeight="1" x14ac:dyDescent="0.25">
      <c r="A6" t="s">
        <v>734</v>
      </c>
      <c r="B6" s="3" t="s">
        <v>200</v>
      </c>
      <c r="C6" s="2">
        <f t="shared" si="1"/>
        <v>748331.60284512024</v>
      </c>
      <c r="D6" s="2">
        <v>747570.29629968014</v>
      </c>
      <c r="E6" s="2">
        <v>0</v>
      </c>
      <c r="F6" s="2">
        <v>347.02894799999996</v>
      </c>
      <c r="G6" s="2">
        <v>414.27759743999997</v>
      </c>
      <c r="H6" s="2">
        <v>0</v>
      </c>
      <c r="I6" s="2">
        <v>0</v>
      </c>
      <c r="J6" t="s">
        <v>192</v>
      </c>
    </row>
    <row r="7" spans="1:10" ht="15" customHeight="1" x14ac:dyDescent="0.25">
      <c r="A7" t="s">
        <v>735</v>
      </c>
      <c r="B7" s="3" t="s">
        <v>198</v>
      </c>
      <c r="C7" s="2">
        <f t="shared" si="1"/>
        <v>626033.15437824011</v>
      </c>
      <c r="D7" s="2">
        <v>625397.35278384003</v>
      </c>
      <c r="E7" s="2">
        <v>0</v>
      </c>
      <c r="F7" s="2">
        <v>290.02957199999997</v>
      </c>
      <c r="G7" s="2">
        <v>345.77202240000003</v>
      </c>
      <c r="H7" s="2">
        <v>0</v>
      </c>
      <c r="I7" s="2">
        <v>0</v>
      </c>
      <c r="J7" t="s">
        <v>192</v>
      </c>
    </row>
    <row r="8" spans="1:10" ht="15" customHeight="1" x14ac:dyDescent="0.25">
      <c r="A8" t="s">
        <v>736</v>
      </c>
      <c r="B8" s="3" t="s">
        <v>197</v>
      </c>
      <c r="C8" s="2">
        <f t="shared" si="1"/>
        <v>610176.61082448007</v>
      </c>
      <c r="D8" s="2">
        <v>609557.19970320014</v>
      </c>
      <c r="E8" s="2">
        <v>0</v>
      </c>
      <c r="F8" s="2">
        <v>282.4794</v>
      </c>
      <c r="G8" s="2">
        <v>336.93172128000003</v>
      </c>
      <c r="H8" s="2">
        <v>0</v>
      </c>
      <c r="I8" s="2">
        <v>0</v>
      </c>
      <c r="J8" t="s">
        <v>192</v>
      </c>
    </row>
    <row r="9" spans="1:10" ht="15" customHeight="1" x14ac:dyDescent="0.25">
      <c r="A9" t="s">
        <v>737</v>
      </c>
      <c r="B9" s="3" t="s">
        <v>203</v>
      </c>
      <c r="C9" s="2">
        <f t="shared" si="1"/>
        <v>586631.77679231996</v>
      </c>
      <c r="D9" s="2">
        <v>201827.54664191999</v>
      </c>
      <c r="E9" s="2">
        <v>315465</v>
      </c>
      <c r="F9" s="2">
        <v>61279.146432000001</v>
      </c>
      <c r="G9" s="2">
        <v>8060.0837184000002</v>
      </c>
      <c r="H9" s="2">
        <v>0</v>
      </c>
      <c r="I9" s="2">
        <v>0</v>
      </c>
      <c r="J9" t="s">
        <v>195</v>
      </c>
    </row>
    <row r="10" spans="1:10" ht="15" customHeight="1" x14ac:dyDescent="0.25">
      <c r="A10" t="s">
        <v>738</v>
      </c>
      <c r="B10" s="3" t="s">
        <v>204</v>
      </c>
      <c r="C10" s="2">
        <f t="shared" si="1"/>
        <v>473134.89345695998</v>
      </c>
      <c r="D10" s="2">
        <v>187989.31215967995</v>
      </c>
      <c r="E10" s="2">
        <v>274585</v>
      </c>
      <c r="F10" s="2">
        <v>4117.7008756800005</v>
      </c>
      <c r="G10" s="2">
        <v>6442.8804216000008</v>
      </c>
      <c r="H10" s="2">
        <v>0</v>
      </c>
      <c r="I10" s="2">
        <v>0</v>
      </c>
      <c r="J10" t="s">
        <v>195</v>
      </c>
    </row>
    <row r="11" spans="1:10" ht="15" customHeight="1" x14ac:dyDescent="0.25">
      <c r="A11" t="s">
        <v>739</v>
      </c>
      <c r="B11" s="3" t="s">
        <v>208</v>
      </c>
      <c r="C11" s="2">
        <f t="shared" si="1"/>
        <v>405945.96335999999</v>
      </c>
      <c r="D11" s="2">
        <v>149278.97258975997</v>
      </c>
      <c r="E11" s="2">
        <v>247785</v>
      </c>
      <c r="F11" s="2">
        <v>3463.61511888</v>
      </c>
      <c r="G11" s="2">
        <v>5418.3756513599992</v>
      </c>
      <c r="H11" s="2">
        <v>0</v>
      </c>
      <c r="I11" s="2">
        <v>0</v>
      </c>
      <c r="J11" t="s">
        <v>195</v>
      </c>
    </row>
    <row r="12" spans="1:10" ht="15" customHeight="1" x14ac:dyDescent="0.25">
      <c r="A12" t="s">
        <v>740</v>
      </c>
      <c r="B12" s="3" t="s">
        <v>213</v>
      </c>
      <c r="C12" s="2">
        <f t="shared" si="1"/>
        <v>362364.45411599998</v>
      </c>
      <c r="D12" s="2">
        <v>6179.1422313599996</v>
      </c>
      <c r="E12" s="2">
        <v>0</v>
      </c>
      <c r="F12" s="2">
        <v>356182.09477199998</v>
      </c>
      <c r="G12" s="2">
        <v>3.2171126399999999</v>
      </c>
      <c r="H12" s="2">
        <v>0</v>
      </c>
      <c r="I12" s="2">
        <v>0</v>
      </c>
      <c r="J12" t="s">
        <v>192</v>
      </c>
    </row>
    <row r="13" spans="1:10" ht="15" customHeight="1" x14ac:dyDescent="0.25">
      <c r="A13" t="s">
        <v>741</v>
      </c>
      <c r="B13" s="3" t="s">
        <v>206</v>
      </c>
      <c r="C13" s="2">
        <f t="shared" si="1"/>
        <v>353066.12640431995</v>
      </c>
      <c r="D13" s="2">
        <v>352708.06554143998</v>
      </c>
      <c r="E13" s="2">
        <v>0</v>
      </c>
      <c r="F13" s="2">
        <v>163.22932080000001</v>
      </c>
      <c r="G13" s="2">
        <v>194.83154208000002</v>
      </c>
      <c r="H13" s="2">
        <v>0</v>
      </c>
      <c r="I13" s="2">
        <v>0</v>
      </c>
      <c r="J13" t="s">
        <v>192</v>
      </c>
    </row>
    <row r="14" spans="1:10" ht="15" customHeight="1" x14ac:dyDescent="0.25">
      <c r="A14" t="s">
        <v>742</v>
      </c>
      <c r="B14" s="3" t="s">
        <v>214</v>
      </c>
      <c r="C14" s="2">
        <f t="shared" si="1"/>
        <v>301284.33366527996</v>
      </c>
      <c r="D14" s="2">
        <v>125727.14172303997</v>
      </c>
      <c r="E14" s="2">
        <v>168452</v>
      </c>
      <c r="F14" s="2">
        <v>2767.7033596799997</v>
      </c>
      <c r="G14" s="2">
        <v>4337.4885825600004</v>
      </c>
      <c r="H14" s="2">
        <v>0</v>
      </c>
      <c r="I14" s="2">
        <v>0</v>
      </c>
      <c r="J14" t="s">
        <v>195</v>
      </c>
    </row>
    <row r="15" spans="1:10" ht="15" customHeight="1" x14ac:dyDescent="0.25">
      <c r="A15" t="s">
        <v>743</v>
      </c>
      <c r="B15" s="3" t="s">
        <v>216</v>
      </c>
      <c r="C15" s="2">
        <f t="shared" si="1"/>
        <v>256609.29343392001</v>
      </c>
      <c r="D15" s="2">
        <v>256329.40536</v>
      </c>
      <c r="E15" s="2">
        <v>0</v>
      </c>
      <c r="F15" s="2">
        <v>124.250112</v>
      </c>
      <c r="G15" s="2">
        <v>155.63796191999998</v>
      </c>
      <c r="H15" s="2">
        <v>0</v>
      </c>
      <c r="I15" s="2">
        <v>0</v>
      </c>
      <c r="J15" t="s">
        <v>192</v>
      </c>
    </row>
    <row r="16" spans="1:10" ht="15" customHeight="1" x14ac:dyDescent="0.25">
      <c r="A16" t="s">
        <v>744</v>
      </c>
      <c r="B16" s="3" t="s">
        <v>219</v>
      </c>
      <c r="C16" s="2">
        <f t="shared" si="1"/>
        <v>215251.16963616002</v>
      </c>
      <c r="D16" s="2">
        <v>215035.79328000001</v>
      </c>
      <c r="E16" s="2">
        <v>0</v>
      </c>
      <c r="F16" s="2">
        <v>99.506231999999997</v>
      </c>
      <c r="G16" s="2">
        <v>115.87012416</v>
      </c>
      <c r="H16" s="2">
        <v>0</v>
      </c>
      <c r="I16" s="2">
        <v>0</v>
      </c>
      <c r="J16" t="s">
        <v>192</v>
      </c>
    </row>
    <row r="17" spans="1:10" ht="15" customHeight="1" x14ac:dyDescent="0.25">
      <c r="A17" t="s">
        <v>745</v>
      </c>
      <c r="B17" s="3" t="s">
        <v>210</v>
      </c>
      <c r="C17" s="2">
        <f t="shared" si="1"/>
        <v>214746.12450144</v>
      </c>
      <c r="D17" s="2">
        <v>29918.485295999995</v>
      </c>
      <c r="E17" s="2">
        <v>0</v>
      </c>
      <c r="F17" s="2">
        <v>184810.76964000001</v>
      </c>
      <c r="G17" s="2">
        <v>16.869565440000006</v>
      </c>
      <c r="H17" s="2">
        <v>0</v>
      </c>
      <c r="I17" s="2">
        <v>0</v>
      </c>
      <c r="J17" t="s">
        <v>211</v>
      </c>
    </row>
    <row r="18" spans="1:10" ht="15" customHeight="1" x14ac:dyDescent="0.25">
      <c r="A18" t="s">
        <v>746</v>
      </c>
      <c r="B18" s="3" t="s">
        <v>224</v>
      </c>
      <c r="C18" s="2">
        <f t="shared" si="1"/>
        <v>147557.90646576002</v>
      </c>
      <c r="D18" s="2">
        <v>302.27214527999996</v>
      </c>
      <c r="E18" s="2">
        <v>79856.28</v>
      </c>
      <c r="F18" s="2">
        <v>67251.039639840004</v>
      </c>
      <c r="G18" s="2">
        <v>148.31468064000003</v>
      </c>
      <c r="H18" s="2">
        <v>0</v>
      </c>
      <c r="I18" s="2">
        <v>0</v>
      </c>
      <c r="J18" t="s">
        <v>225</v>
      </c>
    </row>
    <row r="19" spans="1:10" ht="15" customHeight="1" x14ac:dyDescent="0.25">
      <c r="A19" t="s">
        <v>747</v>
      </c>
      <c r="B19" s="3" t="s">
        <v>220</v>
      </c>
      <c r="C19" s="2">
        <f t="shared" si="1"/>
        <v>147430.26242784003</v>
      </c>
      <c r="D19" s="2">
        <v>147294.48062448003</v>
      </c>
      <c r="E19" s="2">
        <v>0</v>
      </c>
      <c r="F19" s="2">
        <v>61.950419999999994</v>
      </c>
      <c r="G19" s="2">
        <v>73.83138335999999</v>
      </c>
      <c r="H19" s="2">
        <v>0</v>
      </c>
      <c r="I19" s="2">
        <v>0</v>
      </c>
      <c r="J19" t="s">
        <v>192</v>
      </c>
    </row>
    <row r="20" spans="1:10" ht="15" customHeight="1" x14ac:dyDescent="0.25">
      <c r="A20" t="s">
        <v>13</v>
      </c>
      <c r="B20" s="3" t="s">
        <v>223</v>
      </c>
      <c r="C20" s="2">
        <f t="shared" si="1"/>
        <v>143328.92199696001</v>
      </c>
      <c r="D20" s="2">
        <v>143128.67619456002</v>
      </c>
      <c r="E20" s="2">
        <v>0</v>
      </c>
      <c r="F20" s="2">
        <v>78.860628000000005</v>
      </c>
      <c r="G20" s="2">
        <v>121.3851744</v>
      </c>
      <c r="H20" s="2">
        <v>0</v>
      </c>
      <c r="I20" s="2">
        <v>0</v>
      </c>
      <c r="J20" t="s">
        <v>192</v>
      </c>
    </row>
    <row r="21" spans="1:10" ht="15" customHeight="1" x14ac:dyDescent="0.25">
      <c r="A21" t="s">
        <v>748</v>
      </c>
      <c r="B21" s="3" t="s">
        <v>230</v>
      </c>
      <c r="C21" s="2">
        <f t="shared" si="1"/>
        <v>141382.80054864002</v>
      </c>
      <c r="D21" s="2">
        <v>7279.8841886400005</v>
      </c>
      <c r="E21" s="2">
        <v>0</v>
      </c>
      <c r="F21" s="2">
        <v>134098.98165216003</v>
      </c>
      <c r="G21" s="2">
        <v>3.9347078400000024</v>
      </c>
      <c r="H21" s="2">
        <v>0</v>
      </c>
      <c r="I21" s="2">
        <v>0</v>
      </c>
      <c r="J21" t="s">
        <v>211</v>
      </c>
    </row>
    <row r="22" spans="1:10" ht="15" customHeight="1" x14ac:dyDescent="0.25">
      <c r="A22" t="s">
        <v>749</v>
      </c>
      <c r="B22" s="3" t="s">
        <v>276</v>
      </c>
      <c r="C22" s="2">
        <f t="shared" si="1"/>
        <v>134571.40460064</v>
      </c>
      <c r="D22" s="2">
        <v>23.645260799999999</v>
      </c>
      <c r="E22" s="2">
        <v>71014.708800000008</v>
      </c>
      <c r="F22" s="2">
        <v>63408.09054384</v>
      </c>
      <c r="G22" s="2">
        <v>124.959996</v>
      </c>
      <c r="H22" s="2">
        <v>0</v>
      </c>
      <c r="I22" s="2">
        <v>0</v>
      </c>
      <c r="J22" t="s">
        <v>225</v>
      </c>
    </row>
    <row r="23" spans="1:10" ht="15" customHeight="1" x14ac:dyDescent="0.25">
      <c r="A23" t="s">
        <v>750</v>
      </c>
      <c r="B23" s="3" t="s">
        <v>222</v>
      </c>
      <c r="C23" s="2">
        <f t="shared" si="1"/>
        <v>125012.29898304</v>
      </c>
      <c r="D23" s="2">
        <v>124882.79563872</v>
      </c>
      <c r="E23" s="2">
        <v>0</v>
      </c>
      <c r="F23" s="2">
        <v>58.618727999999997</v>
      </c>
      <c r="G23" s="2">
        <v>70.884616319999992</v>
      </c>
      <c r="H23" s="2">
        <v>0</v>
      </c>
      <c r="I23" s="2">
        <v>0</v>
      </c>
      <c r="J23" t="s">
        <v>183</v>
      </c>
    </row>
    <row r="24" spans="1:10" ht="15" customHeight="1" x14ac:dyDescent="0.25">
      <c r="A24" t="s">
        <v>751</v>
      </c>
      <c r="B24" s="3" t="s">
        <v>237</v>
      </c>
      <c r="C24" s="2">
        <f t="shared" si="1"/>
        <v>123235.22073743999</v>
      </c>
      <c r="D24" s="2">
        <v>123116.74703999999</v>
      </c>
      <c r="E24" s="2">
        <v>0</v>
      </c>
      <c r="F24" s="2">
        <v>54.293651999999994</v>
      </c>
      <c r="G24" s="2">
        <v>64.180045440000015</v>
      </c>
      <c r="H24" s="2">
        <v>0</v>
      </c>
      <c r="I24" s="2">
        <v>0</v>
      </c>
      <c r="J24" t="s">
        <v>192</v>
      </c>
    </row>
    <row r="25" spans="1:10" ht="15" customHeight="1" x14ac:dyDescent="0.25">
      <c r="A25" t="s">
        <v>752</v>
      </c>
      <c r="B25" s="3" t="s">
        <v>232</v>
      </c>
      <c r="C25" s="2">
        <f t="shared" si="1"/>
        <v>116497.83906432001</v>
      </c>
      <c r="D25" s="2">
        <v>116380.93010544</v>
      </c>
      <c r="E25" s="2">
        <v>0</v>
      </c>
      <c r="F25" s="2">
        <v>54.172631520000003</v>
      </c>
      <c r="G25" s="2">
        <v>62.73632735999999</v>
      </c>
      <c r="H25" s="2">
        <v>0</v>
      </c>
      <c r="I25" s="2">
        <v>0</v>
      </c>
      <c r="J25" t="s">
        <v>192</v>
      </c>
    </row>
    <row r="26" spans="1:10" ht="15" customHeight="1" x14ac:dyDescent="0.25">
      <c r="A26" t="s">
        <v>753</v>
      </c>
      <c r="B26" s="3" t="s">
        <v>241</v>
      </c>
      <c r="C26" s="2">
        <f t="shared" si="1"/>
        <v>110720.76560495999</v>
      </c>
      <c r="D26" s="2">
        <v>20099.66446656</v>
      </c>
      <c r="E26" s="2">
        <v>0</v>
      </c>
      <c r="F26" s="2">
        <v>90610.15867343999</v>
      </c>
      <c r="G26" s="2">
        <v>10.942464960000001</v>
      </c>
      <c r="H26" s="2">
        <v>0</v>
      </c>
      <c r="I26" s="2">
        <v>0</v>
      </c>
      <c r="J26" t="s">
        <v>211</v>
      </c>
    </row>
    <row r="27" spans="1:10" ht="15" customHeight="1" x14ac:dyDescent="0.25">
      <c r="A27" t="s">
        <v>754</v>
      </c>
      <c r="B27" s="3" t="s">
        <v>234</v>
      </c>
      <c r="C27" s="2">
        <f t="shared" si="1"/>
        <v>107042.0266944</v>
      </c>
      <c r="D27" s="2">
        <v>106914.1205664</v>
      </c>
      <c r="E27" s="2">
        <v>0</v>
      </c>
      <c r="F27" s="2">
        <v>55.588680000000004</v>
      </c>
      <c r="G27" s="2">
        <v>72.317448000000013</v>
      </c>
      <c r="H27" s="2">
        <v>0</v>
      </c>
      <c r="I27" s="2">
        <v>0</v>
      </c>
      <c r="J27" t="s">
        <v>183</v>
      </c>
    </row>
    <row r="28" spans="1:10" ht="15" customHeight="1" x14ac:dyDescent="0.25">
      <c r="A28" t="s">
        <v>755</v>
      </c>
      <c r="B28" s="3" t="s">
        <v>294</v>
      </c>
      <c r="C28" s="2">
        <f t="shared" si="1"/>
        <v>104276.54152944</v>
      </c>
      <c r="D28" s="2">
        <v>28721.875876320002</v>
      </c>
      <c r="E28" s="2">
        <v>73266</v>
      </c>
      <c r="F28" s="2">
        <v>889.12086480000005</v>
      </c>
      <c r="G28" s="2">
        <v>1399.5447883200002</v>
      </c>
      <c r="H28" s="2">
        <v>0</v>
      </c>
      <c r="I28" s="2">
        <v>0</v>
      </c>
      <c r="J28" t="s">
        <v>195</v>
      </c>
    </row>
    <row r="29" spans="1:10" ht="15" customHeight="1" x14ac:dyDescent="0.25">
      <c r="A29" t="s">
        <v>756</v>
      </c>
      <c r="B29" s="3" t="s">
        <v>291</v>
      </c>
      <c r="C29" s="2">
        <f t="shared" si="1"/>
        <v>92712.658993920006</v>
      </c>
      <c r="D29" s="2">
        <v>92597.486506560002</v>
      </c>
      <c r="E29" s="2">
        <v>0</v>
      </c>
      <c r="F29" s="2">
        <v>48.099743999999994</v>
      </c>
      <c r="G29" s="2">
        <v>67.072743360000018</v>
      </c>
      <c r="H29" s="2">
        <v>0</v>
      </c>
      <c r="I29" s="2">
        <v>0</v>
      </c>
      <c r="J29" t="s">
        <v>179</v>
      </c>
    </row>
    <row r="30" spans="1:10" ht="15" customHeight="1" x14ac:dyDescent="0.25">
      <c r="A30" t="s">
        <v>757</v>
      </c>
      <c r="B30" s="3" t="s">
        <v>12</v>
      </c>
      <c r="C30" s="2">
        <f t="shared" si="1"/>
        <v>90638.013886560002</v>
      </c>
      <c r="D30" s="2">
        <v>90539.741265119999</v>
      </c>
      <c r="E30" s="2">
        <v>0</v>
      </c>
      <c r="F30" s="2">
        <v>45.5373576</v>
      </c>
      <c r="G30" s="2">
        <v>52.735263840000002</v>
      </c>
      <c r="H30" s="2">
        <v>0</v>
      </c>
      <c r="I30" s="2">
        <v>0</v>
      </c>
      <c r="J30" t="s">
        <v>192</v>
      </c>
    </row>
    <row r="31" spans="1:10" ht="15" customHeight="1" x14ac:dyDescent="0.25">
      <c r="A31" t="s">
        <v>758</v>
      </c>
      <c r="B31" s="3" t="s">
        <v>261</v>
      </c>
      <c r="C31" s="2">
        <f t="shared" si="1"/>
        <v>89626.355703360008</v>
      </c>
      <c r="D31" s="2">
        <v>79.012946880000015</v>
      </c>
      <c r="E31" s="2">
        <v>85127.086598399997</v>
      </c>
      <c r="F31" s="2">
        <v>620.85692592000009</v>
      </c>
      <c r="G31" s="2">
        <v>3700.1152641599997</v>
      </c>
      <c r="H31" s="2">
        <v>99.283968000000002</v>
      </c>
      <c r="I31" s="2">
        <v>0</v>
      </c>
      <c r="J31" t="s">
        <v>192</v>
      </c>
    </row>
    <row r="32" spans="1:10" ht="15" customHeight="1" x14ac:dyDescent="0.25">
      <c r="A32" t="s">
        <v>759</v>
      </c>
      <c r="B32" s="3" t="s">
        <v>245</v>
      </c>
      <c r="C32" s="2">
        <f t="shared" si="1"/>
        <v>88493.755603680009</v>
      </c>
      <c r="D32" s="2">
        <v>88404.459907680008</v>
      </c>
      <c r="E32" s="2">
        <v>0</v>
      </c>
      <c r="F32" s="2">
        <v>40.633488</v>
      </c>
      <c r="G32" s="2">
        <v>48.662208</v>
      </c>
      <c r="H32" s="2">
        <v>0</v>
      </c>
      <c r="I32" s="2">
        <v>0</v>
      </c>
      <c r="J32" t="s">
        <v>179</v>
      </c>
    </row>
    <row r="33" spans="1:10" ht="15" customHeight="1" x14ac:dyDescent="0.25">
      <c r="A33" t="s">
        <v>760</v>
      </c>
      <c r="B33" s="3" t="s">
        <v>243</v>
      </c>
      <c r="C33" s="2">
        <f t="shared" si="1"/>
        <v>83070.885411359995</v>
      </c>
      <c r="D33" s="2">
        <v>82980.309565439995</v>
      </c>
      <c r="E33" s="2">
        <v>0</v>
      </c>
      <c r="F33" s="2">
        <v>40.372668000000012</v>
      </c>
      <c r="G33" s="2">
        <v>50.203177920000002</v>
      </c>
      <c r="H33" s="2">
        <v>0</v>
      </c>
      <c r="I33" s="2">
        <v>0</v>
      </c>
      <c r="J33" t="s">
        <v>183</v>
      </c>
    </row>
    <row r="34" spans="1:10" ht="15" customHeight="1" x14ac:dyDescent="0.25">
      <c r="A34" t="s">
        <v>762</v>
      </c>
      <c r="B34" s="3" t="s">
        <v>239</v>
      </c>
      <c r="C34" s="2">
        <f t="shared" si="1"/>
        <v>81906.107109119999</v>
      </c>
      <c r="D34" s="2">
        <v>81819.033236639996</v>
      </c>
      <c r="E34" s="2">
        <v>0</v>
      </c>
      <c r="F34" s="2">
        <v>40.297551840000004</v>
      </c>
      <c r="G34" s="2">
        <v>46.776320640000002</v>
      </c>
      <c r="H34" s="2">
        <v>0</v>
      </c>
      <c r="I34" s="2">
        <v>0</v>
      </c>
      <c r="J34" t="s">
        <v>183</v>
      </c>
    </row>
    <row r="35" spans="1:10" ht="15" customHeight="1" x14ac:dyDescent="0.25">
      <c r="A35" t="s">
        <v>763</v>
      </c>
      <c r="B35" s="3" t="s">
        <v>227</v>
      </c>
      <c r="C35" s="2">
        <f t="shared" si="1"/>
        <v>74672.932289759992</v>
      </c>
      <c r="D35" s="2">
        <v>74590.678280160006</v>
      </c>
      <c r="E35" s="2">
        <v>0</v>
      </c>
      <c r="F35" s="2">
        <v>36.024911999999993</v>
      </c>
      <c r="G35" s="2">
        <v>46.229097600000003</v>
      </c>
      <c r="H35" s="2">
        <v>0</v>
      </c>
      <c r="I35" s="2">
        <v>0</v>
      </c>
      <c r="J35" t="s">
        <v>228</v>
      </c>
    </row>
    <row r="36" spans="1:10" ht="15" customHeight="1" x14ac:dyDescent="0.25">
      <c r="A36" t="s">
        <v>764</v>
      </c>
      <c r="B36" s="3" t="s">
        <v>226</v>
      </c>
      <c r="C36" s="2">
        <f t="shared" si="1"/>
        <v>73337.827278239973</v>
      </c>
      <c r="D36" s="2">
        <v>73244.991052799975</v>
      </c>
      <c r="E36" s="2">
        <v>0</v>
      </c>
      <c r="F36" s="2">
        <v>38.118275999999994</v>
      </c>
      <c r="G36" s="2">
        <v>54.717949439999998</v>
      </c>
      <c r="H36" s="2">
        <v>0</v>
      </c>
      <c r="I36" s="2">
        <v>0</v>
      </c>
      <c r="J36" t="s">
        <v>192</v>
      </c>
    </row>
    <row r="37" spans="1:10" ht="15" customHeight="1" x14ac:dyDescent="0.25">
      <c r="A37" t="s">
        <v>765</v>
      </c>
      <c r="B37" s="3" t="s">
        <v>257</v>
      </c>
      <c r="C37" s="2">
        <f t="shared" si="1"/>
        <v>70397.083864799992</v>
      </c>
      <c r="D37" s="2">
        <v>69514.928663039987</v>
      </c>
      <c r="E37" s="2">
        <v>0</v>
      </c>
      <c r="F37" s="2">
        <v>32.702292000000014</v>
      </c>
      <c r="G37" s="2">
        <v>849.45290976000013</v>
      </c>
      <c r="H37" s="2">
        <v>0</v>
      </c>
      <c r="I37" s="2">
        <v>0</v>
      </c>
      <c r="J37" t="s">
        <v>179</v>
      </c>
    </row>
    <row r="38" spans="1:10" ht="15" customHeight="1" x14ac:dyDescent="0.25">
      <c r="A38" t="s">
        <v>766</v>
      </c>
      <c r="B38" s="3" t="s">
        <v>250</v>
      </c>
      <c r="C38" s="2">
        <f t="shared" si="1"/>
        <v>67918.566834719997</v>
      </c>
      <c r="D38" s="2">
        <v>10922.473537919999</v>
      </c>
      <c r="E38" s="2">
        <v>56667.119806080002</v>
      </c>
      <c r="F38" s="2">
        <v>98.179451999999998</v>
      </c>
      <c r="G38" s="2">
        <v>230.79403872</v>
      </c>
      <c r="H38" s="2">
        <v>0</v>
      </c>
      <c r="I38" s="2">
        <v>0</v>
      </c>
      <c r="J38" t="s">
        <v>251</v>
      </c>
    </row>
    <row r="39" spans="1:10" ht="15" customHeight="1" x14ac:dyDescent="0.25">
      <c r="A39" t="s">
        <v>767</v>
      </c>
      <c r="B39" s="3" t="s">
        <v>313</v>
      </c>
      <c r="C39" s="2">
        <f t="shared" si="1"/>
        <v>66432.793593599999</v>
      </c>
      <c r="D39" s="2">
        <v>23550.139365120005</v>
      </c>
      <c r="E39" s="2">
        <v>41409</v>
      </c>
      <c r="F39" s="2">
        <v>572.43648672000006</v>
      </c>
      <c r="G39" s="2">
        <v>901.21774176000008</v>
      </c>
      <c r="H39" s="2">
        <v>0</v>
      </c>
      <c r="I39" s="2">
        <v>0</v>
      </c>
      <c r="J39" t="s">
        <v>195</v>
      </c>
    </row>
    <row r="40" spans="1:10" ht="15" customHeight="1" x14ac:dyDescent="0.25">
      <c r="A40" t="s">
        <v>768</v>
      </c>
      <c r="B40" s="3" t="s">
        <v>92</v>
      </c>
      <c r="C40" s="2">
        <f t="shared" si="1"/>
        <v>66346.020185760004</v>
      </c>
      <c r="D40" s="2">
        <v>1.1075097600000001</v>
      </c>
      <c r="E40" s="2">
        <v>0</v>
      </c>
      <c r="F40" s="2">
        <v>66344.912676000007</v>
      </c>
      <c r="G40" s="2">
        <v>0</v>
      </c>
      <c r="H40" s="2">
        <v>0</v>
      </c>
      <c r="I40" s="2">
        <v>0</v>
      </c>
      <c r="J40" t="s">
        <v>211</v>
      </c>
    </row>
    <row r="41" spans="1:10" ht="15" customHeight="1" x14ac:dyDescent="0.25">
      <c r="A41" t="s">
        <v>769</v>
      </c>
      <c r="B41" s="3" t="s">
        <v>253</v>
      </c>
      <c r="C41" s="2">
        <f t="shared" si="1"/>
        <v>58437.780972480003</v>
      </c>
      <c r="D41" s="2">
        <v>58365.790570079997</v>
      </c>
      <c r="E41" s="2">
        <v>0</v>
      </c>
      <c r="F41" s="2">
        <v>27.619613279999999</v>
      </c>
      <c r="G41" s="2">
        <v>44.370789120000005</v>
      </c>
      <c r="H41" s="2">
        <v>0</v>
      </c>
      <c r="I41" s="2">
        <v>0</v>
      </c>
      <c r="J41" t="s">
        <v>179</v>
      </c>
    </row>
    <row r="42" spans="1:10" ht="15" customHeight="1" x14ac:dyDescent="0.25">
      <c r="A42" t="s">
        <v>770</v>
      </c>
      <c r="B42" s="3" t="s">
        <v>217</v>
      </c>
      <c r="C42" s="2">
        <f t="shared" si="1"/>
        <v>53480.778301440005</v>
      </c>
      <c r="D42" s="2">
        <v>52028.734665600008</v>
      </c>
      <c r="E42" s="2">
        <v>0</v>
      </c>
      <c r="F42" s="2">
        <v>144.28054367999999</v>
      </c>
      <c r="G42" s="2">
        <v>1307.76309216</v>
      </c>
      <c r="H42" s="2">
        <v>0</v>
      </c>
      <c r="I42" s="2">
        <v>0</v>
      </c>
      <c r="J42" t="s">
        <v>192</v>
      </c>
    </row>
    <row r="43" spans="1:10" ht="15" customHeight="1" x14ac:dyDescent="0.25">
      <c r="A43" t="s">
        <v>771</v>
      </c>
      <c r="B43" s="3" t="s">
        <v>264</v>
      </c>
      <c r="C43" s="2">
        <f t="shared" si="1"/>
        <v>51579.60289776</v>
      </c>
      <c r="D43" s="2">
        <v>22.758019200000003</v>
      </c>
      <c r="E43" s="2">
        <v>2935.4088960000004</v>
      </c>
      <c r="F43" s="2">
        <v>48621.408947999997</v>
      </c>
      <c r="G43" s="2">
        <v>2.7034559999999999E-2</v>
      </c>
      <c r="H43" s="2">
        <v>0</v>
      </c>
      <c r="I43" s="2">
        <v>0</v>
      </c>
      <c r="J43" t="s">
        <v>225</v>
      </c>
    </row>
    <row r="44" spans="1:10" ht="15" customHeight="1" x14ac:dyDescent="0.25">
      <c r="A44" t="s">
        <v>772</v>
      </c>
      <c r="B44" s="3" t="s">
        <v>255</v>
      </c>
      <c r="C44" s="2">
        <f t="shared" si="1"/>
        <v>49155.275826720004</v>
      </c>
      <c r="D44" s="2">
        <v>49105.045523520006</v>
      </c>
      <c r="E44" s="2">
        <v>0</v>
      </c>
      <c r="F44" s="2">
        <v>23.25507408</v>
      </c>
      <c r="G44" s="2">
        <v>26.975229120000002</v>
      </c>
      <c r="H44" s="2">
        <v>0</v>
      </c>
      <c r="I44" s="2">
        <v>0</v>
      </c>
      <c r="J44" t="s">
        <v>179</v>
      </c>
    </row>
    <row r="45" spans="1:10" ht="15" customHeight="1" x14ac:dyDescent="0.25">
      <c r="A45" t="s">
        <v>773</v>
      </c>
      <c r="B45" s="3" t="s">
        <v>270</v>
      </c>
      <c r="C45" s="2">
        <f t="shared" si="1"/>
        <v>44205.595801920004</v>
      </c>
      <c r="D45" s="2">
        <v>44151.415096320001</v>
      </c>
      <c r="E45" s="2">
        <v>0</v>
      </c>
      <c r="F45" s="2">
        <v>23.306603039999999</v>
      </c>
      <c r="G45" s="2">
        <v>30.874102559999994</v>
      </c>
      <c r="H45" s="2">
        <v>0</v>
      </c>
      <c r="I45" s="2">
        <v>0</v>
      </c>
      <c r="J45" t="s">
        <v>179</v>
      </c>
    </row>
    <row r="46" spans="1:10" ht="15" customHeight="1" x14ac:dyDescent="0.25">
      <c r="A46" t="s">
        <v>774</v>
      </c>
      <c r="B46" s="3" t="s">
        <v>266</v>
      </c>
      <c r="C46" s="2">
        <f t="shared" si="1"/>
        <v>43222.250151359993</v>
      </c>
      <c r="D46" s="2">
        <v>43178.187810239993</v>
      </c>
      <c r="E46" s="2">
        <v>0</v>
      </c>
      <c r="F46" s="2">
        <v>20.424972960000002</v>
      </c>
      <c r="G46" s="2">
        <v>23.637368160000001</v>
      </c>
      <c r="H46" s="2">
        <v>0</v>
      </c>
      <c r="I46" s="2">
        <v>0</v>
      </c>
      <c r="J46" t="s">
        <v>179</v>
      </c>
    </row>
    <row r="47" spans="1:10" ht="15" customHeight="1" x14ac:dyDescent="0.25">
      <c r="A47" t="s">
        <v>775</v>
      </c>
      <c r="B47" s="3" t="s">
        <v>248</v>
      </c>
      <c r="C47" s="2">
        <f t="shared" si="1"/>
        <v>42673.040615519982</v>
      </c>
      <c r="D47" s="2">
        <v>42626.370800159981</v>
      </c>
      <c r="E47" s="2">
        <v>0</v>
      </c>
      <c r="F47" s="2">
        <v>21.314482560000002</v>
      </c>
      <c r="G47" s="2">
        <v>25.355332800000006</v>
      </c>
      <c r="H47" s="2">
        <v>0</v>
      </c>
      <c r="I47" s="2">
        <v>0</v>
      </c>
      <c r="J47" t="s">
        <v>183</v>
      </c>
    </row>
    <row r="48" spans="1:10" ht="15" customHeight="1" x14ac:dyDescent="0.25">
      <c r="A48" t="s">
        <v>776</v>
      </c>
      <c r="B48" s="3" t="s">
        <v>268</v>
      </c>
      <c r="C48" s="2">
        <f t="shared" si="1"/>
        <v>40508.548415999998</v>
      </c>
      <c r="D48" s="2">
        <v>40466.291039999996</v>
      </c>
      <c r="E48" s="2">
        <v>0</v>
      </c>
      <c r="F48" s="2">
        <v>19.277999999999999</v>
      </c>
      <c r="G48" s="2">
        <v>22.979375999999998</v>
      </c>
      <c r="H48" s="2">
        <v>0</v>
      </c>
      <c r="I48" s="2">
        <v>0</v>
      </c>
      <c r="J48" t="s">
        <v>179</v>
      </c>
    </row>
    <row r="49" spans="1:10" ht="15" customHeight="1" x14ac:dyDescent="0.25">
      <c r="A49" t="s">
        <v>777</v>
      </c>
      <c r="B49" s="3" t="s">
        <v>284</v>
      </c>
      <c r="C49" s="2">
        <f t="shared" si="1"/>
        <v>40427.999942400005</v>
      </c>
      <c r="D49" s="2">
        <v>40386.221568000001</v>
      </c>
      <c r="E49" s="2">
        <v>0</v>
      </c>
      <c r="F49" s="2">
        <v>19.069344000000005</v>
      </c>
      <c r="G49" s="2">
        <v>22.7090304</v>
      </c>
      <c r="H49" s="2">
        <v>0</v>
      </c>
      <c r="I49" s="2">
        <v>0</v>
      </c>
      <c r="J49" t="s">
        <v>192</v>
      </c>
    </row>
    <row r="50" spans="1:10" ht="15" customHeight="1" x14ac:dyDescent="0.25">
      <c r="A50" t="s">
        <v>778</v>
      </c>
      <c r="B50" s="3" t="s">
        <v>619</v>
      </c>
      <c r="C50" s="2">
        <f t="shared" si="1"/>
        <v>39216.17415744</v>
      </c>
      <c r="D50" s="2">
        <v>2065.4958139200003</v>
      </c>
      <c r="E50" s="2">
        <v>0</v>
      </c>
      <c r="F50" s="2">
        <v>37149.542891999998</v>
      </c>
      <c r="G50" s="2">
        <v>1.1354515200000002</v>
      </c>
      <c r="H50" s="2">
        <v>0</v>
      </c>
      <c r="I50" s="2">
        <v>0</v>
      </c>
      <c r="J50" t="s">
        <v>211</v>
      </c>
    </row>
    <row r="51" spans="1:10" ht="15" customHeight="1" x14ac:dyDescent="0.25">
      <c r="A51" t="s">
        <v>779</v>
      </c>
      <c r="B51" s="3" t="s">
        <v>262</v>
      </c>
      <c r="C51" s="2">
        <f t="shared" si="1"/>
        <v>37971.396963360006</v>
      </c>
      <c r="D51" s="2">
        <v>5182.6167791999997</v>
      </c>
      <c r="E51" s="2">
        <v>0</v>
      </c>
      <c r="F51" s="2">
        <v>2.4439060800000001</v>
      </c>
      <c r="G51" s="2">
        <v>1366.4566641599999</v>
      </c>
      <c r="H51" s="2">
        <v>7626.2497920000005</v>
      </c>
      <c r="I51" s="2">
        <v>23793.629821920003</v>
      </c>
      <c r="J51" t="s">
        <v>179</v>
      </c>
    </row>
    <row r="52" spans="1:10" ht="15" customHeight="1" x14ac:dyDescent="0.25">
      <c r="A52" t="s">
        <v>780</v>
      </c>
      <c r="B52" s="3" t="s">
        <v>22</v>
      </c>
      <c r="C52" s="2">
        <f t="shared" si="1"/>
        <v>36845.785932479994</v>
      </c>
      <c r="D52" s="2">
        <v>5364.9618019199997</v>
      </c>
      <c r="E52" s="2">
        <v>28684.901952</v>
      </c>
      <c r="F52" s="2">
        <v>241.12922400000002</v>
      </c>
      <c r="G52" s="2">
        <v>2554.7929545599995</v>
      </c>
      <c r="H52" s="2">
        <v>0</v>
      </c>
      <c r="I52" s="2">
        <v>0</v>
      </c>
      <c r="J52" t="s">
        <v>251</v>
      </c>
    </row>
    <row r="53" spans="1:10" ht="15" customHeight="1" x14ac:dyDescent="0.25">
      <c r="A53" t="s">
        <v>781</v>
      </c>
      <c r="B53" s="3" t="s">
        <v>300</v>
      </c>
      <c r="C53" s="2">
        <f t="shared" si="1"/>
        <v>34746.174499680004</v>
      </c>
      <c r="D53" s="2">
        <v>34617.95556912</v>
      </c>
      <c r="E53" s="2">
        <v>0</v>
      </c>
      <c r="F53" s="2">
        <v>16.263828</v>
      </c>
      <c r="G53" s="2">
        <v>25.169175360000001</v>
      </c>
      <c r="H53" s="2">
        <v>0</v>
      </c>
      <c r="I53" s="2">
        <v>86.785927200000003</v>
      </c>
      <c r="J53" t="s">
        <v>179</v>
      </c>
    </row>
    <row r="54" spans="1:10" ht="15" customHeight="1" x14ac:dyDescent="0.25">
      <c r="A54" t="s">
        <v>782</v>
      </c>
      <c r="B54" s="3" t="s">
        <v>26</v>
      </c>
      <c r="C54" s="2">
        <f t="shared" si="1"/>
        <v>34691.061646079994</v>
      </c>
      <c r="D54" s="2">
        <v>34645.359813119998</v>
      </c>
      <c r="E54" s="2">
        <v>0</v>
      </c>
      <c r="F54" s="2">
        <v>18.910584000000007</v>
      </c>
      <c r="G54" s="2">
        <v>26.791248960000008</v>
      </c>
      <c r="H54" s="2">
        <v>0</v>
      </c>
      <c r="I54" s="2">
        <v>0</v>
      </c>
      <c r="J54" t="s">
        <v>228</v>
      </c>
    </row>
    <row r="55" spans="1:10" ht="15" customHeight="1" x14ac:dyDescent="0.25">
      <c r="A55" t="s">
        <v>783</v>
      </c>
      <c r="B55" s="3" t="s">
        <v>272</v>
      </c>
      <c r="C55" s="2">
        <f t="shared" si="1"/>
        <v>32914.740731040001</v>
      </c>
      <c r="D55" s="2">
        <v>32876.242066079998</v>
      </c>
      <c r="E55" s="2">
        <v>0</v>
      </c>
      <c r="F55" s="2">
        <v>17.154154080000001</v>
      </c>
      <c r="G55" s="2">
        <v>21.344510879999994</v>
      </c>
      <c r="H55" s="2">
        <v>0</v>
      </c>
      <c r="I55" s="2">
        <v>0</v>
      </c>
      <c r="J55" t="s">
        <v>179</v>
      </c>
    </row>
    <row r="56" spans="1:10" ht="15" customHeight="1" x14ac:dyDescent="0.25">
      <c r="A56" t="s">
        <v>784</v>
      </c>
      <c r="B56" s="3" t="s">
        <v>259</v>
      </c>
      <c r="C56" s="2">
        <f t="shared" si="1"/>
        <v>31467.971918880001</v>
      </c>
      <c r="D56" s="2">
        <v>176.75032031999999</v>
      </c>
      <c r="E56" s="2">
        <v>0</v>
      </c>
      <c r="F56" s="2">
        <v>31291.194564000001</v>
      </c>
      <c r="G56" s="2">
        <v>2.7034559999999999E-2</v>
      </c>
      <c r="H56" s="2">
        <v>0</v>
      </c>
      <c r="I56" s="2">
        <v>0</v>
      </c>
      <c r="J56" t="s">
        <v>211</v>
      </c>
    </row>
    <row r="57" spans="1:10" ht="15" customHeight="1" x14ac:dyDescent="0.25">
      <c r="A57" t="s">
        <v>785</v>
      </c>
      <c r="B57" s="3" t="s">
        <v>345</v>
      </c>
      <c r="C57" s="2">
        <f t="shared" si="1"/>
        <v>31359.358333296001</v>
      </c>
      <c r="D57" s="2">
        <v>3980.7634809599995</v>
      </c>
      <c r="E57" s="2">
        <v>0</v>
      </c>
      <c r="F57" s="2">
        <v>1.8801720000000002</v>
      </c>
      <c r="G57" s="2">
        <v>60.665552640000001</v>
      </c>
      <c r="H57" s="2">
        <v>1766.4272639999999</v>
      </c>
      <c r="I57" s="2">
        <v>25549.621863696</v>
      </c>
      <c r="J57" t="s">
        <v>179</v>
      </c>
    </row>
    <row r="58" spans="1:10" ht="15" customHeight="1" x14ac:dyDescent="0.25">
      <c r="A58" t="s">
        <v>786</v>
      </c>
      <c r="B58" s="3" t="s">
        <v>274</v>
      </c>
      <c r="C58" s="2">
        <f t="shared" si="1"/>
        <v>30746.339134559999</v>
      </c>
      <c r="D58" s="2">
        <v>375.47855856000001</v>
      </c>
      <c r="E58" s="2">
        <v>29945.336147999999</v>
      </c>
      <c r="F58" s="2">
        <v>61.384690079999999</v>
      </c>
      <c r="G58" s="2">
        <v>364.13973792000002</v>
      </c>
      <c r="H58" s="2">
        <v>0</v>
      </c>
      <c r="I58" s="2">
        <v>0</v>
      </c>
      <c r="J58" t="s">
        <v>179</v>
      </c>
    </row>
    <row r="59" spans="1:10" ht="15" customHeight="1" x14ac:dyDescent="0.25">
      <c r="A59" t="s">
        <v>787</v>
      </c>
      <c r="B59" s="3" t="s">
        <v>286</v>
      </c>
      <c r="C59" s="2">
        <f t="shared" si="1"/>
        <v>29941.763503679998</v>
      </c>
      <c r="D59" s="2">
        <v>29763.025961759999</v>
      </c>
      <c r="E59" s="2">
        <v>0</v>
      </c>
      <c r="F59" s="2">
        <v>13.58314272</v>
      </c>
      <c r="G59" s="2">
        <v>165.15439920000003</v>
      </c>
      <c r="H59" s="2">
        <v>0</v>
      </c>
      <c r="I59" s="2">
        <v>0</v>
      </c>
      <c r="J59" t="s">
        <v>179</v>
      </c>
    </row>
    <row r="60" spans="1:10" ht="15" customHeight="1" x14ac:dyDescent="0.25">
      <c r="A60" t="s">
        <v>788</v>
      </c>
      <c r="B60" s="3" t="s">
        <v>304</v>
      </c>
      <c r="C60" s="2">
        <f t="shared" si="1"/>
        <v>29870.908824960006</v>
      </c>
      <c r="D60" s="2">
        <v>29835.672451200007</v>
      </c>
      <c r="E60" s="2">
        <v>0</v>
      </c>
      <c r="F60" s="2">
        <v>15.291581759999996</v>
      </c>
      <c r="G60" s="2">
        <v>19.944792000000014</v>
      </c>
      <c r="H60" s="2">
        <v>0</v>
      </c>
      <c r="I60" s="2">
        <v>0</v>
      </c>
      <c r="J60" t="s">
        <v>228</v>
      </c>
    </row>
    <row r="61" spans="1:10" ht="15" customHeight="1" x14ac:dyDescent="0.25">
      <c r="A61" t="s">
        <v>789</v>
      </c>
      <c r="B61" s="3" t="s">
        <v>282</v>
      </c>
      <c r="C61" s="2">
        <f t="shared" si="1"/>
        <v>29584.28116224</v>
      </c>
      <c r="D61" s="2">
        <v>29553.508212480003</v>
      </c>
      <c r="E61" s="2">
        <v>0</v>
      </c>
      <c r="F61" s="2">
        <v>13.984488000000001</v>
      </c>
      <c r="G61" s="2">
        <v>16.788461760000001</v>
      </c>
      <c r="H61" s="2">
        <v>0</v>
      </c>
      <c r="I61" s="2">
        <v>0</v>
      </c>
      <c r="J61" t="s">
        <v>179</v>
      </c>
    </row>
    <row r="62" spans="1:10" ht="15" customHeight="1" x14ac:dyDescent="0.25">
      <c r="A62" t="s">
        <v>790</v>
      </c>
      <c r="B62" s="3" t="s">
        <v>288</v>
      </c>
      <c r="C62" s="2">
        <f t="shared" si="1"/>
        <v>28760.077715040003</v>
      </c>
      <c r="D62" s="2">
        <v>28730.289077280002</v>
      </c>
      <c r="E62" s="2">
        <v>0</v>
      </c>
      <c r="F62" s="2">
        <v>13.698357119999995</v>
      </c>
      <c r="G62" s="2">
        <v>16.09028064</v>
      </c>
      <c r="H62" s="2">
        <v>0</v>
      </c>
      <c r="I62" s="2">
        <v>0</v>
      </c>
      <c r="J62" t="s">
        <v>183</v>
      </c>
    </row>
    <row r="63" spans="1:10" ht="15" customHeight="1" x14ac:dyDescent="0.25">
      <c r="A63" t="s">
        <v>791</v>
      </c>
      <c r="B63" s="3" t="s">
        <v>302</v>
      </c>
      <c r="C63" s="2">
        <f t="shared" si="1"/>
        <v>28732.804470720002</v>
      </c>
      <c r="D63" s="2">
        <v>28699.787289600004</v>
      </c>
      <c r="E63" s="2">
        <v>0</v>
      </c>
      <c r="F63" s="2">
        <v>14.432281920000003</v>
      </c>
      <c r="G63" s="2">
        <v>18.584899200000002</v>
      </c>
      <c r="H63" s="2">
        <v>0</v>
      </c>
      <c r="I63" s="2">
        <v>0</v>
      </c>
      <c r="J63" t="s">
        <v>183</v>
      </c>
    </row>
    <row r="64" spans="1:10" ht="15" customHeight="1" x14ac:dyDescent="0.25">
      <c r="A64" t="s">
        <v>792</v>
      </c>
      <c r="B64" s="3" t="s">
        <v>235</v>
      </c>
      <c r="C64" s="2">
        <f t="shared" si="1"/>
        <v>27769.95555264</v>
      </c>
      <c r="D64" s="2">
        <v>25315.399398239999</v>
      </c>
      <c r="E64" s="2">
        <v>0</v>
      </c>
      <c r="F64" s="2">
        <v>19.691864639999999</v>
      </c>
      <c r="G64" s="2">
        <v>14.817569760000001</v>
      </c>
      <c r="H64" s="2">
        <v>2420.0467199999998</v>
      </c>
      <c r="I64" s="2">
        <v>0</v>
      </c>
      <c r="J64" t="s">
        <v>192</v>
      </c>
    </row>
    <row r="65" spans="1:10" ht="15" customHeight="1" x14ac:dyDescent="0.25">
      <c r="A65" t="s">
        <v>793</v>
      </c>
      <c r="B65" s="3" t="s">
        <v>290</v>
      </c>
      <c r="C65" s="2">
        <f t="shared" si="1"/>
        <v>26807.92157232</v>
      </c>
      <c r="D65" s="2">
        <v>26778.902693759999</v>
      </c>
      <c r="E65" s="2">
        <v>0</v>
      </c>
      <c r="F65" s="2">
        <v>13.446972000000001</v>
      </c>
      <c r="G65" s="2">
        <v>15.57190656</v>
      </c>
      <c r="H65" s="2">
        <v>0</v>
      </c>
      <c r="I65" s="2">
        <v>0</v>
      </c>
      <c r="J65" t="s">
        <v>211</v>
      </c>
    </row>
    <row r="66" spans="1:10" ht="15" customHeight="1" x14ac:dyDescent="0.25">
      <c r="A66" t="s">
        <v>794</v>
      </c>
      <c r="B66" s="3" t="s">
        <v>278</v>
      </c>
      <c r="C66" s="2">
        <f t="shared" si="1"/>
        <v>25721.33728752</v>
      </c>
      <c r="D66" s="2">
        <v>25694.869273920001</v>
      </c>
      <c r="E66" s="2">
        <v>0</v>
      </c>
      <c r="F66" s="2">
        <v>12.004524</v>
      </c>
      <c r="G66" s="2">
        <v>14.463489599999999</v>
      </c>
      <c r="H66" s="2">
        <v>0</v>
      </c>
      <c r="I66" s="2">
        <v>0</v>
      </c>
      <c r="J66" t="s">
        <v>192</v>
      </c>
    </row>
    <row r="67" spans="1:10" ht="15" customHeight="1" x14ac:dyDescent="0.25">
      <c r="A67" t="s">
        <v>795</v>
      </c>
      <c r="B67" s="3" t="s">
        <v>342</v>
      </c>
      <c r="C67" s="2">
        <f t="shared" ref="C67:C130" si="2">SUM(D67:I67)</f>
        <v>25489.626251040001</v>
      </c>
      <c r="D67" s="2">
        <v>39.47082048</v>
      </c>
      <c r="E67" s="2">
        <v>8682.7988620800006</v>
      </c>
      <c r="F67" s="2">
        <v>16754.800648320001</v>
      </c>
      <c r="G67" s="2">
        <v>12.555920159999999</v>
      </c>
      <c r="H67" s="2">
        <v>0</v>
      </c>
      <c r="I67" s="2">
        <v>0</v>
      </c>
      <c r="J67" t="s">
        <v>225</v>
      </c>
    </row>
    <row r="68" spans="1:10" ht="15" customHeight="1" x14ac:dyDescent="0.25">
      <c r="A68" t="s">
        <v>817</v>
      </c>
      <c r="B68" s="3" t="s">
        <v>33</v>
      </c>
      <c r="C68" s="2">
        <f t="shared" si="2"/>
        <v>25353.829999999998</v>
      </c>
      <c r="D68" s="2">
        <v>881.01</v>
      </c>
      <c r="E68" s="2">
        <v>23825.38</v>
      </c>
      <c r="F68" s="2">
        <v>46.14</v>
      </c>
      <c r="G68" s="2">
        <v>601.29999999999995</v>
      </c>
      <c r="H68" s="2">
        <v>0</v>
      </c>
      <c r="I68" s="2">
        <v>0</v>
      </c>
      <c r="J68" t="s">
        <v>183</v>
      </c>
    </row>
    <row r="69" spans="1:10" ht="15" customHeight="1" x14ac:dyDescent="0.25">
      <c r="A69" t="s">
        <v>796</v>
      </c>
      <c r="B69" s="3" t="s">
        <v>335</v>
      </c>
      <c r="C69" s="2">
        <f t="shared" si="2"/>
        <v>25157.148972480001</v>
      </c>
      <c r="D69" s="2">
        <v>1927.1105279999997</v>
      </c>
      <c r="E69" s="2">
        <v>23107.69944</v>
      </c>
      <c r="F69" s="2">
        <v>35.612136</v>
      </c>
      <c r="G69" s="2">
        <v>86.726868479999979</v>
      </c>
      <c r="H69" s="2">
        <v>0</v>
      </c>
      <c r="I69" s="2">
        <v>0</v>
      </c>
      <c r="J69" t="s">
        <v>192</v>
      </c>
    </row>
    <row r="70" spans="1:10" ht="15" customHeight="1" x14ac:dyDescent="0.25">
      <c r="A70" t="s">
        <v>797</v>
      </c>
      <c r="B70" s="3" t="s">
        <v>246</v>
      </c>
      <c r="C70" s="2">
        <f t="shared" si="2"/>
        <v>24924.518670239999</v>
      </c>
      <c r="D70" s="2">
        <v>24893.616898079999</v>
      </c>
      <c r="E70" s="2">
        <v>0</v>
      </c>
      <c r="F70" s="2">
        <v>13.031927999999999</v>
      </c>
      <c r="G70" s="2">
        <v>17.86984416</v>
      </c>
      <c r="H70" s="2">
        <v>0</v>
      </c>
      <c r="I70" s="2">
        <v>0</v>
      </c>
      <c r="J70" t="s">
        <v>192</v>
      </c>
    </row>
    <row r="71" spans="1:10" ht="15" customHeight="1" x14ac:dyDescent="0.25">
      <c r="A71" t="s">
        <v>798</v>
      </c>
      <c r="B71" s="3" t="s">
        <v>280</v>
      </c>
      <c r="C71" s="2">
        <f t="shared" si="2"/>
        <v>23762.231992800003</v>
      </c>
      <c r="D71" s="2">
        <v>23736.516955200001</v>
      </c>
      <c r="E71" s="2">
        <v>0</v>
      </c>
      <c r="F71" s="2">
        <v>11.927412</v>
      </c>
      <c r="G71" s="2">
        <v>13.7876256</v>
      </c>
      <c r="H71" s="2">
        <v>0</v>
      </c>
      <c r="I71" s="2">
        <v>0</v>
      </c>
      <c r="J71" t="s">
        <v>211</v>
      </c>
    </row>
    <row r="72" spans="1:10" ht="15" customHeight="1" x14ac:dyDescent="0.25">
      <c r="A72" t="s">
        <v>799</v>
      </c>
      <c r="B72" s="3" t="s">
        <v>51</v>
      </c>
      <c r="C72" s="2">
        <f t="shared" si="2"/>
        <v>23696.885197440002</v>
      </c>
      <c r="D72" s="2">
        <v>23672.15928</v>
      </c>
      <c r="E72" s="2">
        <v>0</v>
      </c>
      <c r="F72" s="2">
        <v>11.121636960000002</v>
      </c>
      <c r="G72" s="2">
        <v>13.60428048</v>
      </c>
      <c r="H72" s="2">
        <v>0</v>
      </c>
      <c r="I72" s="2">
        <v>0</v>
      </c>
      <c r="J72" t="s">
        <v>192</v>
      </c>
    </row>
    <row r="73" spans="1:10" ht="15" customHeight="1" x14ac:dyDescent="0.25">
      <c r="A73" t="s">
        <v>800</v>
      </c>
      <c r="B73" s="3" t="s">
        <v>293</v>
      </c>
      <c r="C73" s="2">
        <f t="shared" si="2"/>
        <v>23349.020899680003</v>
      </c>
      <c r="D73" s="2">
        <v>23323.925479680001</v>
      </c>
      <c r="E73" s="2">
        <v>0</v>
      </c>
      <c r="F73" s="2">
        <v>11.578139999999996</v>
      </c>
      <c r="G73" s="2">
        <v>13.51728</v>
      </c>
      <c r="H73" s="2">
        <v>0</v>
      </c>
      <c r="I73" s="2">
        <v>0</v>
      </c>
      <c r="J73" t="s">
        <v>179</v>
      </c>
    </row>
    <row r="74" spans="1:10" ht="15" customHeight="1" x14ac:dyDescent="0.25">
      <c r="A74" t="s">
        <v>801</v>
      </c>
      <c r="B74" s="3" t="s">
        <v>308</v>
      </c>
      <c r="C74" s="2">
        <f t="shared" si="2"/>
        <v>22952.16</v>
      </c>
      <c r="D74" s="2">
        <v>0</v>
      </c>
      <c r="E74" s="2">
        <v>0</v>
      </c>
      <c r="F74" s="2">
        <v>22952.16</v>
      </c>
      <c r="G74" s="2">
        <v>0</v>
      </c>
      <c r="H74" s="2">
        <v>0</v>
      </c>
      <c r="I74" s="2">
        <v>0</v>
      </c>
      <c r="J74" t="s">
        <v>225</v>
      </c>
    </row>
    <row r="75" spans="1:10" ht="15" customHeight="1" x14ac:dyDescent="0.25">
      <c r="A75" t="s">
        <v>802</v>
      </c>
      <c r="B75" s="3" t="s">
        <v>306</v>
      </c>
      <c r="C75" s="2">
        <f t="shared" si="2"/>
        <v>21692.360208959995</v>
      </c>
      <c r="D75" s="2">
        <v>21669.985481759995</v>
      </c>
      <c r="E75" s="2">
        <v>0</v>
      </c>
      <c r="F75" s="2">
        <v>10.301981759999997</v>
      </c>
      <c r="G75" s="2">
        <v>12.072745440000002</v>
      </c>
      <c r="H75" s="2">
        <v>0</v>
      </c>
      <c r="I75" s="2">
        <v>0</v>
      </c>
      <c r="J75" t="s">
        <v>183</v>
      </c>
    </row>
    <row r="76" spans="1:10" ht="15" customHeight="1" x14ac:dyDescent="0.25">
      <c r="A76" t="s">
        <v>803</v>
      </c>
      <c r="B76" s="3" t="s">
        <v>296</v>
      </c>
      <c r="C76" s="2">
        <f t="shared" si="2"/>
        <v>21610.212613920008</v>
      </c>
      <c r="D76" s="2">
        <v>21587.705798400006</v>
      </c>
      <c r="E76" s="2">
        <v>0</v>
      </c>
      <c r="F76" s="2">
        <v>10.364850720000003</v>
      </c>
      <c r="G76" s="2">
        <v>12.1419648</v>
      </c>
      <c r="H76" s="2">
        <v>0</v>
      </c>
      <c r="I76" s="2">
        <v>0</v>
      </c>
      <c r="J76" t="s">
        <v>183</v>
      </c>
    </row>
    <row r="77" spans="1:10" ht="15" customHeight="1" x14ac:dyDescent="0.25">
      <c r="A77" t="s">
        <v>804</v>
      </c>
      <c r="B77" s="3" t="s">
        <v>528</v>
      </c>
      <c r="C77" s="2">
        <f t="shared" si="2"/>
        <v>21163.222926720002</v>
      </c>
      <c r="D77" s="2">
        <v>0</v>
      </c>
      <c r="E77" s="2">
        <v>5538.4560000000001</v>
      </c>
      <c r="F77" s="2">
        <v>15619.035599999999</v>
      </c>
      <c r="G77" s="2">
        <v>5.7313267199999993</v>
      </c>
      <c r="H77" s="2">
        <v>0</v>
      </c>
      <c r="I77" s="2">
        <v>0</v>
      </c>
      <c r="J77" t="s">
        <v>225</v>
      </c>
    </row>
    <row r="78" spans="1:10" ht="15" customHeight="1" x14ac:dyDescent="0.25">
      <c r="A78" t="s">
        <v>805</v>
      </c>
      <c r="B78" s="3" t="s">
        <v>352</v>
      </c>
      <c r="C78" s="2">
        <f t="shared" si="2"/>
        <v>20863.937011679998</v>
      </c>
      <c r="D78" s="2">
        <v>20840.178804479998</v>
      </c>
      <c r="E78" s="2">
        <v>0</v>
      </c>
      <c r="F78" s="2">
        <v>10.532864160000003</v>
      </c>
      <c r="G78" s="2">
        <v>13.225343039999998</v>
      </c>
      <c r="H78" s="2">
        <v>0</v>
      </c>
      <c r="I78" s="2">
        <v>0</v>
      </c>
      <c r="J78" t="s">
        <v>183</v>
      </c>
    </row>
    <row r="79" spans="1:10" ht="15" customHeight="1" x14ac:dyDescent="0.25">
      <c r="A79" t="s">
        <v>806</v>
      </c>
      <c r="B79" s="3" t="s">
        <v>310</v>
      </c>
      <c r="C79" s="2">
        <f t="shared" si="2"/>
        <v>20240.164344959994</v>
      </c>
      <c r="D79" s="2">
        <v>20217.061589759996</v>
      </c>
      <c r="E79" s="2">
        <v>0</v>
      </c>
      <c r="F79" s="2">
        <v>10.557358560000001</v>
      </c>
      <c r="G79" s="2">
        <v>12.54539664</v>
      </c>
      <c r="H79" s="2">
        <v>0</v>
      </c>
      <c r="I79" s="2">
        <v>0</v>
      </c>
      <c r="J79" t="s">
        <v>179</v>
      </c>
    </row>
    <row r="80" spans="1:10" ht="15" customHeight="1" x14ac:dyDescent="0.25">
      <c r="A80" t="s">
        <v>807</v>
      </c>
      <c r="B80" s="3" t="s">
        <v>30</v>
      </c>
      <c r="C80" s="2">
        <f t="shared" si="2"/>
        <v>19501.823567520005</v>
      </c>
      <c r="D80" s="2">
        <v>19495.353144960001</v>
      </c>
      <c r="E80" s="2">
        <v>0</v>
      </c>
      <c r="F80" s="2">
        <v>2.9658182399999999</v>
      </c>
      <c r="G80" s="2">
        <v>3.5046043200000003</v>
      </c>
      <c r="H80" s="2">
        <v>0</v>
      </c>
      <c r="I80" s="2">
        <v>0</v>
      </c>
      <c r="J80" t="s">
        <v>179</v>
      </c>
    </row>
    <row r="81" spans="1:10" ht="15" customHeight="1" x14ac:dyDescent="0.25">
      <c r="A81" t="s">
        <v>761</v>
      </c>
      <c r="B81" s="3" t="s">
        <v>152</v>
      </c>
      <c r="C81" s="2">
        <f t="shared" si="2"/>
        <v>19393.990000000002</v>
      </c>
      <c r="D81" s="2">
        <v>19373.98</v>
      </c>
      <c r="E81" s="2">
        <v>0</v>
      </c>
      <c r="F81" s="2">
        <v>9.1300000000000008</v>
      </c>
      <c r="G81" s="2">
        <v>10.88</v>
      </c>
      <c r="H81" s="2">
        <v>0</v>
      </c>
      <c r="I81" s="2">
        <v>0</v>
      </c>
      <c r="J81" t="s">
        <v>179</v>
      </c>
    </row>
    <row r="82" spans="1:10" ht="15" customHeight="1" x14ac:dyDescent="0.25">
      <c r="A82" t="s">
        <v>808</v>
      </c>
      <c r="B82" s="3" t="s">
        <v>151</v>
      </c>
      <c r="C82" s="2">
        <f t="shared" si="2"/>
        <v>18703.765352159997</v>
      </c>
      <c r="D82" s="2">
        <v>18703.216224</v>
      </c>
      <c r="E82" s="2">
        <v>0</v>
      </c>
      <c r="F82" s="2">
        <v>0.25174800000000003</v>
      </c>
      <c r="G82" s="2">
        <v>0.29738016</v>
      </c>
      <c r="H82" s="2">
        <v>0</v>
      </c>
      <c r="I82" s="2">
        <v>0</v>
      </c>
      <c r="J82" t="s">
        <v>179</v>
      </c>
    </row>
    <row r="83" spans="1:10" ht="15" customHeight="1" x14ac:dyDescent="0.25">
      <c r="A83" t="s">
        <v>809</v>
      </c>
      <c r="B83" s="3" t="s">
        <v>340</v>
      </c>
      <c r="C83" s="2">
        <f t="shared" si="2"/>
        <v>17470.650939840001</v>
      </c>
      <c r="D83" s="2">
        <v>0</v>
      </c>
      <c r="E83" s="2">
        <v>11407.132799999999</v>
      </c>
      <c r="F83" s="2">
        <v>6043.5396000000001</v>
      </c>
      <c r="G83" s="2">
        <v>19.97853984</v>
      </c>
      <c r="H83" s="2">
        <v>0</v>
      </c>
      <c r="I83" s="2">
        <v>0</v>
      </c>
      <c r="J83" t="s">
        <v>225</v>
      </c>
    </row>
    <row r="84" spans="1:10" ht="15" customHeight="1" x14ac:dyDescent="0.25">
      <c r="A84" t="s">
        <v>311</v>
      </c>
      <c r="B84" s="3" t="s">
        <v>312</v>
      </c>
      <c r="C84" s="2">
        <f t="shared" si="2"/>
        <v>17315.379033119996</v>
      </c>
      <c r="D84" s="2">
        <v>17296.670028959998</v>
      </c>
      <c r="E84" s="2">
        <v>0</v>
      </c>
      <c r="F84" s="2">
        <v>8.6067878400000026</v>
      </c>
      <c r="G84" s="2">
        <v>10.10221632</v>
      </c>
      <c r="H84" s="2">
        <v>0</v>
      </c>
      <c r="I84" s="2">
        <v>0</v>
      </c>
      <c r="J84" t="s">
        <v>183</v>
      </c>
    </row>
    <row r="85" spans="1:10" ht="15" customHeight="1" x14ac:dyDescent="0.25">
      <c r="A85" t="s">
        <v>810</v>
      </c>
      <c r="B85" s="3" t="s">
        <v>182</v>
      </c>
      <c r="C85" s="2">
        <f t="shared" si="2"/>
        <v>17146.711411200002</v>
      </c>
      <c r="D85" s="2">
        <v>17128.568590560004</v>
      </c>
      <c r="E85" s="2">
        <v>0</v>
      </c>
      <c r="F85" s="2">
        <v>8.381257920000003</v>
      </c>
      <c r="G85" s="2">
        <v>9.7615627199999988</v>
      </c>
      <c r="H85" s="2">
        <v>0</v>
      </c>
      <c r="I85" s="2">
        <v>0</v>
      </c>
      <c r="J85" t="s">
        <v>183</v>
      </c>
    </row>
    <row r="86" spans="1:10" ht="15" customHeight="1" x14ac:dyDescent="0.25">
      <c r="A86" t="s">
        <v>811</v>
      </c>
      <c r="B86" s="3" t="s">
        <v>365</v>
      </c>
      <c r="C86" s="2">
        <f t="shared" si="2"/>
        <v>17115.554897280002</v>
      </c>
      <c r="D86" s="2">
        <v>17083.431943200001</v>
      </c>
      <c r="E86" s="2">
        <v>0</v>
      </c>
      <c r="F86" s="2">
        <v>9.6607728000000002</v>
      </c>
      <c r="G86" s="2">
        <v>22.462181280000003</v>
      </c>
      <c r="H86" s="2">
        <v>0</v>
      </c>
      <c r="I86" s="2">
        <v>0</v>
      </c>
      <c r="J86" t="s">
        <v>179</v>
      </c>
    </row>
    <row r="87" spans="1:10" ht="15" customHeight="1" x14ac:dyDescent="0.25">
      <c r="A87" t="s">
        <v>812</v>
      </c>
      <c r="B87" s="3" t="s">
        <v>315</v>
      </c>
      <c r="C87" s="2">
        <f t="shared" si="2"/>
        <v>16833.255939360002</v>
      </c>
      <c r="D87" s="2">
        <v>16097.802144480002</v>
      </c>
      <c r="E87" s="2">
        <v>0</v>
      </c>
      <c r="F87" s="2">
        <v>7.6529577600000005</v>
      </c>
      <c r="G87" s="2">
        <v>727.80083711999998</v>
      </c>
      <c r="H87" s="2">
        <v>0</v>
      </c>
      <c r="I87" s="2">
        <v>0</v>
      </c>
      <c r="J87" t="s">
        <v>183</v>
      </c>
    </row>
    <row r="88" spans="1:10" ht="15" customHeight="1" x14ac:dyDescent="0.25">
      <c r="A88" t="s">
        <v>813</v>
      </c>
      <c r="B88" s="3" t="s">
        <v>317</v>
      </c>
      <c r="C88" s="2">
        <f t="shared" si="2"/>
        <v>16814.294915039998</v>
      </c>
      <c r="D88" s="2">
        <v>16698.590717759998</v>
      </c>
      <c r="E88" s="2">
        <v>98.145069120000002</v>
      </c>
      <c r="F88" s="2">
        <v>8.053305120000001</v>
      </c>
      <c r="G88" s="2">
        <v>9.5058230399999992</v>
      </c>
      <c r="H88" s="2">
        <v>0</v>
      </c>
      <c r="I88" s="2">
        <v>0</v>
      </c>
      <c r="J88" t="s">
        <v>179</v>
      </c>
    </row>
    <row r="89" spans="1:10" ht="15" customHeight="1" x14ac:dyDescent="0.25">
      <c r="A89" t="s">
        <v>814</v>
      </c>
      <c r="B89" s="3" t="s">
        <v>337</v>
      </c>
      <c r="C89" s="2">
        <f t="shared" si="2"/>
        <v>16796.162436480001</v>
      </c>
      <c r="D89" s="2">
        <v>16140.51974304</v>
      </c>
      <c r="E89" s="2">
        <v>635.74643664000007</v>
      </c>
      <c r="F89" s="2">
        <v>8.6453438400000024</v>
      </c>
      <c r="G89" s="2">
        <v>11.250912959999999</v>
      </c>
      <c r="H89" s="2">
        <v>0</v>
      </c>
      <c r="I89" s="2">
        <v>0</v>
      </c>
      <c r="J89" t="s">
        <v>251</v>
      </c>
    </row>
    <row r="90" spans="1:10" ht="15" customHeight="1" x14ac:dyDescent="0.25">
      <c r="A90" t="s">
        <v>815</v>
      </c>
      <c r="B90" s="3" t="s">
        <v>72</v>
      </c>
      <c r="C90" s="2">
        <f t="shared" si="2"/>
        <v>16605.480245760002</v>
      </c>
      <c r="D90" s="2">
        <v>16550.748144000001</v>
      </c>
      <c r="E90" s="2">
        <v>0</v>
      </c>
      <c r="F90" s="2">
        <v>20.371176000000002</v>
      </c>
      <c r="G90" s="2">
        <v>34.360925760000008</v>
      </c>
      <c r="H90" s="2">
        <v>0</v>
      </c>
      <c r="I90" s="2">
        <v>0</v>
      </c>
      <c r="J90" t="s">
        <v>179</v>
      </c>
    </row>
    <row r="91" spans="1:10" ht="15" customHeight="1" x14ac:dyDescent="0.25">
      <c r="A91" t="s">
        <v>816</v>
      </c>
      <c r="B91" s="3" t="s">
        <v>319</v>
      </c>
      <c r="C91" s="2">
        <f t="shared" si="2"/>
        <v>16398.67774608</v>
      </c>
      <c r="D91" s="2">
        <v>16371.792511199999</v>
      </c>
      <c r="E91" s="2">
        <v>0</v>
      </c>
      <c r="F91" s="2">
        <v>16.12548</v>
      </c>
      <c r="G91" s="2">
        <v>10.759754880000001</v>
      </c>
      <c r="H91" s="2">
        <v>0</v>
      </c>
      <c r="I91" s="2">
        <v>0</v>
      </c>
      <c r="J91" t="s">
        <v>251</v>
      </c>
    </row>
    <row r="92" spans="1:10" ht="15" customHeight="1" x14ac:dyDescent="0.25">
      <c r="A92" t="s">
        <v>818</v>
      </c>
      <c r="B92" s="3" t="s">
        <v>297</v>
      </c>
      <c r="C92" s="2">
        <f t="shared" si="2"/>
        <v>15099.40985616</v>
      </c>
      <c r="D92" s="2">
        <v>15084.007868160001</v>
      </c>
      <c r="E92" s="2">
        <v>0</v>
      </c>
      <c r="F92" s="2">
        <v>7.1372145599999994</v>
      </c>
      <c r="G92" s="2">
        <v>8.264773439999999</v>
      </c>
      <c r="H92" s="2">
        <v>0</v>
      </c>
      <c r="I92" s="2">
        <v>0</v>
      </c>
      <c r="J92" t="s">
        <v>211</v>
      </c>
    </row>
    <row r="93" spans="1:10" ht="15" customHeight="1" x14ac:dyDescent="0.25">
      <c r="A93" t="s">
        <v>819</v>
      </c>
      <c r="B93" s="3" t="s">
        <v>467</v>
      </c>
      <c r="C93" s="2">
        <f t="shared" si="2"/>
        <v>15052.547986560003</v>
      </c>
      <c r="D93" s="2">
        <v>15033.006535680002</v>
      </c>
      <c r="E93" s="2">
        <v>0</v>
      </c>
      <c r="F93" s="2">
        <v>7.1059161599999996</v>
      </c>
      <c r="G93" s="2">
        <v>12.435534720000001</v>
      </c>
      <c r="H93" s="2">
        <v>0</v>
      </c>
      <c r="I93" s="2">
        <v>0</v>
      </c>
      <c r="J93" t="s">
        <v>179</v>
      </c>
    </row>
    <row r="94" spans="1:10" ht="15" customHeight="1" x14ac:dyDescent="0.25">
      <c r="A94" t="s">
        <v>820</v>
      </c>
      <c r="B94" s="3" t="s">
        <v>327</v>
      </c>
      <c r="C94" s="2">
        <f t="shared" si="2"/>
        <v>14900.438125440001</v>
      </c>
      <c r="D94" s="2">
        <v>14885.246880000001</v>
      </c>
      <c r="E94" s="2">
        <v>0</v>
      </c>
      <c r="F94" s="2">
        <v>7.0418678400000001</v>
      </c>
      <c r="G94" s="2">
        <v>8.1493776000000011</v>
      </c>
      <c r="H94" s="2">
        <v>0</v>
      </c>
      <c r="I94" s="2">
        <v>0</v>
      </c>
      <c r="J94" t="s">
        <v>179</v>
      </c>
    </row>
    <row r="95" spans="1:10" ht="15" customHeight="1" x14ac:dyDescent="0.25">
      <c r="A95" t="s">
        <v>821</v>
      </c>
      <c r="B95" s="3" t="s">
        <v>321</v>
      </c>
      <c r="C95" s="2">
        <f t="shared" si="2"/>
        <v>14187.987293760005</v>
      </c>
      <c r="D95" s="2">
        <v>14173.210910880005</v>
      </c>
      <c r="E95" s="2">
        <v>0</v>
      </c>
      <c r="F95" s="2">
        <v>6.7200840000000008</v>
      </c>
      <c r="G95" s="2">
        <v>8.0562988799999982</v>
      </c>
      <c r="H95" s="2">
        <v>0</v>
      </c>
      <c r="I95" s="2">
        <v>0</v>
      </c>
      <c r="J95" t="s">
        <v>179</v>
      </c>
    </row>
    <row r="96" spans="1:10" ht="15" customHeight="1" x14ac:dyDescent="0.25">
      <c r="A96" t="s">
        <v>822</v>
      </c>
      <c r="B96" s="3" t="s">
        <v>351</v>
      </c>
      <c r="C96" s="2">
        <f t="shared" si="2"/>
        <v>13732.577520480001</v>
      </c>
      <c r="D96" s="2">
        <v>13717.557463680001</v>
      </c>
      <c r="E96" s="2">
        <v>0</v>
      </c>
      <c r="F96" s="2">
        <v>6.7235313599999991</v>
      </c>
      <c r="G96" s="2">
        <v>8.2965254400000017</v>
      </c>
      <c r="H96" s="2">
        <v>0</v>
      </c>
      <c r="I96" s="2">
        <v>0</v>
      </c>
      <c r="J96" t="s">
        <v>183</v>
      </c>
    </row>
    <row r="97" spans="1:10" ht="15" customHeight="1" x14ac:dyDescent="0.25">
      <c r="A97" t="s">
        <v>823</v>
      </c>
      <c r="B97" s="3" t="s">
        <v>331</v>
      </c>
      <c r="C97" s="2">
        <f t="shared" si="2"/>
        <v>13345.405426079999</v>
      </c>
      <c r="D97" s="2">
        <v>13331.225164319998</v>
      </c>
      <c r="E97" s="2">
        <v>0</v>
      </c>
      <c r="F97" s="2">
        <v>6.4383076800000003</v>
      </c>
      <c r="G97" s="2">
        <v>7.7419540799999993</v>
      </c>
      <c r="H97" s="2">
        <v>0</v>
      </c>
      <c r="I97" s="2">
        <v>0</v>
      </c>
      <c r="J97" t="s">
        <v>179</v>
      </c>
    </row>
    <row r="98" spans="1:10" ht="15" customHeight="1" x14ac:dyDescent="0.25">
      <c r="A98" t="s">
        <v>824</v>
      </c>
      <c r="B98" s="3" t="s">
        <v>471</v>
      </c>
      <c r="C98" s="2">
        <f t="shared" si="2"/>
        <v>13049.002955520002</v>
      </c>
      <c r="D98" s="2">
        <v>0</v>
      </c>
      <c r="E98" s="2">
        <v>1793.0873318399999</v>
      </c>
      <c r="F98" s="2">
        <v>11252.4552</v>
      </c>
      <c r="G98" s="2">
        <v>3.4604236799999999</v>
      </c>
      <c r="H98" s="2">
        <v>0</v>
      </c>
      <c r="I98" s="2">
        <v>0</v>
      </c>
      <c r="J98" t="s">
        <v>225</v>
      </c>
    </row>
    <row r="99" spans="1:10" ht="15" customHeight="1" x14ac:dyDescent="0.25">
      <c r="A99" t="s">
        <v>825</v>
      </c>
      <c r="B99" s="3" t="s">
        <v>325</v>
      </c>
      <c r="C99" s="2">
        <f t="shared" si="2"/>
        <v>12977.299137599999</v>
      </c>
      <c r="D99" s="2">
        <v>12936.985619039999</v>
      </c>
      <c r="E99" s="2">
        <v>0</v>
      </c>
      <c r="F99" s="2">
        <v>5.8733942399999997</v>
      </c>
      <c r="G99" s="2">
        <v>34.440124320000002</v>
      </c>
      <c r="H99" s="2">
        <v>0</v>
      </c>
      <c r="I99" s="2">
        <v>0</v>
      </c>
      <c r="J99" t="s">
        <v>183</v>
      </c>
    </row>
    <row r="100" spans="1:10" ht="15" customHeight="1" x14ac:dyDescent="0.25">
      <c r="A100" t="s">
        <v>826</v>
      </c>
      <c r="B100" s="3" t="s">
        <v>333</v>
      </c>
      <c r="C100" s="2">
        <f t="shared" si="2"/>
        <v>12877.224544799994</v>
      </c>
      <c r="D100" s="2">
        <v>12863.938782239995</v>
      </c>
      <c r="E100" s="2">
        <v>0</v>
      </c>
      <c r="F100" s="2">
        <v>6.14056464</v>
      </c>
      <c r="G100" s="2">
        <v>7.145197920000002</v>
      </c>
      <c r="H100" s="2">
        <v>0</v>
      </c>
      <c r="I100" s="2">
        <v>0</v>
      </c>
      <c r="J100" t="s">
        <v>183</v>
      </c>
    </row>
    <row r="101" spans="1:10" ht="15" customHeight="1" x14ac:dyDescent="0.25">
      <c r="A101" t="s">
        <v>827</v>
      </c>
      <c r="B101" s="3" t="s">
        <v>347</v>
      </c>
      <c r="C101" s="2">
        <f t="shared" si="2"/>
        <v>12567.524608799999</v>
      </c>
      <c r="D101" s="2">
        <v>12553.851744</v>
      </c>
      <c r="E101" s="2">
        <v>0</v>
      </c>
      <c r="F101" s="2">
        <v>6.1031880000000021</v>
      </c>
      <c r="G101" s="2">
        <v>7.5696767999999981</v>
      </c>
      <c r="H101" s="2">
        <v>0</v>
      </c>
      <c r="I101" s="2">
        <v>0</v>
      </c>
      <c r="J101" t="s">
        <v>183</v>
      </c>
    </row>
    <row r="102" spans="1:10" ht="15" customHeight="1" x14ac:dyDescent="0.25">
      <c r="A102" t="s">
        <v>828</v>
      </c>
      <c r="B102" s="3" t="s">
        <v>344</v>
      </c>
      <c r="C102" s="2">
        <f t="shared" si="2"/>
        <v>12437.911221120001</v>
      </c>
      <c r="D102" s="2">
        <v>12424.1656896</v>
      </c>
      <c r="E102" s="2">
        <v>0</v>
      </c>
      <c r="F102" s="2">
        <v>5.8514399999999993</v>
      </c>
      <c r="G102" s="2">
        <v>7.8940915200000008</v>
      </c>
      <c r="H102" s="2">
        <v>0</v>
      </c>
      <c r="I102" s="2">
        <v>0</v>
      </c>
      <c r="J102" t="s">
        <v>179</v>
      </c>
    </row>
    <row r="103" spans="1:10" ht="15" customHeight="1" x14ac:dyDescent="0.25">
      <c r="A103" t="s">
        <v>829</v>
      </c>
      <c r="B103" s="3" t="s">
        <v>395</v>
      </c>
      <c r="C103" s="2">
        <f t="shared" si="2"/>
        <v>12261.837672000001</v>
      </c>
      <c r="D103" s="2">
        <v>12249.380273760002</v>
      </c>
      <c r="E103" s="2">
        <v>0</v>
      </c>
      <c r="F103" s="2">
        <v>5.7746908800000014</v>
      </c>
      <c r="G103" s="2">
        <v>6.6827073600000002</v>
      </c>
      <c r="H103" s="2">
        <v>0</v>
      </c>
      <c r="I103" s="2">
        <v>0</v>
      </c>
      <c r="J103" t="s">
        <v>183</v>
      </c>
    </row>
    <row r="104" spans="1:10" ht="15" customHeight="1" x14ac:dyDescent="0.25">
      <c r="A104" t="s">
        <v>830</v>
      </c>
      <c r="B104" s="3" t="s">
        <v>349</v>
      </c>
      <c r="C104" s="2">
        <f t="shared" si="2"/>
        <v>11833.507909440001</v>
      </c>
      <c r="D104" s="2">
        <v>11821.50265968</v>
      </c>
      <c r="E104" s="2">
        <v>0</v>
      </c>
      <c r="F104" s="2">
        <v>5.5598659200000009</v>
      </c>
      <c r="G104" s="2">
        <v>6.4453838399999999</v>
      </c>
      <c r="H104" s="2">
        <v>0</v>
      </c>
      <c r="I104" s="2">
        <v>0</v>
      </c>
      <c r="J104" t="s">
        <v>179</v>
      </c>
    </row>
    <row r="105" spans="1:10" ht="15" customHeight="1" x14ac:dyDescent="0.25">
      <c r="A105" t="s">
        <v>831</v>
      </c>
      <c r="B105" s="3" t="s">
        <v>361</v>
      </c>
      <c r="C105" s="2">
        <f t="shared" si="2"/>
        <v>11786.328791999998</v>
      </c>
      <c r="D105" s="2">
        <v>11774.266932959998</v>
      </c>
      <c r="E105" s="2">
        <v>0</v>
      </c>
      <c r="F105" s="2">
        <v>5.5921622400000004</v>
      </c>
      <c r="G105" s="2">
        <v>6.4696968000000012</v>
      </c>
      <c r="H105" s="2">
        <v>0</v>
      </c>
      <c r="I105" s="2">
        <v>0</v>
      </c>
      <c r="J105" t="s">
        <v>179</v>
      </c>
    </row>
    <row r="106" spans="1:10" ht="15" customHeight="1" x14ac:dyDescent="0.25">
      <c r="A106" t="s">
        <v>832</v>
      </c>
      <c r="B106" s="3" t="s">
        <v>43</v>
      </c>
      <c r="C106" s="2">
        <f t="shared" si="2"/>
        <v>11740.816110240003</v>
      </c>
      <c r="D106" s="2">
        <v>11728.102065120001</v>
      </c>
      <c r="E106" s="2">
        <v>0</v>
      </c>
      <c r="F106" s="2">
        <v>5.9013359999999997</v>
      </c>
      <c r="G106" s="2">
        <v>6.8127091200000001</v>
      </c>
      <c r="H106" s="2">
        <v>0</v>
      </c>
      <c r="I106" s="2">
        <v>0</v>
      </c>
      <c r="J106" t="s">
        <v>211</v>
      </c>
    </row>
    <row r="107" spans="1:10" ht="15" customHeight="1" x14ac:dyDescent="0.25">
      <c r="A107" t="s">
        <v>811</v>
      </c>
      <c r="B107" s="3" t="s">
        <v>524</v>
      </c>
      <c r="C107" s="2">
        <f t="shared" si="2"/>
        <v>11468.65493088</v>
      </c>
      <c r="D107" s="2">
        <v>11462.925781440001</v>
      </c>
      <c r="E107" s="2">
        <v>0</v>
      </c>
      <c r="F107" s="2">
        <v>2.4996081599999997</v>
      </c>
      <c r="G107" s="2">
        <v>3.2295412800000003</v>
      </c>
      <c r="H107" s="2">
        <v>0</v>
      </c>
      <c r="I107" s="2">
        <v>0</v>
      </c>
      <c r="J107" t="s">
        <v>179</v>
      </c>
    </row>
    <row r="108" spans="1:10" ht="15" customHeight="1" x14ac:dyDescent="0.25">
      <c r="A108" t="s">
        <v>833</v>
      </c>
      <c r="B108" s="3" t="s">
        <v>375</v>
      </c>
      <c r="C108" s="2">
        <f t="shared" si="2"/>
        <v>11449.4391648</v>
      </c>
      <c r="D108" s="2">
        <v>11437.766494559999</v>
      </c>
      <c r="E108" s="2">
        <v>0</v>
      </c>
      <c r="F108" s="2">
        <v>5.4108129599999994</v>
      </c>
      <c r="G108" s="2">
        <v>6.2618572800000001</v>
      </c>
      <c r="H108" s="2">
        <v>0</v>
      </c>
      <c r="I108" s="2">
        <v>0</v>
      </c>
      <c r="J108" t="s">
        <v>179</v>
      </c>
    </row>
    <row r="109" spans="1:10" ht="15" customHeight="1" x14ac:dyDescent="0.25">
      <c r="A109" t="s">
        <v>834</v>
      </c>
      <c r="B109" s="3" t="s">
        <v>356</v>
      </c>
      <c r="C109" s="2">
        <f t="shared" si="2"/>
        <v>11373.1291296</v>
      </c>
      <c r="D109" s="2">
        <v>9140.7595003200004</v>
      </c>
      <c r="E109" s="2">
        <v>0</v>
      </c>
      <c r="F109" s="2">
        <v>2227.4252078400004</v>
      </c>
      <c r="G109" s="2">
        <v>4.9444214400000002</v>
      </c>
      <c r="H109" s="2">
        <v>0</v>
      </c>
      <c r="I109" s="2">
        <v>0</v>
      </c>
      <c r="J109" t="s">
        <v>183</v>
      </c>
    </row>
    <row r="110" spans="1:10" ht="15" customHeight="1" x14ac:dyDescent="0.25">
      <c r="A110" t="s">
        <v>835</v>
      </c>
      <c r="B110" s="3" t="s">
        <v>363</v>
      </c>
      <c r="C110" s="2">
        <f t="shared" si="2"/>
        <v>11202.366147839999</v>
      </c>
      <c r="D110" s="2">
        <v>11190.9284424</v>
      </c>
      <c r="E110" s="2">
        <v>0</v>
      </c>
      <c r="F110" s="2">
        <v>5.2979572800000021</v>
      </c>
      <c r="G110" s="2">
        <v>6.1397481599999999</v>
      </c>
      <c r="H110" s="2">
        <v>0</v>
      </c>
      <c r="I110" s="2">
        <v>0</v>
      </c>
      <c r="J110" t="s">
        <v>183</v>
      </c>
    </row>
    <row r="111" spans="1:10" ht="15" customHeight="1" x14ac:dyDescent="0.25">
      <c r="A111" t="s">
        <v>836</v>
      </c>
      <c r="B111" s="3" t="s">
        <v>433</v>
      </c>
      <c r="C111" s="2">
        <f t="shared" si="2"/>
        <v>11111.596524</v>
      </c>
      <c r="D111" s="2">
        <v>5130.2456654399994</v>
      </c>
      <c r="E111" s="2">
        <v>0</v>
      </c>
      <c r="F111" s="2">
        <v>2.52419328</v>
      </c>
      <c r="G111" s="2">
        <v>3.1365532800000002</v>
      </c>
      <c r="H111" s="2">
        <v>0</v>
      </c>
      <c r="I111" s="2">
        <v>5975.6901120000002</v>
      </c>
      <c r="J111" t="s">
        <v>179</v>
      </c>
    </row>
    <row r="112" spans="1:10" ht="15" customHeight="1" x14ac:dyDescent="0.25">
      <c r="A112" t="s">
        <v>52</v>
      </c>
      <c r="B112" s="3" t="s">
        <v>298</v>
      </c>
      <c r="C112" s="2">
        <f t="shared" si="2"/>
        <v>11083.9713768</v>
      </c>
      <c r="D112" s="2">
        <v>3.1752000000000002</v>
      </c>
      <c r="E112" s="2">
        <v>3691.5147360000001</v>
      </c>
      <c r="F112" s="2">
        <v>7389.1462679999995</v>
      </c>
      <c r="G112" s="2">
        <v>0.13517279999999998</v>
      </c>
      <c r="H112" s="2">
        <v>0</v>
      </c>
      <c r="I112" s="2">
        <v>0</v>
      </c>
      <c r="J112" t="s">
        <v>225</v>
      </c>
    </row>
    <row r="113" spans="1:10" ht="15" customHeight="1" x14ac:dyDescent="0.25">
      <c r="A113" t="s">
        <v>837</v>
      </c>
      <c r="B113" s="3" t="s">
        <v>35</v>
      </c>
      <c r="C113" s="2">
        <f t="shared" si="2"/>
        <v>11072.990628000001</v>
      </c>
      <c r="D113" s="2">
        <v>835.79682816000002</v>
      </c>
      <c r="E113" s="2">
        <v>0</v>
      </c>
      <c r="F113" s="2">
        <v>0.39717216</v>
      </c>
      <c r="G113" s="2">
        <v>86.541708960000008</v>
      </c>
      <c r="H113" s="2">
        <v>912.17145600000003</v>
      </c>
      <c r="I113" s="2">
        <v>9238.083462720002</v>
      </c>
      <c r="J113" t="s">
        <v>179</v>
      </c>
    </row>
    <row r="114" spans="1:10" ht="15" customHeight="1" x14ac:dyDescent="0.25">
      <c r="A114" t="s">
        <v>406</v>
      </c>
      <c r="B114" s="3" t="s">
        <v>407</v>
      </c>
      <c r="C114" s="2">
        <f t="shared" si="2"/>
        <v>10946.04132384</v>
      </c>
      <c r="D114" s="2">
        <v>10934.8744176</v>
      </c>
      <c r="E114" s="2">
        <v>0</v>
      </c>
      <c r="F114" s="2">
        <v>5.1741244799999997</v>
      </c>
      <c r="G114" s="2">
        <v>5.9927817600000015</v>
      </c>
      <c r="H114" s="2">
        <v>0</v>
      </c>
      <c r="I114" s="2">
        <v>0</v>
      </c>
      <c r="J114" t="s">
        <v>183</v>
      </c>
    </row>
    <row r="115" spans="1:10" ht="15" customHeight="1" x14ac:dyDescent="0.25">
      <c r="A115" t="s">
        <v>811</v>
      </c>
      <c r="B115" s="3" t="s">
        <v>552</v>
      </c>
      <c r="C115" s="2">
        <f t="shared" si="2"/>
        <v>10886.37015312</v>
      </c>
      <c r="D115" s="2">
        <v>10880.99571888</v>
      </c>
      <c r="E115" s="2">
        <v>0</v>
      </c>
      <c r="F115" s="2">
        <v>2.4663139199999997</v>
      </c>
      <c r="G115" s="2">
        <v>2.9081203200000001</v>
      </c>
      <c r="H115" s="2">
        <v>0</v>
      </c>
      <c r="I115" s="2">
        <v>0</v>
      </c>
      <c r="J115" t="s">
        <v>179</v>
      </c>
    </row>
    <row r="116" spans="1:10" ht="15" customHeight="1" x14ac:dyDescent="0.25">
      <c r="A116" t="s">
        <v>838</v>
      </c>
      <c r="B116" s="3" t="s">
        <v>479</v>
      </c>
      <c r="C116" s="2">
        <f t="shared" si="2"/>
        <v>10604.968053120003</v>
      </c>
      <c r="D116" s="2">
        <v>10545.966849600003</v>
      </c>
      <c r="E116" s="2">
        <v>0</v>
      </c>
      <c r="F116" s="2">
        <v>3.7966319999999989</v>
      </c>
      <c r="G116" s="2">
        <v>55.204571520000009</v>
      </c>
      <c r="H116" s="2">
        <v>0</v>
      </c>
      <c r="I116" s="2">
        <v>0</v>
      </c>
      <c r="J116" t="s">
        <v>179</v>
      </c>
    </row>
    <row r="117" spans="1:10" ht="15" customHeight="1" x14ac:dyDescent="0.25">
      <c r="A117" t="s">
        <v>839</v>
      </c>
      <c r="B117" s="3" t="s">
        <v>185</v>
      </c>
      <c r="C117" s="2">
        <f t="shared" si="2"/>
        <v>10550.605726079997</v>
      </c>
      <c r="D117" s="2">
        <v>10538.789808959998</v>
      </c>
      <c r="E117" s="2">
        <v>0</v>
      </c>
      <c r="F117" s="2">
        <v>5.3056684800000005</v>
      </c>
      <c r="G117" s="2">
        <v>6.5102486400000004</v>
      </c>
      <c r="H117" s="2">
        <v>0</v>
      </c>
      <c r="I117" s="2">
        <v>0</v>
      </c>
      <c r="J117" t="s">
        <v>183</v>
      </c>
    </row>
    <row r="118" spans="1:10" ht="15" customHeight="1" x14ac:dyDescent="0.25">
      <c r="A118" t="s">
        <v>840</v>
      </c>
      <c r="B118" s="3" t="s">
        <v>41</v>
      </c>
      <c r="C118" s="2">
        <f t="shared" si="2"/>
        <v>10529.990150400001</v>
      </c>
      <c r="D118" s="2">
        <v>3.40862256</v>
      </c>
      <c r="E118" s="2">
        <v>10472.7168</v>
      </c>
      <c r="F118" s="2">
        <v>16.094181599999999</v>
      </c>
      <c r="G118" s="2">
        <v>37.770546240000002</v>
      </c>
      <c r="H118" s="2">
        <v>0</v>
      </c>
      <c r="I118" s="2">
        <v>0</v>
      </c>
      <c r="J118" t="s">
        <v>225</v>
      </c>
    </row>
    <row r="119" spans="1:10" ht="15" customHeight="1" x14ac:dyDescent="0.25">
      <c r="A119" t="s">
        <v>140</v>
      </c>
      <c r="B119" s="3" t="s">
        <v>359</v>
      </c>
      <c r="C119" s="2">
        <f t="shared" si="2"/>
        <v>10364.544721439999</v>
      </c>
      <c r="D119" s="2">
        <v>10352.495472479999</v>
      </c>
      <c r="E119" s="2">
        <v>0</v>
      </c>
      <c r="F119" s="2">
        <v>5.3653622400000005</v>
      </c>
      <c r="G119" s="2">
        <v>6.6838867200000003</v>
      </c>
      <c r="H119" s="2">
        <v>0</v>
      </c>
      <c r="I119" s="2">
        <v>0</v>
      </c>
      <c r="J119" t="s">
        <v>183</v>
      </c>
    </row>
    <row r="120" spans="1:10" ht="15" customHeight="1" x14ac:dyDescent="0.25">
      <c r="A120" t="s">
        <v>841</v>
      </c>
      <c r="B120" s="3" t="s">
        <v>373</v>
      </c>
      <c r="C120" s="2">
        <f t="shared" si="2"/>
        <v>10331.904663359999</v>
      </c>
      <c r="D120" s="2">
        <v>10321.4507256</v>
      </c>
      <c r="E120" s="2">
        <v>0</v>
      </c>
      <c r="F120" s="2">
        <v>4.8388233600000001</v>
      </c>
      <c r="G120" s="2">
        <v>5.6151143999999986</v>
      </c>
      <c r="H120" s="2">
        <v>0</v>
      </c>
      <c r="I120" s="2">
        <v>0</v>
      </c>
      <c r="J120" t="s">
        <v>179</v>
      </c>
    </row>
    <row r="121" spans="1:10" ht="15" customHeight="1" x14ac:dyDescent="0.25">
      <c r="A121" t="s">
        <v>842</v>
      </c>
      <c r="B121" s="3" t="s">
        <v>371</v>
      </c>
      <c r="C121" s="2">
        <f t="shared" si="2"/>
        <v>10329.963255360002</v>
      </c>
      <c r="D121" s="2">
        <v>174.11680944</v>
      </c>
      <c r="E121" s="2">
        <v>0</v>
      </c>
      <c r="F121" s="2">
        <v>10155.755907360002</v>
      </c>
      <c r="G121" s="2">
        <v>9.0538560000000004E-2</v>
      </c>
      <c r="H121" s="2">
        <v>0</v>
      </c>
      <c r="I121" s="2">
        <v>0</v>
      </c>
      <c r="J121" t="s">
        <v>211</v>
      </c>
    </row>
    <row r="122" spans="1:10" ht="15" customHeight="1" x14ac:dyDescent="0.25">
      <c r="A122" t="s">
        <v>843</v>
      </c>
      <c r="B122" s="3" t="s">
        <v>397</v>
      </c>
      <c r="C122" s="2">
        <f t="shared" si="2"/>
        <v>10007.547369120002</v>
      </c>
      <c r="D122" s="2">
        <v>9997.2761414400011</v>
      </c>
      <c r="E122" s="2">
        <v>0</v>
      </c>
      <c r="F122" s="2">
        <v>4.7546352000000009</v>
      </c>
      <c r="G122" s="2">
        <v>5.5165924799999999</v>
      </c>
      <c r="H122" s="2">
        <v>0</v>
      </c>
      <c r="I122" s="2">
        <v>0</v>
      </c>
      <c r="J122" t="s">
        <v>183</v>
      </c>
    </row>
    <row r="123" spans="1:10" ht="15" customHeight="1" x14ac:dyDescent="0.25">
      <c r="A123" s="29" t="s">
        <v>148</v>
      </c>
      <c r="B123" s="35" t="s">
        <v>149</v>
      </c>
      <c r="C123" s="1">
        <f t="shared" si="2"/>
        <v>9944.3666044800029</v>
      </c>
      <c r="D123" s="1">
        <v>9923.0636433600012</v>
      </c>
      <c r="E123" s="1">
        <v>0</v>
      </c>
      <c r="F123" s="1">
        <v>9.8745998399999984</v>
      </c>
      <c r="G123" s="1">
        <v>11.428361280000001</v>
      </c>
      <c r="H123" s="2">
        <v>0</v>
      </c>
      <c r="I123" s="2">
        <v>0</v>
      </c>
      <c r="J123" t="s">
        <v>179</v>
      </c>
    </row>
    <row r="124" spans="1:10" ht="15" customHeight="1" x14ac:dyDescent="0.25">
      <c r="A124" t="s">
        <v>844</v>
      </c>
      <c r="B124" s="3" t="s">
        <v>187</v>
      </c>
      <c r="C124" s="2">
        <f t="shared" si="2"/>
        <v>9935.3677248000004</v>
      </c>
      <c r="D124" s="2">
        <v>9925.1917531199997</v>
      </c>
      <c r="E124" s="2">
        <v>0</v>
      </c>
      <c r="F124" s="2">
        <v>4.7126318400000002</v>
      </c>
      <c r="G124" s="2">
        <v>5.4633398400000006</v>
      </c>
      <c r="H124" s="2">
        <v>0</v>
      </c>
      <c r="I124" s="2">
        <v>0</v>
      </c>
      <c r="J124" t="s">
        <v>183</v>
      </c>
    </row>
    <row r="125" spans="1:10" ht="15" customHeight="1" x14ac:dyDescent="0.25">
      <c r="A125" t="s">
        <v>845</v>
      </c>
      <c r="B125" s="3" t="s">
        <v>64</v>
      </c>
      <c r="C125" s="2">
        <f t="shared" si="2"/>
        <v>9878.0219798399994</v>
      </c>
      <c r="D125" s="2">
        <v>2.1898900800000001</v>
      </c>
      <c r="E125" s="2">
        <v>1567.4601599999999</v>
      </c>
      <c r="F125" s="2">
        <v>8308.3666680000006</v>
      </c>
      <c r="G125" s="2">
        <v>5.2617599999999999E-3</v>
      </c>
      <c r="H125" s="2">
        <v>0</v>
      </c>
      <c r="I125" s="2">
        <v>0</v>
      </c>
      <c r="J125" t="s">
        <v>225</v>
      </c>
    </row>
    <row r="126" spans="1:10" ht="15" customHeight="1" x14ac:dyDescent="0.25">
      <c r="A126" t="s">
        <v>48</v>
      </c>
      <c r="B126" s="3" t="s">
        <v>49</v>
      </c>
      <c r="C126" s="2">
        <f t="shared" si="2"/>
        <v>9860.5095724800012</v>
      </c>
      <c r="D126" s="2">
        <v>9850.007643840001</v>
      </c>
      <c r="E126" s="2">
        <v>0</v>
      </c>
      <c r="F126" s="2">
        <v>4.8568766400000012</v>
      </c>
      <c r="G126" s="2">
        <v>5.6450519999999997</v>
      </c>
      <c r="H126" s="2">
        <v>0</v>
      </c>
      <c r="I126" s="2">
        <v>0</v>
      </c>
      <c r="J126" t="s">
        <v>179</v>
      </c>
    </row>
    <row r="127" spans="1:10" ht="15" customHeight="1" x14ac:dyDescent="0.25">
      <c r="A127" t="s">
        <v>846</v>
      </c>
      <c r="B127" s="3" t="s">
        <v>383</v>
      </c>
      <c r="C127" s="2">
        <f t="shared" si="2"/>
        <v>9834.5490465599996</v>
      </c>
      <c r="D127" s="2">
        <v>9824.4881078399994</v>
      </c>
      <c r="E127" s="2">
        <v>0</v>
      </c>
      <c r="F127" s="2">
        <v>4.6552968000000012</v>
      </c>
      <c r="G127" s="2">
        <v>5.4056419199999999</v>
      </c>
      <c r="H127" s="2">
        <v>0</v>
      </c>
      <c r="I127" s="2">
        <v>0</v>
      </c>
      <c r="J127" t="s">
        <v>183</v>
      </c>
    </row>
    <row r="128" spans="1:10" ht="15" customHeight="1" x14ac:dyDescent="0.25">
      <c r="A128" t="s">
        <v>847</v>
      </c>
      <c r="B128" s="3" t="s">
        <v>45</v>
      </c>
      <c r="C128" s="2">
        <f t="shared" si="2"/>
        <v>9775.5675292800006</v>
      </c>
      <c r="D128" s="2">
        <v>9770.5820116800005</v>
      </c>
      <c r="E128" s="2">
        <v>0</v>
      </c>
      <c r="F128" s="2">
        <v>2.3099126399999999</v>
      </c>
      <c r="G128" s="2">
        <v>2.6756049600000003</v>
      </c>
      <c r="H128" s="2">
        <v>0</v>
      </c>
      <c r="I128" s="2">
        <v>0</v>
      </c>
      <c r="J128" t="s">
        <v>179</v>
      </c>
    </row>
    <row r="129" spans="1:10" ht="15" customHeight="1" x14ac:dyDescent="0.25">
      <c r="A129" t="s">
        <v>53</v>
      </c>
      <c r="B129" s="3" t="s">
        <v>54</v>
      </c>
      <c r="C129" s="2">
        <f t="shared" si="2"/>
        <v>9707.4769075200002</v>
      </c>
      <c r="D129" s="2">
        <v>9692.2024718399989</v>
      </c>
      <c r="E129" s="2">
        <v>0</v>
      </c>
      <c r="F129" s="2">
        <v>5.81959728</v>
      </c>
      <c r="G129" s="2">
        <v>9.4548383999999999</v>
      </c>
      <c r="H129" s="2">
        <v>0</v>
      </c>
      <c r="I129" s="2">
        <v>0</v>
      </c>
      <c r="J129" t="s">
        <v>183</v>
      </c>
    </row>
    <row r="130" spans="1:10" ht="15" customHeight="1" x14ac:dyDescent="0.25">
      <c r="A130" t="s">
        <v>848</v>
      </c>
      <c r="B130" s="3" t="s">
        <v>385</v>
      </c>
      <c r="C130" s="2">
        <f t="shared" si="2"/>
        <v>9698.934440160001</v>
      </c>
      <c r="D130" s="2">
        <v>9646.0612819200014</v>
      </c>
      <c r="E130" s="2">
        <v>0</v>
      </c>
      <c r="F130" s="2">
        <v>4.1028120000000001</v>
      </c>
      <c r="G130" s="2">
        <v>48.770346239999995</v>
      </c>
      <c r="H130" s="2">
        <v>0</v>
      </c>
      <c r="I130" s="2">
        <v>0</v>
      </c>
      <c r="J130" t="s">
        <v>179</v>
      </c>
    </row>
    <row r="131" spans="1:10" ht="15" customHeight="1" x14ac:dyDescent="0.25">
      <c r="A131" t="s">
        <v>368</v>
      </c>
      <c r="B131" s="3" t="s">
        <v>369</v>
      </c>
      <c r="C131" s="2">
        <f t="shared" ref="C131:C194" si="3">SUM(D131:I131)</f>
        <v>9514.3088073599993</v>
      </c>
      <c r="D131" s="2">
        <v>9504.5575867200005</v>
      </c>
      <c r="E131" s="2">
        <v>0</v>
      </c>
      <c r="F131" s="2">
        <v>4.5065160000000004</v>
      </c>
      <c r="G131" s="2">
        <v>5.2447046399999993</v>
      </c>
      <c r="H131" s="2">
        <v>0</v>
      </c>
      <c r="I131" s="2">
        <v>0</v>
      </c>
      <c r="J131" t="s">
        <v>179</v>
      </c>
    </row>
    <row r="132" spans="1:10" ht="15" customHeight="1" x14ac:dyDescent="0.25">
      <c r="A132" t="s">
        <v>328</v>
      </c>
      <c r="B132" s="3" t="s">
        <v>329</v>
      </c>
      <c r="C132" s="2">
        <f t="shared" si="3"/>
        <v>9349.8843412800015</v>
      </c>
      <c r="D132" s="2">
        <v>9340.1526254400014</v>
      </c>
      <c r="E132" s="2">
        <v>0</v>
      </c>
      <c r="F132" s="2">
        <v>4.4617910399999996</v>
      </c>
      <c r="G132" s="2">
        <v>5.2699248000000001</v>
      </c>
      <c r="H132" s="2">
        <v>0</v>
      </c>
      <c r="I132" s="2">
        <v>0</v>
      </c>
      <c r="J132" t="s">
        <v>183</v>
      </c>
    </row>
    <row r="133" spans="1:10" ht="15" customHeight="1" x14ac:dyDescent="0.25">
      <c r="A133" t="s">
        <v>849</v>
      </c>
      <c r="B133" s="3" t="s">
        <v>439</v>
      </c>
      <c r="C133" s="2">
        <f t="shared" si="3"/>
        <v>9342.8208820799991</v>
      </c>
      <c r="D133" s="2">
        <v>0.32114880000000001</v>
      </c>
      <c r="E133" s="2">
        <v>9294.70344768</v>
      </c>
      <c r="F133" s="2">
        <v>14.281142400000002</v>
      </c>
      <c r="G133" s="2">
        <v>33.515143199999997</v>
      </c>
      <c r="H133" s="2">
        <v>0</v>
      </c>
      <c r="I133" s="2">
        <v>0</v>
      </c>
      <c r="J133" t="s">
        <v>192</v>
      </c>
    </row>
    <row r="134" spans="1:10" ht="15" customHeight="1" x14ac:dyDescent="0.25">
      <c r="A134" t="s">
        <v>850</v>
      </c>
      <c r="B134" s="3" t="s">
        <v>387</v>
      </c>
      <c r="C134" s="2">
        <f t="shared" si="3"/>
        <v>9338.9305363200001</v>
      </c>
      <c r="D134" s="2">
        <v>9329.2885425599998</v>
      </c>
      <c r="E134" s="2">
        <v>0</v>
      </c>
      <c r="F134" s="2">
        <v>4.44092544</v>
      </c>
      <c r="G134" s="2">
        <v>5.2010683200000001</v>
      </c>
      <c r="H134" s="2">
        <v>0</v>
      </c>
      <c r="I134" s="2">
        <v>0</v>
      </c>
      <c r="J134" t="s">
        <v>183</v>
      </c>
    </row>
    <row r="135" spans="1:10" ht="15" customHeight="1" x14ac:dyDescent="0.25">
      <c r="A135" t="s">
        <v>851</v>
      </c>
      <c r="B135" s="3" t="s">
        <v>393</v>
      </c>
      <c r="C135" s="2">
        <f t="shared" si="3"/>
        <v>9289.8193550399992</v>
      </c>
      <c r="D135" s="2">
        <v>9280.3121711999993</v>
      </c>
      <c r="E135" s="2">
        <v>0</v>
      </c>
      <c r="F135" s="2">
        <v>4.3976519999999999</v>
      </c>
      <c r="G135" s="2">
        <v>5.1095318399999998</v>
      </c>
      <c r="H135" s="2">
        <v>0</v>
      </c>
      <c r="I135" s="2">
        <v>0</v>
      </c>
      <c r="J135" t="s">
        <v>183</v>
      </c>
    </row>
    <row r="136" spans="1:10" ht="15" customHeight="1" x14ac:dyDescent="0.25">
      <c r="A136" t="s">
        <v>852</v>
      </c>
      <c r="B136" s="3" t="s">
        <v>358</v>
      </c>
      <c r="C136" s="2">
        <f t="shared" si="3"/>
        <v>9255.0261484800012</v>
      </c>
      <c r="D136" s="2">
        <v>9245.5919035200004</v>
      </c>
      <c r="E136" s="2">
        <v>0</v>
      </c>
      <c r="F136" s="2">
        <v>4.3732483200000001</v>
      </c>
      <c r="G136" s="2">
        <v>5.0609966399999999</v>
      </c>
      <c r="H136" s="2">
        <v>0</v>
      </c>
      <c r="I136" s="2">
        <v>0</v>
      </c>
      <c r="J136" t="s">
        <v>179</v>
      </c>
    </row>
    <row r="137" spans="1:10" ht="15" customHeight="1" x14ac:dyDescent="0.25">
      <c r="A137" t="s">
        <v>853</v>
      </c>
      <c r="B137" s="3" t="s">
        <v>401</v>
      </c>
      <c r="C137" s="2">
        <f t="shared" si="3"/>
        <v>9244.86251472</v>
      </c>
      <c r="D137" s="2">
        <v>9234.9211449600007</v>
      </c>
      <c r="E137" s="2">
        <v>0</v>
      </c>
      <c r="F137" s="2">
        <v>4.4949945600000003</v>
      </c>
      <c r="G137" s="2">
        <v>5.4463752000000003</v>
      </c>
      <c r="H137" s="2">
        <v>0</v>
      </c>
      <c r="I137" s="2">
        <v>0</v>
      </c>
      <c r="J137" t="s">
        <v>179</v>
      </c>
    </row>
    <row r="138" spans="1:10" ht="15" customHeight="1" x14ac:dyDescent="0.25">
      <c r="A138" t="s">
        <v>854</v>
      </c>
      <c r="B138" s="3" t="s">
        <v>90</v>
      </c>
      <c r="C138" s="2">
        <f t="shared" si="3"/>
        <v>9213.8029804800008</v>
      </c>
      <c r="D138" s="2">
        <v>5418.4956739199997</v>
      </c>
      <c r="E138" s="2">
        <v>3769.1038324799997</v>
      </c>
      <c r="F138" s="2">
        <v>8.6846256000000004</v>
      </c>
      <c r="G138" s="2">
        <v>17.518848479999999</v>
      </c>
      <c r="H138" s="2">
        <v>0</v>
      </c>
      <c r="I138" s="2">
        <v>0</v>
      </c>
      <c r="J138" t="s">
        <v>179</v>
      </c>
    </row>
    <row r="139" spans="1:10" ht="15" customHeight="1" x14ac:dyDescent="0.25">
      <c r="A139" t="s">
        <v>855</v>
      </c>
      <c r="B139" s="3" t="s">
        <v>37</v>
      </c>
      <c r="C139" s="2">
        <f t="shared" si="3"/>
        <v>9200.4115291200014</v>
      </c>
      <c r="D139" s="2">
        <v>9188.3951208000017</v>
      </c>
      <c r="E139" s="2">
        <v>0</v>
      </c>
      <c r="F139" s="2">
        <v>4.9065912000000003</v>
      </c>
      <c r="G139" s="2">
        <v>7.1098171199999998</v>
      </c>
      <c r="H139" s="2">
        <v>0</v>
      </c>
      <c r="I139" s="2">
        <v>0</v>
      </c>
      <c r="J139" t="s">
        <v>192</v>
      </c>
    </row>
    <row r="140" spans="1:10" ht="15" customHeight="1" x14ac:dyDescent="0.25">
      <c r="A140" t="s">
        <v>856</v>
      </c>
      <c r="B140" s="3" t="s">
        <v>446</v>
      </c>
      <c r="C140" s="2">
        <f t="shared" si="3"/>
        <v>9186.0459264000001</v>
      </c>
      <c r="D140" s="2">
        <v>0</v>
      </c>
      <c r="E140" s="2">
        <v>7534.4411520000003</v>
      </c>
      <c r="F140" s="2">
        <v>1637.6819759999998</v>
      </c>
      <c r="G140" s="2">
        <v>13.9227984</v>
      </c>
      <c r="H140" s="2">
        <v>0</v>
      </c>
      <c r="I140" s="2">
        <v>0</v>
      </c>
      <c r="J140" t="s">
        <v>225</v>
      </c>
    </row>
    <row r="141" spans="1:10" ht="15" customHeight="1" x14ac:dyDescent="0.25">
      <c r="A141" t="s">
        <v>376</v>
      </c>
      <c r="B141" s="3" t="s">
        <v>377</v>
      </c>
      <c r="C141" s="2">
        <f t="shared" si="3"/>
        <v>9185.7177921600014</v>
      </c>
      <c r="D141" s="2">
        <v>9176.3331710400016</v>
      </c>
      <c r="E141" s="2">
        <v>0</v>
      </c>
      <c r="F141" s="2">
        <v>4.3209935999999995</v>
      </c>
      <c r="G141" s="2">
        <v>5.0636275199999989</v>
      </c>
      <c r="H141" s="2">
        <v>0</v>
      </c>
      <c r="I141" s="2">
        <v>0</v>
      </c>
      <c r="J141" t="s">
        <v>179</v>
      </c>
    </row>
    <row r="142" spans="1:10" ht="15" customHeight="1" x14ac:dyDescent="0.25">
      <c r="A142" t="s">
        <v>857</v>
      </c>
      <c r="B142" s="3" t="s">
        <v>431</v>
      </c>
      <c r="C142" s="2">
        <f t="shared" si="3"/>
        <v>9136.3038782399981</v>
      </c>
      <c r="D142" s="2">
        <v>1011.2376959999999</v>
      </c>
      <c r="E142" s="2">
        <v>7942.8081599999996</v>
      </c>
      <c r="F142" s="2">
        <v>70.632324000000011</v>
      </c>
      <c r="G142" s="2">
        <v>111.62569824000001</v>
      </c>
      <c r="H142" s="2">
        <v>0</v>
      </c>
      <c r="I142" s="2">
        <v>0</v>
      </c>
      <c r="J142" t="s">
        <v>251</v>
      </c>
    </row>
    <row r="143" spans="1:10" ht="15" customHeight="1" x14ac:dyDescent="0.25">
      <c r="A143" t="s">
        <v>858</v>
      </c>
      <c r="B143" s="3" t="s">
        <v>399</v>
      </c>
      <c r="C143" s="2">
        <f t="shared" si="3"/>
        <v>9007.2691934400027</v>
      </c>
      <c r="D143" s="2">
        <v>8997.9230376000032</v>
      </c>
      <c r="E143" s="2">
        <v>0</v>
      </c>
      <c r="F143" s="2">
        <v>4.29404976</v>
      </c>
      <c r="G143" s="2">
        <v>5.0521060799999988</v>
      </c>
      <c r="H143" s="2">
        <v>0</v>
      </c>
      <c r="I143" s="2">
        <v>0</v>
      </c>
      <c r="J143" t="s">
        <v>183</v>
      </c>
    </row>
    <row r="144" spans="1:10" ht="15" customHeight="1" x14ac:dyDescent="0.25">
      <c r="A144" t="s">
        <v>859</v>
      </c>
      <c r="B144" s="3" t="s">
        <v>58</v>
      </c>
      <c r="C144" s="2">
        <f t="shared" si="3"/>
        <v>8980.0125508800011</v>
      </c>
      <c r="D144" s="2">
        <v>8970.8583585600009</v>
      </c>
      <c r="E144" s="2">
        <v>0</v>
      </c>
      <c r="F144" s="2">
        <v>4.2434279999999998</v>
      </c>
      <c r="G144" s="2">
        <v>4.9107643200000002</v>
      </c>
      <c r="H144" s="2">
        <v>0</v>
      </c>
      <c r="I144" s="2">
        <v>0</v>
      </c>
      <c r="J144" t="s">
        <v>183</v>
      </c>
    </row>
    <row r="145" spans="1:10" ht="15" customHeight="1" x14ac:dyDescent="0.25">
      <c r="A145" t="s">
        <v>860</v>
      </c>
      <c r="B145" s="3" t="s">
        <v>56</v>
      </c>
      <c r="C145" s="2">
        <f t="shared" si="3"/>
        <v>8907.5612001599984</v>
      </c>
      <c r="D145" s="2">
        <v>8898.3308937599995</v>
      </c>
      <c r="E145" s="2">
        <v>0</v>
      </c>
      <c r="F145" s="2">
        <v>4.2438815999999999</v>
      </c>
      <c r="G145" s="2">
        <v>4.9864247999999991</v>
      </c>
      <c r="H145" s="2">
        <v>0</v>
      </c>
      <c r="I145" s="2">
        <v>0</v>
      </c>
      <c r="J145" t="s">
        <v>183</v>
      </c>
    </row>
    <row r="146" spans="1:10" ht="15" customHeight="1" x14ac:dyDescent="0.25">
      <c r="A146" t="s">
        <v>861</v>
      </c>
      <c r="B146" s="3" t="s">
        <v>458</v>
      </c>
      <c r="C146" s="2">
        <f t="shared" si="3"/>
        <v>8658.0517161600001</v>
      </c>
      <c r="D146" s="2">
        <v>8649.1614283199997</v>
      </c>
      <c r="E146" s="2">
        <v>0</v>
      </c>
      <c r="F146" s="2">
        <v>4.1064408000000006</v>
      </c>
      <c r="G146" s="2">
        <v>4.7838470399999986</v>
      </c>
      <c r="H146" s="2">
        <v>0</v>
      </c>
      <c r="I146" s="2">
        <v>0</v>
      </c>
      <c r="J146" t="s">
        <v>183</v>
      </c>
    </row>
    <row r="147" spans="1:10" ht="15" customHeight="1" x14ac:dyDescent="0.25">
      <c r="A147" t="s">
        <v>862</v>
      </c>
      <c r="B147" s="3" t="s">
        <v>47</v>
      </c>
      <c r="C147" s="2">
        <f t="shared" si="3"/>
        <v>8521.1220326399998</v>
      </c>
      <c r="D147" s="2">
        <v>8512.43604624</v>
      </c>
      <c r="E147" s="2">
        <v>0</v>
      </c>
      <c r="F147" s="2">
        <v>4.0264257600000004</v>
      </c>
      <c r="G147" s="2">
        <v>4.6595606400000005</v>
      </c>
      <c r="H147" s="2">
        <v>0</v>
      </c>
      <c r="I147" s="2">
        <v>0</v>
      </c>
      <c r="J147" t="s">
        <v>179</v>
      </c>
    </row>
    <row r="148" spans="1:10" ht="15" customHeight="1" x14ac:dyDescent="0.25">
      <c r="A148" t="s">
        <v>863</v>
      </c>
      <c r="B148" s="3" t="s">
        <v>475</v>
      </c>
      <c r="C148" s="2">
        <f t="shared" si="3"/>
        <v>8395.1300059200021</v>
      </c>
      <c r="D148" s="2">
        <v>8391.186407520001</v>
      </c>
      <c r="E148" s="2">
        <v>0</v>
      </c>
      <c r="F148" s="2">
        <v>1.0159732800000001</v>
      </c>
      <c r="G148" s="2">
        <v>2.9276251200000001</v>
      </c>
      <c r="H148" s="2">
        <v>0</v>
      </c>
      <c r="I148" s="2">
        <v>0</v>
      </c>
      <c r="J148" t="s">
        <v>179</v>
      </c>
    </row>
    <row r="149" spans="1:10" ht="15" customHeight="1" x14ac:dyDescent="0.25">
      <c r="A149" t="s">
        <v>864</v>
      </c>
      <c r="B149" s="3" t="s">
        <v>409</v>
      </c>
      <c r="C149" s="2">
        <f t="shared" si="3"/>
        <v>8323.2715104000017</v>
      </c>
      <c r="D149" s="2">
        <v>8313.5321740800009</v>
      </c>
      <c r="E149" s="2">
        <v>0</v>
      </c>
      <c r="F149" s="2">
        <v>4.22020368</v>
      </c>
      <c r="G149" s="2">
        <v>5.5191326400000005</v>
      </c>
      <c r="H149" s="2">
        <v>0</v>
      </c>
      <c r="I149" s="2">
        <v>0</v>
      </c>
      <c r="J149" t="s">
        <v>183</v>
      </c>
    </row>
    <row r="150" spans="1:10" ht="15" customHeight="1" x14ac:dyDescent="0.25">
      <c r="A150" t="s">
        <v>865</v>
      </c>
      <c r="B150" s="3" t="s">
        <v>460</v>
      </c>
      <c r="C150" s="2">
        <f t="shared" si="3"/>
        <v>8320.1642596799993</v>
      </c>
      <c r="D150" s="2">
        <v>3.6497563200000003</v>
      </c>
      <c r="E150" s="2">
        <v>8273.6640000000007</v>
      </c>
      <c r="F150" s="2">
        <v>12.80322288</v>
      </c>
      <c r="G150" s="2">
        <v>30.047280479999998</v>
      </c>
      <c r="H150" s="2">
        <v>0</v>
      </c>
      <c r="I150" s="2">
        <v>0</v>
      </c>
      <c r="J150" t="s">
        <v>225</v>
      </c>
    </row>
    <row r="151" spans="1:10" ht="15" customHeight="1" x14ac:dyDescent="0.25">
      <c r="A151" t="s">
        <v>866</v>
      </c>
      <c r="B151" s="3" t="s">
        <v>28</v>
      </c>
      <c r="C151" s="2">
        <f t="shared" si="3"/>
        <v>8195.5539892800007</v>
      </c>
      <c r="D151" s="2">
        <v>3877.5840868800001</v>
      </c>
      <c r="E151" s="2">
        <v>0</v>
      </c>
      <c r="F151" s="2">
        <v>4316.2126559999997</v>
      </c>
      <c r="G151" s="2">
        <v>1.7572464000000001</v>
      </c>
      <c r="H151" s="2">
        <v>0</v>
      </c>
      <c r="I151" s="2">
        <v>0</v>
      </c>
      <c r="J151" t="s">
        <v>211</v>
      </c>
    </row>
    <row r="152" spans="1:10" ht="15" customHeight="1" x14ac:dyDescent="0.25">
      <c r="A152" t="s">
        <v>867</v>
      </c>
      <c r="B152" s="3" t="s">
        <v>381</v>
      </c>
      <c r="C152" s="2">
        <f t="shared" si="3"/>
        <v>8194.1393016000002</v>
      </c>
      <c r="D152" s="2">
        <v>8185.6784822399995</v>
      </c>
      <c r="E152" s="2">
        <v>0</v>
      </c>
      <c r="F152" s="2">
        <v>3.8966054400000005</v>
      </c>
      <c r="G152" s="2">
        <v>4.5642139200000003</v>
      </c>
      <c r="H152" s="2">
        <v>0</v>
      </c>
      <c r="I152" s="2">
        <v>0</v>
      </c>
      <c r="J152" t="s">
        <v>179</v>
      </c>
    </row>
    <row r="153" spans="1:10" ht="15" customHeight="1" x14ac:dyDescent="0.25">
      <c r="A153" t="s">
        <v>868</v>
      </c>
      <c r="B153" s="3" t="s">
        <v>82</v>
      </c>
      <c r="C153" s="2">
        <f t="shared" si="3"/>
        <v>8067.4687800000002</v>
      </c>
      <c r="D153" s="2">
        <v>248.60264688000004</v>
      </c>
      <c r="E153" s="2">
        <v>0</v>
      </c>
      <c r="F153" s="2">
        <v>0.11757311999999999</v>
      </c>
      <c r="G153" s="2">
        <v>0.13608000000000001</v>
      </c>
      <c r="H153" s="2">
        <v>7818.6124799999998</v>
      </c>
      <c r="I153" s="2">
        <v>0</v>
      </c>
      <c r="J153" t="s">
        <v>179</v>
      </c>
    </row>
    <row r="154" spans="1:10" ht="15" customHeight="1" x14ac:dyDescent="0.25">
      <c r="A154" t="s">
        <v>869</v>
      </c>
      <c r="B154" s="3" t="s">
        <v>405</v>
      </c>
      <c r="C154" s="2">
        <f t="shared" si="3"/>
        <v>7899.8470689600008</v>
      </c>
      <c r="D154" s="2">
        <v>7869.8010585600005</v>
      </c>
      <c r="E154" s="2">
        <v>0</v>
      </c>
      <c r="F154" s="2">
        <v>9.364571999999999</v>
      </c>
      <c r="G154" s="2">
        <v>20.681438400000001</v>
      </c>
      <c r="H154" s="2">
        <v>0</v>
      </c>
      <c r="I154" s="2">
        <v>0</v>
      </c>
      <c r="J154" t="s">
        <v>179</v>
      </c>
    </row>
    <row r="155" spans="1:10" ht="15" customHeight="1" x14ac:dyDescent="0.25">
      <c r="A155" t="s">
        <v>870</v>
      </c>
      <c r="B155" s="3" t="s">
        <v>561</v>
      </c>
      <c r="C155" s="2">
        <f t="shared" si="3"/>
        <v>7893.15928128</v>
      </c>
      <c r="D155" s="2">
        <v>7885.1133244800003</v>
      </c>
      <c r="E155" s="2">
        <v>0</v>
      </c>
      <c r="F155" s="2">
        <v>3.7296806400000002</v>
      </c>
      <c r="G155" s="2">
        <v>4.3162761599999993</v>
      </c>
      <c r="H155" s="2">
        <v>0</v>
      </c>
      <c r="I155" s="2">
        <v>0</v>
      </c>
      <c r="J155" t="s">
        <v>179</v>
      </c>
    </row>
    <row r="156" spans="1:10" ht="15" customHeight="1" x14ac:dyDescent="0.25">
      <c r="A156" t="s">
        <v>871</v>
      </c>
      <c r="B156" s="3" t="s">
        <v>391</v>
      </c>
      <c r="C156" s="2">
        <f t="shared" si="3"/>
        <v>7818.4734062400003</v>
      </c>
      <c r="D156" s="2">
        <v>7727.8407696000004</v>
      </c>
      <c r="E156" s="2">
        <v>0</v>
      </c>
      <c r="F156" s="2">
        <v>3.6991987200000009</v>
      </c>
      <c r="G156" s="2">
        <v>86.933437920000017</v>
      </c>
      <c r="H156" s="2">
        <v>0</v>
      </c>
      <c r="I156" s="2">
        <v>0</v>
      </c>
      <c r="J156" t="s">
        <v>183</v>
      </c>
    </row>
    <row r="157" spans="1:10" ht="15" customHeight="1" x14ac:dyDescent="0.25">
      <c r="A157" t="s">
        <v>487</v>
      </c>
      <c r="B157" s="3" t="s">
        <v>488</v>
      </c>
      <c r="C157" s="2">
        <f t="shared" si="3"/>
        <v>7737.103553760001</v>
      </c>
      <c r="D157" s="2">
        <v>7727.9756702400009</v>
      </c>
      <c r="E157" s="2">
        <v>0</v>
      </c>
      <c r="F157" s="2">
        <v>3.9372479999999999</v>
      </c>
      <c r="G157" s="2">
        <v>5.1906355199999998</v>
      </c>
      <c r="H157" s="2">
        <v>0</v>
      </c>
      <c r="I157" s="2">
        <v>0</v>
      </c>
      <c r="J157" s="17" t="s">
        <v>179</v>
      </c>
    </row>
    <row r="158" spans="1:10" ht="15" customHeight="1" x14ac:dyDescent="0.25">
      <c r="A158" t="s">
        <v>872</v>
      </c>
      <c r="B158" s="3" t="s">
        <v>443</v>
      </c>
      <c r="C158" s="2">
        <f t="shared" si="3"/>
        <v>7716.3636916799996</v>
      </c>
      <c r="D158" s="2">
        <v>7708.3486557940796</v>
      </c>
      <c r="E158" s="2">
        <v>5.617028592E-2</v>
      </c>
      <c r="F158" s="2">
        <v>3.6805103999999997</v>
      </c>
      <c r="G158" s="2">
        <v>4.2783552</v>
      </c>
      <c r="H158" s="2">
        <v>0</v>
      </c>
      <c r="I158" s="2">
        <v>0</v>
      </c>
      <c r="J158" t="s">
        <v>179</v>
      </c>
    </row>
    <row r="159" spans="1:10" ht="15" customHeight="1" x14ac:dyDescent="0.25">
      <c r="A159" t="s">
        <v>873</v>
      </c>
      <c r="B159" s="3" t="s">
        <v>411</v>
      </c>
      <c r="C159" s="2">
        <f t="shared" si="3"/>
        <v>7666.8048979199993</v>
      </c>
      <c r="D159" s="2">
        <v>7229.294543519999</v>
      </c>
      <c r="E159" s="2">
        <v>0</v>
      </c>
      <c r="F159" s="2">
        <v>3.2224651200000003</v>
      </c>
      <c r="G159" s="2">
        <v>408.52631231999999</v>
      </c>
      <c r="H159" s="2">
        <v>0</v>
      </c>
      <c r="I159" s="2">
        <v>25.761576959999999</v>
      </c>
      <c r="J159" t="s">
        <v>183</v>
      </c>
    </row>
    <row r="160" spans="1:10" ht="15" customHeight="1" x14ac:dyDescent="0.25">
      <c r="A160" t="s">
        <v>874</v>
      </c>
      <c r="B160" s="3" t="s">
        <v>421</v>
      </c>
      <c r="C160" s="2">
        <f t="shared" si="3"/>
        <v>7497.8678375999998</v>
      </c>
      <c r="D160" s="2">
        <v>7490.02491216</v>
      </c>
      <c r="E160" s="2">
        <v>0</v>
      </c>
      <c r="F160" s="2">
        <v>3.5958686399999999</v>
      </c>
      <c r="G160" s="2">
        <v>4.2470568000000002</v>
      </c>
      <c r="H160" s="2">
        <v>0</v>
      </c>
      <c r="I160" s="2">
        <v>0</v>
      </c>
      <c r="J160" t="s">
        <v>183</v>
      </c>
    </row>
    <row r="161" spans="1:10" ht="15" customHeight="1" x14ac:dyDescent="0.25">
      <c r="A161" t="s">
        <v>875</v>
      </c>
      <c r="B161" s="3" t="s">
        <v>417</v>
      </c>
      <c r="C161" s="2">
        <f t="shared" si="3"/>
        <v>7420.6749153600003</v>
      </c>
      <c r="D161" s="2">
        <v>7412.9840366400003</v>
      </c>
      <c r="E161" s="2">
        <v>0</v>
      </c>
      <c r="F161" s="2">
        <v>3.53563056</v>
      </c>
      <c r="G161" s="2">
        <v>4.1552481599999993</v>
      </c>
      <c r="H161" s="2">
        <v>0</v>
      </c>
      <c r="I161" s="2">
        <v>0</v>
      </c>
      <c r="J161" t="s">
        <v>183</v>
      </c>
    </row>
    <row r="162" spans="1:10" ht="15" customHeight="1" x14ac:dyDescent="0.25">
      <c r="A162" t="s">
        <v>876</v>
      </c>
      <c r="B162" s="3" t="s">
        <v>575</v>
      </c>
      <c r="C162" s="2">
        <f t="shared" si="3"/>
        <v>7208.8792776</v>
      </c>
      <c r="D162" s="2">
        <v>7201.4694494400001</v>
      </c>
      <c r="E162" s="2">
        <v>0</v>
      </c>
      <c r="F162" s="2">
        <v>3.4210512</v>
      </c>
      <c r="G162" s="2">
        <v>3.98877696</v>
      </c>
      <c r="H162" s="2">
        <v>0</v>
      </c>
      <c r="I162" s="2">
        <v>0</v>
      </c>
      <c r="J162" t="s">
        <v>183</v>
      </c>
    </row>
    <row r="163" spans="1:10" ht="15" customHeight="1" x14ac:dyDescent="0.25">
      <c r="A163" t="s">
        <v>877</v>
      </c>
      <c r="B163" s="3" t="s">
        <v>419</v>
      </c>
      <c r="C163" s="2">
        <f t="shared" si="3"/>
        <v>7193.4023548800023</v>
      </c>
      <c r="D163" s="2">
        <v>7185.9026232000024</v>
      </c>
      <c r="E163" s="2">
        <v>0</v>
      </c>
      <c r="F163" s="2">
        <v>3.4374715200000008</v>
      </c>
      <c r="G163" s="2">
        <v>4.0622601599999975</v>
      </c>
      <c r="H163" s="2">
        <v>0</v>
      </c>
      <c r="I163" s="2">
        <v>0</v>
      </c>
      <c r="J163" t="s">
        <v>183</v>
      </c>
    </row>
    <row r="164" spans="1:10" ht="15" customHeight="1" x14ac:dyDescent="0.25">
      <c r="A164" t="s">
        <v>878</v>
      </c>
      <c r="B164" s="3" t="s">
        <v>441</v>
      </c>
      <c r="C164" s="2">
        <f t="shared" si="3"/>
        <v>7181.7265094399991</v>
      </c>
      <c r="D164" s="2">
        <v>7174.3476167999988</v>
      </c>
      <c r="E164" s="2">
        <v>0</v>
      </c>
      <c r="F164" s="2">
        <v>3.4133400000000003</v>
      </c>
      <c r="G164" s="2">
        <v>3.9655526399999994</v>
      </c>
      <c r="H164" s="2">
        <v>0</v>
      </c>
      <c r="I164" s="2">
        <v>0</v>
      </c>
      <c r="J164" t="s">
        <v>183</v>
      </c>
    </row>
    <row r="165" spans="1:10" ht="15" customHeight="1" x14ac:dyDescent="0.25">
      <c r="A165" t="s">
        <v>879</v>
      </c>
      <c r="B165" s="3" t="s">
        <v>454</v>
      </c>
      <c r="C165" s="2">
        <f t="shared" si="3"/>
        <v>7093.6005571200003</v>
      </c>
      <c r="D165" s="2">
        <v>7086.3533899200002</v>
      </c>
      <c r="E165" s="2">
        <v>0</v>
      </c>
      <c r="F165" s="2">
        <v>3.3565492799999994</v>
      </c>
      <c r="G165" s="2">
        <v>3.8906179200000004</v>
      </c>
      <c r="H165" s="2">
        <v>0</v>
      </c>
      <c r="I165" s="2">
        <v>0</v>
      </c>
      <c r="J165" t="s">
        <v>183</v>
      </c>
    </row>
    <row r="166" spans="1:10" ht="15" customHeight="1" x14ac:dyDescent="0.25">
      <c r="A166" t="s">
        <v>880</v>
      </c>
      <c r="B166" s="3" t="s">
        <v>425</v>
      </c>
      <c r="C166" s="2">
        <f t="shared" si="3"/>
        <v>7045.209692639999</v>
      </c>
      <c r="D166" s="2">
        <v>7037.9712345599992</v>
      </c>
      <c r="E166" s="2">
        <v>0</v>
      </c>
      <c r="F166" s="2">
        <v>3.3423062400000001</v>
      </c>
      <c r="G166" s="2">
        <v>3.8961518399999999</v>
      </c>
      <c r="H166" s="2">
        <v>0</v>
      </c>
      <c r="I166" s="2">
        <v>0</v>
      </c>
      <c r="J166" t="s">
        <v>179</v>
      </c>
    </row>
    <row r="167" spans="1:10" ht="15" customHeight="1" x14ac:dyDescent="0.25">
      <c r="A167" t="s">
        <v>881</v>
      </c>
      <c r="B167" s="3" t="s">
        <v>456</v>
      </c>
      <c r="C167" s="2">
        <f t="shared" si="3"/>
        <v>7012.2344241600013</v>
      </c>
      <c r="D167" s="2">
        <v>7004.2785523200009</v>
      </c>
      <c r="E167" s="2">
        <v>0</v>
      </c>
      <c r="F167" s="2">
        <v>3.5222947199999997</v>
      </c>
      <c r="G167" s="2">
        <v>4.4335771199999998</v>
      </c>
      <c r="H167" s="2">
        <v>0</v>
      </c>
      <c r="I167" s="2">
        <v>0</v>
      </c>
      <c r="J167" t="s">
        <v>183</v>
      </c>
    </row>
    <row r="168" spans="1:10" ht="15" customHeight="1" x14ac:dyDescent="0.25">
      <c r="A168" t="s">
        <v>882</v>
      </c>
      <c r="B168" s="3" t="s">
        <v>189</v>
      </c>
      <c r="C168" s="2">
        <f t="shared" si="3"/>
        <v>6898.5222566399989</v>
      </c>
      <c r="D168" s="2">
        <v>6891.4801166399993</v>
      </c>
      <c r="E168" s="2">
        <v>0</v>
      </c>
      <c r="F168" s="2">
        <v>3.2622911999999999</v>
      </c>
      <c r="G168" s="2">
        <v>3.7798487999999999</v>
      </c>
      <c r="H168" s="2">
        <v>0</v>
      </c>
      <c r="I168" s="2">
        <v>0</v>
      </c>
      <c r="J168" t="s">
        <v>183</v>
      </c>
    </row>
    <row r="169" spans="1:10" ht="15" customHeight="1" x14ac:dyDescent="0.25">
      <c r="A169" t="s">
        <v>883</v>
      </c>
      <c r="B169" s="3" t="s">
        <v>354</v>
      </c>
      <c r="C169" s="2">
        <f t="shared" si="3"/>
        <v>6887.6305041599999</v>
      </c>
      <c r="D169" s="2">
        <v>6880.1578070400001</v>
      </c>
      <c r="E169" s="2">
        <v>0</v>
      </c>
      <c r="F169" s="2">
        <v>3.3634439999999999</v>
      </c>
      <c r="G169" s="2">
        <v>4.10925312</v>
      </c>
      <c r="H169" s="2">
        <v>0</v>
      </c>
      <c r="I169" s="2">
        <v>0</v>
      </c>
      <c r="J169" t="s">
        <v>192</v>
      </c>
    </row>
    <row r="170" spans="1:10" ht="15" customHeight="1" x14ac:dyDescent="0.25">
      <c r="A170" t="s">
        <v>884</v>
      </c>
      <c r="B170" s="3" t="s">
        <v>435</v>
      </c>
      <c r="C170" s="2">
        <f t="shared" si="3"/>
        <v>6822.3897604800004</v>
      </c>
      <c r="D170" s="2">
        <v>6815.3968814400005</v>
      </c>
      <c r="E170" s="2">
        <v>0</v>
      </c>
      <c r="F170" s="2">
        <v>3.2328071999999999</v>
      </c>
      <c r="G170" s="2">
        <v>3.7600718400000002</v>
      </c>
      <c r="H170" s="2">
        <v>0</v>
      </c>
      <c r="I170" s="2">
        <v>0</v>
      </c>
      <c r="J170" t="s">
        <v>183</v>
      </c>
    </row>
    <row r="171" spans="1:10" ht="15" customHeight="1" x14ac:dyDescent="0.25">
      <c r="A171" t="s">
        <v>885</v>
      </c>
      <c r="B171" s="3" t="s">
        <v>450</v>
      </c>
      <c r="C171" s="2">
        <f t="shared" si="3"/>
        <v>6775.5726158400012</v>
      </c>
      <c r="D171" s="2">
        <v>6768.239808960001</v>
      </c>
      <c r="E171" s="2">
        <v>0</v>
      </c>
      <c r="F171" s="2">
        <v>3.3316919999999999</v>
      </c>
      <c r="G171" s="2">
        <v>4.0011148800000003</v>
      </c>
      <c r="H171" s="2">
        <v>0</v>
      </c>
      <c r="I171" s="2">
        <v>0</v>
      </c>
      <c r="J171" t="s">
        <v>183</v>
      </c>
    </row>
    <row r="172" spans="1:10" ht="15" customHeight="1" x14ac:dyDescent="0.25">
      <c r="A172" t="s">
        <v>886</v>
      </c>
      <c r="B172" s="3" t="s">
        <v>464</v>
      </c>
      <c r="C172" s="2">
        <f t="shared" si="3"/>
        <v>6648.5651601600002</v>
      </c>
      <c r="D172" s="2">
        <v>6641.53100352</v>
      </c>
      <c r="E172" s="2">
        <v>0</v>
      </c>
      <c r="F172" s="2">
        <v>3.2004201600000002</v>
      </c>
      <c r="G172" s="2">
        <v>3.8337364800000002</v>
      </c>
      <c r="H172" s="2">
        <v>0</v>
      </c>
      <c r="I172" s="2">
        <v>0</v>
      </c>
      <c r="J172" t="s">
        <v>228</v>
      </c>
    </row>
    <row r="173" spans="1:10" ht="15" customHeight="1" x14ac:dyDescent="0.25">
      <c r="A173" t="s">
        <v>887</v>
      </c>
      <c r="B173" s="3" t="s">
        <v>484</v>
      </c>
      <c r="C173" s="2">
        <f t="shared" si="3"/>
        <v>6615.2119521600007</v>
      </c>
      <c r="D173" s="2">
        <v>6519.5228949328812</v>
      </c>
      <c r="E173" s="2">
        <v>3.0804747120000003E-2</v>
      </c>
      <c r="F173" s="2">
        <v>2.5598462399999997</v>
      </c>
      <c r="G173" s="2">
        <v>2.9699006400000005</v>
      </c>
      <c r="H173" s="2">
        <v>0</v>
      </c>
      <c r="I173" s="2">
        <v>90.128505599999997</v>
      </c>
      <c r="J173" t="s">
        <v>179</v>
      </c>
    </row>
    <row r="174" spans="1:10" ht="15" customHeight="1" x14ac:dyDescent="0.25">
      <c r="A174" t="s">
        <v>888</v>
      </c>
      <c r="B174" s="3" t="s">
        <v>389</v>
      </c>
      <c r="C174" s="2">
        <f t="shared" si="3"/>
        <v>6479.3873289599996</v>
      </c>
      <c r="D174" s="2">
        <v>6472.6709644799994</v>
      </c>
      <c r="E174" s="2">
        <v>0</v>
      </c>
      <c r="F174" s="2">
        <v>3.0893788799999999</v>
      </c>
      <c r="G174" s="2">
        <v>3.6269856000000003</v>
      </c>
      <c r="H174" s="2">
        <v>0</v>
      </c>
      <c r="I174" s="2">
        <v>0</v>
      </c>
      <c r="J174" t="s">
        <v>183</v>
      </c>
    </row>
    <row r="175" spans="1:10" ht="15" customHeight="1" x14ac:dyDescent="0.25">
      <c r="A175" t="s">
        <v>889</v>
      </c>
      <c r="B175" s="3" t="s">
        <v>519</v>
      </c>
      <c r="C175" s="2">
        <f t="shared" si="3"/>
        <v>6464.4538190399999</v>
      </c>
      <c r="D175" s="2">
        <v>0</v>
      </c>
      <c r="E175" s="2">
        <v>6431.3494559999999</v>
      </c>
      <c r="F175" s="2">
        <v>9.8816760000000006</v>
      </c>
      <c r="G175" s="2">
        <v>23.22268704</v>
      </c>
      <c r="H175" s="2">
        <v>0</v>
      </c>
      <c r="I175" s="2">
        <v>0</v>
      </c>
      <c r="J175" t="s">
        <v>225</v>
      </c>
    </row>
    <row r="176" spans="1:10" ht="15" customHeight="1" x14ac:dyDescent="0.25">
      <c r="A176" t="s">
        <v>890</v>
      </c>
      <c r="B176" s="3" t="s">
        <v>448</v>
      </c>
      <c r="C176" s="2">
        <f t="shared" si="3"/>
        <v>6414.9831144</v>
      </c>
      <c r="D176" s="2">
        <v>6408.4426560000002</v>
      </c>
      <c r="E176" s="2">
        <v>0</v>
      </c>
      <c r="F176" s="2">
        <v>3.0318624000000001</v>
      </c>
      <c r="G176" s="2">
        <v>3.5085960000000007</v>
      </c>
      <c r="H176" s="2">
        <v>0</v>
      </c>
      <c r="I176" s="2">
        <v>0</v>
      </c>
      <c r="J176" t="s">
        <v>183</v>
      </c>
    </row>
    <row r="177" spans="1:10" ht="15" customHeight="1" x14ac:dyDescent="0.25">
      <c r="A177" t="s">
        <v>891</v>
      </c>
      <c r="B177" s="3" t="s">
        <v>429</v>
      </c>
      <c r="C177" s="2">
        <f t="shared" si="3"/>
        <v>6328.8248788799992</v>
      </c>
      <c r="D177" s="2">
        <v>6033.4658697599989</v>
      </c>
      <c r="E177" s="2">
        <v>0</v>
      </c>
      <c r="F177" s="2">
        <v>2.8819022400000001</v>
      </c>
      <c r="G177" s="2">
        <v>292.47710688000001</v>
      </c>
      <c r="H177" s="2">
        <v>0</v>
      </c>
      <c r="I177" s="2">
        <v>0</v>
      </c>
      <c r="J177" t="s">
        <v>183</v>
      </c>
    </row>
    <row r="178" spans="1:10" ht="15" customHeight="1" x14ac:dyDescent="0.25">
      <c r="A178" t="s">
        <v>892</v>
      </c>
      <c r="B178" s="3" t="s">
        <v>501</v>
      </c>
      <c r="C178" s="2">
        <f t="shared" si="3"/>
        <v>6275.1997425600002</v>
      </c>
      <c r="D178" s="2">
        <v>6268.2981278400002</v>
      </c>
      <c r="E178" s="2">
        <v>0</v>
      </c>
      <c r="F178" s="2">
        <v>3.1497983999999994</v>
      </c>
      <c r="G178" s="2">
        <v>3.7518163199999992</v>
      </c>
      <c r="H178" s="2">
        <v>0</v>
      </c>
      <c r="I178" s="2">
        <v>0</v>
      </c>
      <c r="J178" t="s">
        <v>183</v>
      </c>
    </row>
    <row r="179" spans="1:10" ht="15" customHeight="1" x14ac:dyDescent="0.25">
      <c r="A179" t="s">
        <v>763</v>
      </c>
      <c r="B179" s="3" t="s">
        <v>444</v>
      </c>
      <c r="C179" s="2">
        <f t="shared" si="3"/>
        <v>6095.0476944000002</v>
      </c>
      <c r="D179" s="2">
        <v>6087.1658500800004</v>
      </c>
      <c r="E179" s="2">
        <v>0</v>
      </c>
      <c r="F179" s="2">
        <v>3.2319</v>
      </c>
      <c r="G179" s="2">
        <v>4.6499443199999995</v>
      </c>
      <c r="H179" s="2">
        <v>0</v>
      </c>
      <c r="I179" s="2">
        <v>0</v>
      </c>
      <c r="J179" t="s">
        <v>228</v>
      </c>
    </row>
    <row r="180" spans="1:10" ht="15" customHeight="1" x14ac:dyDescent="0.25">
      <c r="A180" t="s">
        <v>893</v>
      </c>
      <c r="B180" s="3" t="s">
        <v>466</v>
      </c>
      <c r="C180" s="2">
        <f t="shared" si="3"/>
        <v>6051.5527161600003</v>
      </c>
      <c r="D180" s="2">
        <v>6045.09327072</v>
      </c>
      <c r="E180" s="2">
        <v>0</v>
      </c>
      <c r="F180" s="2">
        <v>2.9262643200000005</v>
      </c>
      <c r="G180" s="2">
        <v>3.5331811200000005</v>
      </c>
      <c r="H180" s="2">
        <v>0</v>
      </c>
      <c r="I180" s="2">
        <v>0</v>
      </c>
      <c r="J180" t="s">
        <v>183</v>
      </c>
    </row>
    <row r="181" spans="1:10" ht="15" customHeight="1" x14ac:dyDescent="0.25">
      <c r="A181" t="s">
        <v>894</v>
      </c>
      <c r="B181" s="3" t="s">
        <v>469</v>
      </c>
      <c r="C181" s="2">
        <f t="shared" si="3"/>
        <v>6017.7314836800006</v>
      </c>
      <c r="D181" s="2">
        <v>6011.3827166400006</v>
      </c>
      <c r="E181" s="2">
        <v>0</v>
      </c>
      <c r="F181" s="2">
        <v>2.8913371200000002</v>
      </c>
      <c r="G181" s="2">
        <v>3.45742992</v>
      </c>
      <c r="H181" s="2">
        <v>0</v>
      </c>
      <c r="I181" s="2">
        <v>0</v>
      </c>
      <c r="J181" t="s">
        <v>183</v>
      </c>
    </row>
    <row r="182" spans="1:10" ht="15" customHeight="1" x14ac:dyDescent="0.25">
      <c r="A182" t="s">
        <v>895</v>
      </c>
      <c r="B182" s="3" t="s">
        <v>513</v>
      </c>
      <c r="C182" s="2">
        <f t="shared" si="3"/>
        <v>5762.7167472000001</v>
      </c>
      <c r="D182" s="2">
        <v>5756.8190400000003</v>
      </c>
      <c r="E182" s="2">
        <v>0</v>
      </c>
      <c r="F182" s="2">
        <v>2.6535599999999997</v>
      </c>
      <c r="G182" s="2">
        <v>3.2441471999999996</v>
      </c>
      <c r="H182" s="2">
        <v>0</v>
      </c>
      <c r="I182" s="2">
        <v>0</v>
      </c>
      <c r="J182" t="s">
        <v>228</v>
      </c>
    </row>
    <row r="183" spans="1:10" ht="15" customHeight="1" x14ac:dyDescent="0.25">
      <c r="A183" t="s">
        <v>322</v>
      </c>
      <c r="B183" s="3" t="s">
        <v>452</v>
      </c>
      <c r="C183" s="2">
        <f t="shared" si="3"/>
        <v>5749.0842527999994</v>
      </c>
      <c r="D183" s="2">
        <v>5742.4031783999999</v>
      </c>
      <c r="E183" s="2">
        <v>0</v>
      </c>
      <c r="F183" s="2">
        <v>2.896236</v>
      </c>
      <c r="G183" s="2">
        <v>3.7848384000000004</v>
      </c>
      <c r="H183" s="2">
        <v>0</v>
      </c>
      <c r="I183" s="2">
        <v>0</v>
      </c>
      <c r="J183" t="s">
        <v>179</v>
      </c>
    </row>
    <row r="184" spans="1:10" ht="15" customHeight="1" x14ac:dyDescent="0.25">
      <c r="A184" t="s">
        <v>896</v>
      </c>
      <c r="B184" s="3" t="s">
        <v>530</v>
      </c>
      <c r="C184" s="2">
        <f t="shared" si="3"/>
        <v>5712.0677712000015</v>
      </c>
      <c r="D184" s="2">
        <v>5698.8562176000014</v>
      </c>
      <c r="E184" s="2">
        <v>0</v>
      </c>
      <c r="F184" s="2">
        <v>5.6878718400000006</v>
      </c>
      <c r="G184" s="2">
        <v>7.5236817600000006</v>
      </c>
      <c r="H184" s="2">
        <v>0</v>
      </c>
      <c r="I184" s="2">
        <v>0</v>
      </c>
      <c r="J184" t="s">
        <v>183</v>
      </c>
    </row>
    <row r="185" spans="1:10" ht="15" customHeight="1" x14ac:dyDescent="0.25">
      <c r="A185" t="s">
        <v>897</v>
      </c>
      <c r="B185" s="3" t="s">
        <v>495</v>
      </c>
      <c r="C185" s="2">
        <f t="shared" si="3"/>
        <v>5704.4109124799998</v>
      </c>
      <c r="D185" s="2">
        <v>5698.5164711999996</v>
      </c>
      <c r="E185" s="2">
        <v>0</v>
      </c>
      <c r="F185" s="2">
        <v>2.7140702400000003</v>
      </c>
      <c r="G185" s="2">
        <v>3.1803710399999994</v>
      </c>
      <c r="H185" s="2">
        <v>0</v>
      </c>
      <c r="I185" s="2">
        <v>0</v>
      </c>
      <c r="J185" t="s">
        <v>183</v>
      </c>
    </row>
    <row r="186" spans="1:10" ht="15" customHeight="1" x14ac:dyDescent="0.25">
      <c r="A186" t="s">
        <v>898</v>
      </c>
      <c r="B186" s="3" t="s">
        <v>477</v>
      </c>
      <c r="C186" s="2">
        <f t="shared" si="3"/>
        <v>5634.0560102399995</v>
      </c>
      <c r="D186" s="2">
        <v>78.735706559999997</v>
      </c>
      <c r="E186" s="2">
        <v>5485.1398559999998</v>
      </c>
      <c r="F186" s="2">
        <v>10.13405904</v>
      </c>
      <c r="G186" s="2">
        <v>60.046388639999996</v>
      </c>
      <c r="H186" s="2">
        <v>0</v>
      </c>
      <c r="I186" s="2">
        <v>0</v>
      </c>
      <c r="J186" t="s">
        <v>228</v>
      </c>
    </row>
    <row r="187" spans="1:10" ht="15" customHeight="1" x14ac:dyDescent="0.25">
      <c r="A187" t="s">
        <v>899</v>
      </c>
      <c r="B187" s="3" t="s">
        <v>146</v>
      </c>
      <c r="C187" s="2">
        <f t="shared" si="3"/>
        <v>5604.4873684799995</v>
      </c>
      <c r="D187" s="2">
        <v>5585.9703278400002</v>
      </c>
      <c r="E187" s="2">
        <v>0</v>
      </c>
      <c r="F187" s="2">
        <v>5.7249763199999997</v>
      </c>
      <c r="G187" s="2">
        <v>12.79206432</v>
      </c>
      <c r="H187" s="2">
        <v>0</v>
      </c>
      <c r="I187" s="2">
        <v>0</v>
      </c>
      <c r="J187" t="s">
        <v>183</v>
      </c>
    </row>
    <row r="188" spans="1:10" ht="15" customHeight="1" x14ac:dyDescent="0.25">
      <c r="A188" t="s">
        <v>900</v>
      </c>
      <c r="B188" s="3" t="s">
        <v>526</v>
      </c>
      <c r="C188" s="2">
        <f t="shared" si="3"/>
        <v>5593.9073299200008</v>
      </c>
      <c r="D188" s="2">
        <v>5535.8069760000008</v>
      </c>
      <c r="E188" s="2">
        <v>0</v>
      </c>
      <c r="F188" s="2">
        <v>25.469640000000005</v>
      </c>
      <c r="G188" s="2">
        <v>32.630713920000005</v>
      </c>
      <c r="H188" s="2">
        <v>0</v>
      </c>
      <c r="I188" s="2">
        <v>0</v>
      </c>
      <c r="J188" t="s">
        <v>183</v>
      </c>
    </row>
    <row r="189" spans="1:10" ht="15" customHeight="1" x14ac:dyDescent="0.25">
      <c r="A189" t="s">
        <v>901</v>
      </c>
      <c r="B189" s="3" t="s">
        <v>482</v>
      </c>
      <c r="C189" s="2">
        <f t="shared" si="3"/>
        <v>5588.1263793600001</v>
      </c>
      <c r="D189" s="2">
        <v>5582.1531024000005</v>
      </c>
      <c r="E189" s="2">
        <v>0</v>
      </c>
      <c r="F189" s="2">
        <v>2.7597931199999994</v>
      </c>
      <c r="G189" s="2">
        <v>3.2134838400000003</v>
      </c>
      <c r="H189" s="2">
        <v>0</v>
      </c>
      <c r="I189" s="2">
        <v>0</v>
      </c>
      <c r="J189" t="s">
        <v>192</v>
      </c>
    </row>
    <row r="190" spans="1:10" ht="15" customHeight="1" x14ac:dyDescent="0.25">
      <c r="A190" t="s">
        <v>902</v>
      </c>
      <c r="B190" s="3" t="s">
        <v>66</v>
      </c>
      <c r="C190" s="2">
        <f t="shared" si="3"/>
        <v>5422.9939343999995</v>
      </c>
      <c r="D190" s="2">
        <v>5417.4630081599998</v>
      </c>
      <c r="E190" s="2">
        <v>0</v>
      </c>
      <c r="F190" s="2">
        <v>2.5636564799999997</v>
      </c>
      <c r="G190" s="2">
        <v>2.9672697600000002</v>
      </c>
      <c r="H190" s="2">
        <v>0</v>
      </c>
      <c r="I190" s="2">
        <v>0</v>
      </c>
      <c r="J190" t="s">
        <v>594</v>
      </c>
    </row>
    <row r="191" spans="1:10" ht="15" customHeight="1" x14ac:dyDescent="0.25">
      <c r="A191" t="s">
        <v>903</v>
      </c>
      <c r="B191" s="3" t="s">
        <v>437</v>
      </c>
      <c r="C191" s="2">
        <f t="shared" si="3"/>
        <v>5409.1878019199994</v>
      </c>
      <c r="D191" s="2">
        <v>5403.6482572799996</v>
      </c>
      <c r="E191" s="2">
        <v>0</v>
      </c>
      <c r="F191" s="2">
        <v>2.5618420800000004</v>
      </c>
      <c r="G191" s="2">
        <v>2.97770256</v>
      </c>
      <c r="H191" s="2">
        <v>0</v>
      </c>
      <c r="I191" s="2">
        <v>0</v>
      </c>
      <c r="J191" t="s">
        <v>183</v>
      </c>
    </row>
    <row r="192" spans="1:10" ht="15" customHeight="1" x14ac:dyDescent="0.25">
      <c r="A192" t="s">
        <v>904</v>
      </c>
      <c r="B192" s="3" t="s">
        <v>39</v>
      </c>
      <c r="C192" s="2">
        <f t="shared" si="3"/>
        <v>5253.9772219200013</v>
      </c>
      <c r="D192" s="2">
        <v>2468.0836857600007</v>
      </c>
      <c r="E192" s="2">
        <v>0</v>
      </c>
      <c r="F192" s="2">
        <v>3.4922663999999997</v>
      </c>
      <c r="G192" s="2">
        <v>29.030037120000003</v>
      </c>
      <c r="H192" s="2">
        <v>2753.2502121600005</v>
      </c>
      <c r="I192" s="2">
        <v>0.12102047999999997</v>
      </c>
      <c r="J192" t="s">
        <v>183</v>
      </c>
    </row>
    <row r="193" spans="1:10" ht="15" customHeight="1" x14ac:dyDescent="0.25">
      <c r="A193" t="s">
        <v>905</v>
      </c>
      <c r="B193" s="3" t="s">
        <v>70</v>
      </c>
      <c r="C193" s="2">
        <f t="shared" si="3"/>
        <v>5239.1172859199996</v>
      </c>
      <c r="D193" s="2">
        <v>5233.7763273600003</v>
      </c>
      <c r="E193" s="2">
        <v>0</v>
      </c>
      <c r="F193" s="2">
        <v>2.4757488000000003</v>
      </c>
      <c r="G193" s="2">
        <v>2.8652097599999999</v>
      </c>
      <c r="H193" s="2">
        <v>0</v>
      </c>
      <c r="I193" s="2">
        <v>0</v>
      </c>
      <c r="J193" t="s">
        <v>179</v>
      </c>
    </row>
    <row r="194" spans="1:10" ht="15" customHeight="1" x14ac:dyDescent="0.25">
      <c r="A194" t="s">
        <v>906</v>
      </c>
      <c r="B194" s="3" t="s">
        <v>523</v>
      </c>
      <c r="C194" s="2">
        <f t="shared" si="3"/>
        <v>4906.7291851199998</v>
      </c>
      <c r="D194" s="2">
        <v>4901.6853345599993</v>
      </c>
      <c r="E194" s="2">
        <v>0</v>
      </c>
      <c r="F194" s="2">
        <v>2.3133599999999999</v>
      </c>
      <c r="G194" s="2">
        <v>2.7304905600000002</v>
      </c>
      <c r="H194" s="2">
        <v>0</v>
      </c>
      <c r="I194" s="2">
        <v>0</v>
      </c>
      <c r="J194" t="s">
        <v>228</v>
      </c>
    </row>
    <row r="195" spans="1:10" ht="15" customHeight="1" x14ac:dyDescent="0.25">
      <c r="A195" t="s">
        <v>907</v>
      </c>
      <c r="B195" s="3" t="s">
        <v>532</v>
      </c>
      <c r="C195" s="2">
        <f t="shared" ref="C195:C258" si="4">SUM(D195:I195)</f>
        <v>4902.0552000000007</v>
      </c>
      <c r="D195" s="2">
        <v>0</v>
      </c>
      <c r="E195" s="2">
        <v>1447.8912</v>
      </c>
      <c r="F195" s="2">
        <v>3454.1640000000002</v>
      </c>
      <c r="G195" s="2">
        <v>0</v>
      </c>
      <c r="H195" s="2">
        <v>0</v>
      </c>
      <c r="I195" s="2">
        <v>0</v>
      </c>
      <c r="J195" t="s">
        <v>225</v>
      </c>
    </row>
    <row r="196" spans="1:10" ht="15" customHeight="1" x14ac:dyDescent="0.25">
      <c r="A196" t="s">
        <v>908</v>
      </c>
      <c r="B196" s="3" t="s">
        <v>492</v>
      </c>
      <c r="C196" s="2">
        <f t="shared" si="4"/>
        <v>4880.0035267200001</v>
      </c>
      <c r="D196" s="2">
        <v>4875.0122937599999</v>
      </c>
      <c r="E196" s="2">
        <v>0</v>
      </c>
      <c r="F196" s="2">
        <v>2.3121806400000002</v>
      </c>
      <c r="G196" s="2">
        <v>2.6790523199999998</v>
      </c>
      <c r="H196" s="2">
        <v>0</v>
      </c>
      <c r="I196" s="2">
        <v>0</v>
      </c>
      <c r="J196" t="s">
        <v>183</v>
      </c>
    </row>
    <row r="197" spans="1:10" ht="15" customHeight="1" x14ac:dyDescent="0.25">
      <c r="A197" t="s">
        <v>909</v>
      </c>
      <c r="B197" s="3" t="s">
        <v>627</v>
      </c>
      <c r="C197" s="2">
        <f t="shared" si="4"/>
        <v>4871.43910512</v>
      </c>
      <c r="D197" s="2">
        <v>4866.4734552</v>
      </c>
      <c r="E197" s="2">
        <v>0</v>
      </c>
      <c r="F197" s="2">
        <v>2.3018385600000002</v>
      </c>
      <c r="G197" s="2">
        <v>2.6638113599999995</v>
      </c>
      <c r="H197" s="2">
        <v>0</v>
      </c>
      <c r="I197" s="2">
        <v>0</v>
      </c>
      <c r="J197" t="s">
        <v>179</v>
      </c>
    </row>
    <row r="198" spans="1:10" ht="15" customHeight="1" x14ac:dyDescent="0.25">
      <c r="A198" t="s">
        <v>863</v>
      </c>
      <c r="B198" s="3" t="s">
        <v>562</v>
      </c>
      <c r="C198" s="2">
        <f t="shared" si="4"/>
        <v>4855.5655545599993</v>
      </c>
      <c r="D198" s="2">
        <v>4853.0308377599995</v>
      </c>
      <c r="E198" s="2">
        <v>0</v>
      </c>
      <c r="F198" s="2">
        <v>1.1644819200000001</v>
      </c>
      <c r="G198" s="2">
        <v>1.3702348800000002</v>
      </c>
      <c r="H198" s="2">
        <v>0</v>
      </c>
      <c r="I198" s="2">
        <v>0</v>
      </c>
      <c r="J198" t="s">
        <v>179</v>
      </c>
    </row>
    <row r="199" spans="1:10" ht="15" customHeight="1" x14ac:dyDescent="0.25">
      <c r="A199" t="s">
        <v>910</v>
      </c>
      <c r="B199" s="3" t="s">
        <v>511</v>
      </c>
      <c r="C199" s="2">
        <f t="shared" si="4"/>
        <v>4570.76363184</v>
      </c>
      <c r="D199" s="2">
        <v>4566.0317673600002</v>
      </c>
      <c r="E199" s="2">
        <v>0</v>
      </c>
      <c r="F199" s="2">
        <v>2.17664496</v>
      </c>
      <c r="G199" s="2">
        <v>2.5552195199999992</v>
      </c>
      <c r="H199" s="2">
        <v>0</v>
      </c>
      <c r="I199" s="2">
        <v>0</v>
      </c>
      <c r="J199" t="s">
        <v>183</v>
      </c>
    </row>
    <row r="200" spans="1:10" ht="15" customHeight="1" x14ac:dyDescent="0.25">
      <c r="A200" t="s">
        <v>911</v>
      </c>
      <c r="B200" s="3" t="s">
        <v>490</v>
      </c>
      <c r="C200" s="2">
        <f t="shared" si="4"/>
        <v>4496.61409344</v>
      </c>
      <c r="D200" s="2">
        <v>4492.0461599999999</v>
      </c>
      <c r="E200" s="2">
        <v>0</v>
      </c>
      <c r="F200" s="2">
        <v>2.1174048000000001</v>
      </c>
      <c r="G200" s="2">
        <v>2.4505286399999999</v>
      </c>
      <c r="H200" s="2">
        <v>0</v>
      </c>
      <c r="I200" s="2">
        <v>0</v>
      </c>
      <c r="J200" t="s">
        <v>179</v>
      </c>
    </row>
    <row r="201" spans="1:10" ht="15" customHeight="1" x14ac:dyDescent="0.25">
      <c r="A201" t="s">
        <v>912</v>
      </c>
      <c r="B201" s="3" t="s">
        <v>68</v>
      </c>
      <c r="C201" s="2">
        <f t="shared" si="4"/>
        <v>4488.2778326400003</v>
      </c>
      <c r="D201" s="2">
        <v>4483.6519291200002</v>
      </c>
      <c r="E201" s="2">
        <v>0</v>
      </c>
      <c r="F201" s="2">
        <v>2.1325550400000006</v>
      </c>
      <c r="G201" s="2">
        <v>2.4933484800000012</v>
      </c>
      <c r="H201" s="2">
        <v>0</v>
      </c>
      <c r="I201" s="2">
        <v>0</v>
      </c>
      <c r="J201" t="s">
        <v>183</v>
      </c>
    </row>
    <row r="202" spans="1:10" ht="15" customHeight="1" x14ac:dyDescent="0.25">
      <c r="A202" t="s">
        <v>913</v>
      </c>
      <c r="B202" s="3" t="s">
        <v>499</v>
      </c>
      <c r="C202" s="2">
        <f t="shared" si="4"/>
        <v>4322.7237211199999</v>
      </c>
      <c r="D202" s="2">
        <v>4318.31736</v>
      </c>
      <c r="E202" s="2">
        <v>0</v>
      </c>
      <c r="F202" s="2">
        <v>2.0425608</v>
      </c>
      <c r="G202" s="2">
        <v>2.3638003200000002</v>
      </c>
      <c r="H202" s="2">
        <v>0</v>
      </c>
      <c r="I202" s="2">
        <v>0</v>
      </c>
      <c r="J202" t="s">
        <v>179</v>
      </c>
    </row>
    <row r="203" spans="1:10" ht="15" customHeight="1" x14ac:dyDescent="0.25">
      <c r="A203" t="s">
        <v>914</v>
      </c>
      <c r="B203" s="3" t="s">
        <v>505</v>
      </c>
      <c r="C203" s="2">
        <f t="shared" si="4"/>
        <v>4297.0911479999995</v>
      </c>
      <c r="D203" s="2">
        <v>4292.71055136</v>
      </c>
      <c r="E203" s="2">
        <v>0</v>
      </c>
      <c r="F203" s="2">
        <v>2.0306764799999999</v>
      </c>
      <c r="G203" s="2">
        <v>2.3499201599999999</v>
      </c>
      <c r="H203" s="2">
        <v>0</v>
      </c>
      <c r="I203" s="2">
        <v>0</v>
      </c>
      <c r="J203" t="s">
        <v>179</v>
      </c>
    </row>
    <row r="204" spans="1:10" ht="15" customHeight="1" x14ac:dyDescent="0.25">
      <c r="A204" t="s">
        <v>915</v>
      </c>
      <c r="B204" s="3" t="s">
        <v>549</v>
      </c>
      <c r="C204" s="2">
        <f t="shared" si="4"/>
        <v>4260.8222899199991</v>
      </c>
      <c r="D204" s="2">
        <v>4256.4856017599996</v>
      </c>
      <c r="E204" s="2">
        <v>0</v>
      </c>
      <c r="F204" s="2">
        <v>2.0117160000000003</v>
      </c>
      <c r="G204" s="2">
        <v>2.3249721599999997</v>
      </c>
      <c r="H204" s="2">
        <v>0</v>
      </c>
      <c r="I204" s="2">
        <v>0</v>
      </c>
      <c r="J204" t="s">
        <v>183</v>
      </c>
    </row>
    <row r="205" spans="1:10" ht="15" customHeight="1" x14ac:dyDescent="0.25">
      <c r="A205" t="s">
        <v>916</v>
      </c>
      <c r="B205" s="3" t="s">
        <v>534</v>
      </c>
      <c r="C205" s="2">
        <f t="shared" si="4"/>
        <v>4233.315713760001</v>
      </c>
      <c r="D205" s="2">
        <v>4228.9853760000005</v>
      </c>
      <c r="E205" s="2">
        <v>0</v>
      </c>
      <c r="F205" s="2">
        <v>2.0040048000000001</v>
      </c>
      <c r="G205" s="2">
        <v>2.3263329600000002</v>
      </c>
      <c r="H205" s="2">
        <v>0</v>
      </c>
      <c r="I205" s="2">
        <v>0</v>
      </c>
      <c r="J205" t="s">
        <v>183</v>
      </c>
    </row>
    <row r="206" spans="1:10" ht="15" customHeight="1" x14ac:dyDescent="0.25">
      <c r="A206" t="s">
        <v>917</v>
      </c>
      <c r="B206" s="3" t="s">
        <v>615</v>
      </c>
      <c r="C206" s="2">
        <f t="shared" si="4"/>
        <v>4196.6311766399986</v>
      </c>
      <c r="D206" s="2">
        <v>4192.3526399999992</v>
      </c>
      <c r="E206" s="2">
        <v>0</v>
      </c>
      <c r="F206" s="2">
        <v>1.9832299199999996</v>
      </c>
      <c r="G206" s="2">
        <v>2.2953067200000006</v>
      </c>
      <c r="H206" s="2">
        <v>0</v>
      </c>
      <c r="I206" s="2">
        <v>0</v>
      </c>
      <c r="J206" t="s">
        <v>183</v>
      </c>
    </row>
    <row r="207" spans="1:10" ht="15" customHeight="1" x14ac:dyDescent="0.25">
      <c r="A207" t="s">
        <v>918</v>
      </c>
      <c r="B207" s="3" t="s">
        <v>473</v>
      </c>
      <c r="C207" s="2">
        <f t="shared" si="4"/>
        <v>4027.88072736</v>
      </c>
      <c r="D207" s="2">
        <v>4023.7315574400004</v>
      </c>
      <c r="E207" s="2">
        <v>0</v>
      </c>
      <c r="F207" s="2">
        <v>1.9128312000000003</v>
      </c>
      <c r="G207" s="2">
        <v>2.2363387199999996</v>
      </c>
      <c r="H207" s="2">
        <v>0</v>
      </c>
      <c r="I207" s="2">
        <v>0</v>
      </c>
      <c r="J207" t="s">
        <v>183</v>
      </c>
    </row>
    <row r="208" spans="1:10" ht="15" customHeight="1" x14ac:dyDescent="0.25">
      <c r="A208" t="s">
        <v>772</v>
      </c>
      <c r="B208" s="3" t="s">
        <v>543</v>
      </c>
      <c r="C208" s="2">
        <f t="shared" si="4"/>
        <v>4020.6522484800003</v>
      </c>
      <c r="D208" s="2">
        <v>4016.5497086400001</v>
      </c>
      <c r="E208" s="2">
        <v>0</v>
      </c>
      <c r="F208" s="2">
        <v>1.9014004799999999</v>
      </c>
      <c r="G208" s="2">
        <v>2.2011393599999995</v>
      </c>
      <c r="H208" s="2">
        <v>0</v>
      </c>
      <c r="I208" s="2">
        <v>0</v>
      </c>
      <c r="J208" t="s">
        <v>179</v>
      </c>
    </row>
    <row r="209" spans="1:10" ht="15" customHeight="1" x14ac:dyDescent="0.25">
      <c r="A209" t="s">
        <v>919</v>
      </c>
      <c r="B209" s="3" t="s">
        <v>503</v>
      </c>
      <c r="C209" s="2">
        <f t="shared" si="4"/>
        <v>3926.9213424</v>
      </c>
      <c r="D209" s="2">
        <v>3922.9142400000001</v>
      </c>
      <c r="E209" s="2">
        <v>0</v>
      </c>
      <c r="F209" s="2">
        <v>1.8565848</v>
      </c>
      <c r="G209" s="2">
        <v>2.1505176000000001</v>
      </c>
      <c r="H209" s="2">
        <v>0</v>
      </c>
      <c r="I209" s="2">
        <v>0</v>
      </c>
      <c r="J209" t="s">
        <v>179</v>
      </c>
    </row>
    <row r="210" spans="1:10" ht="15" customHeight="1" x14ac:dyDescent="0.25">
      <c r="A210" t="s">
        <v>920</v>
      </c>
      <c r="B210" s="3" t="s">
        <v>542</v>
      </c>
      <c r="C210" s="2">
        <f t="shared" si="4"/>
        <v>3784.3366276799993</v>
      </c>
      <c r="D210" s="2">
        <v>3552.9798527999992</v>
      </c>
      <c r="E210" s="2">
        <v>0</v>
      </c>
      <c r="F210" s="2">
        <v>1.72966752</v>
      </c>
      <c r="G210" s="2">
        <v>2.1013473600000006</v>
      </c>
      <c r="H210" s="2">
        <v>227.52576000000002</v>
      </c>
      <c r="I210" s="2">
        <v>0</v>
      </c>
      <c r="J210" t="s">
        <v>183</v>
      </c>
    </row>
    <row r="211" spans="1:10" ht="15" customHeight="1" x14ac:dyDescent="0.25">
      <c r="A211" t="s">
        <v>921</v>
      </c>
      <c r="B211" s="3" t="s">
        <v>517</v>
      </c>
      <c r="C211" s="2">
        <f t="shared" si="4"/>
        <v>3753.3881347200004</v>
      </c>
      <c r="D211" s="2">
        <v>3749.4632246400006</v>
      </c>
      <c r="E211" s="2">
        <v>0</v>
      </c>
      <c r="F211" s="2">
        <v>1.8010641599999997</v>
      </c>
      <c r="G211" s="2">
        <v>2.1238459199999995</v>
      </c>
      <c r="H211" s="2">
        <v>0</v>
      </c>
      <c r="I211" s="2">
        <v>0</v>
      </c>
      <c r="J211" t="s">
        <v>183</v>
      </c>
    </row>
    <row r="212" spans="1:10" ht="15" customHeight="1" x14ac:dyDescent="0.25">
      <c r="A212" t="s">
        <v>922</v>
      </c>
      <c r="B212" s="3" t="s">
        <v>515</v>
      </c>
      <c r="C212" s="2">
        <f t="shared" si="4"/>
        <v>3740.5928044800003</v>
      </c>
      <c r="D212" s="2">
        <v>3736.7786635200005</v>
      </c>
      <c r="E212" s="2">
        <v>0</v>
      </c>
      <c r="F212" s="2">
        <v>1.7678606399999999</v>
      </c>
      <c r="G212" s="2">
        <v>2.0462803199999997</v>
      </c>
      <c r="H212" s="2">
        <v>0</v>
      </c>
      <c r="I212" s="2">
        <v>0</v>
      </c>
      <c r="J212" t="s">
        <v>179</v>
      </c>
    </row>
    <row r="213" spans="1:10" ht="15" customHeight="1" x14ac:dyDescent="0.25">
      <c r="A213" t="s">
        <v>923</v>
      </c>
      <c r="B213" s="3" t="s">
        <v>78</v>
      </c>
      <c r="C213" s="2">
        <f t="shared" si="4"/>
        <v>3740.5697616000002</v>
      </c>
      <c r="D213" s="2">
        <v>3736.7078111999999</v>
      </c>
      <c r="E213" s="2">
        <v>0</v>
      </c>
      <c r="F213" s="2">
        <v>1.7786563199999998</v>
      </c>
      <c r="G213" s="2">
        <v>2.0832940799999999</v>
      </c>
      <c r="H213" s="2">
        <v>0</v>
      </c>
      <c r="I213" s="2">
        <v>0</v>
      </c>
      <c r="J213" t="s">
        <v>228</v>
      </c>
    </row>
    <row r="214" spans="1:10" ht="15" customHeight="1" x14ac:dyDescent="0.25">
      <c r="A214" t="s">
        <v>924</v>
      </c>
      <c r="B214" s="3" t="s">
        <v>538</v>
      </c>
      <c r="C214" s="2">
        <f t="shared" si="4"/>
        <v>3737.2170225600007</v>
      </c>
      <c r="D214" s="2">
        <v>3733.4120443200004</v>
      </c>
      <c r="E214" s="2">
        <v>0</v>
      </c>
      <c r="F214" s="2">
        <v>1.7637782399999999</v>
      </c>
      <c r="G214" s="2">
        <v>2.0411999999999999</v>
      </c>
      <c r="H214" s="2">
        <v>0</v>
      </c>
      <c r="I214" s="2">
        <v>0</v>
      </c>
      <c r="J214" t="s">
        <v>179</v>
      </c>
    </row>
    <row r="215" spans="1:10" ht="15" customHeight="1" x14ac:dyDescent="0.25">
      <c r="A215" t="s">
        <v>925</v>
      </c>
      <c r="B215" s="3" t="s">
        <v>551</v>
      </c>
      <c r="C215" s="2">
        <f t="shared" si="4"/>
        <v>3729.1313303999996</v>
      </c>
      <c r="D215" s="2">
        <v>3725.3202739199996</v>
      </c>
      <c r="E215" s="2">
        <v>0</v>
      </c>
      <c r="F215" s="2">
        <v>1.7655019200000002</v>
      </c>
      <c r="G215" s="2">
        <v>2.0455545600000002</v>
      </c>
      <c r="H215" s="2">
        <v>0</v>
      </c>
      <c r="I215" s="2">
        <v>0</v>
      </c>
      <c r="J215" t="s">
        <v>183</v>
      </c>
    </row>
    <row r="216" spans="1:10" ht="15" customHeight="1" x14ac:dyDescent="0.25">
      <c r="A216" t="s">
        <v>520</v>
      </c>
      <c r="B216" s="3" t="s">
        <v>521</v>
      </c>
      <c r="C216" s="2">
        <f t="shared" si="4"/>
        <v>3690.4075891199996</v>
      </c>
      <c r="D216" s="2">
        <v>3686.6437977599999</v>
      </c>
      <c r="E216" s="2"/>
      <c r="F216" s="2">
        <v>1.7443641600000002</v>
      </c>
      <c r="G216" s="2">
        <v>2.0194272</v>
      </c>
      <c r="H216" s="2"/>
      <c r="I216" s="2"/>
      <c r="J216" t="s">
        <v>179</v>
      </c>
    </row>
    <row r="217" spans="1:10" ht="15" customHeight="1" x14ac:dyDescent="0.25">
      <c r="A217" t="s">
        <v>926</v>
      </c>
      <c r="B217" s="3" t="s">
        <v>613</v>
      </c>
      <c r="C217" s="2">
        <f t="shared" si="4"/>
        <v>3587.585904</v>
      </c>
      <c r="D217" s="2">
        <v>3583.9280736000001</v>
      </c>
      <c r="E217" s="2">
        <v>0</v>
      </c>
      <c r="F217" s="2">
        <v>1.6961011199999998</v>
      </c>
      <c r="G217" s="2">
        <v>1.9617292799999995</v>
      </c>
      <c r="H217" s="2">
        <v>0</v>
      </c>
      <c r="I217" s="2">
        <v>0</v>
      </c>
      <c r="J217" t="s">
        <v>183</v>
      </c>
    </row>
    <row r="218" spans="1:10" ht="15" customHeight="1" x14ac:dyDescent="0.25">
      <c r="A218" t="s">
        <v>927</v>
      </c>
      <c r="B218" s="3" t="s">
        <v>509</v>
      </c>
      <c r="C218" s="2">
        <f t="shared" si="4"/>
        <v>3515.8156790400003</v>
      </c>
      <c r="D218" s="2">
        <v>3512.2631745600002</v>
      </c>
      <c r="E218" s="2">
        <v>0</v>
      </c>
      <c r="F218" s="2">
        <v>1.64647728</v>
      </c>
      <c r="G218" s="2">
        <v>1.9060272</v>
      </c>
      <c r="H218" s="2">
        <v>0</v>
      </c>
      <c r="I218" s="2">
        <v>0</v>
      </c>
      <c r="J218" t="s">
        <v>179</v>
      </c>
    </row>
    <row r="219" spans="1:10" ht="15" customHeight="1" x14ac:dyDescent="0.25">
      <c r="A219" t="s">
        <v>928</v>
      </c>
      <c r="B219" s="3" t="s">
        <v>547</v>
      </c>
      <c r="C219" s="2">
        <f t="shared" si="4"/>
        <v>3498.23931408</v>
      </c>
      <c r="D219" s="2">
        <v>3494.6320147200004</v>
      </c>
      <c r="E219" s="2">
        <v>0</v>
      </c>
      <c r="F219" s="2">
        <v>1.66262544</v>
      </c>
      <c r="G219" s="2">
        <v>1.9446739199999994</v>
      </c>
      <c r="H219" s="2">
        <v>0</v>
      </c>
      <c r="I219" s="2">
        <v>0</v>
      </c>
      <c r="J219" t="s">
        <v>183</v>
      </c>
    </row>
    <row r="220" spans="1:10" ht="15" customHeight="1" x14ac:dyDescent="0.25">
      <c r="A220" t="s">
        <v>929</v>
      </c>
      <c r="B220" s="3" t="s">
        <v>540</v>
      </c>
      <c r="C220" s="2">
        <f t="shared" si="4"/>
        <v>3462.6789792</v>
      </c>
      <c r="D220" s="2">
        <v>3459.1536000000001</v>
      </c>
      <c r="E220" s="2">
        <v>0</v>
      </c>
      <c r="F220" s="2">
        <v>1.63296</v>
      </c>
      <c r="G220" s="2">
        <v>1.8924192</v>
      </c>
      <c r="H220" s="2">
        <v>0</v>
      </c>
      <c r="I220" s="2">
        <v>0</v>
      </c>
      <c r="J220" t="s">
        <v>179</v>
      </c>
    </row>
    <row r="221" spans="1:10" ht="15" customHeight="1" x14ac:dyDescent="0.25">
      <c r="A221" t="s">
        <v>930</v>
      </c>
      <c r="B221" s="3" t="s">
        <v>536</v>
      </c>
      <c r="C221" s="2">
        <f t="shared" si="4"/>
        <v>3400.64446176</v>
      </c>
      <c r="D221" s="2">
        <v>3382.9488000000001</v>
      </c>
      <c r="E221" s="2">
        <v>0</v>
      </c>
      <c r="F221" s="2">
        <v>1.583064</v>
      </c>
      <c r="G221" s="2">
        <v>16.112597759999996</v>
      </c>
      <c r="H221" s="2">
        <v>0</v>
      </c>
      <c r="I221" s="2">
        <v>0</v>
      </c>
      <c r="J221" t="s">
        <v>183</v>
      </c>
    </row>
    <row r="222" spans="1:10" ht="15" customHeight="1" x14ac:dyDescent="0.25">
      <c r="A222" t="s">
        <v>931</v>
      </c>
      <c r="B222" s="3" t="s">
        <v>80</v>
      </c>
      <c r="C222" s="2">
        <f t="shared" si="4"/>
        <v>3342.6531532800004</v>
      </c>
      <c r="D222" s="2">
        <v>0</v>
      </c>
      <c r="E222" s="2">
        <v>3303.6504480000003</v>
      </c>
      <c r="F222" s="2">
        <v>11.653619040000001</v>
      </c>
      <c r="G222" s="2">
        <v>27.349086239999998</v>
      </c>
      <c r="H222" s="2">
        <v>0</v>
      </c>
      <c r="I222" s="2">
        <v>0</v>
      </c>
      <c r="J222" t="s">
        <v>192</v>
      </c>
    </row>
    <row r="223" spans="1:10" ht="15" customHeight="1" x14ac:dyDescent="0.25">
      <c r="A223" t="s">
        <v>932</v>
      </c>
      <c r="B223" s="3" t="s">
        <v>545</v>
      </c>
      <c r="C223" s="2">
        <f t="shared" si="4"/>
        <v>3280.3101878400003</v>
      </c>
      <c r="D223" s="2">
        <v>3276.9664300800005</v>
      </c>
      <c r="E223" s="2">
        <v>0</v>
      </c>
      <c r="F223" s="2">
        <v>1.55004192</v>
      </c>
      <c r="G223" s="2">
        <v>1.7937158400000002</v>
      </c>
      <c r="H223" s="2">
        <v>0</v>
      </c>
      <c r="I223" s="2">
        <v>0</v>
      </c>
      <c r="J223" t="s">
        <v>179</v>
      </c>
    </row>
    <row r="224" spans="1:10" ht="15" customHeight="1" x14ac:dyDescent="0.25">
      <c r="A224" t="s">
        <v>933</v>
      </c>
      <c r="B224" s="3" t="s">
        <v>560</v>
      </c>
      <c r="C224" s="2">
        <f t="shared" si="4"/>
        <v>3271.9081550400001</v>
      </c>
      <c r="D224" s="2">
        <v>3270.9410798400004</v>
      </c>
      <c r="E224" s="2">
        <v>0</v>
      </c>
      <c r="F224" s="2">
        <v>0.39626496</v>
      </c>
      <c r="G224" s="2">
        <v>0.57081024000000002</v>
      </c>
      <c r="H224" s="2">
        <v>0</v>
      </c>
      <c r="I224" s="2">
        <v>0</v>
      </c>
      <c r="J224" t="s">
        <v>183</v>
      </c>
    </row>
    <row r="225" spans="1:10" ht="15" customHeight="1" x14ac:dyDescent="0.25">
      <c r="A225" t="s">
        <v>690</v>
      </c>
      <c r="B225" s="3" t="s">
        <v>625</v>
      </c>
      <c r="C225" s="2">
        <f t="shared" si="4"/>
        <v>3260.0329070400003</v>
      </c>
      <c r="D225" s="2">
        <v>3256.71001488</v>
      </c>
      <c r="E225" s="2">
        <v>0</v>
      </c>
      <c r="F225" s="2">
        <v>1.5403348800000001</v>
      </c>
      <c r="G225" s="2">
        <v>1.7825572800000005</v>
      </c>
      <c r="H225" s="2">
        <v>0</v>
      </c>
      <c r="I225" s="2">
        <v>0</v>
      </c>
      <c r="J225" t="s">
        <v>179</v>
      </c>
    </row>
    <row r="226" spans="1:10" ht="15" customHeight="1" x14ac:dyDescent="0.25">
      <c r="A226" t="s">
        <v>934</v>
      </c>
      <c r="B226" s="3" t="s">
        <v>558</v>
      </c>
      <c r="C226" s="2">
        <f t="shared" si="4"/>
        <v>3073.6337889600004</v>
      </c>
      <c r="D226" s="2">
        <v>2401.0454160000004</v>
      </c>
      <c r="E226" s="2">
        <v>0</v>
      </c>
      <c r="F226" s="2">
        <v>1.1376288000000001</v>
      </c>
      <c r="G226" s="2">
        <v>1.2839601599999999</v>
      </c>
      <c r="H226" s="2">
        <v>670.16678400000001</v>
      </c>
      <c r="I226" s="2">
        <v>0</v>
      </c>
      <c r="J226" t="s">
        <v>179</v>
      </c>
    </row>
    <row r="227" spans="1:10" ht="15" customHeight="1" x14ac:dyDescent="0.25">
      <c r="A227" t="s">
        <v>935</v>
      </c>
      <c r="B227" s="3" t="s">
        <v>76</v>
      </c>
      <c r="C227" s="2">
        <f t="shared" si="4"/>
        <v>2968.0731763200001</v>
      </c>
      <c r="D227" s="2">
        <v>2965.0469385599999</v>
      </c>
      <c r="E227" s="2">
        <v>0</v>
      </c>
      <c r="F227" s="2">
        <v>1.4027126399999998</v>
      </c>
      <c r="G227" s="2">
        <v>1.62352512</v>
      </c>
      <c r="H227" s="2">
        <v>0</v>
      </c>
      <c r="I227" s="2">
        <v>0</v>
      </c>
      <c r="J227" t="s">
        <v>179</v>
      </c>
    </row>
    <row r="228" spans="1:10" ht="15" customHeight="1" x14ac:dyDescent="0.25">
      <c r="A228" t="s">
        <v>936</v>
      </c>
      <c r="B228" s="3" t="s">
        <v>554</v>
      </c>
      <c r="C228" s="2">
        <f t="shared" si="4"/>
        <v>2964.1718534400002</v>
      </c>
      <c r="D228" s="2">
        <v>2961.1503331200001</v>
      </c>
      <c r="E228" s="2">
        <v>0</v>
      </c>
      <c r="F228" s="2">
        <v>1.4006260800000001</v>
      </c>
      <c r="G228" s="2">
        <v>1.6208942399999999</v>
      </c>
      <c r="H228" s="2">
        <v>0</v>
      </c>
      <c r="I228" s="2">
        <v>0</v>
      </c>
      <c r="J228" t="s">
        <v>179</v>
      </c>
    </row>
    <row r="229" spans="1:10" ht="15" customHeight="1" x14ac:dyDescent="0.25">
      <c r="A229" t="s">
        <v>937</v>
      </c>
      <c r="B229" s="3" t="s">
        <v>104</v>
      </c>
      <c r="C229" s="2">
        <f t="shared" si="4"/>
        <v>2817.1574625599997</v>
      </c>
      <c r="D229" s="2">
        <v>2814.0944831999996</v>
      </c>
      <c r="E229" s="2">
        <v>0</v>
      </c>
      <c r="F229" s="2">
        <v>1.5216465599999998</v>
      </c>
      <c r="G229" s="2">
        <v>1.5413328000000002</v>
      </c>
      <c r="H229" s="2">
        <v>0</v>
      </c>
      <c r="I229" s="2">
        <v>0</v>
      </c>
      <c r="J229" t="s">
        <v>179</v>
      </c>
    </row>
    <row r="230" spans="1:10" ht="15" customHeight="1" x14ac:dyDescent="0.25">
      <c r="A230" t="s">
        <v>938</v>
      </c>
      <c r="B230" s="3" t="s">
        <v>60</v>
      </c>
      <c r="C230" s="2">
        <f t="shared" si="4"/>
        <v>2784.6240912000003</v>
      </c>
      <c r="D230" s="2">
        <v>2779.3835596800004</v>
      </c>
      <c r="E230" s="2">
        <v>0</v>
      </c>
      <c r="F230" s="2">
        <v>1.8521395200000004</v>
      </c>
      <c r="G230" s="2">
        <v>3.3883920000000001</v>
      </c>
      <c r="H230" s="2">
        <v>0</v>
      </c>
      <c r="I230" s="2">
        <v>0</v>
      </c>
      <c r="J230" t="s">
        <v>192</v>
      </c>
    </row>
    <row r="231" spans="1:10" ht="15" customHeight="1" x14ac:dyDescent="0.25">
      <c r="A231" t="s">
        <v>939</v>
      </c>
      <c r="B231" s="3" t="s">
        <v>84</v>
      </c>
      <c r="C231" s="2">
        <f t="shared" si="4"/>
        <v>2714.4373838400002</v>
      </c>
      <c r="D231" s="2">
        <v>2711.7253094400003</v>
      </c>
      <c r="E231" s="2">
        <v>0</v>
      </c>
      <c r="F231" s="2">
        <v>1.2493958399999998</v>
      </c>
      <c r="G231" s="2">
        <v>1.4626785599999998</v>
      </c>
      <c r="H231" s="2">
        <v>0</v>
      </c>
      <c r="I231" s="2">
        <v>0</v>
      </c>
      <c r="J231" t="s">
        <v>179</v>
      </c>
    </row>
    <row r="232" spans="1:10" ht="15" customHeight="1" x14ac:dyDescent="0.25">
      <c r="A232" t="s">
        <v>940</v>
      </c>
      <c r="B232" s="3" t="s">
        <v>566</v>
      </c>
      <c r="C232" s="2">
        <f t="shared" si="4"/>
        <v>2652.4151136</v>
      </c>
      <c r="D232" s="2">
        <v>2649.6876167999999</v>
      </c>
      <c r="E232" s="2">
        <v>0</v>
      </c>
      <c r="F232" s="2">
        <v>1.240596</v>
      </c>
      <c r="G232" s="2">
        <v>1.4869007999999999</v>
      </c>
      <c r="H232" s="2">
        <v>0</v>
      </c>
      <c r="I232" s="2">
        <v>0</v>
      </c>
      <c r="J232" t="s">
        <v>179</v>
      </c>
    </row>
    <row r="233" spans="1:10" ht="15" customHeight="1" x14ac:dyDescent="0.25">
      <c r="A233" t="s">
        <v>941</v>
      </c>
      <c r="B233" s="3" t="s">
        <v>568</v>
      </c>
      <c r="C233" s="2">
        <f t="shared" si="4"/>
        <v>2448.9479347199999</v>
      </c>
      <c r="D233" s="2">
        <v>2446.3446335999997</v>
      </c>
      <c r="E233" s="2">
        <v>0</v>
      </c>
      <c r="F233" s="2">
        <v>1.1975040000000001</v>
      </c>
      <c r="G233" s="2">
        <v>1.4057971200000003</v>
      </c>
      <c r="H233" s="2">
        <v>0</v>
      </c>
      <c r="I233" s="2">
        <v>0</v>
      </c>
      <c r="J233" t="s">
        <v>179</v>
      </c>
    </row>
    <row r="234" spans="1:10" ht="15" customHeight="1" x14ac:dyDescent="0.25">
      <c r="A234" t="s">
        <v>862</v>
      </c>
      <c r="B234" s="3" t="s">
        <v>569</v>
      </c>
      <c r="C234" s="2">
        <f t="shared" si="4"/>
        <v>2111.30215632</v>
      </c>
      <c r="D234" s="2">
        <v>2109.14991504</v>
      </c>
      <c r="E234" s="2">
        <v>0</v>
      </c>
      <c r="F234" s="2">
        <v>0.99764783999999995</v>
      </c>
      <c r="G234" s="2">
        <v>1.15459344</v>
      </c>
      <c r="H234" s="2">
        <v>0</v>
      </c>
      <c r="I234" s="2">
        <v>0</v>
      </c>
      <c r="J234" t="s">
        <v>179</v>
      </c>
    </row>
    <row r="235" spans="1:10" ht="15" customHeight="1" x14ac:dyDescent="0.25">
      <c r="A235" t="s">
        <v>942</v>
      </c>
      <c r="B235" s="3" t="s">
        <v>96</v>
      </c>
      <c r="C235" s="2">
        <f t="shared" si="4"/>
        <v>2082.03506784</v>
      </c>
      <c r="D235" s="2">
        <v>2079.9127641600003</v>
      </c>
      <c r="E235" s="2">
        <v>0</v>
      </c>
      <c r="F235" s="2">
        <v>0.98376768000000003</v>
      </c>
      <c r="G235" s="2">
        <v>1.1385360000000002</v>
      </c>
      <c r="H235" s="2">
        <v>0</v>
      </c>
      <c r="I235" s="2">
        <v>0</v>
      </c>
      <c r="J235" t="s">
        <v>179</v>
      </c>
    </row>
    <row r="236" spans="1:10" ht="15" customHeight="1" x14ac:dyDescent="0.25">
      <c r="A236" t="s">
        <v>943</v>
      </c>
      <c r="B236" s="3" t="s">
        <v>564</v>
      </c>
      <c r="C236" s="2">
        <f t="shared" si="4"/>
        <v>1874.8130788799999</v>
      </c>
      <c r="D236" s="2">
        <v>1872.9016991999999</v>
      </c>
      <c r="E236" s="2">
        <v>0</v>
      </c>
      <c r="F236" s="2">
        <v>0.88615295999999988</v>
      </c>
      <c r="G236" s="2">
        <v>1.02522672</v>
      </c>
      <c r="H236" s="2">
        <v>0</v>
      </c>
      <c r="I236" s="2">
        <v>0</v>
      </c>
      <c r="J236" t="s">
        <v>179</v>
      </c>
    </row>
    <row r="237" spans="1:10" ht="15" customHeight="1" x14ac:dyDescent="0.25">
      <c r="A237" t="s">
        <v>944</v>
      </c>
      <c r="B237" s="3" t="s">
        <v>86</v>
      </c>
      <c r="C237" s="2">
        <f t="shared" si="4"/>
        <v>1832.56604496</v>
      </c>
      <c r="D237" s="2">
        <v>0</v>
      </c>
      <c r="E237" s="2">
        <v>1811.1833409599999</v>
      </c>
      <c r="F237" s="2">
        <v>6.3889559999999994</v>
      </c>
      <c r="G237" s="2">
        <v>14.993748</v>
      </c>
      <c r="H237" s="2">
        <v>0</v>
      </c>
      <c r="I237" s="2">
        <v>0</v>
      </c>
      <c r="J237" t="s">
        <v>192</v>
      </c>
    </row>
    <row r="238" spans="1:10" ht="15" customHeight="1" x14ac:dyDescent="0.25">
      <c r="A238" t="s">
        <v>945</v>
      </c>
      <c r="B238" s="3" t="s">
        <v>617</v>
      </c>
      <c r="C238" s="2">
        <f t="shared" si="4"/>
        <v>1819.9114214399999</v>
      </c>
      <c r="D238" s="2">
        <v>1818.0560159999998</v>
      </c>
      <c r="E238" s="2">
        <v>0</v>
      </c>
      <c r="F238" s="2">
        <v>0.86011631999999993</v>
      </c>
      <c r="G238" s="2">
        <v>0.99528912000000003</v>
      </c>
      <c r="H238" s="2">
        <v>0</v>
      </c>
      <c r="I238" s="2">
        <v>0</v>
      </c>
      <c r="J238" t="s">
        <v>183</v>
      </c>
    </row>
    <row r="239" spans="1:10" ht="15" customHeight="1" x14ac:dyDescent="0.25">
      <c r="A239" t="s">
        <v>708</v>
      </c>
      <c r="B239" s="3" t="s">
        <v>609</v>
      </c>
      <c r="C239" s="2">
        <f t="shared" si="4"/>
        <v>1806.26522832</v>
      </c>
      <c r="D239" s="2">
        <v>1804.38741504</v>
      </c>
      <c r="E239" s="2">
        <v>0</v>
      </c>
      <c r="F239" s="2">
        <v>0.85050000000000003</v>
      </c>
      <c r="G239" s="2">
        <v>1.02731328</v>
      </c>
      <c r="H239" s="2">
        <v>0</v>
      </c>
      <c r="I239" s="2">
        <v>0</v>
      </c>
      <c r="J239" t="s">
        <v>228</v>
      </c>
    </row>
    <row r="240" spans="1:10" ht="15" customHeight="1" x14ac:dyDescent="0.25">
      <c r="A240" t="s">
        <v>946</v>
      </c>
      <c r="B240" s="3" t="s">
        <v>571</v>
      </c>
      <c r="C240" s="2">
        <f t="shared" si="4"/>
        <v>1675.0428307200004</v>
      </c>
      <c r="D240" s="2">
        <v>1673.2239854400004</v>
      </c>
      <c r="E240" s="2">
        <v>0</v>
      </c>
      <c r="F240" s="2">
        <v>0.7915319999999999</v>
      </c>
      <c r="G240" s="2">
        <v>1.0273132799999998</v>
      </c>
      <c r="H240" s="2">
        <v>0</v>
      </c>
      <c r="I240" s="2">
        <v>0</v>
      </c>
      <c r="J240" t="s">
        <v>179</v>
      </c>
    </row>
    <row r="241" spans="1:10" ht="15" customHeight="1" x14ac:dyDescent="0.25">
      <c r="A241" t="s">
        <v>947</v>
      </c>
      <c r="B241" s="3" t="s">
        <v>88</v>
      </c>
      <c r="C241" s="2">
        <f t="shared" si="4"/>
        <v>1654.4078409600002</v>
      </c>
      <c r="D241" s="2">
        <v>1651.6029600000002</v>
      </c>
      <c r="E241" s="2">
        <v>0</v>
      </c>
      <c r="F241" s="2">
        <v>1.0206</v>
      </c>
      <c r="G241" s="2">
        <v>1.7842809599999998</v>
      </c>
      <c r="H241" s="2">
        <v>0</v>
      </c>
      <c r="I241" s="2">
        <v>0</v>
      </c>
      <c r="J241" t="s">
        <v>192</v>
      </c>
    </row>
    <row r="242" spans="1:10" ht="15" customHeight="1" x14ac:dyDescent="0.25">
      <c r="A242" t="s">
        <v>948</v>
      </c>
      <c r="B242" s="3" t="s">
        <v>583</v>
      </c>
      <c r="C242" s="2">
        <f t="shared" si="4"/>
        <v>1431.72707328</v>
      </c>
      <c r="D242" s="2">
        <v>190.25136143999998</v>
      </c>
      <c r="E242" s="2">
        <v>0</v>
      </c>
      <c r="F242" s="2">
        <v>1241.3687529599999</v>
      </c>
      <c r="G242" s="2">
        <v>0.10695888000000001</v>
      </c>
      <c r="H242" s="2">
        <v>0</v>
      </c>
      <c r="I242" s="2">
        <v>0</v>
      </c>
      <c r="J242" t="s">
        <v>211</v>
      </c>
    </row>
    <row r="243" spans="1:10" ht="15" customHeight="1" x14ac:dyDescent="0.25">
      <c r="A243" t="s">
        <v>949</v>
      </c>
      <c r="B243" s="3" t="s">
        <v>587</v>
      </c>
      <c r="C243" s="2">
        <f t="shared" si="4"/>
        <v>1424.42393184</v>
      </c>
      <c r="D243" s="2">
        <v>0</v>
      </c>
      <c r="E243" s="2">
        <v>1417.1371199999999</v>
      </c>
      <c r="F243" s="2">
        <v>2.1772800000000001</v>
      </c>
      <c r="G243" s="2">
        <v>5.1095318399999998</v>
      </c>
      <c r="H243" s="2">
        <v>0</v>
      </c>
      <c r="I243" s="2">
        <v>0</v>
      </c>
      <c r="J243" t="s">
        <v>225</v>
      </c>
    </row>
    <row r="244" spans="1:10" ht="15" customHeight="1" x14ac:dyDescent="0.25">
      <c r="A244" t="s">
        <v>950</v>
      </c>
      <c r="B244" s="3" t="s">
        <v>98</v>
      </c>
      <c r="C244" s="2">
        <f t="shared" si="4"/>
        <v>1420.3304639999999</v>
      </c>
      <c r="D244" s="2">
        <v>0</v>
      </c>
      <c r="E244" s="2">
        <v>242.331264</v>
      </c>
      <c r="F244" s="2">
        <v>1177.9992</v>
      </c>
      <c r="G244" s="2">
        <v>0</v>
      </c>
      <c r="H244" s="2">
        <v>0</v>
      </c>
      <c r="I244" s="2">
        <v>0</v>
      </c>
      <c r="J244" t="s">
        <v>225</v>
      </c>
    </row>
    <row r="245" spans="1:10" ht="15" customHeight="1" x14ac:dyDescent="0.25">
      <c r="A245" t="s">
        <v>951</v>
      </c>
      <c r="B245" s="3" t="s">
        <v>579</v>
      </c>
      <c r="C245" s="2">
        <f t="shared" si="4"/>
        <v>1420.1617248000002</v>
      </c>
      <c r="D245" s="2">
        <v>1418.7141057600002</v>
      </c>
      <c r="E245" s="2">
        <v>0</v>
      </c>
      <c r="F245" s="2">
        <v>0.67105584000000007</v>
      </c>
      <c r="G245" s="2">
        <v>0.77656320000000001</v>
      </c>
      <c r="H245" s="2">
        <v>0</v>
      </c>
      <c r="I245" s="2">
        <v>0</v>
      </c>
      <c r="J245" t="s">
        <v>179</v>
      </c>
    </row>
    <row r="246" spans="1:10" ht="15" customHeight="1" x14ac:dyDescent="0.25">
      <c r="A246" t="s">
        <v>952</v>
      </c>
      <c r="B246" s="3" t="s">
        <v>581</v>
      </c>
      <c r="C246" s="2">
        <f t="shared" si="4"/>
        <v>1330.4648649599999</v>
      </c>
      <c r="D246" s="2">
        <v>1329.0617894399998</v>
      </c>
      <c r="E246" s="2">
        <v>0</v>
      </c>
      <c r="F246" s="2">
        <v>0.63939455999999995</v>
      </c>
      <c r="G246" s="2">
        <v>0.76368095999999974</v>
      </c>
      <c r="H246" s="2">
        <v>0</v>
      </c>
      <c r="I246" s="2">
        <v>0</v>
      </c>
      <c r="J246" t="s">
        <v>179</v>
      </c>
    </row>
    <row r="247" spans="1:10" ht="15" customHeight="1" x14ac:dyDescent="0.25">
      <c r="A247" t="s">
        <v>953</v>
      </c>
      <c r="B247" s="3" t="s">
        <v>106</v>
      </c>
      <c r="C247" s="2">
        <f t="shared" si="4"/>
        <v>1266.9523372799999</v>
      </c>
      <c r="D247" s="2">
        <v>1265.6439734400001</v>
      </c>
      <c r="E247" s="2">
        <v>0</v>
      </c>
      <c r="F247" s="2">
        <v>0.6026529599999999</v>
      </c>
      <c r="G247" s="2">
        <v>0.70571088000000004</v>
      </c>
      <c r="H247" s="2">
        <v>0</v>
      </c>
      <c r="I247" s="2">
        <v>0</v>
      </c>
      <c r="J247" t="s">
        <v>183</v>
      </c>
    </row>
    <row r="248" spans="1:10" ht="15" customHeight="1" x14ac:dyDescent="0.25">
      <c r="A248" t="s">
        <v>61</v>
      </c>
      <c r="B248" s="3" t="s">
        <v>62</v>
      </c>
      <c r="C248" s="2">
        <f t="shared" si="4"/>
        <v>1200.6281246400001</v>
      </c>
      <c r="D248" s="2">
        <v>5.1891840000000002E-2</v>
      </c>
      <c r="E248" s="2">
        <v>0</v>
      </c>
      <c r="F248" s="2">
        <v>1.2980217600000001</v>
      </c>
      <c r="G248" s="2">
        <v>15.471842400000002</v>
      </c>
      <c r="H248" s="2">
        <v>1183.7544768</v>
      </c>
      <c r="I248" s="2">
        <v>5.1891840000000002E-2</v>
      </c>
      <c r="J248" t="s">
        <v>183</v>
      </c>
    </row>
    <row r="249" spans="1:10" ht="15" customHeight="1" x14ac:dyDescent="0.25">
      <c r="A249" t="s">
        <v>954</v>
      </c>
      <c r="B249" s="3" t="s">
        <v>585</v>
      </c>
      <c r="C249" s="2">
        <f t="shared" si="4"/>
        <v>1096.5152217599998</v>
      </c>
      <c r="D249" s="2">
        <v>1095.3807681599999</v>
      </c>
      <c r="E249" s="2">
        <v>0</v>
      </c>
      <c r="F249" s="2">
        <v>0.51665039999999995</v>
      </c>
      <c r="G249" s="2">
        <v>0.6178032</v>
      </c>
      <c r="H249" s="2">
        <v>0</v>
      </c>
      <c r="I249" s="2">
        <v>0</v>
      </c>
      <c r="J249" t="s">
        <v>179</v>
      </c>
    </row>
    <row r="250" spans="1:10" ht="15" customHeight="1" x14ac:dyDescent="0.25">
      <c r="A250" t="s">
        <v>955</v>
      </c>
      <c r="B250" s="3" t="s">
        <v>631</v>
      </c>
      <c r="C250" s="2">
        <f t="shared" si="4"/>
        <v>1068.83319312</v>
      </c>
      <c r="D250" s="2">
        <v>1067.7349368</v>
      </c>
      <c r="E250" s="2">
        <v>0</v>
      </c>
      <c r="F250" s="2">
        <v>0.50349599999999994</v>
      </c>
      <c r="G250" s="2">
        <v>0.59476032000000012</v>
      </c>
      <c r="H250" s="2">
        <v>0</v>
      </c>
      <c r="I250" s="2">
        <v>0</v>
      </c>
      <c r="J250" t="s">
        <v>183</v>
      </c>
    </row>
    <row r="251" spans="1:10" ht="15" customHeight="1" x14ac:dyDescent="0.25">
      <c r="A251" t="s">
        <v>956</v>
      </c>
      <c r="B251" s="3" t="s">
        <v>108</v>
      </c>
      <c r="C251" s="2">
        <f t="shared" si="4"/>
        <v>958.39846704000001</v>
      </c>
      <c r="D251" s="2">
        <v>957.02986512000007</v>
      </c>
      <c r="E251" s="2">
        <v>0</v>
      </c>
      <c r="F251" s="2">
        <v>0.59730048000000024</v>
      </c>
      <c r="G251" s="2">
        <v>0.77130144000000012</v>
      </c>
      <c r="H251" s="2">
        <v>0</v>
      </c>
      <c r="I251" s="2">
        <v>0</v>
      </c>
      <c r="J251" t="s">
        <v>183</v>
      </c>
    </row>
    <row r="252" spans="1:10" ht="15" customHeight="1" x14ac:dyDescent="0.25">
      <c r="A252" t="s">
        <v>957</v>
      </c>
      <c r="B252" s="3" t="s">
        <v>589</v>
      </c>
      <c r="C252" s="2">
        <f t="shared" si="4"/>
        <v>912.48797807999995</v>
      </c>
      <c r="D252" s="2">
        <v>911.55791663999992</v>
      </c>
      <c r="E252" s="2">
        <v>0</v>
      </c>
      <c r="F252" s="2">
        <v>0.43128287999999998</v>
      </c>
      <c r="G252" s="2">
        <v>0.49877856000000004</v>
      </c>
      <c r="H252" s="2">
        <v>0</v>
      </c>
      <c r="I252" s="2">
        <v>0</v>
      </c>
      <c r="J252" t="s">
        <v>179</v>
      </c>
    </row>
    <row r="253" spans="1:10" ht="15" customHeight="1" x14ac:dyDescent="0.25">
      <c r="A253" t="s">
        <v>958</v>
      </c>
      <c r="B253" s="3" t="s">
        <v>122</v>
      </c>
      <c r="C253" s="2">
        <f t="shared" si="4"/>
        <v>892.95968159999995</v>
      </c>
      <c r="D253" s="2">
        <v>889.88871888000006</v>
      </c>
      <c r="E253" s="2">
        <v>0</v>
      </c>
      <c r="F253" s="2">
        <v>0.90248256000000004</v>
      </c>
      <c r="G253" s="2">
        <v>2.1684801600000001</v>
      </c>
      <c r="H253" s="2">
        <v>0</v>
      </c>
      <c r="I253" s="2">
        <v>0</v>
      </c>
      <c r="J253" t="s">
        <v>192</v>
      </c>
    </row>
    <row r="254" spans="1:10" ht="15" customHeight="1" x14ac:dyDescent="0.25">
      <c r="A254" t="s">
        <v>959</v>
      </c>
      <c r="B254" s="3" t="s">
        <v>74</v>
      </c>
      <c r="C254" s="2">
        <f t="shared" si="4"/>
        <v>791.05871375999993</v>
      </c>
      <c r="D254" s="2">
        <v>789.92897759999994</v>
      </c>
      <c r="E254" s="2">
        <v>0</v>
      </c>
      <c r="F254" s="2">
        <v>0.44797536000000004</v>
      </c>
      <c r="G254" s="2">
        <v>0.68176079999999983</v>
      </c>
      <c r="H254" s="2">
        <v>0</v>
      </c>
      <c r="I254" s="2">
        <v>0</v>
      </c>
      <c r="J254" t="s">
        <v>179</v>
      </c>
    </row>
    <row r="255" spans="1:10" ht="15" customHeight="1" x14ac:dyDescent="0.25">
      <c r="A255" t="s">
        <v>960</v>
      </c>
      <c r="B255" s="3" t="s">
        <v>94</v>
      </c>
      <c r="C255" s="2">
        <f t="shared" si="4"/>
        <v>720.42085584000006</v>
      </c>
      <c r="D255" s="2">
        <v>719.65309248000005</v>
      </c>
      <c r="E255" s="2">
        <v>0</v>
      </c>
      <c r="F255" s="2">
        <v>0.34872768000000004</v>
      </c>
      <c r="G255" s="2">
        <v>0.41903567999999997</v>
      </c>
      <c r="H255" s="2">
        <v>0</v>
      </c>
      <c r="I255" s="2">
        <v>0</v>
      </c>
      <c r="J255" t="s">
        <v>183</v>
      </c>
    </row>
    <row r="256" spans="1:10" ht="15" customHeight="1" x14ac:dyDescent="0.25">
      <c r="A256" t="s">
        <v>961</v>
      </c>
      <c r="B256" s="3" t="s">
        <v>573</v>
      </c>
      <c r="C256" s="2">
        <f t="shared" si="4"/>
        <v>716.80602671999998</v>
      </c>
      <c r="D256" s="2">
        <v>714.34107359999996</v>
      </c>
      <c r="E256" s="2">
        <v>0</v>
      </c>
      <c r="F256" s="2">
        <v>0.71696015999999996</v>
      </c>
      <c r="G256" s="2">
        <v>1.7479929600000002</v>
      </c>
      <c r="H256" s="2">
        <v>0</v>
      </c>
      <c r="I256" s="2">
        <v>0</v>
      </c>
      <c r="J256" t="s">
        <v>192</v>
      </c>
    </row>
    <row r="257" spans="1:10" ht="15" customHeight="1" x14ac:dyDescent="0.25">
      <c r="A257" t="s">
        <v>962</v>
      </c>
      <c r="B257" s="3" t="s">
        <v>577</v>
      </c>
      <c r="C257" s="2">
        <f t="shared" si="4"/>
        <v>637.47973296000009</v>
      </c>
      <c r="D257" s="2">
        <v>635.55147936000003</v>
      </c>
      <c r="E257" s="2">
        <v>0</v>
      </c>
      <c r="F257" s="2">
        <v>0.30618000000000001</v>
      </c>
      <c r="G257" s="2">
        <v>1.6220735999999998</v>
      </c>
      <c r="H257" s="2">
        <v>0</v>
      </c>
      <c r="I257" s="2">
        <v>0</v>
      </c>
      <c r="J257" t="s">
        <v>211</v>
      </c>
    </row>
    <row r="258" spans="1:10" ht="15" customHeight="1" x14ac:dyDescent="0.25">
      <c r="A258" t="s">
        <v>963</v>
      </c>
      <c r="B258" s="3" t="s">
        <v>100</v>
      </c>
      <c r="C258" s="2">
        <f t="shared" si="4"/>
        <v>536.68074095999998</v>
      </c>
      <c r="D258" s="2">
        <v>534.83513328000004</v>
      </c>
      <c r="E258" s="2">
        <v>0</v>
      </c>
      <c r="F258" s="2">
        <v>0.53679023999999997</v>
      </c>
      <c r="G258" s="2">
        <v>1.3088174400000001</v>
      </c>
      <c r="H258" s="2">
        <v>0</v>
      </c>
      <c r="I258" s="2">
        <v>0</v>
      </c>
      <c r="J258" t="s">
        <v>192</v>
      </c>
    </row>
    <row r="259" spans="1:10" ht="15" customHeight="1" x14ac:dyDescent="0.25">
      <c r="A259" t="s">
        <v>964</v>
      </c>
      <c r="B259" s="3" t="s">
        <v>591</v>
      </c>
      <c r="C259" s="2">
        <f t="shared" ref="C259:C283" si="5">SUM(D259:I259)</f>
        <v>520.85953583999992</v>
      </c>
      <c r="D259" s="2">
        <v>518.10191999999995</v>
      </c>
      <c r="E259" s="2">
        <v>0</v>
      </c>
      <c r="F259" s="2">
        <v>0.35154000000000002</v>
      </c>
      <c r="G259" s="2">
        <v>2.4060758400000002</v>
      </c>
      <c r="H259" s="2">
        <v>0</v>
      </c>
      <c r="I259" s="2">
        <v>0</v>
      </c>
      <c r="J259" t="s">
        <v>183</v>
      </c>
    </row>
    <row r="260" spans="1:10" ht="15" customHeight="1" x14ac:dyDescent="0.25">
      <c r="A260" t="s">
        <v>965</v>
      </c>
      <c r="B260" s="3" t="s">
        <v>593</v>
      </c>
      <c r="C260" s="2">
        <f t="shared" si="5"/>
        <v>482.92832448000007</v>
      </c>
      <c r="D260" s="2">
        <v>480.81600000000003</v>
      </c>
      <c r="E260" s="2">
        <v>0</v>
      </c>
      <c r="F260" s="2">
        <v>0.54432000000000014</v>
      </c>
      <c r="G260" s="2">
        <v>1.5680044800000001</v>
      </c>
      <c r="H260" s="2">
        <v>0</v>
      </c>
      <c r="I260" s="2">
        <v>0</v>
      </c>
      <c r="J260" t="s">
        <v>228</v>
      </c>
    </row>
    <row r="261" spans="1:10" ht="15" customHeight="1" x14ac:dyDescent="0.25">
      <c r="A261" t="s">
        <v>966</v>
      </c>
      <c r="B261" s="3" t="s">
        <v>102</v>
      </c>
      <c r="C261" s="2">
        <f t="shared" si="5"/>
        <v>435.48430463999995</v>
      </c>
      <c r="D261" s="2">
        <v>433.85660639999998</v>
      </c>
      <c r="E261" s="2">
        <v>0</v>
      </c>
      <c r="F261" s="2">
        <v>0.47346768000000006</v>
      </c>
      <c r="G261" s="2">
        <v>1.15423056</v>
      </c>
      <c r="H261" s="2">
        <v>0</v>
      </c>
      <c r="I261" s="2">
        <v>0</v>
      </c>
      <c r="J261" t="s">
        <v>192</v>
      </c>
    </row>
    <row r="262" spans="1:10" ht="15" customHeight="1" x14ac:dyDescent="0.25">
      <c r="A262" t="s">
        <v>967</v>
      </c>
      <c r="B262" s="3" t="s">
        <v>493</v>
      </c>
      <c r="C262" s="2">
        <f t="shared" si="5"/>
        <v>293.69012400000003</v>
      </c>
      <c r="D262" s="2">
        <v>293.39065728000003</v>
      </c>
      <c r="E262" s="2">
        <v>0</v>
      </c>
      <c r="F262" s="2">
        <v>0.1388016</v>
      </c>
      <c r="G262" s="2">
        <v>0.16066511999999999</v>
      </c>
      <c r="H262" s="2">
        <v>0</v>
      </c>
      <c r="I262" s="2">
        <v>0</v>
      </c>
      <c r="J262" t="s">
        <v>179</v>
      </c>
    </row>
    <row r="263" spans="1:10" ht="15" customHeight="1" x14ac:dyDescent="0.25">
      <c r="A263" t="s">
        <v>968</v>
      </c>
      <c r="B263" s="3" t="s">
        <v>556</v>
      </c>
      <c r="C263" s="2">
        <f t="shared" si="5"/>
        <v>273.97567008000004</v>
      </c>
      <c r="D263" s="2">
        <v>273.58330608</v>
      </c>
      <c r="E263" s="2">
        <v>0</v>
      </c>
      <c r="F263" s="2">
        <v>0.15504048000000001</v>
      </c>
      <c r="G263" s="2">
        <v>0.23732352000000001</v>
      </c>
      <c r="H263" s="2">
        <v>0</v>
      </c>
      <c r="I263" s="2">
        <v>0</v>
      </c>
      <c r="J263" t="s">
        <v>179</v>
      </c>
    </row>
    <row r="264" spans="1:10" ht="15" customHeight="1" x14ac:dyDescent="0.25">
      <c r="A264" t="s">
        <v>969</v>
      </c>
      <c r="B264" s="3" t="s">
        <v>596</v>
      </c>
      <c r="C264" s="2">
        <f t="shared" si="5"/>
        <v>232.41883392000003</v>
      </c>
      <c r="D264" s="2">
        <v>231.62240304000002</v>
      </c>
      <c r="E264" s="2">
        <v>0</v>
      </c>
      <c r="F264" s="2">
        <v>0.24131520000000001</v>
      </c>
      <c r="G264" s="2">
        <v>0.55511568</v>
      </c>
      <c r="H264" s="2">
        <v>0</v>
      </c>
      <c r="I264" s="2">
        <v>0</v>
      </c>
      <c r="J264" t="s">
        <v>179</v>
      </c>
    </row>
    <row r="265" spans="1:10" ht="15" customHeight="1" x14ac:dyDescent="0.25">
      <c r="A265" t="s">
        <v>705</v>
      </c>
      <c r="B265" s="3" t="s">
        <v>623</v>
      </c>
      <c r="C265" s="2">
        <f t="shared" si="5"/>
        <v>231.342804</v>
      </c>
      <c r="D265" s="2">
        <v>231.08597567999999</v>
      </c>
      <c r="E265" s="2">
        <v>0</v>
      </c>
      <c r="F265" s="2">
        <v>0.11412575999999999</v>
      </c>
      <c r="G265" s="2">
        <v>0.14270256000000001</v>
      </c>
      <c r="H265" s="2">
        <v>0</v>
      </c>
      <c r="I265" s="2">
        <v>0</v>
      </c>
      <c r="J265" t="s">
        <v>179</v>
      </c>
    </row>
    <row r="266" spans="1:10" ht="15" customHeight="1" x14ac:dyDescent="0.25">
      <c r="A266" t="s">
        <v>970</v>
      </c>
      <c r="B266" s="3" t="s">
        <v>118</v>
      </c>
      <c r="C266" s="2">
        <f t="shared" si="5"/>
        <v>207.25482960000002</v>
      </c>
      <c r="D266" s="2">
        <v>206.60926608</v>
      </c>
      <c r="E266" s="2">
        <v>0</v>
      </c>
      <c r="F266" s="2">
        <v>0.185976</v>
      </c>
      <c r="G266" s="2">
        <v>0.45958752000000003</v>
      </c>
      <c r="H266" s="2">
        <v>0</v>
      </c>
      <c r="I266" s="2">
        <v>0</v>
      </c>
      <c r="J266" t="s">
        <v>192</v>
      </c>
    </row>
    <row r="267" spans="1:10" ht="15" customHeight="1" x14ac:dyDescent="0.25">
      <c r="A267" t="s">
        <v>971</v>
      </c>
      <c r="B267" s="3" t="s">
        <v>116</v>
      </c>
      <c r="C267" s="2">
        <f t="shared" si="5"/>
        <v>203.96985840000002</v>
      </c>
      <c r="D267" s="2">
        <v>201.26740032000001</v>
      </c>
      <c r="E267" s="2">
        <v>0</v>
      </c>
      <c r="F267" s="2">
        <v>0.39562991999999997</v>
      </c>
      <c r="G267" s="2">
        <v>2.3068281600000002</v>
      </c>
      <c r="H267" s="2">
        <v>0</v>
      </c>
      <c r="I267" s="2">
        <v>0</v>
      </c>
      <c r="J267" t="s">
        <v>179</v>
      </c>
    </row>
    <row r="268" spans="1:10" ht="15" customHeight="1" x14ac:dyDescent="0.25">
      <c r="A268" t="s">
        <v>972</v>
      </c>
      <c r="B268" s="3" t="s">
        <v>114</v>
      </c>
      <c r="C268" s="2">
        <f t="shared" si="5"/>
        <v>186.58581984000006</v>
      </c>
      <c r="D268" s="2">
        <v>186.31311552000005</v>
      </c>
      <c r="E268" s="2">
        <v>0</v>
      </c>
      <c r="F268" s="2">
        <v>0.11857104000000002</v>
      </c>
      <c r="G268" s="2">
        <v>0.15413327999999998</v>
      </c>
      <c r="H268" s="2">
        <v>0</v>
      </c>
      <c r="I268" s="2">
        <v>0</v>
      </c>
      <c r="J268" t="s">
        <v>251</v>
      </c>
    </row>
    <row r="269" spans="1:10" ht="15" customHeight="1" x14ac:dyDescent="0.25">
      <c r="A269" t="s">
        <v>973</v>
      </c>
      <c r="B269" s="3" t="s">
        <v>598</v>
      </c>
      <c r="C269" s="2">
        <f t="shared" si="5"/>
        <v>185.35710816000005</v>
      </c>
      <c r="D269" s="2">
        <v>184.86794592000004</v>
      </c>
      <c r="E269" s="2">
        <v>0</v>
      </c>
      <c r="F269" s="2">
        <v>0.18579456</v>
      </c>
      <c r="G269" s="2">
        <v>0.30336767999999997</v>
      </c>
      <c r="H269" s="2">
        <v>0</v>
      </c>
      <c r="I269" s="2">
        <v>0</v>
      </c>
      <c r="J269" t="s">
        <v>594</v>
      </c>
    </row>
    <row r="270" spans="1:10" ht="15" customHeight="1" x14ac:dyDescent="0.25">
      <c r="A270" t="s">
        <v>974</v>
      </c>
      <c r="B270" s="3" t="s">
        <v>110</v>
      </c>
      <c r="C270" s="2">
        <f t="shared" si="5"/>
        <v>130.8558888</v>
      </c>
      <c r="D270" s="2">
        <v>130.56458688000001</v>
      </c>
      <c r="E270" s="2">
        <v>0</v>
      </c>
      <c r="F270" s="2">
        <v>0.10206</v>
      </c>
      <c r="G270" s="2">
        <v>0.18924192000000001</v>
      </c>
      <c r="H270" s="2">
        <v>0</v>
      </c>
      <c r="I270" s="2">
        <v>0</v>
      </c>
      <c r="J270" t="s">
        <v>192</v>
      </c>
    </row>
    <row r="271" spans="1:10" ht="15" customHeight="1" x14ac:dyDescent="0.25">
      <c r="A271" t="s">
        <v>975</v>
      </c>
      <c r="B271" s="3" t="s">
        <v>599</v>
      </c>
      <c r="C271" s="2">
        <f t="shared" si="5"/>
        <v>123.44724000000001</v>
      </c>
      <c r="D271" s="2">
        <v>123.32132064000001</v>
      </c>
      <c r="E271" s="2">
        <v>0</v>
      </c>
      <c r="F271" s="2">
        <v>5.8423679999999999E-2</v>
      </c>
      <c r="G271" s="2">
        <v>6.7495680000000002E-2</v>
      </c>
      <c r="H271" s="2">
        <v>0</v>
      </c>
      <c r="I271" s="2">
        <v>0</v>
      </c>
      <c r="J271" t="s">
        <v>211</v>
      </c>
    </row>
    <row r="272" spans="1:10" ht="15" customHeight="1" x14ac:dyDescent="0.25">
      <c r="A272" t="s">
        <v>976</v>
      </c>
      <c r="B272" s="3" t="s">
        <v>126</v>
      </c>
      <c r="C272" s="2">
        <f t="shared" si="5"/>
        <v>118.45754927999998</v>
      </c>
      <c r="D272" s="2">
        <v>118.04495471999998</v>
      </c>
      <c r="E272" s="2">
        <v>0</v>
      </c>
      <c r="F272" s="2">
        <v>6.89472E-3</v>
      </c>
      <c r="G272" s="2">
        <v>0.40569983999999998</v>
      </c>
      <c r="H272" s="2">
        <v>0</v>
      </c>
      <c r="I272" s="2">
        <v>0</v>
      </c>
      <c r="J272" t="s">
        <v>594</v>
      </c>
    </row>
    <row r="273" spans="1:10" ht="15" customHeight="1" x14ac:dyDescent="0.25">
      <c r="A273" t="s">
        <v>977</v>
      </c>
      <c r="B273" s="3" t="s">
        <v>124</v>
      </c>
      <c r="C273" s="2">
        <f t="shared" si="5"/>
        <v>98.025227999999998</v>
      </c>
      <c r="D273" s="2">
        <v>97.688021759999998</v>
      </c>
      <c r="E273" s="2">
        <v>0</v>
      </c>
      <c r="F273" s="2">
        <v>9.806832E-2</v>
      </c>
      <c r="G273" s="2">
        <v>0.23913792</v>
      </c>
      <c r="H273" s="2">
        <v>0</v>
      </c>
      <c r="I273" s="2">
        <v>0</v>
      </c>
      <c r="J273" t="s">
        <v>192</v>
      </c>
    </row>
    <row r="274" spans="1:10" ht="15" customHeight="1" x14ac:dyDescent="0.25">
      <c r="A274" t="s">
        <v>978</v>
      </c>
      <c r="B274" s="3" t="s">
        <v>603</v>
      </c>
      <c r="C274" s="2">
        <f t="shared" si="5"/>
        <v>95.597470080000008</v>
      </c>
      <c r="D274" s="2">
        <v>95.377292640000007</v>
      </c>
      <c r="E274" s="2">
        <v>0</v>
      </c>
      <c r="F274" s="2">
        <v>9.0447840000000002E-2</v>
      </c>
      <c r="G274" s="2">
        <v>0.1297296</v>
      </c>
      <c r="H274" s="2">
        <v>0</v>
      </c>
      <c r="I274" s="2">
        <v>0</v>
      </c>
      <c r="J274" t="s">
        <v>594</v>
      </c>
    </row>
    <row r="275" spans="1:10" ht="15" customHeight="1" x14ac:dyDescent="0.25">
      <c r="A275" t="s">
        <v>703</v>
      </c>
      <c r="B275" s="3" t="s">
        <v>635</v>
      </c>
      <c r="C275" s="2">
        <f t="shared" si="5"/>
        <v>95.20982352</v>
      </c>
      <c r="D275" s="2">
        <v>94.711680000000001</v>
      </c>
      <c r="E275" s="2">
        <v>0</v>
      </c>
      <c r="F275" s="2">
        <v>3.8556E-2</v>
      </c>
      <c r="G275" s="2">
        <v>0.45958752000000003</v>
      </c>
      <c r="H275" s="2">
        <v>0</v>
      </c>
      <c r="I275" s="2">
        <v>0</v>
      </c>
      <c r="J275" t="s">
        <v>179</v>
      </c>
    </row>
    <row r="276" spans="1:10" ht="15" customHeight="1" x14ac:dyDescent="0.25">
      <c r="A276" t="s">
        <v>979</v>
      </c>
      <c r="B276" s="3" t="s">
        <v>120</v>
      </c>
      <c r="C276" s="2">
        <f t="shared" si="5"/>
        <v>91.964224800000011</v>
      </c>
      <c r="D276" s="2">
        <v>89.414539200000007</v>
      </c>
      <c r="E276" s="2">
        <v>0</v>
      </c>
      <c r="F276" s="2">
        <v>2.2793400000000004</v>
      </c>
      <c r="G276" s="2">
        <v>0.27034559999999996</v>
      </c>
      <c r="H276" s="2">
        <v>0</v>
      </c>
      <c r="I276" s="2">
        <v>0</v>
      </c>
      <c r="J276" t="s">
        <v>594</v>
      </c>
    </row>
    <row r="277" spans="1:10" ht="15" customHeight="1" x14ac:dyDescent="0.25">
      <c r="A277" t="s">
        <v>980</v>
      </c>
      <c r="B277" s="3" t="s">
        <v>128</v>
      </c>
      <c r="C277" s="2">
        <f t="shared" si="5"/>
        <v>49.176136799999995</v>
      </c>
      <c r="D277" s="2">
        <v>48.964033440000001</v>
      </c>
      <c r="E277" s="2">
        <v>0</v>
      </c>
      <c r="F277" s="2">
        <v>4.9896000000000003E-2</v>
      </c>
      <c r="G277" s="2">
        <v>0.16220735999999999</v>
      </c>
      <c r="H277" s="2">
        <v>0</v>
      </c>
      <c r="I277" s="2">
        <v>0</v>
      </c>
      <c r="J277" t="s">
        <v>594</v>
      </c>
    </row>
    <row r="278" spans="1:10" ht="15" customHeight="1" x14ac:dyDescent="0.25">
      <c r="A278" t="s">
        <v>981</v>
      </c>
      <c r="B278" s="3" t="s">
        <v>130</v>
      </c>
      <c r="C278" s="2">
        <f t="shared" si="5"/>
        <v>40.800684959999998</v>
      </c>
      <c r="D278" s="2">
        <v>0</v>
      </c>
      <c r="E278" s="2">
        <v>40.59202896</v>
      </c>
      <c r="F278" s="2">
        <v>6.2324640000000001E-2</v>
      </c>
      <c r="G278" s="2">
        <v>0.14633135999999999</v>
      </c>
      <c r="H278" s="2">
        <v>0</v>
      </c>
      <c r="I278" s="2">
        <v>0</v>
      </c>
      <c r="J278" t="s">
        <v>192</v>
      </c>
    </row>
    <row r="279" spans="1:10" ht="15" customHeight="1" x14ac:dyDescent="0.25">
      <c r="A279" t="s">
        <v>982</v>
      </c>
      <c r="B279" s="3" t="s">
        <v>605</v>
      </c>
      <c r="C279" s="2">
        <f t="shared" si="5"/>
        <v>33.345043199999999</v>
      </c>
      <c r="D279" s="2">
        <v>33.23409264</v>
      </c>
      <c r="E279" s="2">
        <v>0</v>
      </c>
      <c r="F279" s="2">
        <v>3.3384959999999998E-2</v>
      </c>
      <c r="G279" s="2">
        <v>7.7565600000000012E-2</v>
      </c>
      <c r="H279" s="2">
        <v>0</v>
      </c>
      <c r="I279" s="2">
        <v>0</v>
      </c>
      <c r="J279" t="s">
        <v>594</v>
      </c>
    </row>
    <row r="280" spans="1:10" ht="15" customHeight="1" x14ac:dyDescent="0.25">
      <c r="A280" t="s">
        <v>983</v>
      </c>
      <c r="B280" s="3" t="s">
        <v>607</v>
      </c>
      <c r="C280" s="2">
        <f t="shared" si="5"/>
        <v>16.396823519999998</v>
      </c>
      <c r="D280" s="2">
        <v>16.379768159999998</v>
      </c>
      <c r="E280" s="2">
        <v>0</v>
      </c>
      <c r="F280" s="2">
        <v>7.9833600000000001E-3</v>
      </c>
      <c r="G280" s="2">
        <v>9.0720000000000002E-3</v>
      </c>
      <c r="H280" s="2">
        <v>0</v>
      </c>
      <c r="I280" s="2">
        <v>0</v>
      </c>
      <c r="J280" t="s">
        <v>179</v>
      </c>
    </row>
    <row r="281" spans="1:10" ht="15" customHeight="1" x14ac:dyDescent="0.25">
      <c r="A281" t="s">
        <v>984</v>
      </c>
      <c r="B281" s="3" t="s">
        <v>574</v>
      </c>
      <c r="C281" s="2">
        <f t="shared" si="5"/>
        <v>9.2272219200000016</v>
      </c>
      <c r="D281" s="2">
        <v>9.1933833600000003</v>
      </c>
      <c r="E281" s="2">
        <v>0</v>
      </c>
      <c r="F281" s="2">
        <v>6.8040000000000002E-3</v>
      </c>
      <c r="G281" s="2">
        <v>2.7034559999999999E-2</v>
      </c>
      <c r="H281" s="2">
        <v>0</v>
      </c>
      <c r="I281" s="2">
        <v>0</v>
      </c>
      <c r="J281" t="s">
        <v>183</v>
      </c>
    </row>
    <row r="282" spans="1:10" ht="15" customHeight="1" x14ac:dyDescent="0.25">
      <c r="A282" t="s">
        <v>985</v>
      </c>
      <c r="B282" s="3" t="s">
        <v>112</v>
      </c>
      <c r="C282" s="2">
        <f t="shared" si="5"/>
        <v>8.8503710400000024</v>
      </c>
      <c r="D282" s="2">
        <v>8.8334064000000012</v>
      </c>
      <c r="E282" s="2">
        <v>0</v>
      </c>
      <c r="F282" s="2">
        <v>5.8968000000000024E-3</v>
      </c>
      <c r="G282" s="2">
        <v>1.1067839999999997E-2</v>
      </c>
      <c r="H282" s="2">
        <v>0</v>
      </c>
      <c r="I282" s="2">
        <v>0</v>
      </c>
      <c r="J282" t="s">
        <v>192</v>
      </c>
    </row>
    <row r="283" spans="1:10" ht="15" customHeight="1" x14ac:dyDescent="0.25">
      <c r="A283" t="s">
        <v>986</v>
      </c>
      <c r="B283" s="3" t="s">
        <v>132</v>
      </c>
      <c r="C283" s="2">
        <f t="shared" si="5"/>
        <v>8.5783017600000022</v>
      </c>
      <c r="D283" s="2">
        <v>8.5489084800000015</v>
      </c>
      <c r="E283" s="2">
        <v>0</v>
      </c>
      <c r="F283" s="2">
        <v>8.527680000000001E-3</v>
      </c>
      <c r="G283" s="2">
        <v>2.0865600000000002E-2</v>
      </c>
      <c r="H283" s="2">
        <v>0</v>
      </c>
      <c r="I283" s="2">
        <v>0</v>
      </c>
      <c r="J283" t="s">
        <v>192</v>
      </c>
    </row>
    <row r="284" spans="1:10" ht="15" customHeight="1" x14ac:dyDescent="0.25">
      <c r="A284" t="s">
        <v>987</v>
      </c>
      <c r="B284" s="3" t="s">
        <v>138</v>
      </c>
      <c r="C284" s="2">
        <v>0</v>
      </c>
      <c r="D284" s="2">
        <v>0</v>
      </c>
      <c r="E284" s="2">
        <v>0</v>
      </c>
      <c r="F284" s="2">
        <v>0</v>
      </c>
      <c r="G284" s="2">
        <v>0</v>
      </c>
      <c r="H284" s="2">
        <v>0</v>
      </c>
      <c r="I284" s="2">
        <v>0</v>
      </c>
      <c r="J284" t="s">
        <v>179</v>
      </c>
    </row>
  </sheetData>
  <autoFilter ref="A2:J284" xr:uid="{364FB299-FC54-43BB-AC95-45FA3E69BD7B}">
    <sortState xmlns:xlrd2="http://schemas.microsoft.com/office/spreadsheetml/2017/richdata2" ref="A3:J284">
      <sortCondition descending="1" ref="C2:C284"/>
    </sortState>
  </autoFilter>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47a40a7-8c40-4940-a2db-c179524ae6c4">
      <Terms xmlns="http://schemas.microsoft.com/office/infopath/2007/PartnerControls"/>
    </lcf76f155ced4ddcb4097134ff3c332f>
    <TaxCatchAll xmlns="7b83dbe2-6fd2-449a-a932-0d75829bf64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7FDC66EFB00CA4E8D8B4F9D04147784" ma:contentTypeVersion="15" ma:contentTypeDescription="Create a new document." ma:contentTypeScope="" ma:versionID="4ad5a66b0b8324da06750a80c2b09248">
  <xsd:schema xmlns:xsd="http://www.w3.org/2001/XMLSchema" xmlns:xs="http://www.w3.org/2001/XMLSchema" xmlns:p="http://schemas.microsoft.com/office/2006/metadata/properties" xmlns:ns2="247a40a7-8c40-4940-a2db-c179524ae6c4" xmlns:ns3="7b83dbe2-6fd2-449a-a932-0d75829bf641" targetNamespace="http://schemas.microsoft.com/office/2006/metadata/properties" ma:root="true" ma:fieldsID="07f416b37b732d64e51566bce2360213" ns2:_="" ns3:_="">
    <xsd:import namespace="247a40a7-8c40-4940-a2db-c179524ae6c4"/>
    <xsd:import namespace="7b83dbe2-6fd2-449a-a932-0d75829bf64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lcf76f155ced4ddcb4097134ff3c332f" minOccurs="0"/>
                <xsd:element ref="ns3:TaxCatchAll" minOccurs="0"/>
                <xsd:element ref="ns2:MediaServiceLocatio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7a40a7-8c40-4940-a2db-c179524ae6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internalName="MediaServiceLocatio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b83dbe2-6fd2-449a-a932-0d75829bf64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0e1eecbb-5736-4a27-a3d9-8cd4d931ca33}" ma:internalName="TaxCatchAll" ma:showField="CatchAllData" ma:web="7b83dbe2-6fd2-449a-a932-0d75829bf6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A1DC2C7-6AB5-4B31-B814-1224FE5BA756}">
  <ds:schemaRefs>
    <ds:schemaRef ds:uri="http://schemas.microsoft.com/office/2006/metadata/properties"/>
    <ds:schemaRef ds:uri="http://schemas.microsoft.com/office/infopath/2007/PartnerControls"/>
    <ds:schemaRef ds:uri="247a40a7-8c40-4940-a2db-c179524ae6c4"/>
    <ds:schemaRef ds:uri="7b83dbe2-6fd2-449a-a932-0d75829bf641"/>
  </ds:schemaRefs>
</ds:datastoreItem>
</file>

<file path=customXml/itemProps2.xml><?xml version="1.0" encoding="utf-8"?>
<ds:datastoreItem xmlns:ds="http://schemas.openxmlformats.org/officeDocument/2006/customXml" ds:itemID="{81CFED40-1EDC-4771-933A-E1CE14D550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7a40a7-8c40-4940-a2db-c179524ae6c4"/>
    <ds:schemaRef ds:uri="7b83dbe2-6fd2-449a-a932-0d75829bf6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B4CF6E-2F4D-4FD5-A7DD-EECFAD53383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vt:i4>
      </vt:variant>
    </vt:vector>
  </HeadingPairs>
  <TitlesOfParts>
    <vt:vector size="17" baseType="lpstr">
      <vt:lpstr>Information</vt:lpstr>
      <vt:lpstr>Facility Summary</vt:lpstr>
      <vt:lpstr>Reported Emissions by Year</vt:lpstr>
      <vt:lpstr>Top 10 Power Gen. Emitters</vt:lpstr>
      <vt:lpstr>Top 10 Institution Emitters</vt:lpstr>
      <vt:lpstr>Closed and Exempted Facilities</vt:lpstr>
      <vt:lpstr>2018 Data</vt:lpstr>
      <vt:lpstr>2018 Charts</vt:lpstr>
      <vt:lpstr>2019 Data</vt:lpstr>
      <vt:lpstr>2019 Charts</vt:lpstr>
      <vt:lpstr>2020 Data</vt:lpstr>
      <vt:lpstr>2020 Charts</vt:lpstr>
      <vt:lpstr>2021 Data</vt:lpstr>
      <vt:lpstr>2021 Charts</vt:lpstr>
      <vt:lpstr>2022 Data</vt:lpstr>
      <vt:lpstr>2022 Charts</vt:lpstr>
      <vt:lpstr>summaryaq</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Cook, Joshua (DEP)</dc:creator>
  <cp:keywords/>
  <dc:description/>
  <cp:lastModifiedBy>Cook, Joshua (DEP)</cp:lastModifiedBy>
  <cp:revision/>
  <dcterms:created xsi:type="dcterms:W3CDTF">2021-12-09T22:13:46Z</dcterms:created>
  <dcterms:modified xsi:type="dcterms:W3CDTF">2023-10-31T17:34:24Z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0x010100B7FDC66EFB00CA4E8D8B4F9D04147784</vt:lpwstr>
  </property>
  <property fmtid="{D5CDD505-2E9C-101B-9397-08002B2CF9AE}" pid="3" name="MediaServiceImageTags">
    <vt:lpwstr/>
  </property>
</Properties>
</file>