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GIC-OperationsDepartment/Audit/audit/AGil/FY24 Rates/"/>
    </mc:Choice>
  </mc:AlternateContent>
  <xr:revisionPtr revIDLastSave="29" documentId="8_{7F1C9F94-2CFC-4309-8688-BE3AA76E4A35}" xr6:coauthVersionLast="47" xr6:coauthVersionMax="47" xr10:uidLastSave="{FBA9E4F6-B669-44AD-A284-733467E9F5B7}"/>
  <bookViews>
    <workbookView xWindow="-28920" yWindow="-120" windowWidth="29040" windowHeight="15840" xr2:uid="{00000000-000D-0000-FFFF-FFFF00000000}"/>
  </bookViews>
  <sheets>
    <sheet name="FY23" sheetId="1" r:id="rId1"/>
  </sheets>
  <definedNames>
    <definedName name="_xlnm.Print_Area" localSheetId="0">'FY23'!$A$1:$O$22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12" i="1"/>
  <c r="J13" i="1"/>
  <c r="J8" i="1"/>
  <c r="J11" i="1"/>
  <c r="J10" i="1"/>
  <c r="J14" i="1"/>
  <c r="K14" i="1" s="1"/>
  <c r="J9" i="1"/>
  <c r="C7" i="1"/>
  <c r="C12" i="1"/>
  <c r="C13" i="1"/>
  <c r="C8" i="1"/>
  <c r="C11" i="1"/>
  <c r="C10" i="1"/>
  <c r="C14" i="1"/>
  <c r="C9" i="1"/>
  <c r="F14" i="1" l="1"/>
  <c r="D14" i="1"/>
  <c r="M13" i="1"/>
  <c r="K13" i="1"/>
  <c r="F13" i="1"/>
  <c r="D13" i="1"/>
  <c r="M12" i="1"/>
  <c r="K12" i="1"/>
  <c r="F12" i="1"/>
  <c r="D12" i="1"/>
  <c r="M11" i="1"/>
  <c r="K11" i="1"/>
  <c r="F11" i="1"/>
  <c r="D11" i="1"/>
  <c r="M10" i="1"/>
  <c r="K10" i="1"/>
  <c r="F10" i="1"/>
  <c r="D10" i="1"/>
  <c r="M9" i="1"/>
  <c r="K9" i="1"/>
  <c r="F9" i="1"/>
  <c r="D9" i="1"/>
  <c r="M8" i="1"/>
  <c r="K8" i="1"/>
  <c r="F8" i="1"/>
  <c r="D8" i="1"/>
  <c r="M7" i="1"/>
  <c r="K7" i="1"/>
  <c r="F7" i="1"/>
  <c r="D7" i="1"/>
  <c r="L14" i="1"/>
  <c r="M14" i="1"/>
  <c r="L12" i="1"/>
  <c r="L9" i="1"/>
  <c r="L8" i="1"/>
  <c r="L7" i="1"/>
  <c r="L10" i="1"/>
  <c r="L11" i="1"/>
  <c r="L13" i="1"/>
  <c r="E9" i="1"/>
  <c r="E14" i="1"/>
  <c r="E13" i="1"/>
  <c r="E10" i="1"/>
  <c r="E11" i="1"/>
  <c r="E12" i="1"/>
  <c r="E8" i="1"/>
  <c r="E7" i="1"/>
  <c r="G14" i="1" l="1"/>
  <c r="H14" i="1" s="1"/>
  <c r="N10" i="1"/>
  <c r="O10" i="1" s="1"/>
  <c r="G12" i="1"/>
  <c r="H12" i="1" s="1"/>
  <c r="G9" i="1"/>
  <c r="H9" i="1" s="1"/>
  <c r="N13" i="1"/>
  <c r="O13" i="1" s="1"/>
  <c r="G7" i="1"/>
  <c r="H7" i="1" s="1"/>
  <c r="G11" i="1"/>
  <c r="H11" i="1" s="1"/>
  <c r="G10" i="1"/>
  <c r="H10" i="1" s="1"/>
  <c r="N7" i="1"/>
  <c r="O7" i="1" s="1"/>
  <c r="N8" i="1"/>
  <c r="O8" i="1" s="1"/>
  <c r="N9" i="1"/>
  <c r="O9" i="1" s="1"/>
  <c r="N12" i="1"/>
  <c r="O12" i="1" s="1"/>
  <c r="G8" i="1"/>
  <c r="H8" i="1" s="1"/>
  <c r="G13" i="1"/>
  <c r="H13" i="1" s="1"/>
  <c r="N14" i="1"/>
  <c r="O14" i="1" s="1"/>
  <c r="N11" i="1"/>
  <c r="O11" i="1" s="1"/>
</calcChain>
</file>

<file path=xl/sharedStrings.xml><?xml version="1.0" encoding="utf-8"?>
<sst xmlns="http://schemas.openxmlformats.org/spreadsheetml/2006/main" count="51" uniqueCount="33">
  <si>
    <t>NON-MEDICARE PLANS</t>
  </si>
  <si>
    <t>INDIVIDUAL COVERAGE</t>
  </si>
  <si>
    <t>FAMILY COVERAGE</t>
  </si>
  <si>
    <t>NAME</t>
  </si>
  <si>
    <t>INDIVIDUAL</t>
  </si>
  <si>
    <t>GROSS AMT.</t>
  </si>
  <si>
    <t>FEDERAL</t>
  </si>
  <si>
    <t>STATE</t>
  </si>
  <si>
    <t>FAMILY</t>
  </si>
  <si>
    <t xml:space="preserve">OF </t>
  </si>
  <si>
    <t>FULL</t>
  </si>
  <si>
    <t>25% OF</t>
  </si>
  <si>
    <t>TAX</t>
  </si>
  <si>
    <t>HEALTH PLAN</t>
  </si>
  <si>
    <t>COST</t>
  </si>
  <si>
    <t>F/C IND.</t>
  </si>
  <si>
    <t>F/C FAM.</t>
  </si>
  <si>
    <t>Health New England</t>
  </si>
  <si>
    <t>MEDICARE</t>
  </si>
  <si>
    <t>TOTAL</t>
  </si>
  <si>
    <t>FOR</t>
  </si>
  <si>
    <t>ALL TAX</t>
  </si>
  <si>
    <t>ESTIMATED</t>
  </si>
  <si>
    <t>NET</t>
  </si>
  <si>
    <t>PAY</t>
  </si>
  <si>
    <t>MONTHLY BUY OUT RATES FOR ACTIVE EMPLOYEES EFFECTIVE JULY 1, 2023</t>
  </si>
  <si>
    <t>Harvard Pilgrim Access America</t>
  </si>
  <si>
    <t>UniCare Total Choice</t>
  </si>
  <si>
    <t>UniCare PLUS</t>
  </si>
  <si>
    <t>Harvard Pilgrim Explorer</t>
  </si>
  <si>
    <t>Mass General Brigham Health Plan</t>
  </si>
  <si>
    <t>Harvard Pilgrim Quality</t>
  </si>
  <si>
    <t>UniCare Community Choice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</si>
</sst>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0.00_);[Red]\(0.00\)"/>
    <numFmt numFmtId="165" formatCode="&quot;$&quot;#,##0.00"/>
  </numFmts>
  <fonts count="15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5"/>
      <name val="Arial"/>
      <family val="2"/>
    </font>
    <font>
      <sz val="9"/>
      <name val="Arial"/>
      <family val="2"/>
    </font>
    <font>
      <sz val="8"/>
      <name val="Arial"/>
      <family val="2"/>
    </font>
    <font>
      <sz val="9.5"/>
      <name val="Arial"/>
      <family val="2"/>
    </font>
    <font>
      <sz val="12"/>
      <name val="Arial"/>
      <family val="2"/>
    </font>
    <font>
      <sz val="9"/>
      <name val="Univers (WN)"/>
      <family val="2"/>
    </font>
    <font>
      <sz val="8"/>
      <name val="Univers (WN)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0" xfId="0" quotePrefix="1" applyNumberFormat="1" applyFont="1" applyAlignment="1">
      <alignment horizontal="center"/>
    </xf>
    <xf numFmtId="0" fontId="10" fillId="0" borderId="0" xfId="0" applyFont="1"/>
    <xf numFmtId="7" fontId="0" fillId="0" borderId="0" xfId="0" applyNumberFormat="1"/>
    <xf numFmtId="40" fontId="10" fillId="0" borderId="0" xfId="0" applyNumberFormat="1" applyFont="1" applyAlignment="1">
      <alignment horizontal="center"/>
    </xf>
    <xf numFmtId="40" fontId="9" fillId="0" borderId="0" xfId="0" applyNumberFormat="1" applyFont="1"/>
    <xf numFmtId="0" fontId="13" fillId="0" borderId="0" xfId="0" applyFont="1"/>
    <xf numFmtId="0" fontId="0" fillId="0" borderId="7" xfId="0" applyBorder="1"/>
    <xf numFmtId="0" fontId="5" fillId="0" borderId="6" xfId="0" applyFont="1" applyBorder="1" applyAlignment="1">
      <alignment horizontal="centerContinuous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Continuous"/>
    </xf>
    <xf numFmtId="0" fontId="0" fillId="0" borderId="11" xfId="0" applyBorder="1"/>
    <xf numFmtId="0" fontId="6" fillId="0" borderId="0" xfId="0" applyFont="1"/>
    <xf numFmtId="9" fontId="7" fillId="0" borderId="0" xfId="0" quotePrefix="1" applyNumberFormat="1" applyFont="1" applyAlignment="1">
      <alignment horizontal="center"/>
    </xf>
    <xf numFmtId="0" fontId="11" fillId="0" borderId="0" xfId="0" applyFont="1"/>
    <xf numFmtId="8" fontId="9" fillId="0" borderId="0" xfId="0" applyNumberFormat="1" applyFont="1"/>
    <xf numFmtId="7" fontId="9" fillId="0" borderId="0" xfId="0" applyNumberFormat="1" applyFont="1"/>
    <xf numFmtId="164" fontId="9" fillId="0" borderId="0" xfId="0" applyNumberFormat="1" applyFont="1"/>
    <xf numFmtId="0" fontId="12" fillId="0" borderId="0" xfId="0" applyFont="1"/>
    <xf numFmtId="9" fontId="7" fillId="0" borderId="5" xfId="0" quotePrefix="1" applyNumberFormat="1" applyFont="1" applyBorder="1" applyAlignment="1">
      <alignment horizontal="center"/>
    </xf>
    <xf numFmtId="10" fontId="7" fillId="0" borderId="5" xfId="1" quotePrefix="1" applyNumberFormat="1" applyFont="1" applyBorder="1" applyAlignment="1">
      <alignment horizontal="center"/>
    </xf>
    <xf numFmtId="10" fontId="7" fillId="0" borderId="5" xfId="0" quotePrefix="1" applyNumberFormat="1" applyFont="1" applyBorder="1" applyAlignment="1">
      <alignment horizontal="center"/>
    </xf>
    <xf numFmtId="10" fontId="7" fillId="0" borderId="0" xfId="0" quotePrefix="1" applyNumberFormat="1" applyFont="1" applyAlignment="1">
      <alignment horizontal="center"/>
    </xf>
    <xf numFmtId="4" fontId="10" fillId="0" borderId="16" xfId="0" applyNumberFormat="1" applyFont="1" applyBorder="1"/>
    <xf numFmtId="4" fontId="10" fillId="0" borderId="18" xfId="0" applyNumberFormat="1" applyFont="1" applyBorder="1"/>
    <xf numFmtId="4" fontId="10" fillId="0" borderId="15" xfId="0" applyNumberFormat="1" applyFont="1" applyBorder="1"/>
    <xf numFmtId="4" fontId="10" fillId="0" borderId="14" xfId="0" applyNumberFormat="1" applyFont="1" applyBorder="1"/>
    <xf numFmtId="0" fontId="14" fillId="0" borderId="20" xfId="0" applyFont="1" applyBorder="1"/>
    <xf numFmtId="0" fontId="10" fillId="0" borderId="20" xfId="0" applyFont="1" applyBorder="1"/>
    <xf numFmtId="0" fontId="10" fillId="0" borderId="21" xfId="0" applyFont="1" applyBorder="1"/>
    <xf numFmtId="165" fontId="10" fillId="0" borderId="16" xfId="0" applyNumberFormat="1" applyFont="1" applyBorder="1"/>
    <xf numFmtId="165" fontId="10" fillId="0" borderId="15" xfId="0" applyNumberFormat="1" applyFont="1" applyBorder="1"/>
    <xf numFmtId="4" fontId="10" fillId="0" borderId="22" xfId="0" applyNumberFormat="1" applyFont="1" applyBorder="1"/>
    <xf numFmtId="4" fontId="10" fillId="0" borderId="23" xfId="0" applyNumberFormat="1" applyFont="1" applyBorder="1"/>
    <xf numFmtId="4" fontId="10" fillId="2" borderId="17" xfId="0" applyNumberFormat="1" applyFont="1" applyFill="1" applyBorder="1"/>
    <xf numFmtId="4" fontId="10" fillId="2" borderId="19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15</xdr:row>
      <xdr:rowOff>57151</xdr:rowOff>
    </xdr:from>
    <xdr:to>
      <xdr:col>8</xdr:col>
      <xdr:colOff>45894</xdr:colOff>
      <xdr:row>21</xdr:row>
      <xdr:rowOff>180974</xdr:rowOff>
    </xdr:to>
    <xdr:pic>
      <xdr:nvPicPr>
        <xdr:cNvPr id="1025" name="Picture 1" descr="GIC log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5162551"/>
          <a:ext cx="342900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tabSelected="1" zoomScale="150" zoomScaleNormal="150" workbookViewId="0">
      <selection activeCell="L11" sqref="L11"/>
    </sheetView>
  </sheetViews>
  <sheetFormatPr defaultRowHeight="12.5"/>
  <cols>
    <col min="1" max="1" width="33.453125" customWidth="1"/>
    <col min="2" max="2" width="11.7265625" customWidth="1"/>
    <col min="3" max="3" width="7.81640625" customWidth="1"/>
    <col min="4" max="4" width="6.54296875" customWidth="1"/>
    <col min="5" max="5" width="8.1796875" customWidth="1"/>
    <col min="6" max="6" width="7" customWidth="1"/>
    <col min="7" max="7" width="6" customWidth="1"/>
    <col min="8" max="8" width="7.453125" customWidth="1"/>
    <col min="9" max="9" width="8.453125" bestFit="1" customWidth="1"/>
    <col min="10" max="10" width="7.81640625" customWidth="1"/>
    <col min="11" max="11" width="6.453125" customWidth="1"/>
    <col min="12" max="12" width="6.26953125" customWidth="1"/>
    <col min="13" max="13" width="7" customWidth="1"/>
    <col min="14" max="14" width="6.81640625" customWidth="1"/>
    <col min="15" max="15" width="7.54296875" customWidth="1"/>
    <col min="16" max="16" width="7.453125" customWidth="1"/>
    <col min="17" max="17" width="6.453125" customWidth="1"/>
    <col min="18" max="18" width="5.453125" customWidth="1"/>
    <col min="19" max="19" width="6.81640625" customWidth="1"/>
    <col min="20" max="20" width="6.453125" customWidth="1"/>
  </cols>
  <sheetData>
    <row r="1" spans="1:21" ht="25.4" customHeight="1" thickBot="1">
      <c r="A1" s="53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2"/>
      <c r="R1" s="2"/>
      <c r="S1" s="2"/>
      <c r="T1" s="3"/>
    </row>
    <row r="2" spans="1:21" ht="21.65" customHeight="1" thickBot="1">
      <c r="A2" s="17"/>
      <c r="B2" s="49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23"/>
      <c r="P2" s="5"/>
      <c r="Q2" s="5"/>
      <c r="R2" s="5"/>
      <c r="S2" s="5"/>
      <c r="T2" s="5"/>
    </row>
    <row r="3" spans="1:21" ht="21.65" customHeight="1" thickBot="1">
      <c r="A3" s="4"/>
      <c r="B3" s="18" t="s">
        <v>1</v>
      </c>
      <c r="C3" s="6"/>
      <c r="D3" s="6"/>
      <c r="E3" s="6"/>
      <c r="F3" s="6"/>
      <c r="G3" s="6"/>
      <c r="H3" s="7"/>
      <c r="I3" s="6" t="s">
        <v>2</v>
      </c>
      <c r="J3" s="6"/>
      <c r="K3" s="6"/>
      <c r="L3" s="6"/>
      <c r="M3" s="6"/>
      <c r="N3" s="6"/>
      <c r="O3" s="24"/>
    </row>
    <row r="4" spans="1:21" ht="21.65" customHeight="1">
      <c r="A4" s="8" t="s">
        <v>3</v>
      </c>
      <c r="B4" s="19" t="s">
        <v>4</v>
      </c>
      <c r="C4" s="9" t="s">
        <v>5</v>
      </c>
      <c r="D4" s="9" t="s">
        <v>6</v>
      </c>
      <c r="E4" s="9" t="s">
        <v>7</v>
      </c>
      <c r="F4" s="9" t="s">
        <v>18</v>
      </c>
      <c r="G4" s="20" t="s">
        <v>19</v>
      </c>
      <c r="H4" s="21" t="s">
        <v>22</v>
      </c>
      <c r="I4" s="9" t="s">
        <v>8</v>
      </c>
      <c r="J4" s="9" t="s">
        <v>5</v>
      </c>
      <c r="K4" s="9" t="s">
        <v>6</v>
      </c>
      <c r="L4" s="9" t="s">
        <v>7</v>
      </c>
      <c r="M4" s="9" t="s">
        <v>18</v>
      </c>
      <c r="N4" s="20" t="s">
        <v>19</v>
      </c>
      <c r="O4" s="21" t="s">
        <v>22</v>
      </c>
      <c r="P4" s="10"/>
      <c r="Q4" s="10"/>
      <c r="R4" s="10"/>
      <c r="S4" s="10"/>
      <c r="T4" s="10"/>
    </row>
    <row r="5" spans="1:21" ht="21.65" customHeight="1">
      <c r="A5" s="8" t="s">
        <v>9</v>
      </c>
      <c r="B5" s="19" t="s">
        <v>10</v>
      </c>
      <c r="C5" s="9" t="s">
        <v>11</v>
      </c>
      <c r="D5" s="9" t="s">
        <v>12</v>
      </c>
      <c r="E5" s="9" t="s">
        <v>12</v>
      </c>
      <c r="F5" s="9" t="s">
        <v>12</v>
      </c>
      <c r="G5" s="20" t="s">
        <v>20</v>
      </c>
      <c r="H5" s="22" t="s">
        <v>23</v>
      </c>
      <c r="I5" s="9" t="s">
        <v>10</v>
      </c>
      <c r="J5" s="9" t="s">
        <v>11</v>
      </c>
      <c r="K5" s="9" t="s">
        <v>12</v>
      </c>
      <c r="L5" s="9" t="s">
        <v>12</v>
      </c>
      <c r="M5" s="9" t="s">
        <v>12</v>
      </c>
      <c r="N5" s="20" t="s">
        <v>20</v>
      </c>
      <c r="O5" s="22" t="s">
        <v>23</v>
      </c>
      <c r="P5" s="10"/>
      <c r="Q5" s="10"/>
      <c r="R5" s="10"/>
      <c r="S5" s="10"/>
      <c r="T5" s="10"/>
    </row>
    <row r="6" spans="1:21" ht="21.65" customHeight="1">
      <c r="A6" s="8" t="s">
        <v>13</v>
      </c>
      <c r="B6" s="19" t="s">
        <v>14</v>
      </c>
      <c r="C6" s="9" t="s">
        <v>15</v>
      </c>
      <c r="D6" s="32">
        <v>0.22</v>
      </c>
      <c r="E6" s="33">
        <v>5.2499999999999998E-2</v>
      </c>
      <c r="F6" s="34">
        <v>1.4500000000000001E-2</v>
      </c>
      <c r="G6" s="35" t="s">
        <v>21</v>
      </c>
      <c r="H6" s="22" t="s">
        <v>24</v>
      </c>
      <c r="I6" s="9" t="s">
        <v>14</v>
      </c>
      <c r="J6" s="9" t="s">
        <v>16</v>
      </c>
      <c r="K6" s="32">
        <v>0.22</v>
      </c>
      <c r="L6" s="33">
        <v>5.2499999999999998E-2</v>
      </c>
      <c r="M6" s="34">
        <v>1.4500000000000001E-2</v>
      </c>
      <c r="N6" s="35" t="s">
        <v>21</v>
      </c>
      <c r="O6" s="22" t="s">
        <v>24</v>
      </c>
      <c r="P6" s="10"/>
      <c r="Q6" s="11"/>
      <c r="R6" s="11"/>
      <c r="S6" s="10"/>
      <c r="T6" s="10"/>
    </row>
    <row r="7" spans="1:21" ht="21.65" customHeight="1">
      <c r="A7" s="40" t="s">
        <v>26</v>
      </c>
      <c r="B7" s="47">
        <v>1176.8699999999999</v>
      </c>
      <c r="C7" s="36">
        <f t="shared" ref="C7:C13" si="0">ROUND((B7*0.25),2)</f>
        <v>294.22000000000003</v>
      </c>
      <c r="D7" s="43">
        <f t="shared" ref="D7:D14" si="1">ROUND((C7*0.22),2)</f>
        <v>64.73</v>
      </c>
      <c r="E7" s="36">
        <f t="shared" ref="E7:E13" si="2">ROUND((C7*0.0525),2)</f>
        <v>15.45</v>
      </c>
      <c r="F7" s="36">
        <f t="shared" ref="F7:F13" si="3">ROUND((C7*0.0145),2)</f>
        <v>4.2699999999999996</v>
      </c>
      <c r="G7" s="36">
        <f t="shared" ref="G7:G13" si="4">D7+E7+F7</f>
        <v>84.45</v>
      </c>
      <c r="H7" s="45">
        <f t="shared" ref="H7:H13" si="5">C7-G7</f>
        <v>209.77000000000004</v>
      </c>
      <c r="I7" s="47">
        <v>2621.1799999999998</v>
      </c>
      <c r="J7" s="36">
        <f t="shared" ref="J7:J13" si="6">ROUND((I7*0.25),2)</f>
        <v>655.29999999999995</v>
      </c>
      <c r="K7" s="43">
        <f t="shared" ref="K7:K14" si="7">ROUND((J7*0.22),2)</f>
        <v>144.16999999999999</v>
      </c>
      <c r="L7" s="36">
        <f t="shared" ref="L7:L13" si="8">ROUND((J7*0.0525),2)</f>
        <v>34.4</v>
      </c>
      <c r="M7" s="36">
        <f t="shared" ref="M7:M13" si="9">ROUND((J7*0.0145),2)</f>
        <v>9.5</v>
      </c>
      <c r="N7" s="36">
        <f t="shared" ref="N7:N13" si="10">K7+L7+M7</f>
        <v>188.07</v>
      </c>
      <c r="O7" s="37">
        <f t="shared" ref="O7:O13" si="11">J7-N7</f>
        <v>467.22999999999996</v>
      </c>
      <c r="P7" s="10"/>
      <c r="Q7" s="11"/>
      <c r="R7" s="11"/>
      <c r="S7" s="10"/>
      <c r="T7" s="10"/>
    </row>
    <row r="8" spans="1:21" ht="21.65" customHeight="1">
      <c r="A8" s="41" t="s">
        <v>27</v>
      </c>
      <c r="B8" s="47">
        <v>1344.4</v>
      </c>
      <c r="C8" s="36">
        <f t="shared" si="0"/>
        <v>336.1</v>
      </c>
      <c r="D8" s="43">
        <f t="shared" si="1"/>
        <v>73.94</v>
      </c>
      <c r="E8" s="36">
        <f t="shared" si="2"/>
        <v>17.649999999999999</v>
      </c>
      <c r="F8" s="36">
        <f t="shared" si="3"/>
        <v>4.87</v>
      </c>
      <c r="G8" s="36">
        <f t="shared" si="4"/>
        <v>96.460000000000008</v>
      </c>
      <c r="H8" s="45">
        <f t="shared" si="5"/>
        <v>239.64000000000001</v>
      </c>
      <c r="I8" s="47">
        <v>2974.26</v>
      </c>
      <c r="J8" s="36">
        <f t="shared" si="6"/>
        <v>743.57</v>
      </c>
      <c r="K8" s="43">
        <f t="shared" si="7"/>
        <v>163.59</v>
      </c>
      <c r="L8" s="36">
        <f t="shared" si="8"/>
        <v>39.04</v>
      </c>
      <c r="M8" s="36">
        <f t="shared" si="9"/>
        <v>10.78</v>
      </c>
      <c r="N8" s="36">
        <f t="shared" si="10"/>
        <v>213.41</v>
      </c>
      <c r="O8" s="37">
        <f t="shared" si="11"/>
        <v>530.16000000000008</v>
      </c>
      <c r="P8" s="10"/>
      <c r="Q8" s="11"/>
      <c r="R8" s="11"/>
      <c r="S8" s="10"/>
      <c r="T8" s="10"/>
    </row>
    <row r="9" spans="1:21" ht="21.65" customHeight="1">
      <c r="A9" s="41" t="s">
        <v>28</v>
      </c>
      <c r="B9" s="47">
        <v>881.35</v>
      </c>
      <c r="C9" s="36">
        <f t="shared" si="0"/>
        <v>220.34</v>
      </c>
      <c r="D9" s="43">
        <f t="shared" si="1"/>
        <v>48.47</v>
      </c>
      <c r="E9" s="36">
        <f t="shared" si="2"/>
        <v>11.57</v>
      </c>
      <c r="F9" s="36">
        <f t="shared" si="3"/>
        <v>3.19</v>
      </c>
      <c r="G9" s="36">
        <f t="shared" si="4"/>
        <v>63.23</v>
      </c>
      <c r="H9" s="45">
        <f t="shared" si="5"/>
        <v>157.11000000000001</v>
      </c>
      <c r="I9" s="47">
        <v>2091.6999999999998</v>
      </c>
      <c r="J9" s="36">
        <f t="shared" si="6"/>
        <v>522.92999999999995</v>
      </c>
      <c r="K9" s="43">
        <f t="shared" si="7"/>
        <v>115.04</v>
      </c>
      <c r="L9" s="36">
        <f t="shared" si="8"/>
        <v>27.45</v>
      </c>
      <c r="M9" s="36">
        <f t="shared" si="9"/>
        <v>7.58</v>
      </c>
      <c r="N9" s="36">
        <f t="shared" si="10"/>
        <v>150.07000000000002</v>
      </c>
      <c r="O9" s="37">
        <f t="shared" si="11"/>
        <v>372.8599999999999</v>
      </c>
      <c r="P9" s="10"/>
      <c r="Q9" s="11"/>
      <c r="R9" s="11"/>
      <c r="S9" s="10"/>
      <c r="T9" s="10"/>
    </row>
    <row r="10" spans="1:21" ht="21.65" customHeight="1">
      <c r="A10" s="41" t="s">
        <v>29</v>
      </c>
      <c r="B10" s="47">
        <v>973.5</v>
      </c>
      <c r="C10" s="36">
        <f t="shared" si="0"/>
        <v>243.38</v>
      </c>
      <c r="D10" s="43">
        <f t="shared" si="1"/>
        <v>53.54</v>
      </c>
      <c r="E10" s="36">
        <f t="shared" si="2"/>
        <v>12.78</v>
      </c>
      <c r="F10" s="36">
        <f t="shared" si="3"/>
        <v>3.53</v>
      </c>
      <c r="G10" s="36">
        <f t="shared" si="4"/>
        <v>69.849999999999994</v>
      </c>
      <c r="H10" s="45">
        <f t="shared" si="5"/>
        <v>173.53</v>
      </c>
      <c r="I10" s="47">
        <v>2405.64</v>
      </c>
      <c r="J10" s="36">
        <f t="shared" si="6"/>
        <v>601.41</v>
      </c>
      <c r="K10" s="43">
        <f t="shared" si="7"/>
        <v>132.31</v>
      </c>
      <c r="L10" s="36">
        <f t="shared" si="8"/>
        <v>31.57</v>
      </c>
      <c r="M10" s="36">
        <f t="shared" si="9"/>
        <v>8.7200000000000006</v>
      </c>
      <c r="N10" s="36">
        <f t="shared" si="10"/>
        <v>172.6</v>
      </c>
      <c r="O10" s="37">
        <f t="shared" si="11"/>
        <v>428.80999999999995</v>
      </c>
      <c r="P10" s="10"/>
      <c r="Q10" s="11"/>
      <c r="R10" s="11"/>
      <c r="S10" s="10"/>
      <c r="T10" s="10"/>
    </row>
    <row r="11" spans="1:21" ht="21.65" customHeight="1">
      <c r="A11" s="41" t="s">
        <v>30</v>
      </c>
      <c r="B11" s="47">
        <v>889.83</v>
      </c>
      <c r="C11" s="36">
        <f t="shared" si="0"/>
        <v>222.46</v>
      </c>
      <c r="D11" s="43">
        <f t="shared" si="1"/>
        <v>48.94</v>
      </c>
      <c r="E11" s="36">
        <f t="shared" si="2"/>
        <v>11.68</v>
      </c>
      <c r="F11" s="36">
        <f t="shared" si="3"/>
        <v>3.23</v>
      </c>
      <c r="G11" s="36">
        <f t="shared" si="4"/>
        <v>63.849999999999994</v>
      </c>
      <c r="H11" s="45">
        <f t="shared" si="5"/>
        <v>158.61000000000001</v>
      </c>
      <c r="I11" s="47">
        <v>2345.38</v>
      </c>
      <c r="J11" s="36">
        <f t="shared" si="6"/>
        <v>586.35</v>
      </c>
      <c r="K11" s="43">
        <f t="shared" si="7"/>
        <v>129</v>
      </c>
      <c r="L11" s="36">
        <f t="shared" si="8"/>
        <v>30.78</v>
      </c>
      <c r="M11" s="36">
        <f t="shared" si="9"/>
        <v>8.5</v>
      </c>
      <c r="N11" s="36">
        <f t="shared" si="10"/>
        <v>168.28</v>
      </c>
      <c r="O11" s="37">
        <f t="shared" si="11"/>
        <v>418.07000000000005</v>
      </c>
      <c r="P11" s="10"/>
      <c r="Q11" s="11"/>
      <c r="R11" s="11"/>
      <c r="S11" s="10"/>
      <c r="T11" s="10"/>
    </row>
    <row r="12" spans="1:21" ht="21.65" customHeight="1">
      <c r="A12" s="40" t="s">
        <v>31</v>
      </c>
      <c r="B12" s="47">
        <v>719.17</v>
      </c>
      <c r="C12" s="36">
        <f t="shared" si="0"/>
        <v>179.79</v>
      </c>
      <c r="D12" s="43">
        <f t="shared" si="1"/>
        <v>39.549999999999997</v>
      </c>
      <c r="E12" s="36">
        <f t="shared" si="2"/>
        <v>9.44</v>
      </c>
      <c r="F12" s="36">
        <f t="shared" si="3"/>
        <v>2.61</v>
      </c>
      <c r="G12" s="36">
        <f t="shared" si="4"/>
        <v>51.599999999999994</v>
      </c>
      <c r="H12" s="45">
        <f t="shared" si="5"/>
        <v>128.19</v>
      </c>
      <c r="I12" s="47">
        <v>1823.77</v>
      </c>
      <c r="J12" s="36">
        <f t="shared" si="6"/>
        <v>455.94</v>
      </c>
      <c r="K12" s="43">
        <f t="shared" si="7"/>
        <v>100.31</v>
      </c>
      <c r="L12" s="36">
        <f t="shared" si="8"/>
        <v>23.94</v>
      </c>
      <c r="M12" s="36">
        <f t="shared" si="9"/>
        <v>6.61</v>
      </c>
      <c r="N12" s="36">
        <f t="shared" si="10"/>
        <v>130.86000000000001</v>
      </c>
      <c r="O12" s="37">
        <f t="shared" si="11"/>
        <v>325.08</v>
      </c>
      <c r="P12" s="10"/>
      <c r="Q12" s="11"/>
      <c r="R12" s="11"/>
      <c r="S12" s="10"/>
      <c r="T12" s="10"/>
    </row>
    <row r="13" spans="1:21" ht="21.65" customHeight="1">
      <c r="A13" s="41" t="s">
        <v>32</v>
      </c>
      <c r="B13" s="47">
        <v>674.72</v>
      </c>
      <c r="C13" s="36">
        <f t="shared" si="0"/>
        <v>168.68</v>
      </c>
      <c r="D13" s="43">
        <f t="shared" si="1"/>
        <v>37.11</v>
      </c>
      <c r="E13" s="36">
        <f t="shared" si="2"/>
        <v>8.86</v>
      </c>
      <c r="F13" s="36">
        <f t="shared" si="3"/>
        <v>2.4500000000000002</v>
      </c>
      <c r="G13" s="36">
        <f t="shared" si="4"/>
        <v>48.42</v>
      </c>
      <c r="H13" s="45">
        <f t="shared" si="5"/>
        <v>120.26</v>
      </c>
      <c r="I13" s="47">
        <v>1664.17</v>
      </c>
      <c r="J13" s="36">
        <f t="shared" si="6"/>
        <v>416.04</v>
      </c>
      <c r="K13" s="43">
        <f t="shared" si="7"/>
        <v>91.53</v>
      </c>
      <c r="L13" s="36">
        <f t="shared" si="8"/>
        <v>21.84</v>
      </c>
      <c r="M13" s="36">
        <f t="shared" si="9"/>
        <v>6.03</v>
      </c>
      <c r="N13" s="36">
        <f t="shared" si="10"/>
        <v>119.4</v>
      </c>
      <c r="O13" s="37">
        <f t="shared" si="11"/>
        <v>296.64</v>
      </c>
      <c r="P13" s="10"/>
      <c r="Q13" s="11"/>
      <c r="R13" s="11"/>
      <c r="S13" s="10"/>
      <c r="T13" s="10"/>
    </row>
    <row r="14" spans="1:21" ht="25" customHeight="1" thickBot="1">
      <c r="A14" s="42" t="s">
        <v>17</v>
      </c>
      <c r="B14" s="48">
        <v>732.8</v>
      </c>
      <c r="C14" s="38">
        <f t="shared" ref="C14" si="12">ROUND((B14*0.25),2)</f>
        <v>183.2</v>
      </c>
      <c r="D14" s="44">
        <f t="shared" si="1"/>
        <v>40.299999999999997</v>
      </c>
      <c r="E14" s="38">
        <f t="shared" ref="E14" si="13">ROUND((C14*0.0525),2)</f>
        <v>9.6199999999999992</v>
      </c>
      <c r="F14" s="38">
        <f t="shared" ref="F14" si="14">ROUND((C14*0.0145),2)</f>
        <v>2.66</v>
      </c>
      <c r="G14" s="38">
        <f t="shared" ref="G14" si="15">D14+E14+F14</f>
        <v>52.58</v>
      </c>
      <c r="H14" s="46">
        <f t="shared" ref="H14" si="16">C14-G14</f>
        <v>130.62</v>
      </c>
      <c r="I14" s="48">
        <v>1752.35</v>
      </c>
      <c r="J14" s="38">
        <f t="shared" ref="J14" si="17">ROUND((I14*0.25),2)</f>
        <v>438.09</v>
      </c>
      <c r="K14" s="44">
        <f t="shared" si="7"/>
        <v>96.38</v>
      </c>
      <c r="L14" s="38">
        <f t="shared" ref="L14" si="18">ROUND((J14*0.0525),2)</f>
        <v>23</v>
      </c>
      <c r="M14" s="38">
        <f t="shared" ref="M14" si="19">ROUND((J14*0.0145),2)</f>
        <v>6.35</v>
      </c>
      <c r="N14" s="38">
        <f t="shared" ref="N14" si="20">K14+L14+M14</f>
        <v>125.72999999999999</v>
      </c>
      <c r="O14" s="39">
        <f t="shared" ref="O14" si="21">J14-N14</f>
        <v>312.36</v>
      </c>
      <c r="P14" s="12"/>
      <c r="Q14" s="12"/>
      <c r="R14" s="12"/>
      <c r="S14" s="12"/>
      <c r="T14" s="12"/>
    </row>
    <row r="15" spans="1:21" ht="25" customHeight="1">
      <c r="P15" s="14"/>
      <c r="Q15" s="14"/>
      <c r="R15" s="14"/>
      <c r="S15" s="14"/>
      <c r="T15" s="14"/>
      <c r="U15" s="13"/>
    </row>
    <row r="16" spans="1:21" ht="11.15" customHeight="1">
      <c r="A16" s="16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"/>
      <c r="P16" s="14"/>
      <c r="Q16" s="14"/>
      <c r="R16" s="14"/>
      <c r="S16" s="14"/>
      <c r="T16" s="14"/>
      <c r="U16" s="13"/>
    </row>
    <row r="17" spans="1:21" ht="20.149999999999999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15"/>
      <c r="L17" s="15"/>
      <c r="M17" s="15"/>
      <c r="N17" s="15"/>
      <c r="O17" s="14"/>
      <c r="P17" s="14"/>
      <c r="Q17" s="14"/>
      <c r="R17" s="14"/>
      <c r="S17" s="14"/>
      <c r="T17" s="14"/>
      <c r="U17" s="13"/>
    </row>
    <row r="18" spans="1:21" ht="20.149999999999999" customHeight="1">
      <c r="A18" s="25"/>
      <c r="B18" s="15"/>
      <c r="C18" s="15"/>
      <c r="D18" s="20"/>
      <c r="E18" s="20"/>
      <c r="F18" s="20"/>
      <c r="G18" s="20"/>
      <c r="H18" s="20"/>
      <c r="I18" s="20"/>
      <c r="J18" s="20"/>
      <c r="K18" s="15"/>
      <c r="L18" s="15"/>
      <c r="M18" s="15"/>
      <c r="N18" s="15"/>
      <c r="O18" s="14"/>
      <c r="P18" s="14"/>
      <c r="Q18" s="14"/>
      <c r="R18" s="14"/>
      <c r="S18" s="14"/>
      <c r="T18" s="14"/>
      <c r="U18" s="13"/>
    </row>
    <row r="19" spans="1:21" ht="20.149999999999999" customHeight="1">
      <c r="A19" s="52"/>
      <c r="B19" s="52"/>
      <c r="C19" s="52"/>
      <c r="D19" s="20"/>
      <c r="E19" s="20"/>
      <c r="F19" s="20"/>
      <c r="G19" s="20"/>
      <c r="H19" s="20"/>
      <c r="I19" s="20"/>
      <c r="J19" s="20"/>
      <c r="K19" s="15"/>
      <c r="L19" s="55"/>
      <c r="M19" s="15"/>
      <c r="N19" s="15"/>
      <c r="O19" s="14"/>
      <c r="P19" s="14"/>
      <c r="Q19" s="14"/>
      <c r="R19" s="14"/>
      <c r="S19" s="14"/>
      <c r="T19" s="14"/>
      <c r="U19" s="13"/>
    </row>
    <row r="20" spans="1:21" ht="20.149999999999999" customHeight="1">
      <c r="D20" s="20"/>
      <c r="E20" s="20"/>
      <c r="F20" s="26"/>
      <c r="G20" s="26"/>
      <c r="H20" s="26"/>
      <c r="I20" s="20"/>
      <c r="J20" s="20"/>
      <c r="L20" s="55"/>
    </row>
    <row r="21" spans="1:21" ht="20.5" customHeight="1">
      <c r="A21" s="27"/>
      <c r="D21" s="28"/>
      <c r="E21" s="28"/>
      <c r="F21" s="28"/>
      <c r="G21" s="28"/>
      <c r="H21" s="28"/>
      <c r="I21" s="28"/>
      <c r="J21" s="29"/>
      <c r="L21" s="55"/>
    </row>
    <row r="22" spans="1:21" ht="20.5" customHeight="1">
      <c r="D22" s="30"/>
      <c r="E22" s="30"/>
      <c r="F22" s="30"/>
      <c r="G22" s="30"/>
      <c r="H22" s="30"/>
      <c r="I22" s="30"/>
      <c r="J22" s="30"/>
      <c r="L22" s="55"/>
    </row>
    <row r="23" spans="1:21" ht="20.5" customHeight="1">
      <c r="D23" s="30"/>
      <c r="E23" s="30"/>
      <c r="F23" s="30"/>
      <c r="G23" s="30"/>
      <c r="H23" s="30"/>
      <c r="I23" s="30"/>
      <c r="J23" s="30"/>
      <c r="L23" s="55"/>
    </row>
    <row r="24" spans="1:21" ht="20.5" customHeight="1">
      <c r="D24" s="30"/>
      <c r="E24" s="30"/>
      <c r="F24" s="30"/>
      <c r="G24" s="30"/>
      <c r="H24" s="30"/>
      <c r="I24" s="30"/>
      <c r="J24" s="30"/>
      <c r="L24" s="55"/>
    </row>
    <row r="25" spans="1:21" ht="20.5" customHeight="1">
      <c r="D25" s="30"/>
      <c r="E25" s="30"/>
      <c r="F25" s="30"/>
      <c r="G25" s="30"/>
      <c r="H25" s="30"/>
      <c r="I25" s="30"/>
      <c r="J25" s="30"/>
      <c r="L25" s="55"/>
    </row>
    <row r="26" spans="1:21" ht="20.5" customHeight="1">
      <c r="D26" s="30"/>
      <c r="E26" s="30"/>
      <c r="F26" s="30"/>
      <c r="G26" s="30"/>
      <c r="H26" s="30"/>
      <c r="I26" s="30"/>
      <c r="J26" s="30"/>
      <c r="L26" s="55"/>
    </row>
    <row r="27" spans="1:21" ht="20.5" customHeight="1">
      <c r="A27" s="31"/>
      <c r="L27" s="55"/>
    </row>
    <row r="28" spans="1:21" ht="30" customHeight="1"/>
    <row r="29" spans="1:21" ht="30" customHeight="1"/>
    <row r="30" spans="1:21" ht="30" customHeight="1"/>
    <row r="31" spans="1:21" ht="30" customHeight="1"/>
    <row r="32" spans="1:21" ht="30" customHeight="1"/>
  </sheetData>
  <mergeCells count="5">
    <mergeCell ref="B2:N2"/>
    <mergeCell ref="A17:J17"/>
    <mergeCell ref="A19:C19"/>
    <mergeCell ref="A1:N1"/>
    <mergeCell ref="L19:L27"/>
  </mergeCells>
  <phoneticPr fontId="0" type="noConversion"/>
  <pageMargins left="0.25" right="0.25" top="0.5" bottom="0.5" header="0.5" footer="0.5"/>
  <pageSetup scale="9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3A68BDE80F94084F00EA5690B8FBE" ma:contentTypeVersion="14" ma:contentTypeDescription="Create a new document." ma:contentTypeScope="" ma:versionID="d81e8b174c23b60a3e20e4390a28a504">
  <xsd:schema xmlns:xsd="http://www.w3.org/2001/XMLSchema" xmlns:xs="http://www.w3.org/2001/XMLSchema" xmlns:p="http://schemas.microsoft.com/office/2006/metadata/properties" xmlns:ns2="08218398-255d-4417-a386-ad589d921abe" xmlns:ns3="3f83906a-44c9-40a5-b57b-580814ca79c1" targetNamespace="http://schemas.microsoft.com/office/2006/metadata/properties" ma:root="true" ma:fieldsID="dd264ab5e00105931e1e71c14f432e60" ns2:_="" ns3:_="">
    <xsd:import namespace="08218398-255d-4417-a386-ad589d921abe"/>
    <xsd:import namespace="3f83906a-44c9-40a5-b57b-580814ca7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18398-255d-4417-a386-ad589d921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3906a-44c9-40a5-b57b-580814ca79c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0995a80-313d-48f1-a580-ec387798ddd5}" ma:internalName="TaxCatchAll" ma:showField="CatchAllData" ma:web="3f83906a-44c9-40a5-b57b-580814ca7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08218398-255d-4417-a386-ad589d921abe" xsi:nil="true"/>
    <lcf76f155ced4ddcb4097134ff3c332f xmlns="08218398-255d-4417-a386-ad589d921abe">
      <Terms xmlns="http://schemas.microsoft.com/office/infopath/2007/PartnerControls"/>
    </lcf76f155ced4ddcb4097134ff3c332f>
    <TaxCatchAll xmlns="3f83906a-44c9-40a5-b57b-580814ca79c1" xsi:nil="true"/>
  </documentManagement>
</p:properties>
</file>

<file path=customXml/itemProps1.xml><?xml version="1.0" encoding="utf-8"?>
<ds:datastoreItem xmlns:ds="http://schemas.openxmlformats.org/officeDocument/2006/customXml" ds:itemID="{31BF7B46-8C1D-4D17-8339-89CA4D4D8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18398-255d-4417-a386-ad589d921abe"/>
    <ds:schemaRef ds:uri="3f83906a-44c9-40a5-b57b-580814ca7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E14D66-BFF9-4441-BA65-0FC1BF4B9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269411-41E5-4E14-A40D-DB6648AD7FD6}">
  <ds:schemaRefs>
    <ds:schemaRef ds:uri="http://schemas.microsoft.com/office/2006/metadata/properties"/>
    <ds:schemaRef ds:uri="http://schemas.microsoft.com/office/infopath/2007/PartnerControls"/>
    <ds:schemaRef ds:uri="08218398-255d-4417-a386-ad589d921abe"/>
    <ds:schemaRef ds:uri="3f83906a-44c9-40a5-b57b-580814ca79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FY23</vt:lpstr>
      <vt:lpstr>'FY23'!Print_Area</vt:lpstr>
    </vt:vector>
  </TitlesOfParts>
  <Company>Group Insurance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Winnie Yee</dc:creator>
  <cp:lastModifiedBy>Gil, Aracelis (GIC)</cp:lastModifiedBy>
  <cp:lastPrinted>2022-03-11T20:45:11Z</cp:lastPrinted>
  <dcterms:created xsi:type="dcterms:W3CDTF">2005-02-25T22:01:24Z</dcterms:created>
  <dcterms:modified xsi:type="dcterms:W3CDTF">2023-03-06T15:27:21Z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0x010100E533A68BDE80F94084F00EA5690B8FBE</vt:lpwstr>
  </property>
  <property fmtid="{D5CDD505-2E9C-101B-9397-08002B2CF9AE}" pid="3" name="Order">
    <vt:r8>2485600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