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Data and EMIT/Customer Choice/Electric Customer Choice/Web Posting/"/>
    </mc:Choice>
  </mc:AlternateContent>
  <xr:revisionPtr revIDLastSave="5" documentId="8_{C2D0E431-9882-4123-AFE5-5264399D639B}" xr6:coauthVersionLast="47" xr6:coauthVersionMax="47" xr10:uidLastSave="{C5DF178E-1F33-401A-9537-97B8BAE351AF}"/>
  <bookViews>
    <workbookView xWindow="28680" yWindow="-16530" windowWidth="29040" windowHeight="15840" activeTab="4" xr2:uid="{CBD5C63F-6DFB-44DF-9049-74642C65790F}"/>
  </bookViews>
  <sheets>
    <sheet name="LAYOUT" sheetId="15" r:id="rId1"/>
    <sheet name="JAN" sheetId="1" r:id="rId2"/>
    <sheet name="FEB" sheetId="2" r:id="rId3"/>
    <sheet name="MAR" sheetId="3" r:id="rId4"/>
    <sheet name="MonthlyGraph_PL21" sheetId="16" r:id="rId5"/>
  </sheets>
  <externalReferences>
    <externalReference r:id="rId6"/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  <c r="D24" i="16"/>
  <c r="B24" i="16"/>
  <c r="A2" i="3"/>
  <c r="A2" i="1"/>
  <c r="A2" i="2" s="1"/>
  <c r="D6" i="16" l="1"/>
  <c r="C6" i="16"/>
  <c r="D5" i="16"/>
  <c r="C5" i="16"/>
  <c r="B6" i="16"/>
  <c r="B5" i="16"/>
  <c r="D22" i="16"/>
  <c r="D21" i="16"/>
  <c r="D20" i="16"/>
  <c r="D19" i="16"/>
  <c r="D18" i="16"/>
  <c r="D17" i="16"/>
  <c r="D16" i="16"/>
  <c r="D15" i="16"/>
  <c r="C22" i="16"/>
  <c r="C21" i="16"/>
  <c r="C20" i="16"/>
  <c r="C19" i="16"/>
  <c r="C18" i="16"/>
  <c r="C17" i="16"/>
  <c r="C16" i="16"/>
  <c r="C15" i="16"/>
  <c r="B22" i="16"/>
  <c r="B21" i="16"/>
  <c r="B20" i="16"/>
  <c r="B19" i="16"/>
  <c r="B18" i="16"/>
  <c r="B17" i="16"/>
  <c r="B16" i="16"/>
  <c r="B15" i="16"/>
  <c r="C3" i="16" l="1"/>
  <c r="B3" i="16"/>
  <c r="C26" i="16" l="1"/>
  <c r="C25" i="16"/>
  <c r="B26" i="16"/>
  <c r="B25" i="16"/>
  <c r="I4" i="1"/>
  <c r="B4" i="16" s="1"/>
  <c r="K3" i="1"/>
  <c r="K13" i="1"/>
  <c r="K4" i="1" l="1"/>
  <c r="K60" i="3"/>
  <c r="J60" i="3"/>
  <c r="K59" i="3"/>
  <c r="J59" i="3"/>
  <c r="I59" i="3"/>
  <c r="I60" i="3" s="1"/>
  <c r="H59" i="3"/>
  <c r="H60" i="3" s="1"/>
  <c r="K58" i="3"/>
  <c r="N58" i="3" s="1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D10" i="16" s="1"/>
  <c r="J49" i="3"/>
  <c r="I49" i="3"/>
  <c r="D14" i="16" s="1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O40" i="3" s="1"/>
  <c r="J40" i="3"/>
  <c r="I40" i="3"/>
  <c r="D13" i="16" s="1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D12" i="16" s="1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D11" i="16" s="1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A16" i="3"/>
  <c r="A25" i="3" s="1"/>
  <c r="A34" i="3" s="1"/>
  <c r="A43" i="3" s="1"/>
  <c r="K15" i="3"/>
  <c r="J15" i="3"/>
  <c r="I15" i="3"/>
  <c r="H15" i="3"/>
  <c r="A15" i="3"/>
  <c r="A24" i="3" s="1"/>
  <c r="A33" i="3" s="1"/>
  <c r="A42" i="3" s="1"/>
  <c r="A51" i="3" s="1"/>
  <c r="K14" i="3"/>
  <c r="J14" i="3"/>
  <c r="I14" i="3"/>
  <c r="H14" i="3"/>
  <c r="K13" i="3"/>
  <c r="O13" i="3" s="1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J4" i="3"/>
  <c r="I4" i="3"/>
  <c r="H4" i="3"/>
  <c r="K3" i="3"/>
  <c r="J3" i="3"/>
  <c r="I3" i="3"/>
  <c r="H3" i="3"/>
  <c r="A3" i="3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C14" i="16" s="1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O40" i="2" s="1"/>
  <c r="J40" i="2"/>
  <c r="I40" i="2"/>
  <c r="C13" i="16" s="1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C12" i="16" s="1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C11" i="16" s="1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A16" i="2"/>
  <c r="A25" i="2" s="1"/>
  <c r="A34" i="2" s="1"/>
  <c r="A43" i="2" s="1"/>
  <c r="K15" i="2"/>
  <c r="J15" i="2"/>
  <c r="I15" i="2"/>
  <c r="H15" i="2"/>
  <c r="A15" i="2"/>
  <c r="A24" i="2" s="1"/>
  <c r="A33" i="2" s="1"/>
  <c r="A42" i="2" s="1"/>
  <c r="A51" i="2" s="1"/>
  <c r="K14" i="2"/>
  <c r="J14" i="2"/>
  <c r="I14" i="2"/>
  <c r="H14" i="2"/>
  <c r="K13" i="2"/>
  <c r="O13" i="2" s="1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J4" i="2"/>
  <c r="I4" i="2"/>
  <c r="C4" i="16" s="1"/>
  <c r="H4" i="2"/>
  <c r="K3" i="2"/>
  <c r="O3" i="2" s="1"/>
  <c r="J3" i="2"/>
  <c r="I3" i="2"/>
  <c r="H3" i="2"/>
  <c r="A3" i="2"/>
  <c r="K60" i="1"/>
  <c r="J60" i="1"/>
  <c r="K59" i="1"/>
  <c r="J59" i="1"/>
  <c r="I59" i="1"/>
  <c r="I60" i="1" s="1"/>
  <c r="H59" i="1"/>
  <c r="H60" i="1" s="1"/>
  <c r="K58" i="1"/>
  <c r="L58" i="1" s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B14" i="16" s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B13" i="16" s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B12" i="16" s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N22" i="1" s="1"/>
  <c r="J22" i="1"/>
  <c r="I22" i="1"/>
  <c r="B11" i="16" s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A16" i="1"/>
  <c r="A25" i="1" s="1"/>
  <c r="A34" i="1" s="1"/>
  <c r="A43" i="1" s="1"/>
  <c r="K15" i="1"/>
  <c r="J15" i="1"/>
  <c r="I15" i="1"/>
  <c r="H15" i="1"/>
  <c r="A15" i="1"/>
  <c r="A24" i="1" s="1"/>
  <c r="A33" i="1" s="1"/>
  <c r="A42" i="1" s="1"/>
  <c r="A51" i="1" s="1"/>
  <c r="K14" i="1"/>
  <c r="J14" i="1"/>
  <c r="I14" i="1"/>
  <c r="H14" i="1"/>
  <c r="O13" i="1"/>
  <c r="N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J4" i="1"/>
  <c r="H4" i="1"/>
  <c r="L13" i="1"/>
  <c r="J3" i="1"/>
  <c r="I3" i="1"/>
  <c r="H3" i="1"/>
  <c r="A3" i="1"/>
  <c r="M58" i="3" l="1"/>
  <c r="L40" i="3"/>
  <c r="M31" i="3"/>
  <c r="M49" i="3"/>
  <c r="M4" i="3"/>
  <c r="M13" i="3"/>
  <c r="M58" i="1"/>
  <c r="M22" i="1"/>
  <c r="O31" i="3"/>
  <c r="D8" i="16"/>
  <c r="L31" i="3"/>
  <c r="N31" i="3"/>
  <c r="N3" i="3"/>
  <c r="D34" i="16"/>
  <c r="D33" i="16"/>
  <c r="N22" i="3"/>
  <c r="D7" i="16"/>
  <c r="K4" i="3"/>
  <c r="D3" i="16" s="1"/>
  <c r="D4" i="16"/>
  <c r="N13" i="3"/>
  <c r="M40" i="3"/>
  <c r="N49" i="3"/>
  <c r="N40" i="3"/>
  <c r="D9" i="16"/>
  <c r="O49" i="3"/>
  <c r="L31" i="2"/>
  <c r="C8" i="16"/>
  <c r="M4" i="2"/>
  <c r="N31" i="2"/>
  <c r="K4" i="2"/>
  <c r="O4" i="2" s="1"/>
  <c r="O31" i="2"/>
  <c r="M49" i="2"/>
  <c r="M22" i="2"/>
  <c r="O49" i="2"/>
  <c r="C10" i="16"/>
  <c r="L22" i="2"/>
  <c r="C7" i="16"/>
  <c r="N40" i="2"/>
  <c r="C9" i="16"/>
  <c r="M58" i="2"/>
  <c r="M13" i="2"/>
  <c r="L58" i="2"/>
  <c r="M4" i="1"/>
  <c r="M31" i="1"/>
  <c r="M49" i="1"/>
  <c r="N58" i="1"/>
  <c r="O31" i="1"/>
  <c r="B8" i="16"/>
  <c r="L49" i="1"/>
  <c r="B10" i="16"/>
  <c r="O49" i="1"/>
  <c r="M13" i="1"/>
  <c r="O22" i="1"/>
  <c r="B7" i="16"/>
  <c r="M40" i="1"/>
  <c r="N40" i="1"/>
  <c r="B9" i="16"/>
  <c r="A52" i="3"/>
  <c r="A60" i="3"/>
  <c r="A60" i="2"/>
  <c r="A52" i="2"/>
  <c r="A52" i="1"/>
  <c r="A60" i="1"/>
  <c r="L4" i="1"/>
  <c r="O4" i="1"/>
  <c r="N4" i="1"/>
  <c r="N31" i="1"/>
  <c r="N3" i="1"/>
  <c r="O40" i="1"/>
  <c r="N22" i="2"/>
  <c r="N58" i="2"/>
  <c r="O3" i="1"/>
  <c r="L22" i="1"/>
  <c r="N49" i="1"/>
  <c r="O22" i="2"/>
  <c r="M31" i="2"/>
  <c r="L13" i="3"/>
  <c r="L49" i="3"/>
  <c r="L31" i="1"/>
  <c r="M40" i="2"/>
  <c r="O3" i="3"/>
  <c r="L22" i="3"/>
  <c r="L58" i="3"/>
  <c r="L40" i="2"/>
  <c r="L4" i="2"/>
  <c r="L13" i="2"/>
  <c r="L49" i="2"/>
  <c r="M22" i="3"/>
  <c r="N3" i="2"/>
  <c r="N4" i="2"/>
  <c r="N13" i="2"/>
  <c r="N49" i="2"/>
  <c r="O22" i="3"/>
  <c r="L40" i="1"/>
  <c r="L4" i="3" l="1"/>
  <c r="L3" i="3" s="1"/>
  <c r="N4" i="3"/>
  <c r="M3" i="3"/>
  <c r="O4" i="3"/>
  <c r="M3" i="2"/>
  <c r="M3" i="1"/>
  <c r="D32" i="16"/>
  <c r="D31" i="16"/>
  <c r="D36" i="16"/>
  <c r="D25" i="16"/>
  <c r="D26" i="16"/>
  <c r="D35" i="16"/>
  <c r="D30" i="16"/>
  <c r="D29" i="16"/>
  <c r="D27" i="16"/>
  <c r="D28" i="16"/>
  <c r="C31" i="16"/>
  <c r="C32" i="16"/>
  <c r="C30" i="16"/>
  <c r="C29" i="16"/>
  <c r="C28" i="16"/>
  <c r="C27" i="16"/>
  <c r="C35" i="16"/>
  <c r="C36" i="16"/>
  <c r="C33" i="16"/>
  <c r="C34" i="16"/>
  <c r="B34" i="16"/>
  <c r="B33" i="16"/>
  <c r="B32" i="16"/>
  <c r="B31" i="16"/>
  <c r="B29" i="16"/>
  <c r="B30" i="16"/>
  <c r="B27" i="16"/>
  <c r="B28" i="16"/>
  <c r="B36" i="16"/>
  <c r="B35" i="16"/>
  <c r="L3" i="2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tc={07E3484D-7F95-40D6-87BB-2FEF45F92F3A}</author>
    <author>tc={A40F19DC-96D8-4687-AD69-92C301C33F01}</author>
  </authors>
  <commentList>
    <comment ref="N2" authorId="0" shapeId="0" xr:uid="{07E3484D-7F95-40D6-87BB-2FEF45F92F3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A40F19DC-96D8-4687-AD69-92C301C33F0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tc={D24FE929-83F7-4F0D-8BB4-C45D847358CA}</author>
    <author>tc={EAB39771-7E60-4AAB-9CE6-533811BBE96E}</author>
  </authors>
  <commentList>
    <comment ref="N2" authorId="0" shapeId="0" xr:uid="{D24FE929-83F7-4F0D-8BB4-C45D847358C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EAB39771-7E60-4AAB-9CE6-533811BBE96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tc={772CC986-CD92-459C-AF2F-02F4A68B0ABD}</author>
    <author>tc={F738A837-040D-43F4-90E0-EBBE617A74F2}</author>
  </authors>
  <commentList>
    <comment ref="N2" authorId="0" shapeId="0" xr:uid="{772CC986-CD92-459C-AF2F-02F4A68B0AB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738A837-040D-43F4-90E0-EBBE617A74F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sharedStrings.xml><?xml version="1.0" encoding="utf-8"?>
<sst xmlns="http://schemas.openxmlformats.org/spreadsheetml/2006/main" count="396" uniqueCount="205">
  <si>
    <t>ELECTRIC MONTHLY MIGRATION STATISTICS IN MASSACHUSETTS</t>
  </si>
  <si>
    <t>Created by Zazy Atala and Paul Lopes</t>
  </si>
  <si>
    <t>Energy market Group</t>
  </si>
  <si>
    <t>Department of Energy Resources</t>
  </si>
  <si>
    <t>Last Updated:February 1, 2023</t>
  </si>
  <si>
    <t>General Layout and Structure of Worksheet</t>
  </si>
  <si>
    <t>Worksheet</t>
  </si>
  <si>
    <t xml:space="preserve">NEW UPDATED WORKSHEET </t>
  </si>
  <si>
    <t xml:space="preserve">Update Utility Naming Convention.  Eversource has acquired NSATR and WMECO; </t>
  </si>
  <si>
    <t xml:space="preserve">We are no longer collecting information on NU.  You can check WMECO under Eversource for data. </t>
  </si>
  <si>
    <t>Each sheet presents information on the parent IOUS: Eversource, NGRID, and Unitil</t>
  </si>
  <si>
    <t xml:space="preserve">New Source: we added the DPU Electric Rates by customer class </t>
  </si>
  <si>
    <t xml:space="preserve">You can visit DPU electric rates for additional source. </t>
  </si>
  <si>
    <t>Year</t>
  </si>
  <si>
    <t>Investor Owned Utilities (IOUs) Monthly Migration Reports</t>
  </si>
  <si>
    <t>Each Month IOUs are required to file its Monthly Migration Report the Department of Energy Resources (DOER).</t>
  </si>
  <si>
    <t>All Reports are due  at the  beginning of the month ( usually between the 5th to the 15th).</t>
  </si>
  <si>
    <t>The IOUs Reports includes data on Incumbents and competitive suppliers in terms of loads &amp; customer counts by Rate class</t>
  </si>
  <si>
    <t>The IOUs Reports show how the number of customers switching trends by Rate class</t>
  </si>
  <si>
    <t>MONTHLY SPECIFIC SHEETS</t>
  </si>
  <si>
    <t>Each sheet is specific to a different month per the same given year</t>
  </si>
  <si>
    <t>Each sheet Includes information by Rate Class, classified by DOER, across all of the IOUs .</t>
  </si>
  <si>
    <t>Utilities Reported   "Rate Class"  data are reclassified to DOER "Rate Classes"  based on the following categories:</t>
  </si>
  <si>
    <t>Residential Rate Class is identified as : Residential (R ) , and Residenial Low Income (R-LI)</t>
  </si>
  <si>
    <t>Commercial and Industrial ( C &amp;I) are indetified as : Small (C&amp; I), Medium (C&amp;I), and Large (C&amp;I)</t>
  </si>
  <si>
    <t>Street Lights and Farms</t>
  </si>
  <si>
    <t>Each Sheet includes information on the percentage amount of customers that have switched to  competitive suppliers</t>
  </si>
  <si>
    <t>DOER does not publish the data of each utility's rate class.  DOER normalizes all  rate classes into a set of of unique measures.</t>
  </si>
  <si>
    <t>DOER consolidate residential customer migration data into a three sets of measures and based on utilties' own definition</t>
  </si>
  <si>
    <t>R, R-Li, and R-TOU</t>
  </si>
  <si>
    <t>DOER reclassified Commercial and Indutrial rate class by each utility based on its total loads and each utility's definitions</t>
  </si>
  <si>
    <t>Small C &amp; I, Medium C &amp; I, and Large C &amp; I</t>
  </si>
  <si>
    <t xml:space="preserve">ELECTRIC MIGRATION REPORTS IN MASSACHUSETTS.  </t>
  </si>
  <si>
    <t>DOER provides data on the migration of customers from their host invetor oened utilities ( IOUS) to alternative suppliers</t>
  </si>
  <si>
    <t>Example: seasonal shift due to a cold weather</t>
  </si>
  <si>
    <t xml:space="preserve">If there will be spot market electric prices offered by alternative providers, driven fro instance by the spike in the price of natural gas, </t>
  </si>
  <si>
    <t>customer will stay with their host utility</t>
  </si>
  <si>
    <t>DOER  tracks  independent and competitive generators  loads and customer switching count to competive suppliers for the following reasons:</t>
  </si>
  <si>
    <t>To determine how many customers have switched to competitive suppliers</t>
  </si>
  <si>
    <t>In order to determine how many residential or C &amp; I custoners have switched to competitive suppliers</t>
  </si>
  <si>
    <t>To monitor and evaluate the performance of all suppliers ( incumbent and competitive) in the energy market.</t>
  </si>
  <si>
    <t>To measure the benefits of different rates offered by incumbent and by independent suppliers</t>
  </si>
  <si>
    <t>DOER measures  overall impact of competitive suppliers in the energy market in terms of :</t>
  </si>
  <si>
    <t xml:space="preserve">Incentives for customers to switch </t>
  </si>
  <si>
    <t>Customer enrollements from month to month</t>
  </si>
  <si>
    <t xml:space="preserve"> Notes </t>
  </si>
  <si>
    <t>Sectors by Rate Class</t>
  </si>
  <si>
    <t xml:space="preserve">R </t>
  </si>
  <si>
    <t xml:space="preserve">Residential </t>
  </si>
  <si>
    <t>R-LI</t>
  </si>
  <si>
    <t>Residential- Low Income</t>
  </si>
  <si>
    <t>R-TOU</t>
  </si>
  <si>
    <t>Resudential Time of Use</t>
  </si>
  <si>
    <t xml:space="preserve">Small C &amp; I </t>
  </si>
  <si>
    <t xml:space="preserve">Small Commercial and Industrial </t>
  </si>
  <si>
    <t xml:space="preserve">Medium C &amp; I </t>
  </si>
  <si>
    <t xml:space="preserve">Medium Commercial and Industrial </t>
  </si>
  <si>
    <t>Large C &amp; I</t>
  </si>
  <si>
    <t xml:space="preserve">Large Commercial and Industrial </t>
  </si>
  <si>
    <t>St. Lights</t>
  </si>
  <si>
    <t>Street Lights</t>
  </si>
  <si>
    <t>Farms</t>
  </si>
  <si>
    <t>Data inforamtion Type</t>
  </si>
  <si>
    <t>EDC # Of Customer</t>
  </si>
  <si>
    <t xml:space="preserve">Electric Distibution Company(Number of Customers) </t>
  </si>
  <si>
    <t>EDC # kWh used</t>
  </si>
  <si>
    <t>Electric Distibution Company (kWh Used)</t>
  </si>
  <si>
    <t>CS # of Customer</t>
  </si>
  <si>
    <t>Competitive Supplier (Number of customers)</t>
  </si>
  <si>
    <t>CS kWh used</t>
  </si>
  <si>
    <t>Competitive Supply kWh Used)</t>
  </si>
  <si>
    <t>CCEA # of Customer</t>
  </si>
  <si>
    <t>Community Choice Aggreation (Number of customers)</t>
  </si>
  <si>
    <t>CCEA kWh used</t>
  </si>
  <si>
    <t>Community Choice Aggreation (kWh Used)</t>
  </si>
  <si>
    <t>Sum CS + CCEA # of Customer</t>
  </si>
  <si>
    <t>Total Competitive Supplier,Community Choice Aggreation( Number of customers )</t>
  </si>
  <si>
    <t>Sum of CS + CCEA kWh</t>
  </si>
  <si>
    <t>Total Competitive Supplier,Community Choice Aggreation(kWh used)</t>
  </si>
  <si>
    <t>Investor Owned Utilities (IOUs)</t>
  </si>
  <si>
    <t>Parent IOUs</t>
  </si>
  <si>
    <t>Names of Electric  IOU Filing</t>
  </si>
  <si>
    <t>New Parent IOU Name</t>
  </si>
  <si>
    <t xml:space="preserve">Current Parent IOU </t>
  </si>
  <si>
    <t>National Grid (NGRID)</t>
  </si>
  <si>
    <t>Masscahusetts Electic Company (MECO)</t>
  </si>
  <si>
    <t>NGRID</t>
  </si>
  <si>
    <t>NANTUCKET</t>
  </si>
  <si>
    <t>NSTAR ( NSTAR)</t>
  </si>
  <si>
    <t>Boston Edison Company (BECO)</t>
  </si>
  <si>
    <t>Eversource</t>
  </si>
  <si>
    <t>Eversource East</t>
  </si>
  <si>
    <t>Cambridge Electric Light (CAMB)</t>
  </si>
  <si>
    <t>Commonwealth Electric Company (COMM)</t>
  </si>
  <si>
    <t>Northeast Utilities (NU)</t>
  </si>
  <si>
    <t>Western massachusetts Electric Company (WMECO)</t>
  </si>
  <si>
    <t>Eversource West</t>
  </si>
  <si>
    <t>Unitil ( Unitil)</t>
  </si>
  <si>
    <t>Fitchbuirg Gas and Electric (FGE)</t>
  </si>
  <si>
    <t>Unitil</t>
  </si>
  <si>
    <t>FG&amp;E</t>
  </si>
  <si>
    <t xml:space="preserve"> Basic servuce Prices from MA DPU website</t>
  </si>
  <si>
    <t>The table below lists the months included in each distribution company's fixed (six-month) pricing term.</t>
  </si>
  <si>
    <t>Distribution Company</t>
  </si>
  <si>
    <t>Fixed Rate Basic Service Terms</t>
  </si>
  <si>
    <t>Eversource (NSTAR &amp; WMECo)</t>
  </si>
  <si>
    <t>January - June</t>
  </si>
  <si>
    <t>July - December</t>
  </si>
  <si>
    <t>National Grid</t>
  </si>
  <si>
    <t>November - April</t>
  </si>
  <si>
    <t>May - October</t>
  </si>
  <si>
    <t>December - May</t>
  </si>
  <si>
    <t>June - November</t>
  </si>
  <si>
    <t>The table below identifies the rate classes that comprise the basic service customer classes listed on the tabs in this worksheet.</t>
  </si>
  <si>
    <t>Residential</t>
  </si>
  <si>
    <t>Business</t>
  </si>
  <si>
    <t>Street Lighting (**)</t>
  </si>
  <si>
    <t>Small C&amp;I</t>
  </si>
  <si>
    <t>Large C&amp;I</t>
  </si>
  <si>
    <t>Medium C&amp;I  (*)</t>
  </si>
  <si>
    <t>Eversource - NSTAR</t>
  </si>
  <si>
    <t>Boston Edison</t>
  </si>
  <si>
    <t>R-1, R-2, R-3, R-4</t>
  </si>
  <si>
    <t>G-1, G-2, T-1, Street Lighting</t>
  </si>
  <si>
    <t>G3, T2</t>
  </si>
  <si>
    <t>Cambridge Electric</t>
  </si>
  <si>
    <t>G-0, G-1,G-4, G-5, G-6, T-1, Street Lighting</t>
  </si>
  <si>
    <t>G2, G3</t>
  </si>
  <si>
    <t>Commonwealth Electric</t>
  </si>
  <si>
    <t>G-1, G-4, G-5, G-6, G-7, Street Lighting</t>
  </si>
  <si>
    <t>R-1, R-2, R-3, R-E</t>
  </si>
  <si>
    <t>G-1, Street Lighting</t>
  </si>
  <si>
    <t>Eversource -  WMECo</t>
  </si>
  <si>
    <t>G-0, T-0, 23, 24</t>
  </si>
  <si>
    <t xml:space="preserve">G-2, T-2, T-4, T-5 </t>
  </si>
  <si>
    <t>S1, S2</t>
  </si>
  <si>
    <t>FG&amp;E/Unitil</t>
  </si>
  <si>
    <t>RD-1, RD-2</t>
  </si>
  <si>
    <t>GD-1, GD-6</t>
  </si>
  <si>
    <t>GD-3</t>
  </si>
  <si>
    <t>GD-2, GD-4, GD-5, Outdoor Lighting</t>
  </si>
  <si>
    <t>Notes</t>
  </si>
  <si>
    <r>
      <rPr>
        <b/>
        <sz val="11"/>
        <rFont val="Arial"/>
        <family val="2"/>
      </rPr>
      <t xml:space="preserve">C&amp;I </t>
    </r>
    <r>
      <rPr>
        <sz val="11"/>
        <rFont val="Arial"/>
        <family val="2"/>
      </rPr>
      <t>refers to commercial and industrial customers</t>
    </r>
  </si>
  <si>
    <t>For their large C&amp;I customers, the distribution companies procure and price basic service separately for three "load zones" in Massachusetts:</t>
  </si>
  <si>
    <r>
      <rPr>
        <b/>
        <sz val="11"/>
        <rFont val="Arial"/>
        <family val="2"/>
      </rPr>
      <t xml:space="preserve">   NEMA</t>
    </r>
    <r>
      <rPr>
        <sz val="11"/>
        <rFont val="Arial"/>
        <family val="2"/>
      </rPr>
      <t xml:space="preserve"> refers to the Northeastern Massachusetts load zone</t>
    </r>
  </si>
  <si>
    <r>
      <t xml:space="preserve">   </t>
    </r>
    <r>
      <rPr>
        <b/>
        <sz val="11"/>
        <rFont val="Arial"/>
        <family val="2"/>
      </rPr>
      <t>SEMA</t>
    </r>
    <r>
      <rPr>
        <sz val="11"/>
        <rFont val="Arial"/>
        <family val="2"/>
      </rPr>
      <t xml:space="preserve"> refers to the Southeastern Massachusetts load zone</t>
    </r>
  </si>
  <si>
    <r>
      <t xml:space="preserve">   </t>
    </r>
    <r>
      <rPr>
        <b/>
        <sz val="11"/>
        <rFont val="Arial"/>
        <family val="2"/>
      </rPr>
      <t>WCMA</t>
    </r>
    <r>
      <rPr>
        <sz val="11"/>
        <rFont val="Arial"/>
        <family val="2"/>
      </rPr>
      <t xml:space="preserve"> refers to the West-Central Massachusetts load zone</t>
    </r>
  </si>
  <si>
    <t>Electric Distribution 
Company</t>
  </si>
  <si>
    <t>Competitive Supplier</t>
  </si>
  <si>
    <t xml:space="preserve">Community Choice 
Electricity Aggregation </t>
  </si>
  <si>
    <t>Sum Competitive Supply + CCEA</t>
  </si>
  <si>
    <t xml:space="preserve">Month Summary </t>
  </si>
  <si>
    <t>EDC # of Customer</t>
  </si>
  <si>
    <t>EDC  kWh used</t>
  </si>
  <si>
    <t xml:space="preserve"> CS # of Customer</t>
  </si>
  <si>
    <t xml:space="preserve"> CS  kWh Used</t>
  </si>
  <si>
    <t>CCEA kWh Used</t>
  </si>
  <si>
    <t>Total # Customers  CS+CCEA</t>
  </si>
  <si>
    <t>Total CS + CCEA kWh</t>
  </si>
  <si>
    <t>Total Customers</t>
  </si>
  <si>
    <t>Total kWh</t>
  </si>
  <si>
    <t>% of classs kWh</t>
  </si>
  <si>
    <t>% of Customers</t>
  </si>
  <si>
    <t>Rate Class Load ( in %) CS kWh</t>
  </si>
  <si>
    <t>Rate Class Load ( in %) CCEA kWh</t>
  </si>
  <si>
    <t>R</t>
  </si>
  <si>
    <t>EverSource</t>
  </si>
  <si>
    <t>EverSource East</t>
  </si>
  <si>
    <t>EverSource West</t>
  </si>
  <si>
    <t>NGrid</t>
  </si>
  <si>
    <t>MECO</t>
  </si>
  <si>
    <t>Nantucket</t>
  </si>
  <si>
    <t>Total kWh Used</t>
  </si>
  <si>
    <t>Total Residential</t>
  </si>
  <si>
    <t>Total  Residential CS &amp; CCEA</t>
  </si>
  <si>
    <t>Total Residential CS</t>
  </si>
  <si>
    <t>Total Residential CCEA</t>
  </si>
  <si>
    <t>Total Small &amp; I</t>
  </si>
  <si>
    <t>Total Medium C&amp;I</t>
  </si>
  <si>
    <t>Total Large C&amp;I</t>
  </si>
  <si>
    <t>Street Light</t>
  </si>
  <si>
    <t>Total Small C&amp;I _CS &amp; CCEA</t>
  </si>
  <si>
    <t>Total Medium C&amp;I_CS &amp; CCEA</t>
  </si>
  <si>
    <t>Total Large C&amp;I_CS &amp; CCEA</t>
  </si>
  <si>
    <t>Street Light_CS &amp; CCEA</t>
  </si>
  <si>
    <t xml:space="preserve">Total Small C&amp;I _CS </t>
  </si>
  <si>
    <t xml:space="preserve">Total Medium C&amp;I_CS </t>
  </si>
  <si>
    <t xml:space="preserve">Total Large C&amp;I_CS </t>
  </si>
  <si>
    <t xml:space="preserve">Street Light_CS </t>
  </si>
  <si>
    <t>Total Small C&amp;I _ CCEA</t>
  </si>
  <si>
    <t>Total Medium C&amp;I_ CCEA</t>
  </si>
  <si>
    <t>Total Large C&amp;I_ CCEA</t>
  </si>
  <si>
    <t>Street Light_&amp; CCEA</t>
  </si>
  <si>
    <t>Residential _CS</t>
  </si>
  <si>
    <t>Residential _CCEA</t>
  </si>
  <si>
    <t>Sm C &amp; I_CS</t>
  </si>
  <si>
    <t>Sm C &amp; I_CCEA</t>
  </si>
  <si>
    <t>Med C &amp; I_CS</t>
  </si>
  <si>
    <t>Med C &amp; I_CCEA</t>
  </si>
  <si>
    <t>Lg C &amp; I_CS</t>
  </si>
  <si>
    <t>Lg C &amp; I_CCEA</t>
  </si>
  <si>
    <t>St Lighting_CS</t>
  </si>
  <si>
    <t>St Lighting_CCEA</t>
  </si>
  <si>
    <t>State _CS</t>
  </si>
  <si>
    <t>State _CCEA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</si>
</sst>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\-yy;@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222222"/>
      <name val="Arial"/>
      <family val="2"/>
    </font>
    <font>
      <sz val="12"/>
      <color rgb="FF2962FF"/>
      <name val="Arial"/>
      <family val="2"/>
    </font>
    <font>
      <b/>
      <sz val="14"/>
      <color rgb="FF0066CC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FCAAEA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CA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F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9" fillId="0" borderId="0"/>
  </cellStyleXfs>
  <cellXfs count="284">
    <xf numFmtId="0" fontId="0" fillId="0" borderId="0" xfId="0"/>
    <xf numFmtId="0" fontId="3" fillId="0" borderId="0" xfId="0" applyFont="1"/>
    <xf numFmtId="0" fontId="1" fillId="3" borderId="8" xfId="0" applyFont="1" applyFill="1" applyBorder="1" applyAlignment="1">
      <alignment horizontal="left" wrapText="1"/>
    </xf>
    <xf numFmtId="3" fontId="1" fillId="4" borderId="9" xfId="0" applyNumberFormat="1" applyFont="1" applyFill="1" applyBorder="1" applyAlignment="1">
      <alignment wrapText="1"/>
    </xf>
    <xf numFmtId="3" fontId="1" fillId="4" borderId="10" xfId="0" applyNumberFormat="1" applyFont="1" applyFill="1" applyBorder="1" applyAlignment="1">
      <alignment wrapText="1"/>
    </xf>
    <xf numFmtId="3" fontId="1" fillId="5" borderId="11" xfId="0" applyNumberFormat="1" applyFont="1" applyFill="1" applyBorder="1" applyAlignment="1">
      <alignment wrapText="1"/>
    </xf>
    <xf numFmtId="3" fontId="1" fillId="5" borderId="12" xfId="0" applyNumberFormat="1" applyFont="1" applyFill="1" applyBorder="1" applyAlignment="1">
      <alignment wrapText="1"/>
    </xf>
    <xf numFmtId="3" fontId="1" fillId="6" borderId="12" xfId="0" applyNumberFormat="1" applyFont="1" applyFill="1" applyBorder="1" applyAlignment="1">
      <alignment wrapText="1"/>
    </xf>
    <xf numFmtId="3" fontId="1" fillId="6" borderId="10" xfId="0" applyNumberFormat="1" applyFon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3" fontId="1" fillId="7" borderId="14" xfId="0" applyNumberFormat="1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1" fillId="0" borderId="8" xfId="0" applyFont="1" applyBorder="1" applyAlignment="1">
      <alignment horizontal="left"/>
    </xf>
    <xf numFmtId="38" fontId="1" fillId="0" borderId="21" xfId="0" applyNumberFormat="1" applyFont="1" applyBorder="1"/>
    <xf numFmtId="38" fontId="1" fillId="0" borderId="22" xfId="0" applyNumberFormat="1" applyFont="1" applyBorder="1"/>
    <xf numFmtId="38" fontId="1" fillId="0" borderId="23" xfId="0" applyNumberFormat="1" applyFont="1" applyBorder="1"/>
    <xf numFmtId="38" fontId="1" fillId="0" borderId="24" xfId="0" applyNumberFormat="1" applyFont="1" applyBorder="1"/>
    <xf numFmtId="38" fontId="1" fillId="0" borderId="15" xfId="0" applyNumberFormat="1" applyFont="1" applyBorder="1"/>
    <xf numFmtId="38" fontId="1" fillId="0" borderId="25" xfId="0" applyNumberFormat="1" applyFont="1" applyBorder="1"/>
    <xf numFmtId="3" fontId="0" fillId="0" borderId="25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0" fontId="1" fillId="9" borderId="1" xfId="0" applyFont="1" applyFill="1" applyBorder="1" applyAlignment="1">
      <alignment horizontal="left" indent="1"/>
    </xf>
    <xf numFmtId="38" fontId="1" fillId="10" borderId="1" xfId="0" applyNumberFormat="1" applyFont="1" applyFill="1" applyBorder="1"/>
    <xf numFmtId="38" fontId="1" fillId="10" borderId="2" xfId="0" applyNumberFormat="1" applyFont="1" applyFill="1" applyBorder="1"/>
    <xf numFmtId="38" fontId="1" fillId="11" borderId="3" xfId="0" applyNumberFormat="1" applyFont="1" applyFill="1" applyBorder="1"/>
    <xf numFmtId="38" fontId="1" fillId="12" borderId="29" xfId="0" applyNumberFormat="1" applyFont="1" applyFill="1" applyBorder="1"/>
    <xf numFmtId="38" fontId="1" fillId="12" borderId="30" xfId="0" applyNumberFormat="1" applyFont="1" applyFill="1" applyBorder="1"/>
    <xf numFmtId="3" fontId="0" fillId="13" borderId="9" xfId="0" applyNumberFormat="1" applyFill="1" applyBorder="1"/>
    <xf numFmtId="3" fontId="0" fillId="13" borderId="10" xfId="0" applyNumberFormat="1" applyFill="1" applyBorder="1"/>
    <xf numFmtId="3" fontId="1" fillId="14" borderId="15" xfId="0" applyNumberFormat="1" applyFont="1" applyFill="1" applyBorder="1" applyAlignment="1">
      <alignment horizontal="center"/>
    </xf>
    <xf numFmtId="3" fontId="1" fillId="14" borderId="1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38" fontId="0" fillId="0" borderId="1" xfId="0" applyNumberFormat="1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1" xfId="0" quotePrefix="1" applyNumberFormat="1" applyBorder="1"/>
    <xf numFmtId="3" fontId="0" fillId="15" borderId="9" xfId="0" applyNumberFormat="1" applyFill="1" applyBorder="1"/>
    <xf numFmtId="3" fontId="0" fillId="15" borderId="10" xfId="0" applyNumberFormat="1" applyFill="1" applyBorder="1"/>
    <xf numFmtId="3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left" indent="1"/>
    </xf>
    <xf numFmtId="38" fontId="0" fillId="0" borderId="34" xfId="0" applyNumberFormat="1" applyBorder="1"/>
    <xf numFmtId="38" fontId="0" fillId="0" borderId="28" xfId="0" applyNumberFormat="1" applyBorder="1"/>
    <xf numFmtId="38" fontId="0" fillId="0" borderId="0" xfId="0" applyNumberFormat="1"/>
    <xf numFmtId="38" fontId="0" fillId="0" borderId="35" xfId="0" applyNumberFormat="1" applyBorder="1"/>
    <xf numFmtId="38" fontId="0" fillId="0" borderId="36" xfId="0" applyNumberFormat="1" applyBorder="1"/>
    <xf numFmtId="0" fontId="1" fillId="0" borderId="1" xfId="0" applyFont="1" applyBorder="1" applyAlignment="1">
      <alignment horizontal="left" indent="2"/>
    </xf>
    <xf numFmtId="38" fontId="0" fillId="17" borderId="1" xfId="0" applyNumberFormat="1" applyFill="1" applyBorder="1"/>
    <xf numFmtId="38" fontId="0" fillId="17" borderId="37" xfId="0" applyNumberFormat="1" applyFill="1" applyBorder="1"/>
    <xf numFmtId="0" fontId="0" fillId="0" borderId="34" xfId="0" applyBorder="1" applyAlignment="1">
      <alignment horizontal="left" indent="2"/>
    </xf>
    <xf numFmtId="38" fontId="0" fillId="17" borderId="34" xfId="0" applyNumberFormat="1" applyFill="1" applyBorder="1"/>
    <xf numFmtId="38" fontId="0" fillId="17" borderId="24" xfId="0" applyNumberFormat="1" applyFill="1" applyBorder="1"/>
    <xf numFmtId="38" fontId="1" fillId="12" borderId="39" xfId="0" applyNumberFormat="1" applyFont="1" applyFill="1" applyBorder="1"/>
    <xf numFmtId="3" fontId="0" fillId="14" borderId="15" xfId="0" applyNumberFormat="1" applyFill="1" applyBorder="1" applyAlignment="1">
      <alignment horizontal="center"/>
    </xf>
    <xf numFmtId="3" fontId="0" fillId="14" borderId="16" xfId="0" applyNumberFormat="1" applyFill="1" applyBorder="1" applyAlignment="1">
      <alignment horizontal="center"/>
    </xf>
    <xf numFmtId="38" fontId="1" fillId="0" borderId="1" xfId="0" applyNumberFormat="1" applyFont="1" applyBorder="1"/>
    <xf numFmtId="38" fontId="1" fillId="0" borderId="2" xfId="0" applyNumberFormat="1" applyFont="1" applyBorder="1"/>
    <xf numFmtId="38" fontId="1" fillId="0" borderId="3" xfId="0" applyNumberFormat="1" applyFont="1" applyBorder="1"/>
    <xf numFmtId="38" fontId="0" fillId="0" borderId="38" xfId="0" applyNumberFormat="1" applyBorder="1"/>
    <xf numFmtId="38" fontId="1" fillId="17" borderId="35" xfId="0" applyNumberFormat="1" applyFont="1" applyFill="1" applyBorder="1"/>
    <xf numFmtId="38" fontId="1" fillId="17" borderId="40" xfId="0" applyNumberFormat="1" applyFont="1" applyFill="1" applyBorder="1"/>
    <xf numFmtId="38" fontId="0" fillId="17" borderId="25" xfId="0" applyNumberFormat="1" applyFill="1" applyBorder="1"/>
    <xf numFmtId="38" fontId="1" fillId="17" borderId="1" xfId="0" applyNumberFormat="1" applyFont="1" applyFill="1" applyBorder="1"/>
    <xf numFmtId="38" fontId="1" fillId="17" borderId="37" xfId="0" applyNumberFormat="1" applyFont="1" applyFill="1" applyBorder="1"/>
    <xf numFmtId="38" fontId="0" fillId="17" borderId="41" xfId="0" applyNumberFormat="1" applyFill="1" applyBorder="1"/>
    <xf numFmtId="0" fontId="0" fillId="9" borderId="42" xfId="0" applyFill="1" applyBorder="1" applyAlignment="1">
      <alignment horizontal="left" indent="1"/>
    </xf>
    <xf numFmtId="38" fontId="0" fillId="10" borderId="43" xfId="0" applyNumberFormat="1" applyFill="1" applyBorder="1"/>
    <xf numFmtId="38" fontId="0" fillId="10" borderId="44" xfId="0" applyNumberFormat="1" applyFill="1" applyBorder="1"/>
    <xf numFmtId="38" fontId="0" fillId="11" borderId="45" xfId="0" applyNumberFormat="1" applyFill="1" applyBorder="1"/>
    <xf numFmtId="38" fontId="0" fillId="18" borderId="43" xfId="0" applyNumberFormat="1" applyFill="1" applyBorder="1"/>
    <xf numFmtId="38" fontId="0" fillId="18" borderId="46" xfId="0" applyNumberFormat="1" applyFill="1" applyBorder="1"/>
    <xf numFmtId="3" fontId="1" fillId="14" borderId="33" xfId="0" applyNumberFormat="1" applyFont="1" applyFill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0" fillId="0" borderId="35" xfId="0" applyBorder="1" applyAlignment="1">
      <alignment horizontal="left" indent="1"/>
    </xf>
    <xf numFmtId="3" fontId="0" fillId="0" borderId="49" xfId="0" applyNumberFormat="1" applyBorder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/>
    <xf numFmtId="38" fontId="0" fillId="17" borderId="35" xfId="0" applyNumberFormat="1" applyFill="1" applyBorder="1"/>
    <xf numFmtId="38" fontId="0" fillId="17" borderId="54" xfId="0" applyNumberFormat="1" applyFill="1" applyBorder="1"/>
    <xf numFmtId="38" fontId="0" fillId="17" borderId="12" xfId="0" applyNumberFormat="1" applyFill="1" applyBorder="1"/>
    <xf numFmtId="38" fontId="1" fillId="12" borderId="19" xfId="0" applyNumberFormat="1" applyFont="1" applyFill="1" applyBorder="1"/>
    <xf numFmtId="38" fontId="1" fillId="17" borderId="54" xfId="0" applyNumberFormat="1" applyFont="1" applyFill="1" applyBorder="1"/>
    <xf numFmtId="38" fontId="1" fillId="17" borderId="12" xfId="0" applyNumberFormat="1" applyFont="1" applyFill="1" applyBorder="1"/>
    <xf numFmtId="38" fontId="1" fillId="0" borderId="29" xfId="0" applyNumberFormat="1" applyFont="1" applyBorder="1"/>
    <xf numFmtId="38" fontId="1" fillId="0" borderId="30" xfId="0" applyNumberFormat="1" applyFont="1" applyBorder="1"/>
    <xf numFmtId="38" fontId="0" fillId="18" borderId="55" xfId="0" applyNumberFormat="1" applyFill="1" applyBorder="1"/>
    <xf numFmtId="0" fontId="1" fillId="0" borderId="56" xfId="0" applyFont="1" applyBorder="1" applyAlignment="1">
      <alignment horizontal="left" indent="1"/>
    </xf>
    <xf numFmtId="38" fontId="1" fillId="0" borderId="57" xfId="0" applyNumberFormat="1" applyFont="1" applyBorder="1"/>
    <xf numFmtId="38" fontId="1" fillId="0" borderId="58" xfId="0" applyNumberFormat="1" applyFont="1" applyBorder="1"/>
    <xf numFmtId="38" fontId="1" fillId="0" borderId="59" xfId="0" applyNumberFormat="1" applyFont="1" applyBorder="1"/>
    <xf numFmtId="0" fontId="0" fillId="0" borderId="60" xfId="0" applyBorder="1" applyAlignment="1">
      <alignment horizontal="left" indent="1"/>
    </xf>
    <xf numFmtId="38" fontId="0" fillId="0" borderId="61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1" fillId="5" borderId="63" xfId="0" applyFont="1" applyFill="1" applyBorder="1" applyAlignment="1">
      <alignment horizontal="center" wrapText="1"/>
    </xf>
    <xf numFmtId="0" fontId="1" fillId="5" borderId="64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wrapText="1"/>
    </xf>
    <xf numFmtId="0" fontId="1" fillId="6" borderId="65" xfId="0" applyFont="1" applyFill="1" applyBorder="1" applyAlignment="1">
      <alignment wrapText="1"/>
    </xf>
    <xf numFmtId="9" fontId="0" fillId="0" borderId="66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6" fillId="19" borderId="0" xfId="0" applyFont="1" applyFill="1"/>
    <xf numFmtId="0" fontId="7" fillId="19" borderId="0" xfId="0" applyFont="1" applyFill="1"/>
    <xf numFmtId="0" fontId="3" fillId="19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20" borderId="0" xfId="0" applyFont="1" applyFill="1"/>
    <xf numFmtId="0" fontId="18" fillId="20" borderId="0" xfId="0" applyFont="1" applyFill="1"/>
    <xf numFmtId="0" fontId="5" fillId="20" borderId="0" xfId="0" applyFont="1" applyFill="1"/>
    <xf numFmtId="0" fontId="19" fillId="0" borderId="0" xfId="0" applyFont="1"/>
    <xf numFmtId="0" fontId="20" fillId="0" borderId="0" xfId="0" applyFont="1"/>
    <xf numFmtId="0" fontId="21" fillId="21" borderId="29" xfId="0" applyFont="1" applyFill="1" applyBorder="1"/>
    <xf numFmtId="0" fontId="22" fillId="21" borderId="30" xfId="0" applyFont="1" applyFill="1" applyBorder="1"/>
    <xf numFmtId="0" fontId="4" fillId="21" borderId="30" xfId="0" applyFont="1" applyFill="1" applyBorder="1"/>
    <xf numFmtId="0" fontId="4" fillId="21" borderId="32" xfId="0" applyFont="1" applyFill="1" applyBorder="1"/>
    <xf numFmtId="0" fontId="23" fillId="0" borderId="34" xfId="0" applyFont="1" applyBorder="1"/>
    <xf numFmtId="0" fontId="0" fillId="0" borderId="28" xfId="0" applyBorder="1"/>
    <xf numFmtId="0" fontId="24" fillId="0" borderId="34" xfId="0" applyFont="1" applyBorder="1"/>
    <xf numFmtId="0" fontId="25" fillId="0" borderId="0" xfId="0" applyFont="1"/>
    <xf numFmtId="0" fontId="23" fillId="0" borderId="35" xfId="0" applyFont="1" applyBorder="1"/>
    <xf numFmtId="0" fontId="20" fillId="0" borderId="36" xfId="0" applyFont="1" applyBorder="1"/>
    <xf numFmtId="0" fontId="0" fillId="0" borderId="36" xfId="0" applyBorder="1"/>
    <xf numFmtId="0" fontId="0" fillId="0" borderId="38" xfId="0" applyBorder="1"/>
    <xf numFmtId="0" fontId="23" fillId="0" borderId="0" xfId="0" applyFont="1"/>
    <xf numFmtId="0" fontId="26" fillId="22" borderId="0" xfId="0" applyFont="1" applyFill="1"/>
    <xf numFmtId="0" fontId="27" fillId="22" borderId="0" xfId="0" applyFont="1" applyFill="1"/>
    <xf numFmtId="0" fontId="28" fillId="0" borderId="0" xfId="0" applyFont="1"/>
    <xf numFmtId="0" fontId="29" fillId="0" borderId="0" xfId="0" applyFont="1"/>
    <xf numFmtId="0" fontId="30" fillId="23" borderId="0" xfId="0" applyFont="1" applyFill="1"/>
    <xf numFmtId="0" fontId="14" fillId="23" borderId="0" xfId="0" applyFont="1" applyFill="1"/>
    <xf numFmtId="0" fontId="15" fillId="23" borderId="0" xfId="0" applyFont="1" applyFill="1"/>
    <xf numFmtId="0" fontId="16" fillId="23" borderId="0" xfId="0" applyFont="1" applyFill="1"/>
    <xf numFmtId="0" fontId="3" fillId="23" borderId="0" xfId="0" applyFont="1" applyFill="1"/>
    <xf numFmtId="0" fontId="31" fillId="0" borderId="0" xfId="0" applyFont="1"/>
    <xf numFmtId="0" fontId="32" fillId="0" borderId="0" xfId="0" applyFont="1"/>
    <xf numFmtId="0" fontId="27" fillId="0" borderId="0" xfId="0" applyFont="1"/>
    <xf numFmtId="0" fontId="33" fillId="0" borderId="0" xfId="0" applyFont="1"/>
    <xf numFmtId="3" fontId="20" fillId="0" borderId="0" xfId="0" applyNumberFormat="1" applyFont="1"/>
    <xf numFmtId="0" fontId="32" fillId="0" borderId="1" xfId="0" applyFont="1" applyBorder="1"/>
    <xf numFmtId="0" fontId="20" fillId="0" borderId="3" xfId="0" applyFont="1" applyBorder="1"/>
    <xf numFmtId="0" fontId="3" fillId="0" borderId="2" xfId="0" applyFont="1" applyBorder="1"/>
    <xf numFmtId="0" fontId="32" fillId="0" borderId="29" xfId="0" applyFont="1" applyBorder="1"/>
    <xf numFmtId="0" fontId="20" fillId="0" borderId="30" xfId="0" applyFont="1" applyBorder="1"/>
    <xf numFmtId="0" fontId="27" fillId="0" borderId="30" xfId="0" applyFont="1" applyBorder="1"/>
    <xf numFmtId="0" fontId="3" fillId="0" borderId="30" xfId="0" applyFont="1" applyBorder="1"/>
    <xf numFmtId="0" fontId="34" fillId="0" borderId="9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20" fillId="0" borderId="29" xfId="0" applyFont="1" applyBorder="1"/>
    <xf numFmtId="0" fontId="3" fillId="0" borderId="32" xfId="0" applyFont="1" applyBorder="1"/>
    <xf numFmtId="0" fontId="3" fillId="0" borderId="17" xfId="0" applyFont="1" applyBorder="1"/>
    <xf numFmtId="0" fontId="3" fillId="0" borderId="20" xfId="0" applyFont="1" applyBorder="1"/>
    <xf numFmtId="0" fontId="20" fillId="0" borderId="34" xfId="0" applyFont="1" applyBorder="1"/>
    <xf numFmtId="0" fontId="3" fillId="0" borderId="28" xfId="0" applyFont="1" applyBorder="1"/>
    <xf numFmtId="0" fontId="20" fillId="0" borderId="35" xfId="0" applyFont="1" applyBorder="1"/>
    <xf numFmtId="0" fontId="3" fillId="0" borderId="36" xfId="0" applyFont="1" applyBorder="1"/>
    <xf numFmtId="0" fontId="3" fillId="0" borderId="38" xfId="0" applyFont="1" applyBorder="1"/>
    <xf numFmtId="0" fontId="3" fillId="0" borderId="9" xfId="0" applyFont="1" applyBorder="1"/>
    <xf numFmtId="0" fontId="3" fillId="0" borderId="1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24" borderId="0" xfId="0" applyFont="1" applyFill="1" applyAlignment="1">
      <alignment vertical="top" wrapText="1"/>
    </xf>
    <xf numFmtId="0" fontId="40" fillId="24" borderId="17" xfId="1" applyFont="1" applyFill="1" applyBorder="1" applyAlignment="1">
      <alignment wrapText="1"/>
    </xf>
    <xf numFmtId="0" fontId="41" fillId="24" borderId="0" xfId="1" applyFont="1" applyFill="1" applyAlignment="1">
      <alignment wrapText="1"/>
    </xf>
    <xf numFmtId="0" fontId="41" fillId="26" borderId="26" xfId="1" applyFont="1" applyFill="1" applyBorder="1" applyAlignment="1">
      <alignment horizontal="left" vertical="center" wrapText="1"/>
    </xf>
    <xf numFmtId="0" fontId="41" fillId="26" borderId="27" xfId="1" applyFont="1" applyFill="1" applyBorder="1" applyAlignment="1">
      <alignment horizontal="left" vertical="center" wrapText="1"/>
    </xf>
    <xf numFmtId="0" fontId="41" fillId="26" borderId="31" xfId="1" applyFont="1" applyFill="1" applyBorder="1" applyAlignment="1">
      <alignment horizontal="left" vertical="center" wrapText="1"/>
    </xf>
    <xf numFmtId="0" fontId="41" fillId="27" borderId="26" xfId="1" applyFont="1" applyFill="1" applyBorder="1" applyAlignment="1">
      <alignment horizontal="left" vertical="center" wrapText="1"/>
    </xf>
    <xf numFmtId="0" fontId="41" fillId="27" borderId="27" xfId="1" applyFont="1" applyFill="1" applyBorder="1" applyAlignment="1">
      <alignment horizontal="left" vertical="center" wrapText="1"/>
    </xf>
    <xf numFmtId="0" fontId="41" fillId="27" borderId="31" xfId="1" applyFont="1" applyFill="1" applyBorder="1" applyAlignment="1">
      <alignment horizontal="left" vertical="center" wrapText="1"/>
    </xf>
    <xf numFmtId="0" fontId="41" fillId="28" borderId="50" xfId="1" applyFont="1" applyFill="1" applyBorder="1" applyAlignment="1">
      <alignment horizontal="left" vertical="center" wrapText="1"/>
    </xf>
    <xf numFmtId="0" fontId="41" fillId="28" borderId="51" xfId="1" applyFont="1" applyFill="1" applyBorder="1" applyAlignment="1">
      <alignment horizontal="left" vertical="center" wrapText="1"/>
    </xf>
    <xf numFmtId="0" fontId="41" fillId="28" borderId="52" xfId="1" applyFont="1" applyFill="1" applyBorder="1" applyAlignment="1">
      <alignment horizontal="left" vertical="center" wrapText="1"/>
    </xf>
    <xf numFmtId="0" fontId="40" fillId="24" borderId="64" xfId="1" applyFont="1" applyFill="1" applyBorder="1" applyAlignment="1">
      <alignment horizontal="center"/>
    </xf>
    <xf numFmtId="0" fontId="40" fillId="26" borderId="27" xfId="1" applyFont="1" applyFill="1" applyBorder="1" applyAlignment="1">
      <alignment horizontal="left" vertical="center"/>
    </xf>
    <xf numFmtId="0" fontId="41" fillId="26" borderId="27" xfId="1" applyFont="1" applyFill="1" applyBorder="1" applyAlignment="1">
      <alignment vertical="center" wrapText="1"/>
    </xf>
    <xf numFmtId="0" fontId="41" fillId="26" borderId="27" xfId="1" applyFont="1" applyFill="1" applyBorder="1" applyAlignment="1">
      <alignment vertical="center"/>
    </xf>
    <xf numFmtId="0" fontId="41" fillId="29" borderId="27" xfId="1" applyFont="1" applyFill="1" applyBorder="1"/>
    <xf numFmtId="0" fontId="41" fillId="29" borderId="31" xfId="1" applyFont="1" applyFill="1" applyBorder="1"/>
    <xf numFmtId="0" fontId="41" fillId="27" borderId="27" xfId="1" applyFont="1" applyFill="1" applyBorder="1" applyAlignment="1">
      <alignment vertical="center" wrapText="1"/>
    </xf>
    <xf numFmtId="0" fontId="41" fillId="27" borderId="27" xfId="1" applyFont="1" applyFill="1" applyBorder="1" applyAlignment="1">
      <alignment vertical="center"/>
    </xf>
    <xf numFmtId="0" fontId="41" fillId="26" borderId="31" xfId="1" applyFont="1" applyFill="1" applyBorder="1" applyAlignment="1">
      <alignment horizontal="center" vertical="center"/>
    </xf>
    <xf numFmtId="0" fontId="41" fillId="28" borderId="51" xfId="1" applyFont="1" applyFill="1" applyBorder="1" applyAlignment="1">
      <alignment vertical="center" wrapText="1"/>
    </xf>
    <xf numFmtId="0" fontId="41" fillId="28" borderId="51" xfId="1" applyFont="1" applyFill="1" applyBorder="1" applyAlignment="1">
      <alignment horizontal="left" vertical="center"/>
    </xf>
    <xf numFmtId="0" fontId="41" fillId="29" borderId="52" xfId="1" applyFont="1" applyFill="1" applyBorder="1"/>
    <xf numFmtId="0" fontId="41" fillId="25" borderId="68" xfId="1" applyFont="1" applyFill="1" applyBorder="1" applyAlignment="1">
      <alignment horizontal="left" wrapText="1"/>
    </xf>
    <xf numFmtId="0" fontId="41" fillId="25" borderId="47" xfId="1" applyFont="1" applyFill="1" applyBorder="1" applyAlignment="1">
      <alignment horizontal="left" wrapText="1"/>
    </xf>
    <xf numFmtId="0" fontId="41" fillId="25" borderId="24" xfId="1" applyFont="1" applyFill="1" applyBorder="1"/>
    <xf numFmtId="0" fontId="41" fillId="25" borderId="0" xfId="1" applyFont="1" applyFill="1"/>
    <xf numFmtId="0" fontId="0" fillId="25" borderId="0" xfId="0" applyFill="1"/>
    <xf numFmtId="0" fontId="0" fillId="25" borderId="23" xfId="0" applyFill="1" applyBorder="1"/>
    <xf numFmtId="0" fontId="41" fillId="25" borderId="0" xfId="1" applyFont="1" applyFill="1" applyAlignment="1">
      <alignment horizontal="left" wrapText="1"/>
    </xf>
    <xf numFmtId="0" fontId="41" fillId="25" borderId="60" xfId="1" applyFont="1" applyFill="1" applyBorder="1"/>
    <xf numFmtId="0" fontId="41" fillId="25" borderId="61" xfId="1" applyFont="1" applyFill="1" applyBorder="1" applyAlignment="1">
      <alignment horizontal="left" wrapText="1"/>
    </xf>
    <xf numFmtId="0" fontId="0" fillId="25" borderId="61" xfId="0" applyFill="1" applyBorder="1"/>
    <xf numFmtId="0" fontId="0" fillId="25" borderId="63" xfId="0" applyFill="1" applyBorder="1"/>
    <xf numFmtId="3" fontId="3" fillId="0" borderId="0" xfId="0" applyNumberFormat="1" applyFont="1"/>
    <xf numFmtId="9" fontId="3" fillId="0" borderId="0" xfId="0" applyNumberFormat="1" applyFont="1"/>
    <xf numFmtId="0" fontId="1" fillId="30" borderId="0" xfId="0" applyFont="1" applyFill="1"/>
    <xf numFmtId="165" fontId="2" fillId="30" borderId="0" xfId="0" applyNumberFormat="1" applyFont="1" applyFill="1"/>
    <xf numFmtId="0" fontId="1" fillId="33" borderId="0" xfId="0" applyFont="1" applyFill="1"/>
    <xf numFmtId="0" fontId="1" fillId="16" borderId="0" xfId="0" applyFont="1" applyFill="1"/>
    <xf numFmtId="0" fontId="1" fillId="15" borderId="0" xfId="0" applyFont="1" applyFill="1"/>
    <xf numFmtId="0" fontId="1" fillId="31" borderId="0" xfId="0" applyFont="1" applyFill="1"/>
    <xf numFmtId="0" fontId="1" fillId="32" borderId="0" xfId="0" applyFont="1" applyFill="1"/>
    <xf numFmtId="0" fontId="1" fillId="34" borderId="0" xfId="0" applyFont="1" applyFill="1"/>
    <xf numFmtId="165" fontId="2" fillId="34" borderId="0" xfId="0" applyNumberFormat="1" applyFont="1" applyFill="1"/>
    <xf numFmtId="0" fontId="1" fillId="0" borderId="0" xfId="0" applyFont="1"/>
    <xf numFmtId="0" fontId="1" fillId="0" borderId="0" xfId="0" applyFont="1" applyAlignment="1">
      <alignment vertical="top"/>
    </xf>
    <xf numFmtId="0" fontId="40" fillId="24" borderId="71" xfId="1" applyFont="1" applyFill="1" applyBorder="1" applyAlignment="1">
      <alignment horizontal="center"/>
    </xf>
    <xf numFmtId="0" fontId="40" fillId="24" borderId="63" xfId="1" applyFont="1" applyFill="1" applyBorder="1" applyAlignment="1">
      <alignment horizontal="center"/>
    </xf>
    <xf numFmtId="0" fontId="40" fillId="26" borderId="27" xfId="1" applyFont="1" applyFill="1" applyBorder="1" applyAlignment="1">
      <alignment horizontal="left" vertical="center" wrapText="1"/>
    </xf>
    <xf numFmtId="0" fontId="40" fillId="26" borderId="26" xfId="1" applyFont="1" applyFill="1" applyBorder="1" applyAlignment="1">
      <alignment horizontal="center" vertical="center" wrapText="1"/>
    </xf>
    <xf numFmtId="0" fontId="40" fillId="27" borderId="26" xfId="1" applyFont="1" applyFill="1" applyBorder="1" applyAlignment="1">
      <alignment horizontal="left" vertical="center"/>
    </xf>
    <xf numFmtId="0" fontId="40" fillId="27" borderId="27" xfId="1" applyFont="1" applyFill="1" applyBorder="1" applyAlignment="1">
      <alignment horizontal="left" vertical="center"/>
    </xf>
    <xf numFmtId="0" fontId="40" fillId="26" borderId="26" xfId="1" applyFont="1" applyFill="1" applyBorder="1" applyAlignment="1">
      <alignment horizontal="left" vertical="center" wrapText="1"/>
    </xf>
    <xf numFmtId="0" fontId="40" fillId="26" borderId="27" xfId="1" applyFont="1" applyFill="1" applyBorder="1" applyAlignment="1">
      <alignment horizontal="left" vertical="center" wrapText="1"/>
    </xf>
    <xf numFmtId="0" fontId="40" fillId="28" borderId="50" xfId="1" applyFont="1" applyFill="1" applyBorder="1" applyAlignment="1">
      <alignment horizontal="left" vertical="center"/>
    </xf>
    <xf numFmtId="0" fontId="40" fillId="28" borderId="51" xfId="1" applyFont="1" applyFill="1" applyBorder="1" applyAlignment="1">
      <alignment horizontal="left" vertical="center"/>
    </xf>
    <xf numFmtId="0" fontId="42" fillId="25" borderId="8" xfId="1" applyFont="1" applyFill="1" applyBorder="1" applyAlignment="1">
      <alignment horizontal="left"/>
    </xf>
    <xf numFmtId="0" fontId="42" fillId="25" borderId="68" xfId="1" applyFont="1" applyFill="1" applyBorder="1" applyAlignment="1">
      <alignment horizontal="left"/>
    </xf>
    <xf numFmtId="0" fontId="38" fillId="25" borderId="56" xfId="0" applyFont="1" applyFill="1" applyBorder="1" applyAlignment="1">
      <alignment vertical="top" wrapText="1"/>
    </xf>
    <xf numFmtId="0" fontId="38" fillId="25" borderId="59" xfId="0" applyFont="1" applyFill="1" applyBorder="1" applyAlignment="1">
      <alignment vertical="top" wrapText="1"/>
    </xf>
    <xf numFmtId="0" fontId="38" fillId="25" borderId="69" xfId="0" applyFont="1" applyFill="1" applyBorder="1" applyAlignment="1">
      <alignment vertical="top" wrapText="1"/>
    </xf>
    <xf numFmtId="0" fontId="40" fillId="24" borderId="18" xfId="1" applyFont="1" applyFill="1" applyBorder="1" applyAlignment="1">
      <alignment horizontal="center" wrapText="1"/>
    </xf>
    <xf numFmtId="0" fontId="40" fillId="24" borderId="20" xfId="1" applyFont="1" applyFill="1" applyBorder="1" applyAlignment="1">
      <alignment horizontal="center" wrapText="1"/>
    </xf>
    <xf numFmtId="0" fontId="41" fillId="25" borderId="41" xfId="1" applyFont="1" applyFill="1" applyBorder="1" applyAlignment="1">
      <alignment horizontal="left" wrapText="1"/>
    </xf>
    <xf numFmtId="0" fontId="41" fillId="25" borderId="70" xfId="1" applyFont="1" applyFill="1" applyBorder="1" applyAlignment="1">
      <alignment horizontal="left" wrapText="1"/>
    </xf>
    <xf numFmtId="0" fontId="41" fillId="25" borderId="66" xfId="1" applyFont="1" applyFill="1" applyBorder="1" applyAlignment="1">
      <alignment horizontal="left" wrapText="1"/>
    </xf>
    <xf numFmtId="0" fontId="40" fillId="24" borderId="71" xfId="1" applyFont="1" applyFill="1" applyBorder="1" applyAlignment="1">
      <alignment horizontal="center"/>
    </xf>
    <xf numFmtId="0" fontId="40" fillId="24" borderId="63" xfId="1" applyFont="1" applyFill="1" applyBorder="1" applyAlignment="1">
      <alignment horizontal="center"/>
    </xf>
    <xf numFmtId="0" fontId="40" fillId="24" borderId="67" xfId="1" applyFont="1" applyFill="1" applyBorder="1" applyAlignment="1">
      <alignment horizontal="center" vertical="center"/>
    </xf>
    <xf numFmtId="0" fontId="40" fillId="24" borderId="64" xfId="1" applyFont="1" applyFill="1" applyBorder="1" applyAlignment="1">
      <alignment horizontal="center" vertical="center"/>
    </xf>
    <xf numFmtId="0" fontId="40" fillId="24" borderId="41" xfId="1" applyFont="1" applyFill="1" applyBorder="1" applyAlignment="1">
      <alignment horizontal="center"/>
    </xf>
    <xf numFmtId="0" fontId="40" fillId="24" borderId="70" xfId="1" applyFont="1" applyFill="1" applyBorder="1" applyAlignment="1">
      <alignment horizontal="center"/>
    </xf>
    <xf numFmtId="0" fontId="40" fillId="24" borderId="66" xfId="1" applyFont="1" applyFill="1" applyBorder="1" applyAlignment="1">
      <alignment horizontal="center"/>
    </xf>
    <xf numFmtId="0" fontId="40" fillId="24" borderId="72" xfId="1" applyFont="1" applyFill="1" applyBorder="1" applyAlignment="1">
      <alignment horizontal="center" vertical="center"/>
    </xf>
    <xf numFmtId="0" fontId="40" fillId="24" borderId="7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9" fontId="1" fillId="0" borderId="26" xfId="0" applyNumberFormat="1" applyFont="1" applyBorder="1" applyAlignment="1">
      <alignment horizontal="center" vertical="top"/>
    </xf>
    <xf numFmtId="9" fontId="0" fillId="0" borderId="27" xfId="0" applyNumberFormat="1" applyBorder="1" applyAlignment="1">
      <alignment horizontal="center" vertical="top"/>
    </xf>
    <xf numFmtId="9" fontId="0" fillId="0" borderId="31" xfId="0" applyNumberFormat="1" applyBorder="1" applyAlignment="1">
      <alignment horizontal="center" vertical="top"/>
    </xf>
    <xf numFmtId="9" fontId="0" fillId="0" borderId="26" xfId="0" applyNumberFormat="1" applyBorder="1" applyAlignment="1">
      <alignment horizontal="center" vertical="top"/>
    </xf>
    <xf numFmtId="9" fontId="0" fillId="0" borderId="41" xfId="0" applyNumberFormat="1" applyBorder="1" applyAlignment="1">
      <alignment horizontal="center" vertical="top"/>
    </xf>
    <xf numFmtId="10" fontId="0" fillId="0" borderId="26" xfId="0" applyNumberFormat="1" applyBorder="1" applyAlignment="1">
      <alignment horizontal="center" vertical="top"/>
    </xf>
    <xf numFmtId="10" fontId="0" fillId="0" borderId="50" xfId="0" applyNumberFormat="1" applyBorder="1" applyAlignment="1">
      <alignment horizontal="center" vertical="top"/>
    </xf>
    <xf numFmtId="10" fontId="0" fillId="0" borderId="27" xfId="0" applyNumberFormat="1" applyBorder="1" applyAlignment="1">
      <alignment horizontal="center" vertical="top"/>
    </xf>
    <xf numFmtId="10" fontId="0" fillId="0" borderId="51" xfId="0" applyNumberFormat="1" applyBorder="1" applyAlignment="1">
      <alignment horizontal="center" vertical="top"/>
    </xf>
    <xf numFmtId="10" fontId="0" fillId="0" borderId="31" xfId="0" applyNumberFormat="1" applyBorder="1" applyAlignment="1">
      <alignment horizontal="center" vertical="top"/>
    </xf>
    <xf numFmtId="10" fontId="0" fillId="0" borderId="52" xfId="0" applyNumberFormat="1" applyBorder="1" applyAlignment="1">
      <alignment horizontal="center" vertical="top"/>
    </xf>
    <xf numFmtId="164" fontId="0" fillId="0" borderId="27" xfId="0" applyNumberFormat="1" applyBorder="1" applyAlignment="1">
      <alignment horizontal="center" vertical="top"/>
    </xf>
    <xf numFmtId="164" fontId="0" fillId="0" borderId="31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3" fontId="1" fillId="0" borderId="53" xfId="0" applyNumberFormat="1" applyFont="1" applyBorder="1" applyAlignment="1">
      <alignment horizontal="center"/>
    </xf>
    <xf numFmtId="3" fontId="1" fillId="0" borderId="6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9" fontId="1" fillId="0" borderId="66" xfId="0" applyNumberFormat="1" applyFont="1" applyBorder="1" applyAlignment="1">
      <alignment horizontal="center" vertical="top"/>
    </xf>
    <xf numFmtId="9" fontId="0" fillId="0" borderId="66" xfId="0" applyNumberFormat="1" applyBorder="1" applyAlignment="1">
      <alignment horizontal="center" vertical="top"/>
    </xf>
    <xf numFmtId="10" fontId="0" fillId="0" borderId="66" xfId="0" applyNumberFormat="1" applyBorder="1" applyAlignment="1">
      <alignment horizontal="center" vertical="top"/>
    </xf>
    <xf numFmtId="164" fontId="0" fillId="0" borderId="66" xfId="0" applyNumberFormat="1" applyBorder="1" applyAlignment="1">
      <alignment horizontal="center" vertical="top"/>
    </xf>
  </cellXfs>
  <cellStyles count="2">
    <cellStyle name="Normal" xfId="0" builtinId="0"/>
    <cellStyle name="Normal 2" xfId="1" xr:uid="{55C53EA6-D145-4E73-8119-A59E757A9C4A}"/>
  </cellStyles>
  <dxfs count="0"/>
  <tableStyles count="0" defaultTableStyle="TableStyleMedium2" defaultPivotStyle="PivotStyleLight16"/>
  <colors>
    <mruColors>
      <color rgb="FF66FFFF"/>
      <color rgb="FFFF9933"/>
      <color rgb="FFCCFFFF"/>
      <color rgb="FF1604BC"/>
      <color rgb="FFFC8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Customer Choice Summary % Load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69631441030439E-2"/>
          <c:y val="0.29067629645845089"/>
          <c:w val="0.85138897458530982"/>
          <c:h val="0.6400493026779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MonthlyGraph_PL21!$A$35</c:f>
              <c:strCache>
                <c:ptCount val="1"/>
                <c:pt idx="0">
                  <c:v>State _CS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'[2]Monthly Summary'!$N$22:$Y$22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strCache>
            </c:strRef>
          </c:cat>
          <c:val>
            <c:numRef>
              <c:f>MonthlyGraph_PL21!$B$35:$D$35</c:f>
              <c:numCache>
                <c:formatCode>0%</c:formatCode>
                <c:ptCount val="3"/>
                <c:pt idx="0">
                  <c:v>0.56508551116365024</c:v>
                </c:pt>
                <c:pt idx="1">
                  <c:v>0.57172665773456721</c:v>
                </c:pt>
                <c:pt idx="2">
                  <c:v>0.58485806965039733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E-4C43-ADD7-87AA9092C36E}"/>
            </c:ext>
          </c:extLst>
        </c:ser>
        <c:ser>
          <c:idx val="1"/>
          <c:order val="1"/>
          <c:tx>
            <c:strRef>
              <c:f>MonthlyGraph_PL21!$A$36</c:f>
              <c:strCache>
                <c:ptCount val="1"/>
                <c:pt idx="0">
                  <c:v>State _CCEA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'[2]Monthly Summary'!$N$22:$Y$22</c:f>
              <c:strCach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strCache>
            </c:strRef>
          </c:cat>
          <c:val>
            <c:numRef>
              <c:f>MonthlyGraph_PL21!$B$36:$D$36</c:f>
              <c:numCache>
                <c:formatCode>0%</c:formatCode>
                <c:ptCount val="3"/>
                <c:pt idx="0">
                  <c:v>0.22516379330901823</c:v>
                </c:pt>
                <c:pt idx="1">
                  <c:v>0.22418130582771936</c:v>
                </c:pt>
                <c:pt idx="2">
                  <c:v>0.2217420495408215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993544"/>
        <c:axId val="534997480"/>
      </c:barChart>
      <c:lineChart>
        <c:grouping val="standard"/>
        <c:varyColors val="0"/>
        <c:ser>
          <c:idx val="2"/>
          <c:order val="2"/>
          <c:tx>
            <c:strRef>
              <c:f>MonthlyGraph_PL21!$A$25</c:f>
              <c:strCache>
                <c:ptCount val="1"/>
                <c:pt idx="0">
                  <c:v>Residential _CS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>
                  <a:alpha val="98000"/>
                </a:srgb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MonthlyGraph_PL21!$B$25:$D$25</c:f>
              <c:numCache>
                <c:formatCode>0%</c:formatCode>
                <c:ptCount val="3"/>
                <c:pt idx="0">
                  <c:v>0.1486828558833064</c:v>
                </c:pt>
                <c:pt idx="1">
                  <c:v>0.15393015944685196</c:v>
                </c:pt>
                <c:pt idx="2">
                  <c:v>0.15939408940397351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E-4C43-ADD7-87AA9092C36E}"/>
            </c:ext>
          </c:extLst>
        </c:ser>
        <c:ser>
          <c:idx val="3"/>
          <c:order val="3"/>
          <c:tx>
            <c:strRef>
              <c:f>MonthlyGraph_PL21!$A$26</c:f>
              <c:strCache>
                <c:ptCount val="1"/>
                <c:pt idx="0">
                  <c:v>Residential _CCEA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MonthlyGraph_PL21!$B$26:$D$26</c:f>
              <c:numCache>
                <c:formatCode>0%</c:formatCode>
                <c:ptCount val="3"/>
                <c:pt idx="0">
                  <c:v>0.4440090041168977</c:v>
                </c:pt>
                <c:pt idx="1">
                  <c:v>0.44597509124882695</c:v>
                </c:pt>
                <c:pt idx="2">
                  <c:v>0.45401399347638582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E-4C43-ADD7-87AA9092C36E}"/>
            </c:ext>
          </c:extLst>
        </c:ser>
        <c:ser>
          <c:idx val="4"/>
          <c:order val="4"/>
          <c:tx>
            <c:strRef>
              <c:f>MonthlyGraph_PL21!$A$27</c:f>
              <c:strCache>
                <c:ptCount val="1"/>
                <c:pt idx="0">
                  <c:v>Sm C &amp; I_CS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12700">
                <a:solidFill>
                  <a:srgbClr val="FF9933"/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MonthlyGraph_PL21!$B$27:$D$27</c:f>
              <c:numCache>
                <c:formatCode>0%</c:formatCode>
                <c:ptCount val="3"/>
                <c:pt idx="0">
                  <c:v>0.46178821443351203</c:v>
                </c:pt>
                <c:pt idx="1">
                  <c:v>0.4708723068221643</c:v>
                </c:pt>
                <c:pt idx="2">
                  <c:v>0.47056550103799077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2E-4C43-ADD7-87AA9092C36E}"/>
            </c:ext>
          </c:extLst>
        </c:ser>
        <c:ser>
          <c:idx val="5"/>
          <c:order val="5"/>
          <c:tx>
            <c:strRef>
              <c:f>MonthlyGraph_PL21!$A$28</c:f>
              <c:strCache>
                <c:ptCount val="1"/>
                <c:pt idx="0">
                  <c:v>Sm C &amp; I_CCEA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MonthlyGraph_PL21!$B$28:$D$28</c:f>
              <c:numCache>
                <c:formatCode>0%</c:formatCode>
                <c:ptCount val="3"/>
                <c:pt idx="0">
                  <c:v>0.27892124543095043</c:v>
                </c:pt>
                <c:pt idx="1">
                  <c:v>0.28397969052611477</c:v>
                </c:pt>
                <c:pt idx="2">
                  <c:v>0.28073746814934342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2E-4C43-ADD7-87AA9092C36E}"/>
            </c:ext>
          </c:extLst>
        </c:ser>
        <c:ser>
          <c:idx val="6"/>
          <c:order val="6"/>
          <c:tx>
            <c:strRef>
              <c:f>MonthlyGraph_PL21!$A$29</c:f>
              <c:strCache>
                <c:ptCount val="1"/>
                <c:pt idx="0">
                  <c:v>Med C &amp; I_CS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MonthlyGraph_PL21!$B$29:$D$29</c:f>
              <c:numCache>
                <c:formatCode>0%</c:formatCode>
                <c:ptCount val="3"/>
                <c:pt idx="0">
                  <c:v>0.80562807139738057</c:v>
                </c:pt>
                <c:pt idx="1">
                  <c:v>0.78753944099886453</c:v>
                </c:pt>
                <c:pt idx="2">
                  <c:v>0.80005098346345349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2E-4C43-ADD7-87AA9092C36E}"/>
            </c:ext>
          </c:extLst>
        </c:ser>
        <c:ser>
          <c:idx val="7"/>
          <c:order val="7"/>
          <c:tx>
            <c:strRef>
              <c:f>MonthlyGraph_PL21!$A$30</c:f>
              <c:strCache>
                <c:ptCount val="1"/>
                <c:pt idx="0">
                  <c:v>Med C &amp; I_CCEA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MonthlyGraph_PL21!$B$30:$D$30</c:f>
              <c:numCache>
                <c:formatCode>0%</c:formatCode>
                <c:ptCount val="3"/>
                <c:pt idx="0">
                  <c:v>0.10197490461660873</c:v>
                </c:pt>
                <c:pt idx="1">
                  <c:v>0.11102074448442209</c:v>
                </c:pt>
                <c:pt idx="2">
                  <c:v>0.10980415721429489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2E-4C43-ADD7-87AA9092C36E}"/>
            </c:ext>
          </c:extLst>
        </c:ser>
        <c:ser>
          <c:idx val="8"/>
          <c:order val="8"/>
          <c:tx>
            <c:strRef>
              <c:f>MonthlyGraph_PL21!$A$31</c:f>
              <c:strCache>
                <c:ptCount val="1"/>
                <c:pt idx="0">
                  <c:v>Lg C &amp; I_CS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MonthlyGraph_PL21!$B$31:$D$31</c:f>
              <c:numCache>
                <c:formatCode>0%</c:formatCode>
                <c:ptCount val="3"/>
                <c:pt idx="0">
                  <c:v>0.9087883764717134</c:v>
                </c:pt>
                <c:pt idx="1">
                  <c:v>0.90444471855446429</c:v>
                </c:pt>
                <c:pt idx="2">
                  <c:v>0.9116647538182111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2E-4C43-ADD7-87AA9092C36E}"/>
            </c:ext>
          </c:extLst>
        </c:ser>
        <c:ser>
          <c:idx val="9"/>
          <c:order val="9"/>
          <c:tx>
            <c:strRef>
              <c:f>MonthlyGraph_PL21!$A$32</c:f>
              <c:strCache>
                <c:ptCount val="1"/>
                <c:pt idx="0">
                  <c:v>Lg C &amp; I_CCEA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MonthlyGraph_PL21!$B$32:$D$32</c:f>
              <c:numCache>
                <c:formatCode>0%</c:formatCode>
                <c:ptCount val="3"/>
                <c:pt idx="0">
                  <c:v>4.3418902961439437E-2</c:v>
                </c:pt>
                <c:pt idx="1">
                  <c:v>4.4408220763301254E-2</c:v>
                </c:pt>
                <c:pt idx="2">
                  <c:v>4.2229551666456984E-2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2E-4C43-ADD7-87AA9092C36E}"/>
            </c:ext>
          </c:extLst>
        </c:ser>
        <c:ser>
          <c:idx val="10"/>
          <c:order val="10"/>
          <c:tx>
            <c:strRef>
              <c:f>MonthlyGraph_PL21!$A$33</c:f>
              <c:strCache>
                <c:ptCount val="1"/>
                <c:pt idx="0">
                  <c:v>St Lighting_CS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MonthlyGraph_PL21!$B$33:$D$33</c:f>
              <c:numCache>
                <c:formatCode>0%</c:formatCode>
                <c:ptCount val="3"/>
                <c:pt idx="0">
                  <c:v>0.6632231883445191</c:v>
                </c:pt>
                <c:pt idx="1">
                  <c:v>0.69117172950368588</c:v>
                </c:pt>
                <c:pt idx="2">
                  <c:v>0.66455226474758833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2E-4C43-ADD7-87AA9092C36E}"/>
            </c:ext>
          </c:extLst>
        </c:ser>
        <c:ser>
          <c:idx val="11"/>
          <c:order val="11"/>
          <c:tx>
            <c:strRef>
              <c:f>MonthlyGraph_PL21!$A$34</c:f>
              <c:strCache>
                <c:ptCount val="1"/>
                <c:pt idx="0">
                  <c:v>St Lighting_CCEA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MonthlyGraph_PL21!$B$24:$D$24</c:f>
              <c:numCache>
                <c:formatCode>[$-409]mmm\-yy;@</c:formatCode>
                <c:ptCount val="3"/>
                <c:pt idx="0">
                  <c:v>44562</c:v>
                </c:pt>
                <c:pt idx="1">
                  <c:v>44594</c:v>
                </c:pt>
                <c:pt idx="2">
                  <c:v>44626</c:v>
                </c:pt>
              </c:numCache>
            </c:numRef>
          </c:cat>
          <c:val>
            <c:numRef>
              <c:f>MonthlyGraph_PL21!$B$34:$D$34</c:f>
              <c:numCache>
                <c:formatCode>0%</c:formatCode>
                <c:ptCount val="3"/>
                <c:pt idx="0">
                  <c:v>0.14167554287909123</c:v>
                </c:pt>
                <c:pt idx="1">
                  <c:v>0.14423168973812389</c:v>
                </c:pt>
                <c:pt idx="2">
                  <c:v>0.14647395129412624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00760"/>
        <c:axId val="535008632"/>
      </c:lineChart>
      <c:dateAx>
        <c:axId val="5350007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8632"/>
        <c:crosses val="autoZero"/>
        <c:auto val="1"/>
        <c:lblOffset val="100"/>
        <c:baseTimeUnit val="months"/>
      </c:dateAx>
      <c:valAx>
        <c:axId val="53500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0760"/>
        <c:crosses val="autoZero"/>
        <c:crossBetween val="between"/>
        <c:majorUnit val="5.000000000000001E-2"/>
      </c:valAx>
      <c:valAx>
        <c:axId val="534997480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93544"/>
        <c:crosses val="max"/>
        <c:crossBetween val="between"/>
        <c:majorUnit val="5.000000000000001E-2"/>
      </c:valAx>
      <c:catAx>
        <c:axId val="534993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997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6303593667167413E-2"/>
          <c:y val="9.5826789779146687E-2"/>
          <c:w val="0.86419441236949834"/>
          <c:h val="9.6305285342070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url=https%3A%2F%2Fwww.slideshare.net%2Fsergioaltea%2Fwarm-and-cold-colors&amp;psig=AOvVaw2na9QJsWtYSWHhjjbMhPhU&amp;ust=1581048493751000&amp;source=images&amp;cd=vfe&amp;ved=0CAIQjRxqFwoTCKCB3uCGvOcCFQAAAAAdAAAAAB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10</xdr:col>
      <xdr:colOff>190500</xdr:colOff>
      <xdr:row>127</xdr:row>
      <xdr:rowOff>0</xdr:rowOff>
    </xdr:to>
    <xdr:pic>
      <xdr:nvPicPr>
        <xdr:cNvPr id="2" name="Picture 1" descr="Image result for what cold colors a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328A4A-07BD-4DF6-A874-421BA9A4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456400"/>
          <a:ext cx="6375400" cy="465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1547813</xdr:colOff>
      <xdr:row>43</xdr:row>
      <xdr:rowOff>0</xdr:rowOff>
    </xdr:from>
    <xdr:to>
      <xdr:col>4</xdr:col>
      <xdr:colOff>0</xdr:colOff>
      <xdr:row>70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C9DCE-2D3C-4F68-8BFC-E0079269B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0.11359</cdr:x>
      <cdr:y>0.19839</cdr:y>
    </cdr:from>
    <cdr:to>
      <cdr:x>0.43728</cdr:x>
      <cdr:y>0.30384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15E426-0084-429A-8084-3E412E725B86}"/>
            </a:ext>
          </a:extLst>
        </cdr:cNvPr>
        <cdr:cNvSpPr txBox="1"/>
      </cdr:nvSpPr>
      <cdr:spPr>
        <a:xfrm xmlns:a="http://schemas.openxmlformats.org/drawingml/2006/main">
          <a:off x="902072" y="843735"/>
          <a:ext cx="2570586" cy="44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CS = Competitive</a:t>
          </a:r>
          <a:r>
            <a:rPr lang="en-US" sz="1100" baseline="0"/>
            <a:t> Supply </a:t>
          </a:r>
        </a:p>
        <a:p xmlns:a="http://schemas.openxmlformats.org/drawingml/2006/main">
          <a:r>
            <a:rPr lang="en-US" sz="1100" baseline="0"/>
            <a:t>CCEA = Community Choice Aggreation </a:t>
          </a:r>
          <a:endParaRPr lang="en-US" sz="1100"/>
        </a:p>
      </cdr:txBody>
    </cdr:sp>
  </cdr:relSizeAnchor>
  <cdr:relSizeAnchor xmlns:cdr="http://schemas.openxmlformats.org/drawingml/2006/chartDrawing">
    <cdr:from>
      <cdr:x>0.38707</cdr:x>
      <cdr:y>0.25201</cdr:y>
    </cdr:from>
    <cdr:to>
      <cdr:x>0.39802</cdr:x>
      <cdr:y>0.2705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F3D92C3A-F1A1-4270-9F79-F619E3D7F979}"/>
            </a:ext>
          </a:extLst>
        </cdr:cNvPr>
        <cdr:cNvSpPr/>
      </cdr:nvSpPr>
      <cdr:spPr>
        <a:xfrm xmlns:a="http://schemas.openxmlformats.org/drawingml/2006/main">
          <a:off x="3230562" y="1246187"/>
          <a:ext cx="91440" cy="91440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0.29387</cdr:x>
      <cdr:y>0.21669</cdr:y>
    </cdr:from>
    <cdr:to>
      <cdr:x>0.30482</cdr:x>
      <cdr:y>0.23518</cdr:y>
    </cdr:to>
    <cdr:sp macro="" textlink="">
      <cdr:nvSpPr>
        <cdr:cNvPr id="4" name="Isosceles Triangle 3">
          <a:extLst xmlns:a="http://schemas.openxmlformats.org/drawingml/2006/main">
            <a:ext uri="{FF2B5EF4-FFF2-40B4-BE49-F238E27FC236}">
              <a16:creationId xmlns:a16="http://schemas.microsoft.com/office/drawing/2014/main" id="{9FE12C4A-5CB3-41A2-9A85-C998DB5150A0}"/>
            </a:ext>
          </a:extLst>
        </cdr:cNvPr>
        <cdr:cNvSpPr/>
      </cdr:nvSpPr>
      <cdr:spPr>
        <a:xfrm xmlns:a="http://schemas.openxmlformats.org/drawingml/2006/main">
          <a:off x="2452686" y="1071562"/>
          <a:ext cx="91440" cy="91440"/>
        </a:xfrm>
        <a:prstGeom xmlns:a="http://schemas.openxmlformats.org/drawingml/2006/main" prst="triangl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zazy_atala_mass_gov/Documents/HomeDrive/mydocs/Migration-EMIT/ELECTRIC/Administer/Reporting/20210920_2021ElectricFullWEBPosting01to08withRate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NE-TEAMS-PolicyandPlanning/Shared%20Documents/Data%20and%20EMIT/Customer%20Choice/Electric%20Customer%20Choice/Monthly%20Migration%20Summary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AYOUT"/>
      <sheetName val="JAN"/>
      <sheetName val="FEB"/>
      <sheetName val="MAR"/>
      <sheetName val="APR"/>
      <sheetName val="MAY"/>
      <sheetName val="JUNE"/>
      <sheetName val="JULY"/>
      <sheetName val="AUG"/>
      <sheetName val="ElectricRates"/>
      <sheetName val="SEP"/>
      <sheetName val="OCT"/>
      <sheetName val="NOV"/>
      <sheetName val="DEC"/>
      <sheetName val="Annual"/>
      <sheetName val="DPURATE"/>
    </sheetNames>
    <sheetDataSet>
      <sheetData sheetId="0"/>
      <sheetData sheetId="1">
        <row r="21">
          <cell r="B21" t="str">
            <v>January</v>
          </cell>
        </row>
        <row r="22">
          <cell r="B22" t="str">
            <v>February</v>
          </cell>
        </row>
        <row r="23">
          <cell r="B23" t="str">
            <v>March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</sheetNames>
    <sheetDataSet>
      <sheetData sheetId="0">
        <row r="22">
          <cell r="N22">
            <v>44197</v>
          </cell>
          <cell r="O22">
            <v>44228</v>
          </cell>
          <cell r="P22">
            <v>44256</v>
          </cell>
          <cell r="Q22">
            <v>44287</v>
          </cell>
          <cell r="R22">
            <v>44317</v>
          </cell>
          <cell r="S22">
            <v>44348</v>
          </cell>
          <cell r="T22">
            <v>44378</v>
          </cell>
          <cell r="U22">
            <v>44409</v>
          </cell>
          <cell r="V22">
            <v>44440</v>
          </cell>
          <cell r="W22">
            <v>44470</v>
          </cell>
          <cell r="X22">
            <v>44501</v>
          </cell>
          <cell r="Y22">
            <v>44531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tala, Zazy (ENE)" id="{010BBE90-ABDA-4F16-A319-FAD387075AB4}" userId="S::zazy.atala@mass.gov::cbb4b18c-414e-4b7a-8d66-b3553efebe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07E3484D-7F95-40D6-87BB-2FEF45F92F3A}">
    <text>The percentage represents all the reporting of all the comeptitive suppliers by utilities</text>
  </threadedComment>
  <threadedComment ref="O2" dT="2021-05-12T14:20:02.12" personId="{010BBE90-ABDA-4F16-A319-FAD387075AB4}" id="{A40F19DC-96D8-4687-AD69-92C301C33F01}">
    <text>Percentage reflects what has been reported by National Grid and Fitchburg only.  Eversource is not included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D24FE929-83F7-4F0D-8BB4-C45D847358CA}">
    <text>The percentage represents all the reporting of all the comeptitive suppliers by utilities</text>
  </threadedComment>
  <threadedComment ref="O2" dT="2021-05-12T14:20:02.12" personId="{010BBE90-ABDA-4F16-A319-FAD387075AB4}" id="{EAB39771-7E60-4AAB-9CE6-533811BBE96E}">
    <text>Percentage reflects what has been reported by National Grid and Fitchburg only.  Eversource is not included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772CC986-CD92-459C-AF2F-02F4A68B0ABD}">
    <text>The percentage represents all the reporting of all the comeptitive suppliers by utilities</text>
  </threadedComment>
  <threadedComment ref="O2" dT="2021-05-12T14:20:02.12" personId="{010BBE90-ABDA-4F16-A319-FAD387075AB4}" id="{F738A837-040D-43F4-90E0-EBBE617A74F2}">
    <text>Percentage reflects what has been reported by National Grid and Fitchburg only.  Eversource is not included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53C5-F5CE-4B8B-AFC5-B774BA4EE23C}">
  <sheetPr>
    <tabColor theme="1" tint="0.34998626667073579"/>
  </sheetPr>
  <dimension ref="A1:S157"/>
  <sheetViews>
    <sheetView workbookViewId="0">
      <selection activeCell="A3" sqref="A3"/>
    </sheetView>
  </sheetViews>
  <sheetFormatPr defaultColWidth="9.28515625" defaultRowHeight="13.9"/>
  <cols>
    <col min="1" max="1" width="12.7109375" style="1" customWidth="1"/>
    <col min="2" max="2" width="11.7109375" style="1" customWidth="1"/>
    <col min="3" max="9" width="9.28515625" style="1"/>
    <col min="10" max="10" width="12.5703125" style="1" customWidth="1"/>
    <col min="11" max="11" width="14" style="1" customWidth="1"/>
    <col min="12" max="16384" width="9.28515625" style="1"/>
  </cols>
  <sheetData>
    <row r="1" spans="1:15" ht="18.399999999999999">
      <c r="A1" s="110" t="s">
        <v>0</v>
      </c>
      <c r="B1" s="111"/>
      <c r="C1" s="111"/>
      <c r="D1" s="111"/>
      <c r="E1" s="111"/>
      <c r="F1" s="111"/>
      <c r="G1" s="111"/>
      <c r="H1" s="112"/>
      <c r="I1" s="112"/>
      <c r="J1" s="112"/>
      <c r="K1" s="112"/>
      <c r="L1" s="112"/>
      <c r="M1" s="112"/>
      <c r="N1" s="112"/>
      <c r="O1" s="112"/>
    </row>
    <row r="2" spans="1:15" ht="18.399999999999999">
      <c r="A2" s="113" t="s">
        <v>1</v>
      </c>
      <c r="B2" s="114"/>
      <c r="C2" s="114"/>
      <c r="D2" s="114"/>
      <c r="E2" s="114"/>
      <c r="F2" s="114"/>
      <c r="G2" s="115"/>
    </row>
    <row r="3" spans="1:15" ht="18.399999999999999">
      <c r="A3" s="113" t="s">
        <v>2</v>
      </c>
      <c r="B3" s="114"/>
      <c r="C3" s="114"/>
      <c r="D3" s="114"/>
      <c r="E3" s="114"/>
      <c r="F3" s="114"/>
      <c r="G3" s="115"/>
    </row>
    <row r="4" spans="1:15" ht="18.399999999999999">
      <c r="A4" s="113" t="s">
        <v>3</v>
      </c>
      <c r="B4" s="116"/>
      <c r="C4" s="116"/>
      <c r="D4" s="117"/>
      <c r="E4" s="118"/>
      <c r="F4" s="118"/>
    </row>
    <row r="5" spans="1:15" ht="18.399999999999999">
      <c r="A5" s="113" t="s">
        <v>4</v>
      </c>
      <c r="B5" s="119"/>
      <c r="C5" s="119"/>
      <c r="D5" s="120"/>
      <c r="E5" s="121"/>
      <c r="F5" s="121"/>
    </row>
    <row r="6" spans="1:15" ht="13.15">
      <c r="A6" s="121"/>
      <c r="B6" s="119"/>
      <c r="C6" s="119"/>
      <c r="D6" s="120"/>
      <c r="E6" s="121"/>
      <c r="F6" s="121"/>
    </row>
    <row r="7" spans="1:15" ht="13.15">
      <c r="A7" s="121"/>
      <c r="B7" s="119"/>
      <c r="C7" s="119"/>
      <c r="D7" s="120"/>
      <c r="E7" s="121"/>
      <c r="F7" s="121"/>
    </row>
    <row r="8" spans="1:15" ht="21">
      <c r="A8" s="122" t="s">
        <v>5</v>
      </c>
      <c r="B8" s="123"/>
      <c r="C8" s="123"/>
      <c r="D8" s="123"/>
      <c r="E8" s="123"/>
      <c r="F8" s="123"/>
      <c r="G8" s="123"/>
      <c r="H8" s="123"/>
      <c r="I8" s="123"/>
      <c r="J8" s="123"/>
      <c r="K8" s="124"/>
      <c r="L8" s="124"/>
      <c r="M8" s="124"/>
      <c r="N8" s="124"/>
      <c r="O8" s="124"/>
    </row>
    <row r="9" spans="1:15" ht="16.149999999999999" thickBot="1">
      <c r="A9" s="125"/>
      <c r="B9" s="126"/>
      <c r="C9" s="126"/>
      <c r="D9" s="126"/>
      <c r="E9" s="126"/>
      <c r="F9" s="126"/>
      <c r="G9" s="126"/>
      <c r="H9" s="126"/>
      <c r="I9" s="126"/>
      <c r="J9" s="126"/>
      <c r="K9"/>
      <c r="L9"/>
      <c r="M9"/>
      <c r="N9"/>
      <c r="O9"/>
    </row>
    <row r="10" spans="1:15" ht="15.4">
      <c r="A10" s="127" t="s">
        <v>6</v>
      </c>
      <c r="B10" s="128" t="s">
        <v>7</v>
      </c>
      <c r="C10" s="128"/>
      <c r="D10" s="128"/>
      <c r="E10" s="128"/>
      <c r="F10" s="128"/>
      <c r="G10" s="128"/>
      <c r="H10" s="128"/>
      <c r="I10" s="128"/>
      <c r="J10" s="128"/>
      <c r="K10" s="129"/>
      <c r="L10" s="129"/>
      <c r="M10" s="129"/>
      <c r="N10" s="129"/>
      <c r="O10" s="130"/>
    </row>
    <row r="11" spans="1:15" ht="15.4">
      <c r="A11" s="131"/>
      <c r="B11" s="126"/>
      <c r="C11" s="126"/>
      <c r="D11" s="126"/>
      <c r="E11" s="126"/>
      <c r="F11" s="126"/>
      <c r="G11" s="126"/>
      <c r="H11" s="126"/>
      <c r="I11" s="126"/>
      <c r="J11" s="126"/>
      <c r="K11"/>
      <c r="L11"/>
      <c r="M11"/>
      <c r="N11"/>
      <c r="O11" s="132"/>
    </row>
    <row r="12" spans="1:15" ht="15.4">
      <c r="A12" s="133">
        <v>1</v>
      </c>
      <c r="B12" s="134" t="s">
        <v>8</v>
      </c>
      <c r="C12" s="126"/>
      <c r="D12" s="126"/>
      <c r="E12" s="126"/>
      <c r="F12" s="126"/>
      <c r="G12" s="126"/>
      <c r="H12" s="126"/>
      <c r="I12" s="126"/>
      <c r="J12" s="126"/>
      <c r="K12"/>
      <c r="L12"/>
      <c r="M12"/>
      <c r="N12"/>
      <c r="O12" s="132"/>
    </row>
    <row r="13" spans="1:15" ht="15.4">
      <c r="A13" s="133">
        <v>2</v>
      </c>
      <c r="B13" s="134" t="s">
        <v>9</v>
      </c>
      <c r="C13" s="126"/>
      <c r="D13" s="126"/>
      <c r="E13" s="126"/>
      <c r="F13" s="126"/>
      <c r="G13" s="126"/>
      <c r="H13" s="126"/>
      <c r="I13" s="126"/>
      <c r="J13" s="126"/>
      <c r="K13"/>
      <c r="L13"/>
      <c r="M13"/>
      <c r="N13"/>
      <c r="O13" s="132"/>
    </row>
    <row r="14" spans="1:15" ht="15.4">
      <c r="A14" s="133">
        <v>3</v>
      </c>
      <c r="B14" s="134" t="s">
        <v>10</v>
      </c>
      <c r="C14" s="126"/>
      <c r="D14" s="126"/>
      <c r="E14" s="126"/>
      <c r="F14" s="126"/>
      <c r="G14" s="126"/>
      <c r="H14" s="126"/>
      <c r="I14" s="126"/>
      <c r="J14" s="126"/>
      <c r="K14"/>
      <c r="L14"/>
      <c r="M14"/>
      <c r="N14"/>
      <c r="O14" s="132"/>
    </row>
    <row r="15" spans="1:15" ht="15.4">
      <c r="A15" s="133"/>
      <c r="B15" s="134"/>
      <c r="C15" s="126"/>
      <c r="D15" s="126"/>
      <c r="E15" s="126"/>
      <c r="F15" s="126"/>
      <c r="G15" s="126"/>
      <c r="H15" s="126"/>
      <c r="I15" s="126"/>
      <c r="J15" s="126"/>
      <c r="K15"/>
      <c r="L15"/>
      <c r="M15"/>
      <c r="N15"/>
      <c r="O15" s="132"/>
    </row>
    <row r="16" spans="1:15" ht="15.4">
      <c r="A16" s="133">
        <v>4</v>
      </c>
      <c r="B16" s="134" t="s">
        <v>11</v>
      </c>
      <c r="C16" s="126"/>
      <c r="D16" s="126"/>
      <c r="E16" s="126"/>
      <c r="F16" s="126"/>
      <c r="G16" s="126"/>
      <c r="H16" s="126"/>
      <c r="I16" s="126"/>
      <c r="J16" s="126"/>
      <c r="K16"/>
      <c r="L16"/>
      <c r="M16"/>
      <c r="N16"/>
      <c r="O16" s="132"/>
    </row>
    <row r="17" spans="1:15" ht="15.4">
      <c r="A17" s="133">
        <v>5</v>
      </c>
      <c r="B17" s="134" t="s">
        <v>12</v>
      </c>
      <c r="C17" s="126"/>
      <c r="D17" s="126"/>
      <c r="E17" s="126"/>
      <c r="F17" s="126"/>
      <c r="G17" s="126"/>
      <c r="H17" s="126"/>
      <c r="I17" s="126"/>
      <c r="J17" s="126"/>
      <c r="K17"/>
      <c r="L17"/>
      <c r="M17"/>
      <c r="N17"/>
      <c r="O17" s="132"/>
    </row>
    <row r="18" spans="1:15" ht="16.149999999999999" thickBot="1">
      <c r="A18" s="135"/>
      <c r="B18" s="136"/>
      <c r="C18" s="136"/>
      <c r="D18" s="136"/>
      <c r="E18" s="136"/>
      <c r="F18" s="136"/>
      <c r="G18" s="136"/>
      <c r="H18" s="136"/>
      <c r="I18" s="136"/>
      <c r="J18" s="136"/>
      <c r="K18" s="137"/>
      <c r="L18" s="137"/>
      <c r="M18" s="137"/>
      <c r="N18" s="137"/>
      <c r="O18" s="138"/>
    </row>
    <row r="19" spans="1:15" ht="15.4">
      <c r="A19" s="139"/>
      <c r="B19" s="126"/>
      <c r="C19" s="126"/>
      <c r="D19" s="126"/>
      <c r="E19" s="126"/>
      <c r="F19" s="126"/>
      <c r="G19" s="126"/>
      <c r="H19" s="126"/>
      <c r="I19" s="126"/>
      <c r="J19" s="126"/>
      <c r="K19"/>
      <c r="L19"/>
      <c r="M19"/>
      <c r="N19"/>
      <c r="O19"/>
    </row>
    <row r="20" spans="1:15" ht="15.4">
      <c r="A20" s="140" t="s">
        <v>13</v>
      </c>
      <c r="B20" s="141">
        <v>2023</v>
      </c>
      <c r="C20" s="126"/>
      <c r="D20" s="126"/>
      <c r="E20" s="126"/>
      <c r="F20" s="126"/>
      <c r="G20" s="126"/>
      <c r="H20" s="126"/>
      <c r="I20" s="126"/>
      <c r="J20" s="126"/>
      <c r="K20"/>
      <c r="L20"/>
      <c r="M20"/>
      <c r="N20"/>
      <c r="O20"/>
    </row>
    <row r="21" spans="1:15" ht="15.4">
      <c r="A21" s="139"/>
      <c r="B21" s="126"/>
      <c r="C21" s="126"/>
      <c r="D21" s="126"/>
      <c r="E21" s="126"/>
      <c r="F21" s="126"/>
      <c r="G21" s="126"/>
      <c r="H21" s="126"/>
      <c r="I21" s="126"/>
      <c r="J21" s="126"/>
      <c r="K21"/>
      <c r="L21"/>
      <c r="M21"/>
      <c r="N21"/>
      <c r="O21"/>
    </row>
    <row r="22" spans="1:15" ht="15.4">
      <c r="A22" s="142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/>
      <c r="L22"/>
      <c r="M22"/>
      <c r="N22"/>
      <c r="O22"/>
    </row>
    <row r="23" spans="1:15" ht="15.4">
      <c r="A23" s="126"/>
      <c r="B23" s="143" t="s">
        <v>15</v>
      </c>
      <c r="C23" s="143"/>
      <c r="D23" s="143"/>
      <c r="E23" s="143"/>
      <c r="F23" s="143"/>
      <c r="G23" s="143"/>
      <c r="H23" s="143"/>
      <c r="I23" s="143"/>
      <c r="J23"/>
      <c r="K23"/>
      <c r="L23"/>
      <c r="M23"/>
      <c r="N23"/>
      <c r="O23"/>
    </row>
    <row r="24" spans="1:15" ht="15.4">
      <c r="A24" s="126"/>
      <c r="B24" s="143" t="s">
        <v>16</v>
      </c>
      <c r="C24" s="143"/>
      <c r="D24" s="143"/>
      <c r="E24" s="143"/>
      <c r="F24" s="143"/>
      <c r="G24" s="143"/>
      <c r="H24" s="143"/>
      <c r="I24" s="143"/>
      <c r="J24"/>
      <c r="K24"/>
      <c r="L24"/>
      <c r="M24"/>
      <c r="N24"/>
      <c r="O24"/>
    </row>
    <row r="25" spans="1:15" ht="15.4">
      <c r="A25" s="126"/>
      <c r="B25" s="126" t="s">
        <v>17</v>
      </c>
      <c r="C25" s="126"/>
      <c r="D25" s="126"/>
      <c r="E25" s="126"/>
      <c r="F25" s="126"/>
      <c r="G25" s="126"/>
      <c r="H25" s="126"/>
      <c r="I25" s="126"/>
      <c r="J25" s="126"/>
      <c r="K25"/>
      <c r="L25"/>
      <c r="M25"/>
      <c r="N25"/>
      <c r="O25"/>
    </row>
    <row r="26" spans="1:15" ht="15.4">
      <c r="A26" s="126"/>
      <c r="B26" s="126" t="s">
        <v>18</v>
      </c>
      <c r="C26" s="126"/>
      <c r="D26" s="126"/>
      <c r="E26" s="126"/>
      <c r="F26" s="126"/>
      <c r="G26" s="126"/>
      <c r="H26" s="126"/>
      <c r="I26" s="126"/>
      <c r="J26" s="126"/>
      <c r="K26"/>
      <c r="L26"/>
      <c r="M26"/>
      <c r="N26"/>
      <c r="O26"/>
    </row>
    <row r="27" spans="1:15" ht="15.4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/>
      <c r="L27"/>
      <c r="M27"/>
      <c r="N27"/>
      <c r="O27"/>
    </row>
    <row r="28" spans="1:15" ht="15.4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/>
      <c r="L28"/>
      <c r="M28"/>
      <c r="N28"/>
      <c r="O28"/>
    </row>
    <row r="29" spans="1:15" ht="15.4">
      <c r="A29" s="142" t="s">
        <v>19</v>
      </c>
      <c r="B29" s="126"/>
      <c r="C29" s="126"/>
      <c r="D29" s="126"/>
      <c r="E29" s="126"/>
      <c r="F29" s="126"/>
      <c r="G29" s="126"/>
      <c r="H29" s="126"/>
      <c r="I29" s="126"/>
      <c r="J29" s="126"/>
      <c r="K29"/>
      <c r="L29"/>
      <c r="M29"/>
      <c r="N29"/>
      <c r="O29"/>
    </row>
    <row r="30" spans="1:15" ht="15.4">
      <c r="A30" s="142"/>
      <c r="J30" s="126"/>
      <c r="K30"/>
      <c r="L30"/>
      <c r="M30"/>
      <c r="N30"/>
      <c r="O30"/>
    </row>
    <row r="31" spans="1:15" ht="15.4">
      <c r="A31" s="126"/>
      <c r="B31" s="126" t="s">
        <v>20</v>
      </c>
      <c r="C31" s="126"/>
      <c r="D31" s="126"/>
      <c r="E31" s="126"/>
      <c r="F31" s="126"/>
      <c r="G31" s="126"/>
      <c r="H31" s="126"/>
      <c r="I31" s="126"/>
      <c r="J31" s="126"/>
      <c r="K31"/>
      <c r="L31"/>
      <c r="M31"/>
      <c r="N31"/>
      <c r="O31"/>
    </row>
    <row r="32" spans="1:15" ht="15.4">
      <c r="A32" s="126"/>
      <c r="B32" s="126" t="s">
        <v>21</v>
      </c>
      <c r="C32" s="126"/>
      <c r="D32" s="126"/>
      <c r="E32" s="126"/>
      <c r="F32" s="126"/>
      <c r="G32" s="126"/>
      <c r="H32" s="126"/>
      <c r="I32" s="126"/>
      <c r="J32" s="126"/>
      <c r="K32"/>
      <c r="L32"/>
      <c r="M32"/>
      <c r="N32"/>
      <c r="O32"/>
    </row>
    <row r="33" spans="1:15" ht="15.4">
      <c r="A33" s="126"/>
      <c r="B33" s="126" t="s">
        <v>22</v>
      </c>
      <c r="C33" s="126"/>
      <c r="D33" s="126"/>
      <c r="E33" s="126"/>
      <c r="F33" s="126"/>
      <c r="G33" s="126"/>
      <c r="H33" s="126"/>
      <c r="I33" s="126"/>
      <c r="J33" s="126"/>
      <c r="K33"/>
      <c r="L33"/>
      <c r="M33"/>
      <c r="N33"/>
      <c r="O33"/>
    </row>
    <row r="34" spans="1:15" ht="15.4">
      <c r="A34" s="126"/>
      <c r="B34" s="126"/>
      <c r="C34" s="126" t="s">
        <v>23</v>
      </c>
      <c r="D34" s="126"/>
      <c r="E34" s="126"/>
      <c r="F34" s="126"/>
      <c r="G34" s="126"/>
      <c r="H34" s="126"/>
      <c r="I34" s="126"/>
      <c r="J34" s="126"/>
      <c r="K34"/>
      <c r="L34"/>
      <c r="M34"/>
      <c r="N34"/>
      <c r="O34"/>
    </row>
    <row r="35" spans="1:15" ht="15.4">
      <c r="A35" s="126"/>
      <c r="B35" s="126"/>
      <c r="C35" s="126" t="s">
        <v>24</v>
      </c>
      <c r="D35" s="126"/>
      <c r="E35" s="126"/>
      <c r="F35" s="126"/>
      <c r="G35" s="126"/>
      <c r="H35" s="126"/>
      <c r="I35" s="126"/>
      <c r="J35" s="126"/>
      <c r="K35"/>
      <c r="L35"/>
      <c r="M35"/>
      <c r="N35"/>
      <c r="O35"/>
    </row>
    <row r="36" spans="1:15" ht="15.4">
      <c r="A36" s="126"/>
      <c r="B36" s="126"/>
      <c r="C36" s="126" t="s">
        <v>25</v>
      </c>
      <c r="D36" s="126"/>
      <c r="E36" s="126"/>
      <c r="F36" s="126"/>
      <c r="G36" s="126"/>
      <c r="H36" s="126"/>
      <c r="I36" s="126"/>
      <c r="J36" s="126"/>
      <c r="K36"/>
      <c r="L36"/>
      <c r="M36"/>
      <c r="N36"/>
      <c r="O36"/>
    </row>
    <row r="37" spans="1:15" ht="15.4">
      <c r="A37" s="126"/>
      <c r="B37" s="126" t="s">
        <v>26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.4">
      <c r="A38" s="126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5.4">
      <c r="A39" s="126"/>
      <c r="B39" s="126" t="s">
        <v>27</v>
      </c>
      <c r="C39" s="126"/>
      <c r="D39" s="126"/>
      <c r="E39" s="126"/>
      <c r="F39" s="126"/>
      <c r="G39" s="126"/>
      <c r="H39" s="126"/>
      <c r="I39" s="126"/>
      <c r="J39" s="126"/>
      <c r="K39"/>
      <c r="L39"/>
      <c r="M39"/>
      <c r="N39"/>
      <c r="O39"/>
    </row>
    <row r="40" spans="1:15" ht="15.4">
      <c r="A40" s="126"/>
      <c r="B40" s="126"/>
      <c r="C40" s="126" t="s">
        <v>28</v>
      </c>
      <c r="D40" s="126"/>
      <c r="E40" s="126"/>
      <c r="F40" s="126"/>
      <c r="G40" s="126"/>
      <c r="H40" s="126"/>
      <c r="I40" s="126"/>
      <c r="J40" s="126"/>
      <c r="K40"/>
      <c r="L40"/>
      <c r="M40"/>
      <c r="N40"/>
      <c r="O40"/>
    </row>
    <row r="41" spans="1:15" ht="15.4">
      <c r="A41" s="126"/>
      <c r="B41" s="126"/>
      <c r="C41" s="126"/>
      <c r="D41" s="126" t="s">
        <v>29</v>
      </c>
      <c r="E41" s="126"/>
      <c r="F41" s="126"/>
      <c r="G41" s="126"/>
      <c r="H41" s="126"/>
      <c r="I41" s="126"/>
      <c r="J41" s="126"/>
      <c r="K41"/>
      <c r="L41"/>
      <c r="M41"/>
      <c r="N41"/>
      <c r="O41"/>
    </row>
    <row r="42" spans="1:15" ht="15.4">
      <c r="A42" s="126"/>
      <c r="B42" s="126"/>
      <c r="C42" s="126" t="s">
        <v>30</v>
      </c>
      <c r="D42" s="126"/>
      <c r="E42" s="126"/>
      <c r="F42" s="126"/>
      <c r="G42" s="126"/>
      <c r="H42" s="126"/>
      <c r="I42" s="126"/>
      <c r="J42" s="126"/>
      <c r="K42"/>
      <c r="L42"/>
      <c r="M42"/>
      <c r="N42"/>
      <c r="O42"/>
    </row>
    <row r="43" spans="1:15" ht="15.4">
      <c r="A43" s="126"/>
      <c r="B43" s="126"/>
      <c r="C43" s="126"/>
      <c r="D43" s="126" t="s">
        <v>31</v>
      </c>
      <c r="E43" s="126"/>
      <c r="F43" s="126"/>
      <c r="G43" s="126"/>
      <c r="H43" s="126"/>
      <c r="I43" s="126"/>
      <c r="J43" s="126"/>
      <c r="K43"/>
      <c r="L43"/>
      <c r="M43"/>
      <c r="N43"/>
      <c r="O43"/>
    </row>
    <row r="44" spans="1:15" ht="15.4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/>
      <c r="L44"/>
      <c r="M44"/>
      <c r="N44"/>
      <c r="O44"/>
    </row>
    <row r="45" spans="1:15" ht="15.4">
      <c r="A45" s="142" t="s">
        <v>32</v>
      </c>
      <c r="B45" s="126"/>
      <c r="C45" s="126"/>
      <c r="D45" s="126"/>
      <c r="E45" s="126"/>
      <c r="F45" s="126"/>
      <c r="G45" s="126"/>
      <c r="H45" s="126"/>
      <c r="I45" s="126"/>
      <c r="J45" s="126"/>
      <c r="K45"/>
      <c r="L45"/>
      <c r="M45"/>
      <c r="N45"/>
      <c r="O45"/>
    </row>
    <row r="46" spans="1:15" ht="15.4">
      <c r="A46" s="142"/>
      <c r="B46" s="126"/>
      <c r="C46" s="126"/>
      <c r="D46" s="126"/>
      <c r="E46" s="126"/>
      <c r="F46" s="126"/>
      <c r="G46" s="126"/>
      <c r="H46" s="126"/>
      <c r="I46" s="126"/>
      <c r="J46" s="126"/>
      <c r="K46"/>
      <c r="L46"/>
      <c r="M46"/>
      <c r="N46"/>
      <c r="O46"/>
    </row>
    <row r="47" spans="1:15" ht="15.6">
      <c r="A47" s="142"/>
      <c r="B47" s="126" t="s">
        <v>33</v>
      </c>
      <c r="C47" s="126"/>
      <c r="D47" s="126"/>
      <c r="E47" s="126"/>
      <c r="F47" s="126"/>
      <c r="G47" s="126"/>
      <c r="H47" s="126"/>
      <c r="I47" s="126"/>
      <c r="J47" s="126"/>
      <c r="K47"/>
      <c r="L47"/>
      <c r="M47"/>
      <c r="N47"/>
      <c r="O47"/>
    </row>
    <row r="48" spans="1:15" ht="15.6">
      <c r="A48" s="142"/>
      <c r="B48" s="126" t="s">
        <v>34</v>
      </c>
      <c r="C48" s="126"/>
      <c r="D48" s="126"/>
      <c r="E48" s="126"/>
      <c r="F48" s="126"/>
      <c r="G48" s="126"/>
      <c r="H48" s="126"/>
      <c r="I48" s="126"/>
      <c r="J48" s="126"/>
      <c r="K48"/>
      <c r="L48"/>
      <c r="M48"/>
      <c r="N48"/>
      <c r="O48"/>
    </row>
    <row r="49" spans="1:15" ht="15.6">
      <c r="A49" s="142"/>
      <c r="B49" s="126" t="s">
        <v>35</v>
      </c>
      <c r="C49" s="126"/>
      <c r="D49" s="126"/>
      <c r="E49" s="126"/>
      <c r="F49" s="126"/>
      <c r="G49" s="126"/>
      <c r="H49" s="126"/>
      <c r="I49" s="126"/>
      <c r="J49" s="126"/>
      <c r="K49"/>
      <c r="L49"/>
      <c r="M49"/>
      <c r="N49"/>
      <c r="O49"/>
    </row>
    <row r="50" spans="1:15" ht="15.6">
      <c r="A50" s="142"/>
      <c r="B50" s="126"/>
      <c r="C50" s="126" t="s">
        <v>36</v>
      </c>
      <c r="D50" s="126"/>
      <c r="E50" s="126"/>
      <c r="F50" s="126"/>
      <c r="G50" s="126"/>
      <c r="H50" s="126"/>
      <c r="I50" s="126"/>
      <c r="J50" s="126"/>
      <c r="K50"/>
      <c r="L50"/>
      <c r="M50"/>
      <c r="N50"/>
      <c r="O50"/>
    </row>
    <row r="51" spans="1:15" ht="15.6">
      <c r="A51" s="142"/>
      <c r="B51" s="126"/>
      <c r="C51" s="126"/>
      <c r="D51" s="126"/>
      <c r="E51" s="126"/>
      <c r="F51" s="126"/>
      <c r="G51" s="126"/>
      <c r="H51" s="126"/>
      <c r="I51" s="126"/>
      <c r="J51" s="126"/>
      <c r="K51"/>
      <c r="L51"/>
      <c r="M51"/>
      <c r="N51"/>
      <c r="O51"/>
    </row>
    <row r="52" spans="1:15" ht="15.6">
      <c r="A52" s="126"/>
      <c r="B52" t="s">
        <v>37</v>
      </c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5.6">
      <c r="A53" s="126"/>
      <c r="B53"/>
      <c r="C53" t="s">
        <v>38</v>
      </c>
      <c r="D53"/>
      <c r="E53"/>
      <c r="F53"/>
      <c r="G53"/>
      <c r="H53"/>
      <c r="I53"/>
      <c r="J53"/>
      <c r="K53"/>
      <c r="L53"/>
      <c r="M53"/>
      <c r="N53"/>
      <c r="O53"/>
    </row>
    <row r="54" spans="1:15" ht="15.6">
      <c r="A54" s="126"/>
      <c r="B54"/>
      <c r="C54"/>
      <c r="D54" t="s">
        <v>39</v>
      </c>
      <c r="E54"/>
      <c r="F54"/>
      <c r="G54"/>
      <c r="H54"/>
      <c r="I54"/>
      <c r="J54"/>
      <c r="K54"/>
      <c r="L54"/>
      <c r="M54"/>
      <c r="N54"/>
      <c r="O54"/>
    </row>
    <row r="55" spans="1:15" ht="15.6">
      <c r="A55" s="126"/>
      <c r="B55"/>
      <c r="C55" t="s">
        <v>40</v>
      </c>
      <c r="D55"/>
      <c r="E55"/>
      <c r="F55"/>
      <c r="G55"/>
      <c r="H55"/>
      <c r="I55"/>
      <c r="J55"/>
      <c r="K55"/>
      <c r="L55"/>
      <c r="M55"/>
      <c r="N55"/>
      <c r="O55"/>
    </row>
    <row r="56" spans="1:15" ht="15.6">
      <c r="A56" s="126"/>
      <c r="B56"/>
      <c r="C56" t="s">
        <v>41</v>
      </c>
      <c r="D56"/>
      <c r="E56"/>
      <c r="F56"/>
      <c r="G56"/>
      <c r="H56"/>
      <c r="I56"/>
      <c r="J56"/>
      <c r="K56"/>
      <c r="L56"/>
      <c r="M56"/>
      <c r="N56"/>
      <c r="O56"/>
    </row>
    <row r="57" spans="1:15" ht="15.6">
      <c r="A57" s="142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4.45">
      <c r="A58"/>
      <c r="B58" t="s">
        <v>42</v>
      </c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4.45">
      <c r="A59"/>
      <c r="B59"/>
      <c r="C59" t="s">
        <v>43</v>
      </c>
      <c r="D59"/>
      <c r="E59"/>
      <c r="F59"/>
      <c r="G59"/>
      <c r="H59"/>
      <c r="I59"/>
      <c r="J59"/>
      <c r="K59"/>
      <c r="L59"/>
      <c r="M59"/>
      <c r="N59"/>
      <c r="O59"/>
    </row>
    <row r="60" spans="1:15" ht="14.45">
      <c r="A60"/>
      <c r="B60"/>
      <c r="C60" t="s">
        <v>44</v>
      </c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121"/>
      <c r="B61" s="119"/>
      <c r="C61" s="119"/>
      <c r="D61" s="120"/>
      <c r="E61" s="121"/>
      <c r="F61" s="121"/>
    </row>
    <row r="62" spans="1:15">
      <c r="A62" s="121"/>
      <c r="B62" s="119"/>
      <c r="C62" s="119"/>
      <c r="D62" s="120"/>
      <c r="E62" s="121"/>
      <c r="F62" s="121"/>
    </row>
    <row r="63" spans="1:15" ht="15.6">
      <c r="A63" s="144" t="s">
        <v>45</v>
      </c>
      <c r="B63" s="145"/>
      <c r="C63" s="145"/>
      <c r="D63" s="146"/>
      <c r="E63" s="147"/>
      <c r="F63" s="147"/>
      <c r="G63" s="148"/>
      <c r="H63" s="148"/>
      <c r="I63" s="148"/>
      <c r="J63" s="148"/>
      <c r="K63" s="148"/>
      <c r="L63" s="148"/>
      <c r="M63" s="148"/>
      <c r="N63" s="148"/>
      <c r="O63" s="148"/>
    </row>
    <row r="64" spans="1:15">
      <c r="A64" s="149"/>
      <c r="B64" s="119"/>
      <c r="C64" s="119"/>
      <c r="D64" s="120"/>
      <c r="E64" s="121"/>
      <c r="F64" s="121"/>
    </row>
    <row r="65" spans="1:19" ht="15.6">
      <c r="A65" s="150" t="s">
        <v>46</v>
      </c>
      <c r="B65" s="150"/>
      <c r="C65" s="151"/>
      <c r="D65" s="150"/>
      <c r="E65" s="151"/>
      <c r="F65" s="151"/>
      <c r="G65" s="151"/>
      <c r="H65" s="126"/>
    </row>
    <row r="66" spans="1:19" ht="15.6">
      <c r="A66" s="142" t="s">
        <v>47</v>
      </c>
      <c r="B66" s="125" t="s">
        <v>48</v>
      </c>
      <c r="C66" s="125"/>
      <c r="D66" s="152"/>
      <c r="E66" s="125"/>
      <c r="F66" s="125"/>
      <c r="G66" s="126"/>
      <c r="H66" s="126"/>
    </row>
    <row r="67" spans="1:19" ht="15.6">
      <c r="A67" s="142" t="s">
        <v>49</v>
      </c>
      <c r="B67" s="125" t="s">
        <v>50</v>
      </c>
      <c r="C67" s="125"/>
      <c r="D67" s="152"/>
      <c r="E67" s="125"/>
      <c r="F67" s="125"/>
      <c r="G67" s="126"/>
      <c r="H67" s="126"/>
    </row>
    <row r="68" spans="1:19" ht="15.6">
      <c r="A68" s="142" t="s">
        <v>51</v>
      </c>
      <c r="B68" s="125" t="s">
        <v>52</v>
      </c>
      <c r="C68" s="125"/>
      <c r="D68" s="152"/>
      <c r="E68" s="125"/>
      <c r="F68" s="125"/>
      <c r="G68" s="126"/>
      <c r="H68" s="126"/>
    </row>
    <row r="69" spans="1:19" ht="15.6">
      <c r="A69" s="224" t="s">
        <v>53</v>
      </c>
      <c r="B69" s="125" t="s">
        <v>54</v>
      </c>
      <c r="C69" s="125"/>
      <c r="D69" s="152"/>
      <c r="E69" s="125"/>
      <c r="F69" s="125"/>
      <c r="G69" s="126"/>
      <c r="H69" s="126"/>
    </row>
    <row r="70" spans="1:19" ht="15.6">
      <c r="A70" s="224" t="s">
        <v>55</v>
      </c>
      <c r="B70" s="125" t="s">
        <v>56</v>
      </c>
      <c r="C70" s="125"/>
      <c r="D70" s="152"/>
      <c r="E70" s="125"/>
      <c r="F70" s="125"/>
      <c r="G70" s="126"/>
      <c r="H70" s="126"/>
    </row>
    <row r="71" spans="1:19" ht="15.6">
      <c r="A71" s="224" t="s">
        <v>57</v>
      </c>
      <c r="B71" s="125" t="s">
        <v>58</v>
      </c>
      <c r="C71" s="125"/>
      <c r="D71" s="152"/>
      <c r="E71" s="125"/>
      <c r="F71" s="125"/>
      <c r="G71" s="126"/>
      <c r="H71" s="126"/>
    </row>
    <row r="72" spans="1:19" ht="15.6">
      <c r="A72" s="224" t="s">
        <v>59</v>
      </c>
      <c r="B72" s="125" t="s">
        <v>60</v>
      </c>
      <c r="C72" s="125"/>
      <c r="D72" s="152"/>
      <c r="E72" s="125"/>
      <c r="F72" s="125"/>
      <c r="G72" s="126"/>
      <c r="H72" s="126"/>
    </row>
    <row r="73" spans="1:19" ht="15.6">
      <c r="A73" s="224" t="s">
        <v>61</v>
      </c>
      <c r="B73" s="125" t="s">
        <v>61</v>
      </c>
      <c r="C73" s="125"/>
      <c r="D73" s="152"/>
      <c r="E73" s="125"/>
      <c r="F73" s="125"/>
      <c r="G73" s="126"/>
      <c r="H73" s="126"/>
    </row>
    <row r="74" spans="1:19" ht="15.6">
      <c r="A74" s="125"/>
      <c r="B74" s="125"/>
      <c r="C74" s="125"/>
      <c r="D74" s="152"/>
      <c r="E74" s="125"/>
      <c r="F74" s="125"/>
      <c r="G74" s="126"/>
      <c r="H74" s="126"/>
    </row>
    <row r="75" spans="1:19" ht="15.6">
      <c r="A75" s="150" t="s">
        <v>62</v>
      </c>
      <c r="B75" s="151"/>
      <c r="C75" s="151"/>
      <c r="D75" s="151"/>
      <c r="E75" s="151"/>
      <c r="F75" s="151"/>
      <c r="G75" s="151"/>
      <c r="H75" s="126"/>
    </row>
    <row r="76" spans="1:19" ht="15.6">
      <c r="A76" s="153" t="s">
        <v>63</v>
      </c>
      <c r="B76" s="126"/>
      <c r="C76" s="126"/>
      <c r="D76" s="126" t="s">
        <v>64</v>
      </c>
      <c r="E76" s="126"/>
      <c r="F76" s="126"/>
      <c r="G76" s="126"/>
      <c r="H76" s="126"/>
      <c r="L76" s="153"/>
      <c r="M76" s="126"/>
      <c r="N76" s="126"/>
      <c r="O76" s="126"/>
      <c r="P76" s="126"/>
      <c r="Q76" s="126"/>
      <c r="R76" s="126"/>
      <c r="S76" s="126"/>
    </row>
    <row r="77" spans="1:19" ht="15.6">
      <c r="A77" s="153" t="s">
        <v>65</v>
      </c>
      <c r="B77" s="126"/>
      <c r="C77" s="126"/>
      <c r="D77" s="126" t="s">
        <v>66</v>
      </c>
      <c r="E77" s="126"/>
      <c r="F77" s="126"/>
      <c r="G77" s="126"/>
      <c r="H77" s="126"/>
      <c r="L77" s="153"/>
      <c r="M77" s="126"/>
      <c r="N77" s="126"/>
      <c r="O77" s="126"/>
      <c r="P77" s="126"/>
      <c r="Q77" s="126"/>
      <c r="R77" s="126"/>
      <c r="S77" s="126"/>
    </row>
    <row r="78" spans="1:19" ht="15.6">
      <c r="A78" s="153" t="s">
        <v>67</v>
      </c>
      <c r="B78" s="126"/>
      <c r="C78" s="126"/>
      <c r="D78" s="126" t="s">
        <v>68</v>
      </c>
      <c r="E78" s="126"/>
      <c r="F78" s="126"/>
      <c r="G78" s="126"/>
      <c r="H78" s="126"/>
      <c r="L78" s="153"/>
      <c r="M78" s="126"/>
      <c r="N78" s="126"/>
      <c r="O78" s="126"/>
      <c r="P78" s="126"/>
      <c r="Q78" s="126"/>
      <c r="R78" s="126"/>
      <c r="S78" s="126"/>
    </row>
    <row r="79" spans="1:19" ht="15.6">
      <c r="A79" s="153" t="s">
        <v>69</v>
      </c>
      <c r="B79" s="126"/>
      <c r="C79" s="126"/>
      <c r="D79" s="126" t="s">
        <v>70</v>
      </c>
      <c r="E79" s="126"/>
      <c r="F79" s="126"/>
      <c r="G79" s="126"/>
      <c r="H79" s="126"/>
      <c r="L79" s="153"/>
      <c r="M79" s="126"/>
      <c r="N79" s="126"/>
      <c r="O79" s="126"/>
      <c r="P79" s="126"/>
      <c r="Q79" s="126"/>
      <c r="R79" s="126"/>
      <c r="S79" s="126"/>
    </row>
    <row r="80" spans="1:19" ht="15.6">
      <c r="A80" s="153" t="s">
        <v>71</v>
      </c>
      <c r="B80" s="126"/>
      <c r="C80" s="126"/>
      <c r="D80" s="126" t="s">
        <v>72</v>
      </c>
      <c r="E80" s="126"/>
      <c r="H80" s="126"/>
      <c r="L80" s="153"/>
      <c r="M80" s="126"/>
      <c r="N80" s="126"/>
      <c r="O80" s="126"/>
      <c r="P80" s="126"/>
      <c r="Q80" s="126"/>
      <c r="R80" s="126"/>
      <c r="S80" s="126"/>
    </row>
    <row r="81" spans="1:19" ht="15.6">
      <c r="A81" s="153" t="s">
        <v>73</v>
      </c>
      <c r="B81" s="126"/>
      <c r="C81" s="126"/>
      <c r="D81" s="126" t="s">
        <v>74</v>
      </c>
      <c r="E81" s="126"/>
      <c r="H81" s="126"/>
      <c r="L81" s="153"/>
      <c r="M81" s="126"/>
      <c r="N81" s="126"/>
      <c r="O81" s="126"/>
      <c r="P81" s="126"/>
      <c r="Q81" s="126"/>
      <c r="R81" s="126"/>
      <c r="S81" s="126"/>
    </row>
    <row r="82" spans="1:19" ht="15.6">
      <c r="A82" s="153" t="s">
        <v>75</v>
      </c>
      <c r="B82" s="126"/>
      <c r="C82" s="126"/>
      <c r="D82" s="126" t="s">
        <v>76</v>
      </c>
      <c r="E82" s="126"/>
      <c r="F82" s="126"/>
      <c r="G82" s="126"/>
      <c r="H82" s="126"/>
      <c r="L82" s="153"/>
      <c r="M82" s="126"/>
      <c r="N82" s="126"/>
      <c r="O82" s="126"/>
      <c r="P82" s="126"/>
      <c r="Q82" s="126"/>
      <c r="R82" s="126"/>
      <c r="S82" s="126"/>
    </row>
    <row r="83" spans="1:19" ht="15.6">
      <c r="A83" s="153" t="s">
        <v>77</v>
      </c>
      <c r="B83" s="126"/>
      <c r="C83" s="126"/>
      <c r="D83" s="126" t="s">
        <v>78</v>
      </c>
      <c r="E83" s="126"/>
      <c r="F83" s="126"/>
      <c r="G83" s="126"/>
      <c r="H83" s="126"/>
      <c r="M83" s="151"/>
      <c r="N83" s="151"/>
      <c r="O83" s="151"/>
      <c r="P83" s="151"/>
      <c r="Q83" s="151"/>
      <c r="R83" s="151"/>
      <c r="S83" s="126"/>
    </row>
    <row r="84" spans="1:19" ht="16.149999999999999" thickBot="1">
      <c r="A84" s="150" t="s">
        <v>79</v>
      </c>
      <c r="B84" s="126"/>
      <c r="C84" s="126"/>
      <c r="D84" s="126"/>
      <c r="E84" s="126"/>
      <c r="F84" s="126"/>
      <c r="G84" s="126"/>
      <c r="H84" s="126"/>
      <c r="L84" s="150"/>
      <c r="M84" s="151"/>
      <c r="N84" s="151"/>
      <c r="O84" s="151"/>
      <c r="P84" s="151"/>
      <c r="Q84" s="151"/>
      <c r="R84" s="151"/>
      <c r="S84" s="126"/>
    </row>
    <row r="85" spans="1:19" ht="28.15" thickBot="1">
      <c r="A85" s="154" t="s">
        <v>80</v>
      </c>
      <c r="B85" s="155"/>
      <c r="C85" s="156"/>
      <c r="D85" s="157" t="s">
        <v>81</v>
      </c>
      <c r="E85" s="158"/>
      <c r="F85" s="159"/>
      <c r="G85" s="159"/>
      <c r="H85" s="158"/>
      <c r="I85" s="160"/>
      <c r="J85" s="161" t="s">
        <v>82</v>
      </c>
      <c r="K85" s="162" t="s">
        <v>83</v>
      </c>
    </row>
    <row r="86" spans="1:19" ht="16.149999999999999" thickBot="1">
      <c r="A86" s="163" t="s">
        <v>84</v>
      </c>
      <c r="B86" s="158"/>
      <c r="C86" s="160"/>
      <c r="D86" s="163" t="s">
        <v>85</v>
      </c>
      <c r="E86" s="158"/>
      <c r="F86" s="158"/>
      <c r="G86" s="158"/>
      <c r="H86" s="158"/>
      <c r="I86" s="164"/>
      <c r="J86" s="165" t="s">
        <v>86</v>
      </c>
      <c r="K86" s="166" t="s">
        <v>86</v>
      </c>
    </row>
    <row r="87" spans="1:19" ht="16.149999999999999" thickBot="1">
      <c r="A87" s="167" t="s">
        <v>84</v>
      </c>
      <c r="B87" s="126"/>
      <c r="D87" s="167" t="s">
        <v>87</v>
      </c>
      <c r="E87" s="126"/>
      <c r="F87" s="126"/>
      <c r="G87" s="126"/>
      <c r="H87" s="126"/>
      <c r="I87" s="168"/>
      <c r="J87" s="165" t="s">
        <v>86</v>
      </c>
      <c r="K87" s="166" t="s">
        <v>86</v>
      </c>
    </row>
    <row r="88" spans="1:19" ht="16.149999999999999" thickBot="1">
      <c r="A88" s="167" t="s">
        <v>88</v>
      </c>
      <c r="B88" s="126"/>
      <c r="D88" s="167" t="s">
        <v>89</v>
      </c>
      <c r="E88" s="126"/>
      <c r="F88" s="126"/>
      <c r="G88" s="126"/>
      <c r="H88" s="126"/>
      <c r="I88" s="168"/>
      <c r="J88" s="165" t="s">
        <v>90</v>
      </c>
      <c r="K88" s="166" t="s">
        <v>91</v>
      </c>
    </row>
    <row r="89" spans="1:19" ht="16.149999999999999" thickBot="1">
      <c r="A89" s="167" t="s">
        <v>88</v>
      </c>
      <c r="B89" s="126"/>
      <c r="D89" s="167" t="s">
        <v>92</v>
      </c>
      <c r="E89" s="126"/>
      <c r="F89" s="126"/>
      <c r="G89" s="126"/>
      <c r="H89" s="126"/>
      <c r="I89" s="168"/>
      <c r="J89" s="165" t="s">
        <v>90</v>
      </c>
      <c r="K89" s="166" t="s">
        <v>91</v>
      </c>
    </row>
    <row r="90" spans="1:19" ht="16.149999999999999" thickBot="1">
      <c r="A90" s="167" t="s">
        <v>88</v>
      </c>
      <c r="B90" s="126"/>
      <c r="D90" s="167" t="s">
        <v>93</v>
      </c>
      <c r="E90" s="126"/>
      <c r="F90" s="126"/>
      <c r="G90" s="126"/>
      <c r="H90" s="126"/>
      <c r="I90" s="168"/>
      <c r="J90" s="165" t="s">
        <v>90</v>
      </c>
      <c r="K90" s="166" t="s">
        <v>91</v>
      </c>
    </row>
    <row r="91" spans="1:19" ht="16.149999999999999" thickBot="1">
      <c r="A91" s="167" t="s">
        <v>94</v>
      </c>
      <c r="B91" s="126"/>
      <c r="D91" s="167" t="s">
        <v>95</v>
      </c>
      <c r="E91" s="126"/>
      <c r="F91" s="126"/>
      <c r="G91" s="126"/>
      <c r="H91" s="126"/>
      <c r="I91" s="168"/>
      <c r="J91" s="165" t="s">
        <v>90</v>
      </c>
      <c r="K91" s="166" t="s">
        <v>96</v>
      </c>
    </row>
    <row r="92" spans="1:19" ht="16.149999999999999" thickBot="1">
      <c r="A92" s="169" t="s">
        <v>97</v>
      </c>
      <c r="B92" s="136"/>
      <c r="C92" s="170"/>
      <c r="D92" s="169" t="s">
        <v>98</v>
      </c>
      <c r="E92" s="136"/>
      <c r="F92" s="136"/>
      <c r="G92" s="136"/>
      <c r="H92" s="136"/>
      <c r="I92" s="171"/>
      <c r="J92" s="172" t="s">
        <v>99</v>
      </c>
      <c r="K92" s="173" t="s">
        <v>100</v>
      </c>
    </row>
    <row r="93" spans="1:19" ht="15.6">
      <c r="A93" s="126"/>
      <c r="B93" s="126"/>
      <c r="C93" s="126"/>
      <c r="D93" s="126"/>
      <c r="E93" s="126"/>
      <c r="F93" s="126"/>
      <c r="G93" s="126"/>
      <c r="H93" s="126"/>
    </row>
    <row r="96" spans="1:19" ht="17.45">
      <c r="B96" s="174"/>
    </row>
    <row r="99" spans="2:2" ht="14.45">
      <c r="B99"/>
    </row>
    <row r="100" spans="2:2" ht="15.6">
      <c r="B100" s="175"/>
    </row>
    <row r="130" spans="2:8" ht="18">
      <c r="B130" s="176" t="s">
        <v>101</v>
      </c>
    </row>
    <row r="131" spans="2:8">
      <c r="B131" s="177"/>
      <c r="C131" s="177"/>
      <c r="D131" s="177"/>
      <c r="E131" s="177"/>
      <c r="F131" s="177"/>
      <c r="G131" s="177"/>
      <c r="H131" s="177"/>
    </row>
    <row r="132" spans="2:8" ht="14.45" thickBot="1">
      <c r="B132" s="237" t="s">
        <v>102</v>
      </c>
      <c r="C132" s="238"/>
      <c r="D132" s="239"/>
      <c r="E132" s="177"/>
      <c r="F132" s="177"/>
      <c r="G132" s="177"/>
      <c r="H132" s="177"/>
    </row>
    <row r="133" spans="2:8" ht="42">
      <c r="B133" s="178" t="s">
        <v>103</v>
      </c>
      <c r="C133" s="240" t="s">
        <v>104</v>
      </c>
      <c r="D133" s="241"/>
      <c r="E133" s="179"/>
      <c r="F133" s="179"/>
      <c r="G133" s="179"/>
      <c r="H133" s="179"/>
    </row>
    <row r="134" spans="2:8" ht="41.45">
      <c r="B134" s="180" t="s">
        <v>105</v>
      </c>
      <c r="C134" s="181" t="s">
        <v>106</v>
      </c>
      <c r="D134" s="182" t="s">
        <v>107</v>
      </c>
      <c r="E134" s="179"/>
      <c r="F134" s="179"/>
      <c r="G134" s="179"/>
      <c r="H134" s="179"/>
    </row>
    <row r="135" spans="2:8" ht="27.6">
      <c r="B135" s="183" t="s">
        <v>108</v>
      </c>
      <c r="C135" s="184" t="s">
        <v>109</v>
      </c>
      <c r="D135" s="185" t="s">
        <v>110</v>
      </c>
      <c r="E135" s="179"/>
      <c r="F135" s="179"/>
      <c r="G135" s="179"/>
      <c r="H135" s="179"/>
    </row>
    <row r="136" spans="2:8" ht="42" thickBot="1">
      <c r="B136" s="186" t="s">
        <v>99</v>
      </c>
      <c r="C136" s="187" t="s">
        <v>111</v>
      </c>
      <c r="D136" s="188" t="s">
        <v>112</v>
      </c>
      <c r="E136" s="179"/>
      <c r="F136" s="179"/>
      <c r="G136" s="179"/>
      <c r="H136" s="179"/>
    </row>
    <row r="137" spans="2:8" ht="14.45">
      <c r="B137" s="179"/>
      <c r="C137" s="179"/>
      <c r="D137" s="179"/>
      <c r="E137" s="179"/>
      <c r="F137" s="179"/>
      <c r="G137" s="179"/>
      <c r="H137" s="179"/>
    </row>
    <row r="138" spans="2:8" ht="14.45">
      <c r="B138" s="242" t="s">
        <v>113</v>
      </c>
      <c r="C138" s="243"/>
      <c r="D138" s="243"/>
      <c r="E138" s="243"/>
      <c r="F138" s="243"/>
      <c r="G138" s="243"/>
      <c r="H138" s="244"/>
    </row>
    <row r="139" spans="2:8" ht="14.45">
      <c r="B139" s="245" t="s">
        <v>103</v>
      </c>
      <c r="C139" s="246"/>
      <c r="D139" s="247" t="s">
        <v>114</v>
      </c>
      <c r="E139" s="249" t="s">
        <v>115</v>
      </c>
      <c r="F139" s="250"/>
      <c r="G139" s="251"/>
      <c r="H139" s="252" t="s">
        <v>116</v>
      </c>
    </row>
    <row r="140" spans="2:8" ht="14.45">
      <c r="B140" s="225"/>
      <c r="C140" s="226"/>
      <c r="D140" s="248"/>
      <c r="E140" s="189" t="s">
        <v>117</v>
      </c>
      <c r="F140" s="189" t="s">
        <v>118</v>
      </c>
      <c r="G140" s="189" t="s">
        <v>119</v>
      </c>
      <c r="H140" s="253"/>
    </row>
    <row r="141" spans="2:8" ht="55.15">
      <c r="B141" s="228" t="s">
        <v>120</v>
      </c>
      <c r="C141" s="190" t="s">
        <v>121</v>
      </c>
      <c r="D141" s="191" t="s">
        <v>122</v>
      </c>
      <c r="E141" s="181" t="s">
        <v>123</v>
      </c>
      <c r="F141" s="192" t="s">
        <v>124</v>
      </c>
      <c r="G141" s="193"/>
      <c r="H141" s="194"/>
    </row>
    <row r="142" spans="2:8" ht="69">
      <c r="B142" s="228"/>
      <c r="C142" s="190" t="s">
        <v>125</v>
      </c>
      <c r="D142" s="191" t="s">
        <v>122</v>
      </c>
      <c r="E142" s="181" t="s">
        <v>126</v>
      </c>
      <c r="F142" s="192" t="s">
        <v>127</v>
      </c>
      <c r="G142" s="193"/>
      <c r="H142" s="194"/>
    </row>
    <row r="143" spans="2:8" ht="69">
      <c r="B143" s="228"/>
      <c r="C143" s="227" t="s">
        <v>128</v>
      </c>
      <c r="D143" s="191" t="s">
        <v>122</v>
      </c>
      <c r="E143" s="181" t="s">
        <v>129</v>
      </c>
      <c r="F143" s="192" t="s">
        <v>127</v>
      </c>
      <c r="G143" s="193"/>
      <c r="H143" s="194"/>
    </row>
    <row r="144" spans="2:8" ht="41.45">
      <c r="B144" s="229" t="s">
        <v>108</v>
      </c>
      <c r="C144" s="230"/>
      <c r="D144" s="195" t="s">
        <v>130</v>
      </c>
      <c r="E144" s="195" t="s">
        <v>131</v>
      </c>
      <c r="F144" s="196" t="s">
        <v>127</v>
      </c>
      <c r="G144" s="193"/>
      <c r="H144" s="194"/>
    </row>
    <row r="145" spans="2:11" ht="27.6">
      <c r="B145" s="231" t="s">
        <v>132</v>
      </c>
      <c r="C145" s="232"/>
      <c r="D145" s="191" t="s">
        <v>122</v>
      </c>
      <c r="E145" s="191" t="s">
        <v>133</v>
      </c>
      <c r="F145" s="191" t="s">
        <v>134</v>
      </c>
      <c r="G145" s="193"/>
      <c r="H145" s="197" t="s">
        <v>135</v>
      </c>
    </row>
    <row r="146" spans="2:11" ht="69.599999999999994" thickBot="1">
      <c r="B146" s="233" t="s">
        <v>136</v>
      </c>
      <c r="C146" s="234"/>
      <c r="D146" s="198" t="s">
        <v>137</v>
      </c>
      <c r="E146" s="198" t="s">
        <v>138</v>
      </c>
      <c r="F146" s="199" t="s">
        <v>139</v>
      </c>
      <c r="G146" s="198" t="s">
        <v>140</v>
      </c>
      <c r="H146" s="200"/>
    </row>
    <row r="152" spans="2:11" ht="14.45">
      <c r="B152" s="235" t="s">
        <v>141</v>
      </c>
      <c r="C152" s="236"/>
      <c r="D152" s="236"/>
      <c r="E152" s="236"/>
      <c r="F152" s="201"/>
      <c r="G152" s="201"/>
      <c r="H152" s="201"/>
      <c r="I152" s="201"/>
      <c r="J152" s="201"/>
      <c r="K152" s="202"/>
    </row>
    <row r="153" spans="2:11" ht="14.45">
      <c r="B153" s="203" t="s">
        <v>142</v>
      </c>
      <c r="C153" s="204"/>
      <c r="D153" s="204"/>
      <c r="E153" s="205"/>
      <c r="F153" s="205"/>
      <c r="G153" s="205"/>
      <c r="H153" s="205"/>
      <c r="I153" s="205"/>
      <c r="J153" s="205"/>
      <c r="K153" s="206"/>
    </row>
    <row r="154" spans="2:11" ht="14.45">
      <c r="B154" s="203" t="s">
        <v>143</v>
      </c>
      <c r="C154" s="204"/>
      <c r="D154" s="204"/>
      <c r="E154" s="205"/>
      <c r="F154" s="205"/>
      <c r="G154" s="205"/>
      <c r="H154" s="205"/>
      <c r="I154" s="205"/>
      <c r="J154" s="205"/>
      <c r="K154" s="206"/>
    </row>
    <row r="155" spans="2:11" ht="14.45">
      <c r="B155" s="203" t="s">
        <v>144</v>
      </c>
      <c r="C155" s="207"/>
      <c r="D155" s="207"/>
      <c r="E155" s="207"/>
      <c r="F155" s="207"/>
      <c r="G155" s="207"/>
      <c r="H155" s="207"/>
      <c r="I155" s="207"/>
      <c r="J155" s="207"/>
      <c r="K155" s="206"/>
    </row>
    <row r="156" spans="2:11" ht="14.45">
      <c r="B156" s="203" t="s">
        <v>145</v>
      </c>
      <c r="C156" s="207"/>
      <c r="D156" s="207"/>
      <c r="E156" s="207"/>
      <c r="F156" s="207"/>
      <c r="G156" s="205"/>
      <c r="H156" s="205"/>
      <c r="I156" s="205"/>
      <c r="J156" s="205"/>
      <c r="K156" s="206"/>
    </row>
    <row r="157" spans="2:11" ht="14.45">
      <c r="B157" s="208" t="s">
        <v>146</v>
      </c>
      <c r="C157" s="209"/>
      <c r="D157" s="209"/>
      <c r="E157" s="209"/>
      <c r="F157" s="209"/>
      <c r="G157" s="210"/>
      <c r="H157" s="210"/>
      <c r="I157" s="210"/>
      <c r="J157" s="210"/>
      <c r="K157" s="211"/>
    </row>
  </sheetData>
  <mergeCells count="12">
    <mergeCell ref="B132:D132"/>
    <mergeCell ref="C133:D133"/>
    <mergeCell ref="B138:H138"/>
    <mergeCell ref="B139:C139"/>
    <mergeCell ref="D139:D140"/>
    <mergeCell ref="E139:G139"/>
    <mergeCell ref="H139:H140"/>
    <mergeCell ref="B141:B143"/>
    <mergeCell ref="B144:C144"/>
    <mergeCell ref="B145:C145"/>
    <mergeCell ref="B146:C146"/>
    <mergeCell ref="B152:E15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B939-5140-41A7-B78A-E5B78F8A350E}">
  <sheetPr>
    <tabColor rgb="FF0070C0"/>
  </sheetPr>
  <dimension ref="A1:O60"/>
  <sheetViews>
    <sheetView topLeftCell="A20" zoomScaleNormal="100" workbookViewId="0">
      <selection activeCell="F76" sqref="F76"/>
    </sheetView>
  </sheetViews>
  <sheetFormatPr defaultRowHeight="14.45"/>
  <cols>
    <col min="1" max="1" width="17.42578125" customWidth="1"/>
    <col min="2" max="2" width="14.28515625" style="86" customWidth="1"/>
    <col min="3" max="3" width="14.42578125" style="86" customWidth="1"/>
    <col min="4" max="4" width="13.28515625" style="86" customWidth="1"/>
    <col min="5" max="6" width="14.28515625" style="86" customWidth="1"/>
    <col min="7" max="9" width="15.28515625" style="86" customWidth="1"/>
    <col min="10" max="10" width="11.42578125" style="86" customWidth="1"/>
    <col min="11" max="11" width="12.7109375" style="8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</cols>
  <sheetData>
    <row r="1" spans="1:15" ht="44.1" customHeight="1" thickTop="1" thickBot="1">
      <c r="B1" s="254" t="s">
        <v>147</v>
      </c>
      <c r="C1" s="255"/>
      <c r="D1" s="256" t="s">
        <v>148</v>
      </c>
      <c r="E1" s="257"/>
      <c r="F1" s="254" t="s">
        <v>149</v>
      </c>
      <c r="G1" s="258"/>
      <c r="H1" s="259" t="s">
        <v>150</v>
      </c>
      <c r="I1" s="260"/>
      <c r="J1" s="261" t="s">
        <v>151</v>
      </c>
      <c r="K1" s="262"/>
      <c r="L1" s="262"/>
      <c r="M1" s="262"/>
      <c r="N1" s="262"/>
      <c r="O1" s="262"/>
    </row>
    <row r="2" spans="1:15" ht="44.45" thickTop="1" thickBot="1">
      <c r="A2" s="2">
        <f>LAYOUT!B20</f>
        <v>2023</v>
      </c>
      <c r="B2" s="3" t="s">
        <v>152</v>
      </c>
      <c r="C2" s="4" t="s">
        <v>153</v>
      </c>
      <c r="D2" s="5" t="s">
        <v>154</v>
      </c>
      <c r="E2" s="6" t="s">
        <v>155</v>
      </c>
      <c r="F2" s="7" t="s">
        <v>71</v>
      </c>
      <c r="G2" s="8" t="s">
        <v>156</v>
      </c>
      <c r="H2" s="9" t="s">
        <v>157</v>
      </c>
      <c r="I2" s="10" t="s">
        <v>158</v>
      </c>
      <c r="J2" s="11" t="s">
        <v>159</v>
      </c>
      <c r="K2" s="12" t="s">
        <v>160</v>
      </c>
      <c r="L2" s="13" t="s">
        <v>161</v>
      </c>
      <c r="M2" s="14" t="s">
        <v>162</v>
      </c>
      <c r="N2" s="15" t="s">
        <v>163</v>
      </c>
      <c r="O2" s="16" t="s">
        <v>164</v>
      </c>
    </row>
    <row r="3" spans="1:15" ht="15" thickBot="1">
      <c r="A3" s="17" t="str">
        <f>[1]LAYOUT!B21</f>
        <v>January</v>
      </c>
      <c r="B3" s="18">
        <v>1175666</v>
      </c>
      <c r="C3" s="19">
        <v>905897486.60000002</v>
      </c>
      <c r="D3" s="20">
        <v>492063</v>
      </c>
      <c r="E3" s="21">
        <v>2257687753.8000002</v>
      </c>
      <c r="F3" s="22">
        <v>1187251</v>
      </c>
      <c r="G3" s="23">
        <v>940577990.89999998</v>
      </c>
      <c r="H3" s="24">
        <f>D3+F3</f>
        <v>1679314</v>
      </c>
      <c r="I3" s="24">
        <f>E3+G3</f>
        <v>3198265744.7000003</v>
      </c>
      <c r="J3" s="25">
        <f>B3+D3+F3</f>
        <v>2854980</v>
      </c>
      <c r="K3" s="26">
        <f>C3+E3+G3</f>
        <v>4104163231.3000002</v>
      </c>
      <c r="L3" s="27">
        <f>SUM(L4:L57)</f>
        <v>0.99948949545085797</v>
      </c>
      <c r="M3" s="28">
        <f>SUM(M4:M57)</f>
        <v>0.99975446412934577</v>
      </c>
      <c r="N3" s="28">
        <f>E3/K3</f>
        <v>0.55009696899527893</v>
      </c>
      <c r="O3" s="29">
        <f>G3/K3</f>
        <v>0.22917655509575588</v>
      </c>
    </row>
    <row r="4" spans="1:15" ht="15" thickBot="1">
      <c r="A4" s="30" t="s">
        <v>165</v>
      </c>
      <c r="B4" s="31">
        <v>924587</v>
      </c>
      <c r="C4" s="32">
        <v>548031777.60000002</v>
      </c>
      <c r="D4" s="33">
        <v>304040</v>
      </c>
      <c r="E4" s="33">
        <v>200052299</v>
      </c>
      <c r="F4" s="34">
        <v>957243</v>
      </c>
      <c r="G4" s="35">
        <v>597412670.89999998</v>
      </c>
      <c r="H4" s="36">
        <f t="shared" ref="H4:I59" si="0">D4+F4</f>
        <v>1261283</v>
      </c>
      <c r="I4" s="37">
        <f>E4+G4</f>
        <v>797464969.89999998</v>
      </c>
      <c r="J4" s="38">
        <f t="shared" ref="J4:J60" si="1">B4+D4+F4</f>
        <v>2185870</v>
      </c>
      <c r="K4" s="39">
        <f>C4+I4</f>
        <v>1345496747.5</v>
      </c>
      <c r="L4" s="263">
        <f>K4/K$3</f>
        <v>0.32783704537838565</v>
      </c>
      <c r="M4" s="264">
        <f>J4/J3</f>
        <v>0.76563408500234675</v>
      </c>
      <c r="N4" s="264">
        <f>E4/$K$4</f>
        <v>0.1486828558833064</v>
      </c>
      <c r="O4" s="265">
        <f>G4/K4</f>
        <v>0.4440090041168977</v>
      </c>
    </row>
    <row r="5" spans="1:15" ht="15" thickBot="1">
      <c r="A5" s="40" t="s">
        <v>166</v>
      </c>
      <c r="B5" s="41">
        <v>379029</v>
      </c>
      <c r="C5" s="42">
        <v>227706910.59999999</v>
      </c>
      <c r="D5" s="43">
        <v>134784</v>
      </c>
      <c r="E5" s="43">
        <v>88196872</v>
      </c>
      <c r="F5" s="44">
        <v>599761</v>
      </c>
      <c r="G5" s="43">
        <v>359788167.89999998</v>
      </c>
      <c r="H5" s="45">
        <f t="shared" si="0"/>
        <v>734545</v>
      </c>
      <c r="I5" s="46">
        <f t="shared" si="0"/>
        <v>447985039.89999998</v>
      </c>
      <c r="J5" s="47">
        <f>B5+D5+F5</f>
        <v>1113574</v>
      </c>
      <c r="K5" s="26">
        <f t="shared" ref="K5:K60" si="2">C5+E5+G5</f>
        <v>675691950.5</v>
      </c>
      <c r="L5" s="263"/>
      <c r="M5" s="264"/>
      <c r="N5" s="264"/>
      <c r="O5" s="265"/>
    </row>
    <row r="6" spans="1:15" ht="15" thickBot="1">
      <c r="A6" s="48" t="s">
        <v>167</v>
      </c>
      <c r="B6" s="49">
        <v>281064</v>
      </c>
      <c r="C6" s="50">
        <v>163743340</v>
      </c>
      <c r="D6" s="51">
        <v>118385</v>
      </c>
      <c r="E6" s="51">
        <v>76603937</v>
      </c>
      <c r="F6" s="49">
        <v>565479</v>
      </c>
      <c r="G6" s="51">
        <v>335993172</v>
      </c>
      <c r="H6" s="24">
        <f t="shared" si="0"/>
        <v>683864</v>
      </c>
      <c r="I6" s="24">
        <f t="shared" si="0"/>
        <v>412597109</v>
      </c>
      <c r="J6" s="47">
        <f>B6+D6+F6</f>
        <v>964928</v>
      </c>
      <c r="K6" s="26">
        <f t="shared" si="2"/>
        <v>576340449</v>
      </c>
      <c r="L6" s="263"/>
      <c r="M6" s="264"/>
      <c r="N6" s="264"/>
      <c r="O6" s="265"/>
    </row>
    <row r="7" spans="1:15" ht="15" thickBot="1">
      <c r="A7" s="48" t="s">
        <v>168</v>
      </c>
      <c r="B7" s="49">
        <v>97965</v>
      </c>
      <c r="C7" s="50">
        <v>63963570.600000001</v>
      </c>
      <c r="D7" s="51">
        <v>16399</v>
      </c>
      <c r="E7" s="51">
        <v>11592935</v>
      </c>
      <c r="F7" s="52">
        <v>34282</v>
      </c>
      <c r="G7" s="53">
        <v>23794995.899999991</v>
      </c>
      <c r="H7" s="24">
        <f t="shared" si="0"/>
        <v>50681</v>
      </c>
      <c r="I7" s="24">
        <f t="shared" si="0"/>
        <v>35387930.899999991</v>
      </c>
      <c r="J7" s="47">
        <f>B7+D7+F7</f>
        <v>148646</v>
      </c>
      <c r="K7" s="26">
        <f t="shared" si="2"/>
        <v>99351501.499999985</v>
      </c>
      <c r="L7" s="263"/>
      <c r="M7" s="264"/>
      <c r="N7" s="264"/>
      <c r="O7" s="265"/>
    </row>
    <row r="8" spans="1:15" ht="15" thickBot="1">
      <c r="A8" s="54" t="s">
        <v>169</v>
      </c>
      <c r="B8" s="41">
        <v>530609</v>
      </c>
      <c r="C8" s="42">
        <v>311415440</v>
      </c>
      <c r="D8" s="43">
        <v>163161</v>
      </c>
      <c r="E8" s="43">
        <v>107162034</v>
      </c>
      <c r="F8" s="55">
        <v>352515</v>
      </c>
      <c r="G8" s="56">
        <v>233906677</v>
      </c>
      <c r="H8" s="45">
        <f t="shared" si="0"/>
        <v>515676</v>
      </c>
      <c r="I8" s="46">
        <f t="shared" si="0"/>
        <v>341068711</v>
      </c>
      <c r="J8" s="47">
        <f t="shared" si="1"/>
        <v>1046285</v>
      </c>
      <c r="K8" s="26">
        <f t="shared" si="2"/>
        <v>652484151</v>
      </c>
      <c r="L8" s="263"/>
      <c r="M8" s="264"/>
      <c r="N8" s="264"/>
      <c r="O8" s="265"/>
    </row>
    <row r="9" spans="1:15" ht="15" thickBot="1">
      <c r="A9" s="57" t="s">
        <v>170</v>
      </c>
      <c r="B9" s="49">
        <v>528866</v>
      </c>
      <c r="C9" s="50">
        <v>309993470</v>
      </c>
      <c r="D9" s="51">
        <v>162797</v>
      </c>
      <c r="E9" s="51">
        <v>106853138</v>
      </c>
      <c r="F9" s="58">
        <v>342395</v>
      </c>
      <c r="G9" s="59">
        <v>225831306</v>
      </c>
      <c r="H9" s="24">
        <f t="shared" si="0"/>
        <v>505192</v>
      </c>
      <c r="I9" s="24">
        <f t="shared" si="0"/>
        <v>332684444</v>
      </c>
      <c r="J9" s="47">
        <f t="shared" si="1"/>
        <v>1034058</v>
      </c>
      <c r="K9" s="26">
        <f t="shared" si="2"/>
        <v>642677914</v>
      </c>
      <c r="L9" s="263"/>
      <c r="M9" s="264"/>
      <c r="N9" s="264"/>
      <c r="O9" s="265"/>
    </row>
    <row r="10" spans="1:15" ht="15" thickBot="1">
      <c r="A10" s="57" t="s">
        <v>171</v>
      </c>
      <c r="B10" s="49">
        <v>1743</v>
      </c>
      <c r="C10" s="50">
        <v>1421970</v>
      </c>
      <c r="D10" s="51">
        <v>364</v>
      </c>
      <c r="E10" s="51">
        <v>308896</v>
      </c>
      <c r="F10" s="58">
        <v>10120</v>
      </c>
      <c r="G10" s="59">
        <v>8075371</v>
      </c>
      <c r="H10" s="24">
        <f t="shared" si="0"/>
        <v>10484</v>
      </c>
      <c r="I10" s="24">
        <f t="shared" si="0"/>
        <v>8384267</v>
      </c>
      <c r="J10" s="47">
        <f t="shared" si="1"/>
        <v>12227</v>
      </c>
      <c r="K10" s="26">
        <f t="shared" si="2"/>
        <v>9806237</v>
      </c>
      <c r="L10" s="263"/>
      <c r="M10" s="264"/>
      <c r="N10" s="264"/>
      <c r="O10" s="265"/>
    </row>
    <row r="11" spans="1:15" ht="15" thickBot="1">
      <c r="A11" s="54" t="s">
        <v>99</v>
      </c>
      <c r="B11" s="41">
        <v>14949</v>
      </c>
      <c r="C11" s="42">
        <v>8909427</v>
      </c>
      <c r="D11" s="43">
        <v>6095</v>
      </c>
      <c r="E11" s="43">
        <v>4693393</v>
      </c>
      <c r="F11" s="55">
        <v>4967</v>
      </c>
      <c r="G11" s="56">
        <v>3717826</v>
      </c>
      <c r="H11" s="45">
        <f t="shared" si="0"/>
        <v>11062</v>
      </c>
      <c r="I11" s="46">
        <f t="shared" si="0"/>
        <v>8411219</v>
      </c>
      <c r="J11" s="47">
        <f t="shared" si="1"/>
        <v>26011</v>
      </c>
      <c r="K11" s="26">
        <f t="shared" si="2"/>
        <v>17320646</v>
      </c>
      <c r="L11" s="263"/>
      <c r="M11" s="264"/>
      <c r="N11" s="264"/>
      <c r="O11" s="265"/>
    </row>
    <row r="12" spans="1:15" ht="15" thickBot="1">
      <c r="A12" s="57" t="s">
        <v>100</v>
      </c>
      <c r="B12" s="49">
        <v>14949</v>
      </c>
      <c r="C12" s="50">
        <v>8909427</v>
      </c>
      <c r="D12" s="51">
        <v>6095</v>
      </c>
      <c r="E12" s="51">
        <v>4693393</v>
      </c>
      <c r="F12" s="58">
        <v>4967</v>
      </c>
      <c r="G12" s="59">
        <v>3717826</v>
      </c>
      <c r="H12" s="24">
        <f t="shared" si="0"/>
        <v>11062</v>
      </c>
      <c r="I12" s="24">
        <f t="shared" si="0"/>
        <v>8411219</v>
      </c>
      <c r="J12" s="47">
        <f t="shared" si="1"/>
        <v>26011</v>
      </c>
      <c r="K12" s="26">
        <f t="shared" si="2"/>
        <v>17320646</v>
      </c>
      <c r="L12" s="263"/>
      <c r="M12" s="264"/>
      <c r="N12" s="264"/>
      <c r="O12" s="265"/>
    </row>
    <row r="13" spans="1:15" ht="15" thickBot="1">
      <c r="A13" s="30" t="s">
        <v>49</v>
      </c>
      <c r="B13" s="31">
        <v>129268</v>
      </c>
      <c r="C13" s="32">
        <v>84344938</v>
      </c>
      <c r="D13" s="33">
        <v>73560</v>
      </c>
      <c r="E13" s="33">
        <v>44621238</v>
      </c>
      <c r="F13" s="34">
        <v>95600</v>
      </c>
      <c r="G13" s="60">
        <v>58992449</v>
      </c>
      <c r="H13" s="36">
        <f t="shared" si="0"/>
        <v>169160</v>
      </c>
      <c r="I13" s="37">
        <f t="shared" si="0"/>
        <v>103613687</v>
      </c>
      <c r="J13" s="61">
        <f t="shared" si="1"/>
        <v>298428</v>
      </c>
      <c r="K13" s="62">
        <f>C13+E13+G13</f>
        <v>187958625</v>
      </c>
      <c r="L13" s="266">
        <f>K13/K3</f>
        <v>4.5797063714852253E-2</v>
      </c>
      <c r="M13" s="264">
        <f>J13/J3</f>
        <v>0.10452892839879789</v>
      </c>
      <c r="N13" s="264">
        <f>E13/K13</f>
        <v>0.23739925741635959</v>
      </c>
      <c r="O13" s="265">
        <f>G13/K13</f>
        <v>0.31385869629552782</v>
      </c>
    </row>
    <row r="14" spans="1:15" ht="15" thickBot="1">
      <c r="A14" s="40" t="s">
        <v>166</v>
      </c>
      <c r="B14" s="63">
        <v>53336</v>
      </c>
      <c r="C14" s="64">
        <v>34682473</v>
      </c>
      <c r="D14" s="65">
        <v>36138</v>
      </c>
      <c r="E14" s="65">
        <v>20986055</v>
      </c>
      <c r="F14" s="63">
        <v>57611</v>
      </c>
      <c r="G14" s="64">
        <v>34418690</v>
      </c>
      <c r="H14" s="45">
        <f t="shared" si="0"/>
        <v>93749</v>
      </c>
      <c r="I14" s="46">
        <f t="shared" si="0"/>
        <v>55404745</v>
      </c>
      <c r="J14" s="25">
        <f t="shared" si="1"/>
        <v>147085</v>
      </c>
      <c r="K14" s="26">
        <f>C14+E14+G14</f>
        <v>90087218</v>
      </c>
      <c r="L14" s="266"/>
      <c r="M14" s="264"/>
      <c r="N14" s="264"/>
      <c r="O14" s="265"/>
    </row>
    <row r="15" spans="1:15" ht="15" thickBot="1">
      <c r="A15" s="48" t="str">
        <f>A6</f>
        <v>EverSource East</v>
      </c>
      <c r="B15" s="49">
        <v>27450</v>
      </c>
      <c r="C15" s="50">
        <v>15052207</v>
      </c>
      <c r="D15" s="51">
        <v>26628</v>
      </c>
      <c r="E15" s="51">
        <v>14635586</v>
      </c>
      <c r="F15" s="49">
        <v>50613</v>
      </c>
      <c r="G15" s="50">
        <v>29264566</v>
      </c>
      <c r="H15" s="24">
        <f t="shared" si="0"/>
        <v>77241</v>
      </c>
      <c r="I15" s="24">
        <f t="shared" si="0"/>
        <v>43900152</v>
      </c>
      <c r="J15" s="25">
        <f t="shared" si="1"/>
        <v>104691</v>
      </c>
      <c r="K15" s="26">
        <f t="shared" si="2"/>
        <v>58952359</v>
      </c>
      <c r="L15" s="266"/>
      <c r="M15" s="264"/>
      <c r="N15" s="264"/>
      <c r="O15" s="265"/>
    </row>
    <row r="16" spans="1:15" ht="15" thickBot="1">
      <c r="A16" s="48" t="str">
        <f>A7</f>
        <v>EverSource West</v>
      </c>
      <c r="B16" s="49">
        <v>25886</v>
      </c>
      <c r="C16" s="50">
        <v>19630266</v>
      </c>
      <c r="D16" s="51">
        <v>9510</v>
      </c>
      <c r="E16" s="51">
        <v>6350469</v>
      </c>
      <c r="F16" s="52">
        <v>6998</v>
      </c>
      <c r="G16" s="66">
        <v>5154124</v>
      </c>
      <c r="H16" s="24">
        <f t="shared" si="0"/>
        <v>16508</v>
      </c>
      <c r="I16" s="24">
        <f t="shared" si="0"/>
        <v>11504593</v>
      </c>
      <c r="J16" s="25">
        <f t="shared" si="1"/>
        <v>42394</v>
      </c>
      <c r="K16" s="26">
        <f t="shared" si="2"/>
        <v>31134859</v>
      </c>
      <c r="L16" s="266"/>
      <c r="M16" s="264"/>
      <c r="N16" s="264"/>
      <c r="O16" s="265"/>
    </row>
    <row r="17" spans="1:15" ht="15" thickBot="1">
      <c r="A17" s="40" t="s">
        <v>169</v>
      </c>
      <c r="B17" s="63">
        <v>71921</v>
      </c>
      <c r="C17" s="64">
        <v>46811934</v>
      </c>
      <c r="D17" s="65">
        <v>36263</v>
      </c>
      <c r="E17" s="65">
        <v>22807020</v>
      </c>
      <c r="F17" s="67">
        <v>37502</v>
      </c>
      <c r="G17" s="68">
        <v>24198300</v>
      </c>
      <c r="H17" s="45">
        <f t="shared" si="0"/>
        <v>73765</v>
      </c>
      <c r="I17" s="46">
        <f t="shared" si="0"/>
        <v>47005320</v>
      </c>
      <c r="J17" s="25">
        <f t="shared" si="1"/>
        <v>145686</v>
      </c>
      <c r="K17" s="26">
        <f t="shared" si="2"/>
        <v>93817254</v>
      </c>
      <c r="L17" s="266"/>
      <c r="M17" s="264"/>
      <c r="N17" s="264"/>
      <c r="O17" s="265"/>
    </row>
    <row r="18" spans="1:15" ht="15" thickBot="1">
      <c r="A18" s="57" t="s">
        <v>170</v>
      </c>
      <c r="B18" s="49">
        <v>71883</v>
      </c>
      <c r="C18" s="50">
        <v>46778919</v>
      </c>
      <c r="D18" s="51">
        <v>36258</v>
      </c>
      <c r="E18" s="51">
        <v>22800898</v>
      </c>
      <c r="F18" s="58">
        <v>37402</v>
      </c>
      <c r="G18" s="69">
        <v>24098976</v>
      </c>
      <c r="H18" s="24">
        <f t="shared" si="0"/>
        <v>73660</v>
      </c>
      <c r="I18" s="24">
        <f t="shared" si="0"/>
        <v>46899874</v>
      </c>
      <c r="J18" s="25">
        <f t="shared" si="1"/>
        <v>145543</v>
      </c>
      <c r="K18" s="26">
        <f t="shared" si="2"/>
        <v>93678793</v>
      </c>
      <c r="L18" s="266"/>
      <c r="M18" s="264"/>
      <c r="N18" s="264"/>
      <c r="O18" s="265"/>
    </row>
    <row r="19" spans="1:15" ht="15" thickBot="1">
      <c r="A19" s="57" t="s">
        <v>171</v>
      </c>
      <c r="B19" s="49">
        <v>38</v>
      </c>
      <c r="C19" s="50">
        <v>33015</v>
      </c>
      <c r="D19" s="51">
        <v>5</v>
      </c>
      <c r="E19" s="51">
        <v>6122</v>
      </c>
      <c r="F19" s="58">
        <v>100</v>
      </c>
      <c r="G19" s="69">
        <v>99324</v>
      </c>
      <c r="H19" s="24">
        <f t="shared" si="0"/>
        <v>105</v>
      </c>
      <c r="I19" s="24">
        <f t="shared" si="0"/>
        <v>105446</v>
      </c>
      <c r="J19" s="25">
        <f t="shared" si="1"/>
        <v>143</v>
      </c>
      <c r="K19" s="26">
        <f t="shared" si="2"/>
        <v>138461</v>
      </c>
      <c r="L19" s="266"/>
      <c r="M19" s="264"/>
      <c r="N19" s="264"/>
      <c r="O19" s="265"/>
    </row>
    <row r="20" spans="1:15" ht="15" thickBot="1">
      <c r="A20" s="54" t="s">
        <v>99</v>
      </c>
      <c r="B20" s="63">
        <v>4011</v>
      </c>
      <c r="C20" s="64">
        <v>2850531</v>
      </c>
      <c r="D20" s="65">
        <v>1159</v>
      </c>
      <c r="E20" s="65">
        <v>828163</v>
      </c>
      <c r="F20" s="70">
        <v>487</v>
      </c>
      <c r="G20" s="71">
        <v>375459</v>
      </c>
      <c r="H20" s="45">
        <f t="shared" si="0"/>
        <v>1646</v>
      </c>
      <c r="I20" s="46">
        <f t="shared" si="0"/>
        <v>1203622</v>
      </c>
      <c r="J20" s="25">
        <f t="shared" si="1"/>
        <v>5657</v>
      </c>
      <c r="K20" s="26">
        <f t="shared" si="2"/>
        <v>4054153</v>
      </c>
      <c r="L20" s="266"/>
      <c r="M20" s="264"/>
      <c r="N20" s="264"/>
      <c r="O20" s="265"/>
    </row>
    <row r="21" spans="1:15" ht="15" thickBot="1">
      <c r="A21" s="57" t="s">
        <v>100</v>
      </c>
      <c r="B21" s="49">
        <v>4011</v>
      </c>
      <c r="C21" s="50">
        <v>2850531</v>
      </c>
      <c r="D21" s="51">
        <v>1159</v>
      </c>
      <c r="E21" s="51">
        <v>828163</v>
      </c>
      <c r="F21" s="58">
        <v>487</v>
      </c>
      <c r="G21" s="69">
        <v>375459</v>
      </c>
      <c r="H21" s="24">
        <f t="shared" si="0"/>
        <v>1646</v>
      </c>
      <c r="I21" s="24">
        <f t="shared" si="0"/>
        <v>1203622</v>
      </c>
      <c r="J21" s="25">
        <f t="shared" si="1"/>
        <v>5657</v>
      </c>
      <c r="K21" s="26">
        <f t="shared" si="2"/>
        <v>4054153</v>
      </c>
      <c r="L21" s="266"/>
      <c r="M21" s="264"/>
      <c r="N21" s="264"/>
      <c r="O21" s="265"/>
    </row>
    <row r="22" spans="1:15" ht="15" thickBot="1">
      <c r="A22" s="30" t="s">
        <v>53</v>
      </c>
      <c r="B22" s="31">
        <v>114069</v>
      </c>
      <c r="C22" s="32">
        <v>141724086.69999999</v>
      </c>
      <c r="D22" s="33">
        <v>89317</v>
      </c>
      <c r="E22" s="33">
        <v>252406095.89999992</v>
      </c>
      <c r="F22" s="34">
        <v>122431</v>
      </c>
      <c r="G22" s="60">
        <v>152453918.09999999</v>
      </c>
      <c r="H22" s="36">
        <f t="shared" si="0"/>
        <v>211748</v>
      </c>
      <c r="I22" s="37">
        <f t="shared" si="0"/>
        <v>404860013.99999988</v>
      </c>
      <c r="J22" s="38">
        <f t="shared" si="1"/>
        <v>325817</v>
      </c>
      <c r="K22" s="39">
        <f t="shared" si="2"/>
        <v>546584100.69999993</v>
      </c>
      <c r="L22" s="266">
        <f>K22/K3</f>
        <v>0.13317796342297733</v>
      </c>
      <c r="M22" s="264">
        <f>J22/J3</f>
        <v>0.11412234061184316</v>
      </c>
      <c r="N22" s="264">
        <f>E22/K22</f>
        <v>0.46178821443351203</v>
      </c>
      <c r="O22" s="265">
        <f>G22/K22</f>
        <v>0.27892124543095043</v>
      </c>
    </row>
    <row r="23" spans="1:15" ht="15" thickBot="1">
      <c r="A23" s="54" t="s">
        <v>166</v>
      </c>
      <c r="B23" s="63">
        <v>46212</v>
      </c>
      <c r="C23" s="64">
        <v>78282546.700000003</v>
      </c>
      <c r="D23" s="65">
        <v>46817</v>
      </c>
      <c r="E23" s="65">
        <v>184057832.89999992</v>
      </c>
      <c r="F23" s="63">
        <v>77633</v>
      </c>
      <c r="G23" s="64">
        <v>108550668.09999999</v>
      </c>
      <c r="H23" s="45">
        <f t="shared" si="0"/>
        <v>124450</v>
      </c>
      <c r="I23" s="46">
        <f t="shared" si="0"/>
        <v>292608500.99999988</v>
      </c>
      <c r="J23" s="25">
        <f t="shared" si="1"/>
        <v>170662</v>
      </c>
      <c r="K23" s="26">
        <f t="shared" si="2"/>
        <v>370891047.69999993</v>
      </c>
      <c r="L23" s="266"/>
      <c r="M23" s="264"/>
      <c r="N23" s="264"/>
      <c r="O23" s="265"/>
    </row>
    <row r="24" spans="1:15" ht="15" thickBot="1">
      <c r="A24" s="57" t="str">
        <f>A15</f>
        <v>EverSource East</v>
      </c>
      <c r="B24" s="49">
        <v>35263</v>
      </c>
      <c r="C24" s="50">
        <v>59722910</v>
      </c>
      <c r="D24" s="51">
        <v>40615</v>
      </c>
      <c r="E24" s="51">
        <v>161881677</v>
      </c>
      <c r="F24" s="49">
        <v>72795</v>
      </c>
      <c r="G24" s="50">
        <v>100328945</v>
      </c>
      <c r="H24" s="24">
        <f t="shared" si="0"/>
        <v>113410</v>
      </c>
      <c r="I24" s="24">
        <f t="shared" si="0"/>
        <v>262210622</v>
      </c>
      <c r="J24" s="25">
        <f t="shared" si="1"/>
        <v>148673</v>
      </c>
      <c r="K24" s="26">
        <f t="shared" si="2"/>
        <v>321933532</v>
      </c>
      <c r="L24" s="266"/>
      <c r="M24" s="264"/>
      <c r="N24" s="264"/>
      <c r="O24" s="265"/>
    </row>
    <row r="25" spans="1:15" ht="15" thickBot="1">
      <c r="A25" s="57" t="str">
        <f>A16</f>
        <v>EverSource West</v>
      </c>
      <c r="B25" s="49">
        <v>10949</v>
      </c>
      <c r="C25" s="50">
        <v>18559636.699999999</v>
      </c>
      <c r="D25" s="51">
        <v>6202</v>
      </c>
      <c r="E25" s="51">
        <v>22176155.899999902</v>
      </c>
      <c r="F25" s="49">
        <v>4838</v>
      </c>
      <c r="G25" s="50">
        <v>8221723.0999999903</v>
      </c>
      <c r="H25" s="24">
        <f t="shared" si="0"/>
        <v>11040</v>
      </c>
      <c r="I25" s="24">
        <f t="shared" si="0"/>
        <v>30397878.999999892</v>
      </c>
      <c r="J25" s="25">
        <f t="shared" si="1"/>
        <v>21989</v>
      </c>
      <c r="K25" s="26">
        <f t="shared" si="2"/>
        <v>48957515.699999899</v>
      </c>
      <c r="L25" s="266"/>
      <c r="M25" s="264"/>
      <c r="N25" s="264"/>
      <c r="O25" s="265"/>
    </row>
    <row r="26" spans="1:15" ht="15" thickBot="1">
      <c r="A26" s="54" t="s">
        <v>169</v>
      </c>
      <c r="B26" s="41">
        <v>66127</v>
      </c>
      <c r="C26" s="42">
        <v>63031740</v>
      </c>
      <c r="D26" s="43">
        <v>41888</v>
      </c>
      <c r="E26" s="43">
        <v>68156583</v>
      </c>
      <c r="F26" s="72">
        <v>44567</v>
      </c>
      <c r="G26" s="72">
        <v>43843944</v>
      </c>
      <c r="H26" s="45">
        <f t="shared" si="0"/>
        <v>86455</v>
      </c>
      <c r="I26" s="46">
        <f t="shared" si="0"/>
        <v>112000527</v>
      </c>
      <c r="J26" s="47">
        <f t="shared" si="1"/>
        <v>152582</v>
      </c>
      <c r="K26" s="26">
        <f t="shared" si="2"/>
        <v>175032267</v>
      </c>
      <c r="L26" s="266"/>
      <c r="M26" s="264"/>
      <c r="N26" s="264"/>
      <c r="O26" s="265"/>
    </row>
    <row r="27" spans="1:15" ht="15" thickBot="1">
      <c r="A27" s="57" t="s">
        <v>170</v>
      </c>
      <c r="B27" s="49">
        <v>65903</v>
      </c>
      <c r="C27" s="50">
        <v>62870398</v>
      </c>
      <c r="D27" s="51">
        <v>41571</v>
      </c>
      <c r="E27" s="51">
        <v>67645819</v>
      </c>
      <c r="F27" s="58">
        <v>43489</v>
      </c>
      <c r="G27" s="69">
        <v>42593604</v>
      </c>
      <c r="H27" s="24">
        <f t="shared" si="0"/>
        <v>85060</v>
      </c>
      <c r="I27" s="24">
        <f t="shared" si="0"/>
        <v>110239423</v>
      </c>
      <c r="J27" s="25">
        <f t="shared" si="1"/>
        <v>150963</v>
      </c>
      <c r="K27" s="26">
        <f t="shared" si="2"/>
        <v>173109821</v>
      </c>
      <c r="L27" s="266"/>
      <c r="M27" s="264"/>
      <c r="N27" s="264"/>
      <c r="O27" s="265"/>
    </row>
    <row r="28" spans="1:15" ht="15" thickBot="1">
      <c r="A28" s="57" t="s">
        <v>171</v>
      </c>
      <c r="B28" s="49">
        <v>224</v>
      </c>
      <c r="C28" s="50">
        <v>161342</v>
      </c>
      <c r="D28" s="51">
        <v>317</v>
      </c>
      <c r="E28" s="51">
        <v>510764</v>
      </c>
      <c r="F28" s="58">
        <v>1078</v>
      </c>
      <c r="G28" s="69">
        <v>1250340</v>
      </c>
      <c r="H28" s="24">
        <f t="shared" si="0"/>
        <v>1395</v>
      </c>
      <c r="I28" s="24">
        <f t="shared" si="0"/>
        <v>1761104</v>
      </c>
      <c r="J28" s="25">
        <f t="shared" si="1"/>
        <v>1619</v>
      </c>
      <c r="K28" s="26">
        <f t="shared" si="2"/>
        <v>1922446</v>
      </c>
      <c r="L28" s="266"/>
      <c r="M28" s="264"/>
      <c r="N28" s="264"/>
      <c r="O28" s="265"/>
    </row>
    <row r="29" spans="1:15" ht="15" thickBot="1">
      <c r="A29" s="54" t="s">
        <v>99</v>
      </c>
      <c r="B29" s="41">
        <v>1730</v>
      </c>
      <c r="C29" s="42">
        <v>409800</v>
      </c>
      <c r="D29" s="43">
        <v>612</v>
      </c>
      <c r="E29" s="43">
        <v>191680</v>
      </c>
      <c r="F29" s="55">
        <v>231</v>
      </c>
      <c r="G29" s="56">
        <v>59306</v>
      </c>
      <c r="H29" s="45">
        <f t="shared" si="0"/>
        <v>843</v>
      </c>
      <c r="I29" s="46">
        <f t="shared" si="0"/>
        <v>250986</v>
      </c>
      <c r="J29" s="25">
        <f t="shared" si="1"/>
        <v>2573</v>
      </c>
      <c r="K29" s="26">
        <f t="shared" si="2"/>
        <v>660786</v>
      </c>
      <c r="L29" s="266"/>
      <c r="M29" s="264"/>
      <c r="N29" s="264"/>
      <c r="O29" s="265"/>
    </row>
    <row r="30" spans="1:15" ht="15" thickBot="1">
      <c r="A30" s="57" t="s">
        <v>100</v>
      </c>
      <c r="B30" s="49">
        <v>1730</v>
      </c>
      <c r="C30" s="50">
        <v>409800</v>
      </c>
      <c r="D30" s="51">
        <v>612</v>
      </c>
      <c r="E30" s="51">
        <v>191680</v>
      </c>
      <c r="F30" s="58">
        <v>231</v>
      </c>
      <c r="G30" s="69">
        <v>59306</v>
      </c>
      <c r="H30" s="24">
        <f t="shared" si="0"/>
        <v>843</v>
      </c>
      <c r="I30" s="24">
        <f t="shared" si="0"/>
        <v>250986</v>
      </c>
      <c r="J30" s="25">
        <f t="shared" si="1"/>
        <v>2573</v>
      </c>
      <c r="K30" s="26">
        <f t="shared" si="2"/>
        <v>660786</v>
      </c>
      <c r="L30" s="266"/>
      <c r="M30" s="264"/>
      <c r="N30" s="264"/>
      <c r="O30" s="265"/>
    </row>
    <row r="31" spans="1:15" ht="15" thickBot="1">
      <c r="A31" s="30" t="s">
        <v>55</v>
      </c>
      <c r="B31" s="31">
        <v>4005</v>
      </c>
      <c r="C31" s="32">
        <v>66018130.79999999</v>
      </c>
      <c r="D31" s="33">
        <v>14147</v>
      </c>
      <c r="E31" s="33">
        <v>575625243.10000002</v>
      </c>
      <c r="F31" s="34">
        <v>7284</v>
      </c>
      <c r="G31" s="60">
        <v>72861573.899999991</v>
      </c>
      <c r="H31" s="36">
        <f t="shared" si="0"/>
        <v>21431</v>
      </c>
      <c r="I31" s="37">
        <f t="shared" si="0"/>
        <v>648486817</v>
      </c>
      <c r="J31" s="38">
        <f t="shared" si="1"/>
        <v>25436</v>
      </c>
      <c r="K31" s="39">
        <f t="shared" si="2"/>
        <v>714504947.79999995</v>
      </c>
      <c r="L31" s="266">
        <f>K31/K3</f>
        <v>0.17409272183691374</v>
      </c>
      <c r="M31" s="264">
        <f>J31/J3</f>
        <v>8.9093443736908834E-3</v>
      </c>
      <c r="N31" s="264">
        <f>E31/K31</f>
        <v>0.80562807139738057</v>
      </c>
      <c r="O31" s="265">
        <f>G31/K31</f>
        <v>0.10197490461660873</v>
      </c>
    </row>
    <row r="32" spans="1:15" ht="15" thickBot="1">
      <c r="A32" s="54" t="s">
        <v>166</v>
      </c>
      <c r="B32" s="63">
        <v>1116</v>
      </c>
      <c r="C32" s="64">
        <v>30425236.79999999</v>
      </c>
      <c r="D32" s="65">
        <v>6809</v>
      </c>
      <c r="E32" s="65">
        <v>423106598.10000002</v>
      </c>
      <c r="F32" s="63">
        <v>5630</v>
      </c>
      <c r="G32" s="64">
        <v>47133181.899999991</v>
      </c>
      <c r="H32" s="45">
        <f t="shared" si="0"/>
        <v>12439</v>
      </c>
      <c r="I32" s="46">
        <f t="shared" si="0"/>
        <v>470239780</v>
      </c>
      <c r="J32" s="47">
        <f t="shared" si="1"/>
        <v>13555</v>
      </c>
      <c r="K32" s="26">
        <f t="shared" si="2"/>
        <v>500665016.80000001</v>
      </c>
      <c r="L32" s="266"/>
      <c r="M32" s="264"/>
      <c r="N32" s="264"/>
      <c r="O32" s="267"/>
    </row>
    <row r="33" spans="1:15" ht="15" thickBot="1">
      <c r="A33" s="57" t="str">
        <f>A24</f>
        <v>EverSource East</v>
      </c>
      <c r="B33" s="49">
        <v>1043</v>
      </c>
      <c r="C33" s="50">
        <v>27627598</v>
      </c>
      <c r="D33" s="51">
        <v>6393</v>
      </c>
      <c r="E33" s="51">
        <v>404398061</v>
      </c>
      <c r="F33" s="49">
        <v>5581</v>
      </c>
      <c r="G33" s="51">
        <v>45409299</v>
      </c>
      <c r="H33" s="24">
        <f t="shared" si="0"/>
        <v>11974</v>
      </c>
      <c r="I33" s="24">
        <f t="shared" si="0"/>
        <v>449807360</v>
      </c>
      <c r="J33" s="47">
        <f t="shared" si="1"/>
        <v>13017</v>
      </c>
      <c r="K33" s="26">
        <f t="shared" si="2"/>
        <v>477434958</v>
      </c>
      <c r="L33" s="266"/>
      <c r="M33" s="264"/>
      <c r="N33" s="264"/>
      <c r="O33" s="265"/>
    </row>
    <row r="34" spans="1:15" ht="15" thickBot="1">
      <c r="A34" s="57" t="str">
        <f>A25</f>
        <v>EverSource West</v>
      </c>
      <c r="B34" s="49">
        <v>73</v>
      </c>
      <c r="C34" s="50">
        <v>2797638.79999999</v>
      </c>
      <c r="D34" s="51">
        <v>416</v>
      </c>
      <c r="E34" s="51">
        <v>18708537.100000001</v>
      </c>
      <c r="F34" s="52">
        <v>49</v>
      </c>
      <c r="G34" s="53">
        <v>1723882.8999999899</v>
      </c>
      <c r="H34" s="24">
        <f t="shared" si="0"/>
        <v>465</v>
      </c>
      <c r="I34" s="24">
        <f t="shared" si="0"/>
        <v>20432419.999999993</v>
      </c>
      <c r="J34" s="47">
        <f t="shared" si="1"/>
        <v>538</v>
      </c>
      <c r="K34" s="26">
        <f t="shared" si="2"/>
        <v>23230058.799999982</v>
      </c>
      <c r="L34" s="266"/>
      <c r="M34" s="264"/>
      <c r="N34" s="264"/>
      <c r="O34" s="265"/>
    </row>
    <row r="35" spans="1:15" ht="15" thickBot="1">
      <c r="A35" s="54" t="s">
        <v>169</v>
      </c>
      <c r="B35" s="63">
        <v>1987</v>
      </c>
      <c r="C35" s="64">
        <v>32893143</v>
      </c>
      <c r="D35" s="65">
        <v>6709</v>
      </c>
      <c r="E35" s="65">
        <v>147433420</v>
      </c>
      <c r="F35" s="67">
        <v>1452</v>
      </c>
      <c r="G35" s="68">
        <v>25184591</v>
      </c>
      <c r="H35" s="45">
        <f t="shared" si="0"/>
        <v>8161</v>
      </c>
      <c r="I35" s="46">
        <f t="shared" si="0"/>
        <v>172618011</v>
      </c>
      <c r="J35" s="25">
        <f t="shared" si="1"/>
        <v>10148</v>
      </c>
      <c r="K35" s="26">
        <f t="shared" si="2"/>
        <v>205511154</v>
      </c>
      <c r="L35" s="266"/>
      <c r="M35" s="264"/>
      <c r="N35" s="264"/>
      <c r="O35" s="265"/>
    </row>
    <row r="36" spans="1:15" ht="15" thickBot="1">
      <c r="A36" s="57" t="s">
        <v>170</v>
      </c>
      <c r="B36" s="49">
        <v>1985</v>
      </c>
      <c r="C36" s="50">
        <v>32889704</v>
      </c>
      <c r="D36" s="51">
        <v>6678</v>
      </c>
      <c r="E36" s="51">
        <v>146671906</v>
      </c>
      <c r="F36" s="58">
        <v>1409</v>
      </c>
      <c r="G36" s="59">
        <v>24597557</v>
      </c>
      <c r="H36" s="24">
        <f t="shared" si="0"/>
        <v>8087</v>
      </c>
      <c r="I36" s="24">
        <f t="shared" si="0"/>
        <v>171269463</v>
      </c>
      <c r="J36" s="47">
        <f t="shared" si="1"/>
        <v>10072</v>
      </c>
      <c r="K36" s="26">
        <f t="shared" si="2"/>
        <v>204159167</v>
      </c>
      <c r="L36" s="266"/>
      <c r="M36" s="264"/>
      <c r="N36" s="264"/>
      <c r="O36" s="265"/>
    </row>
    <row r="37" spans="1:15" ht="15" thickBot="1">
      <c r="A37" s="57" t="s">
        <v>171</v>
      </c>
      <c r="B37" s="49">
        <v>2</v>
      </c>
      <c r="C37" s="50">
        <v>3439</v>
      </c>
      <c r="D37" s="51">
        <v>31</v>
      </c>
      <c r="E37" s="51">
        <v>761514</v>
      </c>
      <c r="F37" s="58">
        <v>43</v>
      </c>
      <c r="G37" s="69">
        <v>587034</v>
      </c>
      <c r="H37" s="24">
        <f t="shared" si="0"/>
        <v>74</v>
      </c>
      <c r="I37" s="24">
        <f t="shared" si="0"/>
        <v>1348548</v>
      </c>
      <c r="J37" s="25">
        <f t="shared" si="1"/>
        <v>76</v>
      </c>
      <c r="K37" s="26">
        <f t="shared" si="2"/>
        <v>1351987</v>
      </c>
      <c r="L37" s="266"/>
      <c r="M37" s="264"/>
      <c r="N37" s="264"/>
      <c r="O37" s="265"/>
    </row>
    <row r="38" spans="1:15" ht="15" thickBot="1">
      <c r="A38" s="54" t="s">
        <v>99</v>
      </c>
      <c r="B38" s="63">
        <v>902</v>
      </c>
      <c r="C38" s="64">
        <v>2699751</v>
      </c>
      <c r="D38" s="65">
        <v>629</v>
      </c>
      <c r="E38" s="65">
        <v>5085225</v>
      </c>
      <c r="F38" s="70">
        <v>202</v>
      </c>
      <c r="G38" s="71">
        <v>543801</v>
      </c>
      <c r="H38" s="45">
        <f t="shared" si="0"/>
        <v>831</v>
      </c>
      <c r="I38" s="46">
        <f t="shared" si="0"/>
        <v>5629026</v>
      </c>
      <c r="J38" s="25">
        <f t="shared" si="1"/>
        <v>1733</v>
      </c>
      <c r="K38" s="26">
        <f t="shared" si="2"/>
        <v>8328777</v>
      </c>
      <c r="L38" s="266"/>
      <c r="M38" s="264"/>
      <c r="N38" s="264"/>
      <c r="O38" s="265"/>
    </row>
    <row r="39" spans="1:15" ht="15" thickBot="1">
      <c r="A39" s="57" t="s">
        <v>100</v>
      </c>
      <c r="B39" s="49">
        <v>902</v>
      </c>
      <c r="C39" s="50">
        <v>2699751</v>
      </c>
      <c r="D39" s="51">
        <v>629</v>
      </c>
      <c r="E39" s="51">
        <v>5085225</v>
      </c>
      <c r="F39" s="58">
        <v>202</v>
      </c>
      <c r="G39" s="69">
        <v>543801</v>
      </c>
      <c r="H39" s="24">
        <f t="shared" si="0"/>
        <v>831</v>
      </c>
      <c r="I39" s="24">
        <f t="shared" si="0"/>
        <v>5629026</v>
      </c>
      <c r="J39" s="25">
        <f t="shared" si="1"/>
        <v>1733</v>
      </c>
      <c r="K39" s="26">
        <f t="shared" si="2"/>
        <v>8328777</v>
      </c>
      <c r="L39" s="266"/>
      <c r="M39" s="264"/>
      <c r="N39" s="264"/>
      <c r="O39" s="265"/>
    </row>
    <row r="40" spans="1:15" ht="15" thickBot="1">
      <c r="A40" s="30" t="s">
        <v>57</v>
      </c>
      <c r="B40" s="31">
        <v>423</v>
      </c>
      <c r="C40" s="32">
        <v>61606640.600000001</v>
      </c>
      <c r="D40" s="33">
        <v>4148</v>
      </c>
      <c r="E40" s="33">
        <v>1171462897</v>
      </c>
      <c r="F40" s="34">
        <v>590</v>
      </c>
      <c r="G40" s="60">
        <v>55968622.799999997</v>
      </c>
      <c r="H40" s="36">
        <f t="shared" si="0"/>
        <v>4738</v>
      </c>
      <c r="I40" s="37">
        <f t="shared" si="0"/>
        <v>1227431519.8</v>
      </c>
      <c r="J40" s="38">
        <f t="shared" si="1"/>
        <v>5161</v>
      </c>
      <c r="K40" s="39">
        <f t="shared" si="2"/>
        <v>1289038160.3999999</v>
      </c>
      <c r="L40" s="266">
        <f>K40/K3</f>
        <v>0.3140806268545257</v>
      </c>
      <c r="M40" s="274">
        <f>J40/J3</f>
        <v>1.807718442861246E-3</v>
      </c>
      <c r="N40" s="274">
        <f>E40/K40</f>
        <v>0.9087883764717134</v>
      </c>
      <c r="O40" s="275">
        <f>G40/K40</f>
        <v>4.3418902961439437E-2</v>
      </c>
    </row>
    <row r="41" spans="1:15" ht="15" thickBot="1">
      <c r="A41" s="54" t="s">
        <v>166</v>
      </c>
      <c r="B41" s="63">
        <v>200</v>
      </c>
      <c r="C41" s="64">
        <v>29563354.600000001</v>
      </c>
      <c r="D41" s="65">
        <v>1903</v>
      </c>
      <c r="E41" s="65">
        <v>721909118</v>
      </c>
      <c r="F41" s="63">
        <v>410</v>
      </c>
      <c r="G41" s="64">
        <v>37747025.799999997</v>
      </c>
      <c r="H41" s="45">
        <f t="shared" si="0"/>
        <v>2313</v>
      </c>
      <c r="I41" s="46">
        <f t="shared" si="0"/>
        <v>759656143.79999995</v>
      </c>
      <c r="J41" s="47">
        <f t="shared" si="1"/>
        <v>2513</v>
      </c>
      <c r="K41" s="26">
        <f t="shared" si="2"/>
        <v>789219498.39999998</v>
      </c>
      <c r="L41" s="266"/>
      <c r="M41" s="274"/>
      <c r="N41" s="274"/>
      <c r="O41" s="275"/>
    </row>
    <row r="42" spans="1:15" ht="15" thickBot="1">
      <c r="A42" s="57" t="str">
        <f>A33</f>
        <v>EverSource East</v>
      </c>
      <c r="B42" s="49">
        <v>180</v>
      </c>
      <c r="C42" s="50">
        <v>26977206</v>
      </c>
      <c r="D42" s="51">
        <v>1692</v>
      </c>
      <c r="E42" s="51">
        <v>647188984</v>
      </c>
      <c r="F42" s="49">
        <v>404</v>
      </c>
      <c r="G42" s="51">
        <v>36962386</v>
      </c>
      <c r="H42" s="24">
        <f t="shared" si="0"/>
        <v>2096</v>
      </c>
      <c r="I42" s="24">
        <f t="shared" si="0"/>
        <v>684151370</v>
      </c>
      <c r="J42" s="47">
        <f t="shared" si="1"/>
        <v>2276</v>
      </c>
      <c r="K42" s="26">
        <f t="shared" si="2"/>
        <v>711128576</v>
      </c>
      <c r="L42" s="266"/>
      <c r="M42" s="274"/>
      <c r="N42" s="274"/>
      <c r="O42" s="275"/>
    </row>
    <row r="43" spans="1:15" ht="15" thickBot="1">
      <c r="A43" s="57" t="str">
        <f>A34</f>
        <v>EverSource West</v>
      </c>
      <c r="B43" s="49">
        <v>20</v>
      </c>
      <c r="C43" s="50">
        <v>2586148.6</v>
      </c>
      <c r="D43" s="51">
        <v>211</v>
      </c>
      <c r="E43" s="51">
        <v>74720134</v>
      </c>
      <c r="F43" s="52">
        <v>6</v>
      </c>
      <c r="G43" s="53">
        <v>784639.8</v>
      </c>
      <c r="H43" s="24">
        <f t="shared" si="0"/>
        <v>217</v>
      </c>
      <c r="I43" s="24">
        <f t="shared" si="0"/>
        <v>75504773.799999997</v>
      </c>
      <c r="J43" s="47">
        <f t="shared" si="1"/>
        <v>237</v>
      </c>
      <c r="K43" s="26">
        <f t="shared" si="2"/>
        <v>78090922.399999991</v>
      </c>
      <c r="L43" s="266"/>
      <c r="M43" s="274"/>
      <c r="N43" s="274"/>
      <c r="O43" s="275"/>
    </row>
    <row r="44" spans="1:15" ht="15" thickBot="1">
      <c r="A44" s="54" t="s">
        <v>169</v>
      </c>
      <c r="B44" s="63">
        <v>218</v>
      </c>
      <c r="C44" s="64">
        <v>31239840</v>
      </c>
      <c r="D44" s="65">
        <v>2220</v>
      </c>
      <c r="E44" s="65">
        <v>436652621</v>
      </c>
      <c r="F44" s="67">
        <v>180</v>
      </c>
      <c r="G44" s="68">
        <v>18221597</v>
      </c>
      <c r="H44" s="45">
        <f t="shared" si="0"/>
        <v>2400</v>
      </c>
      <c r="I44" s="46">
        <f t="shared" si="0"/>
        <v>454874218</v>
      </c>
      <c r="J44" s="25">
        <f t="shared" si="1"/>
        <v>2618</v>
      </c>
      <c r="K44" s="26">
        <f t="shared" si="2"/>
        <v>486114058</v>
      </c>
      <c r="L44" s="266"/>
      <c r="M44" s="274"/>
      <c r="N44" s="274"/>
      <c r="O44" s="275"/>
    </row>
    <row r="45" spans="1:15" ht="15" thickBot="1">
      <c r="A45" s="57" t="s">
        <v>170</v>
      </c>
      <c r="B45" s="49">
        <v>217</v>
      </c>
      <c r="C45" s="50">
        <v>31187880</v>
      </c>
      <c r="D45" s="51">
        <v>2212</v>
      </c>
      <c r="E45" s="51">
        <v>435784010</v>
      </c>
      <c r="F45" s="58">
        <v>179</v>
      </c>
      <c r="G45" s="59">
        <v>18104697</v>
      </c>
      <c r="H45" s="24">
        <f t="shared" si="0"/>
        <v>2391</v>
      </c>
      <c r="I45" s="24">
        <f t="shared" si="0"/>
        <v>453888707</v>
      </c>
      <c r="J45" s="47">
        <f t="shared" si="1"/>
        <v>2608</v>
      </c>
      <c r="K45" s="26">
        <f t="shared" si="2"/>
        <v>485076587</v>
      </c>
      <c r="L45" s="266"/>
      <c r="M45" s="274"/>
      <c r="N45" s="274"/>
      <c r="O45" s="275"/>
    </row>
    <row r="46" spans="1:15" ht="15" thickBot="1">
      <c r="A46" s="57" t="s">
        <v>171</v>
      </c>
      <c r="B46" s="49">
        <v>1</v>
      </c>
      <c r="C46" s="50">
        <v>51960</v>
      </c>
      <c r="D46" s="51">
        <v>8</v>
      </c>
      <c r="E46" s="51">
        <v>868611</v>
      </c>
      <c r="F46" s="58">
        <v>1</v>
      </c>
      <c r="G46" s="59">
        <v>116900</v>
      </c>
      <c r="H46" s="24">
        <f t="shared" si="0"/>
        <v>9</v>
      </c>
      <c r="I46" s="24">
        <f t="shared" si="0"/>
        <v>985511</v>
      </c>
      <c r="J46" s="47">
        <f t="shared" si="1"/>
        <v>10</v>
      </c>
      <c r="K46" s="26">
        <f t="shared" si="2"/>
        <v>1037471</v>
      </c>
      <c r="L46" s="266"/>
      <c r="M46" s="274"/>
      <c r="N46" s="274"/>
      <c r="O46" s="275"/>
    </row>
    <row r="47" spans="1:15" ht="15" thickBot="1">
      <c r="A47" s="54" t="s">
        <v>99</v>
      </c>
      <c r="B47" s="63">
        <v>5</v>
      </c>
      <c r="C47" s="64">
        <v>803446</v>
      </c>
      <c r="D47" s="65">
        <v>25</v>
      </c>
      <c r="E47" s="65">
        <v>12901158</v>
      </c>
      <c r="F47" s="70">
        <v>0</v>
      </c>
      <c r="G47" s="71">
        <v>0</v>
      </c>
      <c r="H47" s="45">
        <f t="shared" si="0"/>
        <v>25</v>
      </c>
      <c r="I47" s="46">
        <f t="shared" si="0"/>
        <v>12901158</v>
      </c>
      <c r="J47" s="25">
        <f t="shared" si="1"/>
        <v>30</v>
      </c>
      <c r="K47" s="26">
        <f t="shared" si="2"/>
        <v>13704604</v>
      </c>
      <c r="L47" s="266"/>
      <c r="M47" s="274"/>
      <c r="N47" s="274"/>
      <c r="O47" s="275"/>
    </row>
    <row r="48" spans="1:15" ht="15" thickBot="1">
      <c r="A48" s="57" t="s">
        <v>100</v>
      </c>
      <c r="B48" s="49">
        <v>5</v>
      </c>
      <c r="C48" s="50">
        <v>803446</v>
      </c>
      <c r="D48" s="51">
        <v>25</v>
      </c>
      <c r="E48" s="51">
        <v>12901158</v>
      </c>
      <c r="F48" s="58">
        <v>0</v>
      </c>
      <c r="G48" s="69">
        <v>0</v>
      </c>
      <c r="H48" s="24">
        <f t="shared" si="0"/>
        <v>25</v>
      </c>
      <c r="I48" s="24">
        <f t="shared" si="0"/>
        <v>12901158</v>
      </c>
      <c r="J48" s="25">
        <f t="shared" si="1"/>
        <v>30</v>
      </c>
      <c r="K48" s="26">
        <f t="shared" si="2"/>
        <v>13704604</v>
      </c>
      <c r="L48" s="266"/>
      <c r="M48" s="274"/>
      <c r="N48" s="274"/>
      <c r="O48" s="275"/>
    </row>
    <row r="49" spans="1:15" ht="15" thickBot="1">
      <c r="A49" s="30" t="s">
        <v>59</v>
      </c>
      <c r="B49" s="31">
        <v>2912</v>
      </c>
      <c r="C49" s="32">
        <v>3606535.9</v>
      </c>
      <c r="D49" s="33">
        <v>6751</v>
      </c>
      <c r="E49" s="33">
        <v>12259983</v>
      </c>
      <c r="F49" s="34">
        <v>3904</v>
      </c>
      <c r="G49" s="60">
        <v>2618937</v>
      </c>
      <c r="H49" s="36">
        <f t="shared" si="0"/>
        <v>10655</v>
      </c>
      <c r="I49" s="37">
        <f t="shared" si="0"/>
        <v>14878920</v>
      </c>
      <c r="J49" s="38">
        <f t="shared" si="1"/>
        <v>13567</v>
      </c>
      <c r="K49" s="39">
        <f t="shared" si="2"/>
        <v>18485455.899999999</v>
      </c>
      <c r="L49" s="276">
        <f>K49/K3</f>
        <v>4.5040742432032122E-3</v>
      </c>
      <c r="M49" s="274">
        <f>J49/J3</f>
        <v>4.7520472998059532E-3</v>
      </c>
      <c r="N49" s="274">
        <f>E49/K49</f>
        <v>0.6632231883445191</v>
      </c>
      <c r="O49" s="275">
        <f>G49/K49</f>
        <v>0.14167554287909123</v>
      </c>
    </row>
    <row r="50" spans="1:15" ht="15" thickBot="1">
      <c r="A50" s="54" t="s">
        <v>166</v>
      </c>
      <c r="B50" s="63">
        <v>2448</v>
      </c>
      <c r="C50" s="64">
        <v>1623952.9</v>
      </c>
      <c r="D50" s="65">
        <v>6123</v>
      </c>
      <c r="E50" s="65">
        <v>6856232</v>
      </c>
      <c r="F50" s="63">
        <v>3596</v>
      </c>
      <c r="G50" s="64">
        <v>1523991</v>
      </c>
      <c r="H50" s="45">
        <f t="shared" si="0"/>
        <v>9719</v>
      </c>
      <c r="I50" s="46">
        <f t="shared" si="0"/>
        <v>8380223</v>
      </c>
      <c r="J50" s="47">
        <f t="shared" si="1"/>
        <v>12167</v>
      </c>
      <c r="K50" s="26">
        <f t="shared" si="2"/>
        <v>10004175.9</v>
      </c>
      <c r="L50" s="276"/>
      <c r="M50" s="274"/>
      <c r="N50" s="274"/>
      <c r="O50" s="275"/>
    </row>
    <row r="51" spans="1:15" ht="15" thickBot="1">
      <c r="A51" s="57" t="str">
        <f>A42</f>
        <v>EverSource East</v>
      </c>
      <c r="B51" s="49">
        <v>2291</v>
      </c>
      <c r="C51" s="50">
        <v>1040163</v>
      </c>
      <c r="D51" s="51">
        <v>4999</v>
      </c>
      <c r="E51" s="51">
        <v>6080562</v>
      </c>
      <c r="F51" s="49">
        <v>2648</v>
      </c>
      <c r="G51" s="51">
        <v>1305155</v>
      </c>
      <c r="H51" s="24">
        <f t="shared" si="0"/>
        <v>7647</v>
      </c>
      <c r="I51" s="24">
        <f t="shared" si="0"/>
        <v>7385717</v>
      </c>
      <c r="J51" s="47">
        <f t="shared" si="1"/>
        <v>9938</v>
      </c>
      <c r="K51" s="26">
        <f t="shared" si="2"/>
        <v>8425880</v>
      </c>
      <c r="L51" s="276"/>
      <c r="M51" s="274"/>
      <c r="N51" s="274"/>
      <c r="O51" s="275"/>
    </row>
    <row r="52" spans="1:15" ht="15" thickBot="1">
      <c r="A52" s="57" t="str">
        <f>A43</f>
        <v>EverSource West</v>
      </c>
      <c r="B52" s="49">
        <v>157</v>
      </c>
      <c r="C52" s="50">
        <v>583789.9</v>
      </c>
      <c r="D52" s="51">
        <v>1124</v>
      </c>
      <c r="E52" s="51">
        <v>775670</v>
      </c>
      <c r="F52" s="52">
        <v>948</v>
      </c>
      <c r="G52" s="53">
        <v>218836</v>
      </c>
      <c r="H52" s="24">
        <f t="shared" si="0"/>
        <v>2072</v>
      </c>
      <c r="I52" s="24">
        <f t="shared" si="0"/>
        <v>994506</v>
      </c>
      <c r="J52" s="47">
        <f t="shared" si="1"/>
        <v>2229</v>
      </c>
      <c r="K52" s="26">
        <f t="shared" si="2"/>
        <v>1578295.9</v>
      </c>
      <c r="L52" s="276"/>
      <c r="M52" s="274"/>
      <c r="N52" s="274"/>
      <c r="O52" s="275"/>
    </row>
    <row r="53" spans="1:15" ht="15" thickBot="1">
      <c r="A53" s="54" t="s">
        <v>169</v>
      </c>
      <c r="B53" s="63">
        <v>205</v>
      </c>
      <c r="C53" s="64">
        <v>1928041</v>
      </c>
      <c r="D53" s="65">
        <v>423</v>
      </c>
      <c r="E53" s="65">
        <v>5281214</v>
      </c>
      <c r="F53" s="67">
        <v>166</v>
      </c>
      <c r="G53" s="68">
        <v>1083739</v>
      </c>
      <c r="H53" s="45">
        <f t="shared" si="0"/>
        <v>589</v>
      </c>
      <c r="I53" s="46">
        <f t="shared" si="0"/>
        <v>6364953</v>
      </c>
      <c r="J53" s="25">
        <f t="shared" si="1"/>
        <v>794</v>
      </c>
      <c r="K53" s="26">
        <f t="shared" si="2"/>
        <v>8292994</v>
      </c>
      <c r="L53" s="276"/>
      <c r="M53" s="274"/>
      <c r="N53" s="274"/>
      <c r="O53" s="275"/>
    </row>
    <row r="54" spans="1:15" ht="15" thickBot="1">
      <c r="A54" s="57" t="s">
        <v>170</v>
      </c>
      <c r="B54" s="49">
        <v>205</v>
      </c>
      <c r="C54" s="50">
        <v>1928041</v>
      </c>
      <c r="D54" s="51">
        <v>422</v>
      </c>
      <c r="E54" s="51">
        <v>5251537</v>
      </c>
      <c r="F54" s="58">
        <v>165</v>
      </c>
      <c r="G54" s="59">
        <v>1083465</v>
      </c>
      <c r="H54" s="24">
        <f t="shared" si="0"/>
        <v>587</v>
      </c>
      <c r="I54" s="24">
        <f t="shared" si="0"/>
        <v>6335002</v>
      </c>
      <c r="J54" s="47">
        <f t="shared" si="1"/>
        <v>792</v>
      </c>
      <c r="K54" s="26">
        <f t="shared" si="2"/>
        <v>8263043</v>
      </c>
      <c r="L54" s="276"/>
      <c r="M54" s="274"/>
      <c r="N54" s="274"/>
      <c r="O54" s="275"/>
    </row>
    <row r="55" spans="1:15" ht="15" thickBot="1">
      <c r="A55" s="57" t="s">
        <v>171</v>
      </c>
      <c r="B55" s="49">
        <v>0</v>
      </c>
      <c r="C55" s="50">
        <v>0</v>
      </c>
      <c r="D55" s="51">
        <v>1</v>
      </c>
      <c r="E55" s="51">
        <v>29677</v>
      </c>
      <c r="F55" s="58">
        <v>1</v>
      </c>
      <c r="G55" s="59">
        <v>274</v>
      </c>
      <c r="H55" s="24">
        <f t="shared" si="0"/>
        <v>2</v>
      </c>
      <c r="I55" s="24">
        <f t="shared" si="0"/>
        <v>29951</v>
      </c>
      <c r="J55" s="47">
        <f t="shared" si="1"/>
        <v>2</v>
      </c>
      <c r="K55" s="26">
        <f t="shared" si="2"/>
        <v>29951</v>
      </c>
      <c r="L55" s="276"/>
      <c r="M55" s="274"/>
      <c r="N55" s="274"/>
      <c r="O55" s="275"/>
    </row>
    <row r="56" spans="1:15" ht="15" thickBot="1">
      <c r="A56" s="54" t="s">
        <v>99</v>
      </c>
      <c r="B56" s="63">
        <v>259</v>
      </c>
      <c r="C56" s="64">
        <v>54542</v>
      </c>
      <c r="D56" s="65">
        <v>205</v>
      </c>
      <c r="E56" s="65">
        <v>122537</v>
      </c>
      <c r="F56" s="70">
        <v>142</v>
      </c>
      <c r="G56" s="71">
        <v>11207</v>
      </c>
      <c r="H56" s="45">
        <f t="shared" si="0"/>
        <v>347</v>
      </c>
      <c r="I56" s="46">
        <f t="shared" si="0"/>
        <v>133744</v>
      </c>
      <c r="J56" s="25">
        <f t="shared" si="1"/>
        <v>606</v>
      </c>
      <c r="K56" s="26">
        <f t="shared" si="2"/>
        <v>188286</v>
      </c>
      <c r="L56" s="276"/>
      <c r="M56" s="274"/>
      <c r="N56" s="274"/>
      <c r="O56" s="275"/>
    </row>
    <row r="57" spans="1:15" ht="15" thickBot="1">
      <c r="A57" s="57" t="s">
        <v>100</v>
      </c>
      <c r="B57" s="49">
        <v>259</v>
      </c>
      <c r="C57" s="50">
        <v>54542</v>
      </c>
      <c r="D57" s="51">
        <v>205</v>
      </c>
      <c r="E57" s="51">
        <v>122537</v>
      </c>
      <c r="F57" s="58">
        <v>142</v>
      </c>
      <c r="G57" s="69">
        <v>11207</v>
      </c>
      <c r="H57" s="24">
        <f t="shared" si="0"/>
        <v>347</v>
      </c>
      <c r="I57" s="24">
        <f t="shared" si="0"/>
        <v>133744</v>
      </c>
      <c r="J57" s="25">
        <f t="shared" si="1"/>
        <v>606</v>
      </c>
      <c r="K57" s="26">
        <f t="shared" si="2"/>
        <v>188286</v>
      </c>
      <c r="L57" s="276"/>
      <c r="M57" s="274"/>
      <c r="N57" s="274"/>
      <c r="O57" s="275"/>
    </row>
    <row r="58" spans="1:15" ht="15" thickBot="1">
      <c r="A58" s="73" t="s">
        <v>61</v>
      </c>
      <c r="B58" s="74">
        <v>402</v>
      </c>
      <c r="C58" s="75">
        <v>565377</v>
      </c>
      <c r="D58" s="76">
        <v>100</v>
      </c>
      <c r="E58" s="76">
        <v>1259997.8</v>
      </c>
      <c r="F58" s="77">
        <v>199</v>
      </c>
      <c r="G58" s="78">
        <v>269819.2</v>
      </c>
      <c r="H58" s="36">
        <f t="shared" si="0"/>
        <v>299</v>
      </c>
      <c r="I58" s="37">
        <f t="shared" si="0"/>
        <v>1529817</v>
      </c>
      <c r="J58" s="79">
        <f t="shared" si="1"/>
        <v>701</v>
      </c>
      <c r="K58" s="39">
        <f t="shared" si="2"/>
        <v>2095194</v>
      </c>
      <c r="L58" s="268">
        <f>K58/K3</f>
        <v>5.1050454914200471E-4</v>
      </c>
      <c r="M58" s="270">
        <f>J58/J3</f>
        <v>2.4553587065408514E-4</v>
      </c>
      <c r="N58" s="270">
        <f>E58/K58</f>
        <v>0.60137524257896879</v>
      </c>
      <c r="O58" s="272">
        <v>4.2631525420147767E-2</v>
      </c>
    </row>
    <row r="59" spans="1:15" ht="15" thickBot="1">
      <c r="A59" s="40" t="s">
        <v>166</v>
      </c>
      <c r="B59" s="63">
        <v>402</v>
      </c>
      <c r="C59" s="64">
        <v>565377</v>
      </c>
      <c r="D59" s="65">
        <v>100</v>
      </c>
      <c r="E59" s="64">
        <v>1259997.8</v>
      </c>
      <c r="F59" s="63">
        <v>199</v>
      </c>
      <c r="G59" s="65">
        <v>269819.2</v>
      </c>
      <c r="H59" s="45">
        <f t="shared" si="0"/>
        <v>299</v>
      </c>
      <c r="I59" s="46">
        <f t="shared" si="0"/>
        <v>1529817</v>
      </c>
      <c r="J59" s="80">
        <f t="shared" si="1"/>
        <v>701</v>
      </c>
      <c r="K59" s="81">
        <f t="shared" si="2"/>
        <v>2095194</v>
      </c>
      <c r="L59" s="268"/>
      <c r="M59" s="270"/>
      <c r="N59" s="270"/>
      <c r="O59" s="272"/>
    </row>
    <row r="60" spans="1:15" ht="15" thickBot="1">
      <c r="A60" s="82" t="str">
        <f>A43</f>
        <v>EverSource West</v>
      </c>
      <c r="B60" s="53">
        <v>402</v>
      </c>
      <c r="C60" s="53">
        <v>565377</v>
      </c>
      <c r="D60" s="53">
        <v>100</v>
      </c>
      <c r="E60" s="66">
        <v>1259997.8</v>
      </c>
      <c r="F60" s="52">
        <v>199</v>
      </c>
      <c r="G60" s="53">
        <v>269819.2</v>
      </c>
      <c r="H60" s="83">
        <f>H59</f>
        <v>299</v>
      </c>
      <c r="I60" s="83">
        <f>I59</f>
        <v>1529817</v>
      </c>
      <c r="J60" s="84">
        <f t="shared" si="1"/>
        <v>701</v>
      </c>
      <c r="K60" s="85">
        <f t="shared" si="2"/>
        <v>2095194</v>
      </c>
      <c r="L60" s="269"/>
      <c r="M60" s="271"/>
      <c r="N60" s="271"/>
      <c r="O60" s="273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B8DE-8E73-4A01-8B07-708934C749C0}">
  <sheetPr>
    <tabColor rgb="FF0070C0"/>
  </sheetPr>
  <dimension ref="A1:O60"/>
  <sheetViews>
    <sheetView topLeftCell="A22" zoomScale="90" zoomScaleNormal="90" workbookViewId="0">
      <selection activeCell="B3" sqref="B3:G60"/>
    </sheetView>
  </sheetViews>
  <sheetFormatPr defaultRowHeight="14.45"/>
  <cols>
    <col min="1" max="1" width="17.42578125" customWidth="1"/>
    <col min="2" max="2" width="14.28515625" style="86" customWidth="1"/>
    <col min="3" max="3" width="14.42578125" style="86" customWidth="1"/>
    <col min="4" max="4" width="13.28515625" style="86" customWidth="1"/>
    <col min="5" max="6" width="14.28515625" style="86" customWidth="1"/>
    <col min="7" max="9" width="15.28515625" style="86" customWidth="1"/>
    <col min="10" max="10" width="11.42578125" style="86" customWidth="1"/>
    <col min="11" max="11" width="12.7109375" style="8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</cols>
  <sheetData>
    <row r="1" spans="1:15" ht="44.1" customHeight="1" thickTop="1" thickBot="1">
      <c r="B1" s="254" t="s">
        <v>147</v>
      </c>
      <c r="C1" s="255"/>
      <c r="D1" s="256" t="s">
        <v>148</v>
      </c>
      <c r="E1" s="257"/>
      <c r="F1" s="254" t="s">
        <v>149</v>
      </c>
      <c r="G1" s="258"/>
      <c r="H1" s="259" t="s">
        <v>150</v>
      </c>
      <c r="I1" s="260"/>
      <c r="J1" s="261" t="s">
        <v>151</v>
      </c>
      <c r="K1" s="262"/>
      <c r="L1" s="262"/>
      <c r="M1" s="262"/>
      <c r="N1" s="262"/>
      <c r="O1" s="277"/>
    </row>
    <row r="2" spans="1:15" ht="44.45" thickTop="1" thickBot="1">
      <c r="A2" s="2">
        <f>JAN!A2</f>
        <v>2023</v>
      </c>
      <c r="B2" s="3" t="s">
        <v>152</v>
      </c>
      <c r="C2" s="4" t="s">
        <v>153</v>
      </c>
      <c r="D2" s="5" t="s">
        <v>154</v>
      </c>
      <c r="E2" s="6" t="s">
        <v>155</v>
      </c>
      <c r="F2" s="7" t="s">
        <v>71</v>
      </c>
      <c r="G2" s="8" t="s">
        <v>156</v>
      </c>
      <c r="H2" s="9" t="s">
        <v>157</v>
      </c>
      <c r="I2" s="10" t="s">
        <v>158</v>
      </c>
      <c r="J2" s="11" t="s">
        <v>159</v>
      </c>
      <c r="K2" s="12" t="s">
        <v>160</v>
      </c>
      <c r="L2" s="13" t="s">
        <v>161</v>
      </c>
      <c r="M2" s="14" t="s">
        <v>162</v>
      </c>
      <c r="N2" s="15" t="s">
        <v>163</v>
      </c>
      <c r="O2" s="16" t="s">
        <v>164</v>
      </c>
    </row>
    <row r="3" spans="1:15" ht="15" thickBot="1">
      <c r="A3" s="17" t="str">
        <f>[1]LAYOUT!B22</f>
        <v>February</v>
      </c>
      <c r="B3" s="18">
        <v>1152681</v>
      </c>
      <c r="C3" s="19">
        <v>836283357.49999988</v>
      </c>
      <c r="D3" s="20">
        <v>501990</v>
      </c>
      <c r="E3" s="21">
        <v>2158581613.6999998</v>
      </c>
      <c r="F3" s="22">
        <v>1205969</v>
      </c>
      <c r="G3" s="23">
        <v>884643066.10000002</v>
      </c>
      <c r="H3" s="24">
        <f>D3+F3</f>
        <v>1707959</v>
      </c>
      <c r="I3" s="24">
        <f>E3+G3</f>
        <v>3043224679.7999997</v>
      </c>
      <c r="J3" s="25">
        <f>B3+D3+F3</f>
        <v>2860640</v>
      </c>
      <c r="K3" s="26">
        <f>C3+E3+G3</f>
        <v>3879508037.2999997</v>
      </c>
      <c r="L3" s="27">
        <f>SUM(L4:L57)</f>
        <v>0.99946898058202405</v>
      </c>
      <c r="M3" s="28">
        <f>SUM(M4:M57)</f>
        <v>0.99975460036914821</v>
      </c>
      <c r="N3" s="28">
        <f>E3/K3</f>
        <v>0.55640601667687128</v>
      </c>
      <c r="O3" s="29">
        <f>G3/K3</f>
        <v>0.22802970314650522</v>
      </c>
    </row>
    <row r="4" spans="1:15" ht="15" thickBot="1">
      <c r="A4" s="30" t="s">
        <v>165</v>
      </c>
      <c r="B4" s="31">
        <v>899628</v>
      </c>
      <c r="C4" s="32">
        <v>488096460.10000002</v>
      </c>
      <c r="D4" s="33">
        <v>309124</v>
      </c>
      <c r="E4" s="33">
        <v>187787433</v>
      </c>
      <c r="F4" s="34">
        <v>971976</v>
      </c>
      <c r="G4" s="35">
        <v>544068283.0999999</v>
      </c>
      <c r="H4" s="36">
        <f t="shared" ref="H4:I59" si="0">D4+F4</f>
        <v>1281100</v>
      </c>
      <c r="I4" s="37">
        <f t="shared" si="0"/>
        <v>731855716.0999999</v>
      </c>
      <c r="J4" s="38">
        <f t="shared" ref="J4:K60" si="1">B4+D4+F4</f>
        <v>2180728</v>
      </c>
      <c r="K4" s="39">
        <f>C4+I4</f>
        <v>1219952176.1999998</v>
      </c>
      <c r="L4" s="263">
        <f>K4/K$3</f>
        <v>0.31446053583872541</v>
      </c>
      <c r="M4" s="264">
        <f>J4/J3</f>
        <v>0.76232171821690253</v>
      </c>
      <c r="N4" s="264">
        <f>E4/$K$4</f>
        <v>0.15393015944685196</v>
      </c>
      <c r="O4" s="265">
        <f>G4/K4</f>
        <v>0.44597509124882695</v>
      </c>
    </row>
    <row r="5" spans="1:15" ht="15" thickBot="1">
      <c r="A5" s="40" t="s">
        <v>166</v>
      </c>
      <c r="B5" s="41">
        <v>380460</v>
      </c>
      <c r="C5" s="42">
        <v>200787034.09999999</v>
      </c>
      <c r="D5" s="43">
        <v>133987</v>
      </c>
      <c r="E5" s="43">
        <v>76712011</v>
      </c>
      <c r="F5" s="44">
        <v>599011</v>
      </c>
      <c r="G5" s="42">
        <v>312851493.0999999</v>
      </c>
      <c r="H5" s="45">
        <f t="shared" si="0"/>
        <v>732998</v>
      </c>
      <c r="I5" s="46">
        <f t="shared" si="0"/>
        <v>389563504.0999999</v>
      </c>
      <c r="J5" s="25">
        <f t="shared" si="1"/>
        <v>1113458</v>
      </c>
      <c r="K5" s="26">
        <f t="shared" si="1"/>
        <v>590350538.19999993</v>
      </c>
      <c r="L5" s="263"/>
      <c r="M5" s="264"/>
      <c r="N5" s="264"/>
      <c r="O5" s="265"/>
    </row>
    <row r="6" spans="1:15" ht="15" thickBot="1">
      <c r="A6" s="48" t="s">
        <v>167</v>
      </c>
      <c r="B6" s="49">
        <v>282686</v>
      </c>
      <c r="C6" s="50">
        <v>144013202</v>
      </c>
      <c r="D6" s="51">
        <v>118013</v>
      </c>
      <c r="E6" s="51">
        <v>66838878</v>
      </c>
      <c r="F6" s="49">
        <v>564425</v>
      </c>
      <c r="G6" s="50">
        <v>292079491</v>
      </c>
      <c r="H6" s="24">
        <f t="shared" si="0"/>
        <v>682438</v>
      </c>
      <c r="I6" s="24">
        <f t="shared" si="0"/>
        <v>358918369</v>
      </c>
      <c r="J6" s="25">
        <f t="shared" si="1"/>
        <v>965124</v>
      </c>
      <c r="K6" s="26">
        <f t="shared" si="1"/>
        <v>502931571</v>
      </c>
      <c r="L6" s="263"/>
      <c r="M6" s="264"/>
      <c r="N6" s="264"/>
      <c r="O6" s="265"/>
    </row>
    <row r="7" spans="1:15" ht="15" thickBot="1">
      <c r="A7" s="48" t="s">
        <v>168</v>
      </c>
      <c r="B7" s="49">
        <v>97774</v>
      </c>
      <c r="C7" s="50">
        <v>56773832.100000001</v>
      </c>
      <c r="D7" s="51">
        <v>15974</v>
      </c>
      <c r="E7" s="51">
        <v>9873133</v>
      </c>
      <c r="F7" s="52">
        <v>34586</v>
      </c>
      <c r="G7" s="66">
        <v>20772002.099999901</v>
      </c>
      <c r="H7" s="24">
        <f t="shared" si="0"/>
        <v>50560</v>
      </c>
      <c r="I7" s="24">
        <f t="shared" si="0"/>
        <v>30645135.099999901</v>
      </c>
      <c r="J7" s="25">
        <f t="shared" si="1"/>
        <v>148334</v>
      </c>
      <c r="K7" s="26">
        <f t="shared" si="1"/>
        <v>87418967.199999899</v>
      </c>
      <c r="L7" s="263"/>
      <c r="M7" s="264"/>
      <c r="N7" s="264"/>
      <c r="O7" s="265"/>
    </row>
    <row r="8" spans="1:15" ht="15" thickBot="1">
      <c r="A8" s="54" t="s">
        <v>169</v>
      </c>
      <c r="B8" s="41">
        <v>504279</v>
      </c>
      <c r="C8" s="42">
        <v>279200896</v>
      </c>
      <c r="D8" s="43">
        <v>169049</v>
      </c>
      <c r="E8" s="43">
        <v>106794497</v>
      </c>
      <c r="F8" s="87">
        <v>367887</v>
      </c>
      <c r="G8" s="88">
        <v>227839758</v>
      </c>
      <c r="H8" s="45">
        <f t="shared" si="0"/>
        <v>536936</v>
      </c>
      <c r="I8" s="46">
        <f t="shared" si="0"/>
        <v>334634255</v>
      </c>
      <c r="J8" s="25">
        <f t="shared" si="1"/>
        <v>1041215</v>
      </c>
      <c r="K8" s="26">
        <f t="shared" si="1"/>
        <v>613835151</v>
      </c>
      <c r="L8" s="263"/>
      <c r="M8" s="264"/>
      <c r="N8" s="264"/>
      <c r="O8" s="265"/>
    </row>
    <row r="9" spans="1:15" ht="15" thickBot="1">
      <c r="A9" s="57" t="s">
        <v>170</v>
      </c>
      <c r="B9" s="49">
        <v>502491</v>
      </c>
      <c r="C9" s="50">
        <v>277862953</v>
      </c>
      <c r="D9" s="51">
        <v>168674</v>
      </c>
      <c r="E9" s="51">
        <v>106521522</v>
      </c>
      <c r="F9" s="58">
        <v>357789</v>
      </c>
      <c r="G9" s="69">
        <v>220761331</v>
      </c>
      <c r="H9" s="24">
        <f t="shared" si="0"/>
        <v>526463</v>
      </c>
      <c r="I9" s="24">
        <f t="shared" si="0"/>
        <v>327282853</v>
      </c>
      <c r="J9" s="25">
        <f t="shared" si="1"/>
        <v>1028954</v>
      </c>
      <c r="K9" s="26">
        <f t="shared" si="1"/>
        <v>605145806</v>
      </c>
      <c r="L9" s="263"/>
      <c r="M9" s="264"/>
      <c r="N9" s="264"/>
      <c r="O9" s="265"/>
    </row>
    <row r="10" spans="1:15" ht="15" thickBot="1">
      <c r="A10" s="57" t="s">
        <v>171</v>
      </c>
      <c r="B10" s="49">
        <v>1788</v>
      </c>
      <c r="C10" s="50">
        <v>1337943</v>
      </c>
      <c r="D10" s="51">
        <v>375</v>
      </c>
      <c r="E10" s="51">
        <v>272975</v>
      </c>
      <c r="F10" s="58">
        <v>10098</v>
      </c>
      <c r="G10" s="69">
        <v>7078427</v>
      </c>
      <c r="H10" s="24">
        <f t="shared" si="0"/>
        <v>10473</v>
      </c>
      <c r="I10" s="24">
        <f t="shared" si="0"/>
        <v>7351402</v>
      </c>
      <c r="J10" s="25">
        <f t="shared" si="1"/>
        <v>12261</v>
      </c>
      <c r="K10" s="26">
        <f t="shared" si="1"/>
        <v>8689345</v>
      </c>
      <c r="L10" s="263"/>
      <c r="M10" s="264"/>
      <c r="N10" s="264"/>
      <c r="O10" s="265"/>
    </row>
    <row r="11" spans="1:15" ht="15" thickBot="1">
      <c r="A11" s="54" t="s">
        <v>99</v>
      </c>
      <c r="B11" s="41">
        <v>14889</v>
      </c>
      <c r="C11" s="42">
        <v>8108530</v>
      </c>
      <c r="D11" s="43">
        <v>6088</v>
      </c>
      <c r="E11" s="43">
        <v>4280925</v>
      </c>
      <c r="F11" s="55">
        <v>5078</v>
      </c>
      <c r="G11" s="89">
        <v>3377032</v>
      </c>
      <c r="H11" s="45">
        <f t="shared" si="0"/>
        <v>11166</v>
      </c>
      <c r="I11" s="46">
        <f t="shared" si="0"/>
        <v>7657957</v>
      </c>
      <c r="J11" s="25">
        <f t="shared" si="1"/>
        <v>26055</v>
      </c>
      <c r="K11" s="26">
        <f t="shared" si="1"/>
        <v>15766487</v>
      </c>
      <c r="L11" s="263"/>
      <c r="M11" s="264"/>
      <c r="N11" s="264"/>
      <c r="O11" s="265"/>
    </row>
    <row r="12" spans="1:15" ht="15" thickBot="1">
      <c r="A12" s="57" t="s">
        <v>100</v>
      </c>
      <c r="B12" s="49">
        <v>14889</v>
      </c>
      <c r="C12" s="50">
        <v>8108530</v>
      </c>
      <c r="D12" s="51">
        <v>6088</v>
      </c>
      <c r="E12" s="51">
        <v>4280925</v>
      </c>
      <c r="F12" s="58">
        <v>5078</v>
      </c>
      <c r="G12" s="69">
        <v>3377032</v>
      </c>
      <c r="H12" s="24">
        <f t="shared" si="0"/>
        <v>11166</v>
      </c>
      <c r="I12" s="24">
        <f t="shared" si="0"/>
        <v>7657957</v>
      </c>
      <c r="J12" s="25">
        <f t="shared" si="1"/>
        <v>26055</v>
      </c>
      <c r="K12" s="26">
        <f t="shared" si="1"/>
        <v>15766487</v>
      </c>
      <c r="L12" s="263"/>
      <c r="M12" s="264"/>
      <c r="N12" s="264"/>
      <c r="O12" s="265"/>
    </row>
    <row r="13" spans="1:15" ht="15" thickBot="1">
      <c r="A13" s="30" t="s">
        <v>49</v>
      </c>
      <c r="B13" s="31">
        <v>133184</v>
      </c>
      <c r="C13" s="32">
        <v>81196901.5</v>
      </c>
      <c r="D13" s="33">
        <v>76609</v>
      </c>
      <c r="E13" s="33">
        <v>44216208</v>
      </c>
      <c r="F13" s="34">
        <v>97749</v>
      </c>
      <c r="G13" s="90">
        <v>55757689</v>
      </c>
      <c r="H13" s="36">
        <f t="shared" si="0"/>
        <v>174358</v>
      </c>
      <c r="I13" s="37">
        <f t="shared" si="0"/>
        <v>99973897</v>
      </c>
      <c r="J13" s="61">
        <f t="shared" si="1"/>
        <v>307542</v>
      </c>
      <c r="K13" s="62">
        <f t="shared" si="1"/>
        <v>181170798.5</v>
      </c>
      <c r="L13" s="266">
        <f>K13/K3</f>
        <v>4.6699425998892492E-2</v>
      </c>
      <c r="M13" s="264">
        <f>J13/J3</f>
        <v>0.10750811007327031</v>
      </c>
      <c r="N13" s="264">
        <f>E13/K13</f>
        <v>0.2440581394247153</v>
      </c>
      <c r="O13" s="265">
        <f>G13/K13</f>
        <v>0.30776311338054846</v>
      </c>
    </row>
    <row r="14" spans="1:15" ht="15" thickBot="1">
      <c r="A14" s="40" t="s">
        <v>166</v>
      </c>
      <c r="B14" s="63">
        <v>54187</v>
      </c>
      <c r="C14" s="64">
        <v>32062843.5</v>
      </c>
      <c r="D14" s="65">
        <v>36311</v>
      </c>
      <c r="E14" s="65">
        <v>19335330</v>
      </c>
      <c r="F14" s="63">
        <v>57833</v>
      </c>
      <c r="G14" s="64">
        <v>30963559</v>
      </c>
      <c r="H14" s="45">
        <f t="shared" si="0"/>
        <v>94144</v>
      </c>
      <c r="I14" s="46">
        <f t="shared" si="0"/>
        <v>50298889</v>
      </c>
      <c r="J14" s="25">
        <f t="shared" si="1"/>
        <v>148331</v>
      </c>
      <c r="K14" s="26">
        <f t="shared" si="1"/>
        <v>82361732.5</v>
      </c>
      <c r="L14" s="266"/>
      <c r="M14" s="264"/>
      <c r="N14" s="264"/>
      <c r="O14" s="265"/>
    </row>
    <row r="15" spans="1:15" ht="15" thickBot="1">
      <c r="A15" s="48" t="str">
        <f>A6</f>
        <v>EverSource East</v>
      </c>
      <c r="B15" s="49">
        <v>27967</v>
      </c>
      <c r="C15" s="50">
        <v>13943367</v>
      </c>
      <c r="D15" s="51">
        <v>26758</v>
      </c>
      <c r="E15" s="51">
        <v>13602802</v>
      </c>
      <c r="F15" s="49">
        <v>50720</v>
      </c>
      <c r="G15" s="50">
        <v>26331837</v>
      </c>
      <c r="H15" s="24">
        <f t="shared" si="0"/>
        <v>77478</v>
      </c>
      <c r="I15" s="24">
        <f t="shared" si="0"/>
        <v>39934639</v>
      </c>
      <c r="J15" s="25">
        <f t="shared" si="1"/>
        <v>105445</v>
      </c>
      <c r="K15" s="26">
        <f t="shared" si="1"/>
        <v>53878006</v>
      </c>
      <c r="L15" s="266"/>
      <c r="M15" s="264"/>
      <c r="N15" s="264"/>
      <c r="O15" s="265"/>
    </row>
    <row r="16" spans="1:15" ht="15" thickBot="1">
      <c r="A16" s="48" t="str">
        <f>A7</f>
        <v>EverSource West</v>
      </c>
      <c r="B16" s="49">
        <v>26220</v>
      </c>
      <c r="C16" s="50">
        <v>18119476.5</v>
      </c>
      <c r="D16" s="51">
        <v>9553</v>
      </c>
      <c r="E16" s="51">
        <v>5732528</v>
      </c>
      <c r="F16" s="52">
        <v>7113</v>
      </c>
      <c r="G16" s="66">
        <v>4631722</v>
      </c>
      <c r="H16" s="24">
        <f t="shared" si="0"/>
        <v>16666</v>
      </c>
      <c r="I16" s="24">
        <f t="shared" si="0"/>
        <v>10364250</v>
      </c>
      <c r="J16" s="25">
        <f t="shared" si="1"/>
        <v>42886</v>
      </c>
      <c r="K16" s="26">
        <f t="shared" si="1"/>
        <v>28483726.5</v>
      </c>
      <c r="L16" s="266"/>
      <c r="M16" s="264"/>
      <c r="N16" s="264"/>
      <c r="O16" s="265"/>
    </row>
    <row r="17" spans="1:15" ht="15" thickBot="1">
      <c r="A17" s="40" t="s">
        <v>169</v>
      </c>
      <c r="B17" s="63">
        <v>74849</v>
      </c>
      <c r="C17" s="64">
        <v>46300478</v>
      </c>
      <c r="D17" s="65">
        <v>39119</v>
      </c>
      <c r="E17" s="65">
        <v>24062342</v>
      </c>
      <c r="F17" s="67">
        <v>39433</v>
      </c>
      <c r="G17" s="91">
        <v>24432702</v>
      </c>
      <c r="H17" s="45">
        <f t="shared" si="0"/>
        <v>78552</v>
      </c>
      <c r="I17" s="46">
        <f t="shared" si="0"/>
        <v>48495044</v>
      </c>
      <c r="J17" s="25">
        <f t="shared" si="1"/>
        <v>153401</v>
      </c>
      <c r="K17" s="26">
        <f t="shared" si="1"/>
        <v>94795522</v>
      </c>
      <c r="L17" s="266"/>
      <c r="M17" s="264"/>
      <c r="N17" s="264"/>
      <c r="O17" s="265"/>
    </row>
    <row r="18" spans="1:15" ht="15" thickBot="1">
      <c r="A18" s="57" t="s">
        <v>170</v>
      </c>
      <c r="B18" s="49">
        <v>74808</v>
      </c>
      <c r="C18" s="50">
        <v>46256052</v>
      </c>
      <c r="D18" s="51">
        <v>39113</v>
      </c>
      <c r="E18" s="51">
        <v>24056047</v>
      </c>
      <c r="F18" s="58">
        <v>39332</v>
      </c>
      <c r="G18" s="69">
        <v>24340201</v>
      </c>
      <c r="H18" s="24">
        <f t="shared" si="0"/>
        <v>78445</v>
      </c>
      <c r="I18" s="24">
        <f t="shared" si="0"/>
        <v>48396248</v>
      </c>
      <c r="J18" s="25">
        <f t="shared" si="1"/>
        <v>153253</v>
      </c>
      <c r="K18" s="26">
        <f t="shared" si="1"/>
        <v>94652300</v>
      </c>
      <c r="L18" s="266"/>
      <c r="M18" s="264"/>
      <c r="N18" s="264"/>
      <c r="O18" s="265"/>
    </row>
    <row r="19" spans="1:15" ht="15" thickBot="1">
      <c r="A19" s="57" t="s">
        <v>171</v>
      </c>
      <c r="B19" s="49">
        <v>41</v>
      </c>
      <c r="C19" s="50">
        <v>44426</v>
      </c>
      <c r="D19" s="51">
        <v>6</v>
      </c>
      <c r="E19" s="51">
        <v>6295</v>
      </c>
      <c r="F19" s="58">
        <v>101</v>
      </c>
      <c r="G19" s="69">
        <v>92501</v>
      </c>
      <c r="H19" s="24">
        <f t="shared" si="0"/>
        <v>107</v>
      </c>
      <c r="I19" s="24">
        <f t="shared" si="0"/>
        <v>98796</v>
      </c>
      <c r="J19" s="25">
        <f t="shared" si="1"/>
        <v>148</v>
      </c>
      <c r="K19" s="26">
        <f t="shared" si="1"/>
        <v>143222</v>
      </c>
      <c r="L19" s="266"/>
      <c r="M19" s="264"/>
      <c r="N19" s="264"/>
      <c r="O19" s="265"/>
    </row>
    <row r="20" spans="1:15" ht="15" thickBot="1">
      <c r="A20" s="54" t="s">
        <v>99</v>
      </c>
      <c r="B20" s="63">
        <v>4148</v>
      </c>
      <c r="C20" s="64">
        <v>2833580</v>
      </c>
      <c r="D20" s="65">
        <v>1179</v>
      </c>
      <c r="E20" s="65">
        <v>818536</v>
      </c>
      <c r="F20" s="70">
        <v>483</v>
      </c>
      <c r="G20" s="92">
        <v>361428</v>
      </c>
      <c r="H20" s="45">
        <f t="shared" si="0"/>
        <v>1662</v>
      </c>
      <c r="I20" s="46">
        <f t="shared" si="0"/>
        <v>1179964</v>
      </c>
      <c r="J20" s="25">
        <f t="shared" si="1"/>
        <v>5810</v>
      </c>
      <c r="K20" s="26">
        <f t="shared" si="1"/>
        <v>4013544</v>
      </c>
      <c r="L20" s="266"/>
      <c r="M20" s="264"/>
      <c r="N20" s="264"/>
      <c r="O20" s="265"/>
    </row>
    <row r="21" spans="1:15" ht="15" thickBot="1">
      <c r="A21" s="57" t="s">
        <v>100</v>
      </c>
      <c r="B21" s="49">
        <v>4148</v>
      </c>
      <c r="C21" s="50">
        <v>2833580</v>
      </c>
      <c r="D21" s="51">
        <v>1179</v>
      </c>
      <c r="E21" s="51">
        <v>818536</v>
      </c>
      <c r="F21" s="58">
        <v>483</v>
      </c>
      <c r="G21" s="69">
        <v>361428</v>
      </c>
      <c r="H21" s="24">
        <f t="shared" si="0"/>
        <v>1662</v>
      </c>
      <c r="I21" s="24">
        <f t="shared" si="0"/>
        <v>1179964</v>
      </c>
      <c r="J21" s="25">
        <f t="shared" si="1"/>
        <v>5810</v>
      </c>
      <c r="K21" s="26">
        <f t="shared" si="1"/>
        <v>4013544</v>
      </c>
      <c r="L21" s="266"/>
      <c r="M21" s="264"/>
      <c r="N21" s="264"/>
      <c r="O21" s="265"/>
    </row>
    <row r="22" spans="1:15" ht="15" thickBot="1">
      <c r="A22" s="30" t="s">
        <v>53</v>
      </c>
      <c r="B22" s="31">
        <v>112215</v>
      </c>
      <c r="C22" s="32">
        <v>133180364.3</v>
      </c>
      <c r="D22" s="33">
        <v>90622</v>
      </c>
      <c r="E22" s="33">
        <v>255808510.30000001</v>
      </c>
      <c r="F22" s="34">
        <v>124065.9999999999</v>
      </c>
      <c r="G22" s="90">
        <v>154276266.69999999</v>
      </c>
      <c r="H22" s="36">
        <f t="shared" si="0"/>
        <v>214687.99999999988</v>
      </c>
      <c r="I22" s="37">
        <f t="shared" si="0"/>
        <v>410084777</v>
      </c>
      <c r="J22" s="38">
        <f t="shared" si="1"/>
        <v>326902.99999999988</v>
      </c>
      <c r="K22" s="39">
        <f t="shared" si="1"/>
        <v>543265141.29999995</v>
      </c>
      <c r="L22" s="266">
        <f>K22/K3</f>
        <v>0.14003454460635512</v>
      </c>
      <c r="M22" s="264">
        <f>J22/J3</f>
        <v>0.11427617596062416</v>
      </c>
      <c r="N22" s="264">
        <f>E22/K22</f>
        <v>0.4708723068221643</v>
      </c>
      <c r="O22" s="265">
        <f>G22/K22</f>
        <v>0.28397969052611477</v>
      </c>
    </row>
    <row r="23" spans="1:15" ht="15" thickBot="1">
      <c r="A23" s="54" t="s">
        <v>166</v>
      </c>
      <c r="B23" s="63">
        <v>46386</v>
      </c>
      <c r="C23" s="64">
        <v>71217820.299999997</v>
      </c>
      <c r="D23" s="65">
        <v>47323</v>
      </c>
      <c r="E23" s="65">
        <v>185158974.30000001</v>
      </c>
      <c r="F23" s="63">
        <v>77207.999999999898</v>
      </c>
      <c r="G23" s="64">
        <v>107654524.7</v>
      </c>
      <c r="H23" s="45">
        <f t="shared" si="0"/>
        <v>124530.9999999999</v>
      </c>
      <c r="I23" s="46">
        <f t="shared" si="0"/>
        <v>292813499</v>
      </c>
      <c r="J23" s="25">
        <f t="shared" si="1"/>
        <v>170916.99999999988</v>
      </c>
      <c r="K23" s="26">
        <f t="shared" si="1"/>
        <v>364031319.30000001</v>
      </c>
      <c r="L23" s="266"/>
      <c r="M23" s="264"/>
      <c r="N23" s="264"/>
      <c r="O23" s="265"/>
    </row>
    <row r="24" spans="1:15" ht="15" thickBot="1">
      <c r="A24" s="57" t="str">
        <f>A15</f>
        <v>EverSource East</v>
      </c>
      <c r="B24" s="49">
        <v>35455</v>
      </c>
      <c r="C24" s="50">
        <v>53145532</v>
      </c>
      <c r="D24" s="51">
        <v>40925</v>
      </c>
      <c r="E24" s="51">
        <v>162203139</v>
      </c>
      <c r="F24" s="49">
        <v>72331.999999999898</v>
      </c>
      <c r="G24" s="50">
        <v>99458795</v>
      </c>
      <c r="H24" s="24">
        <f t="shared" si="0"/>
        <v>113256.9999999999</v>
      </c>
      <c r="I24" s="24">
        <f t="shared" si="0"/>
        <v>261661934</v>
      </c>
      <c r="J24" s="25">
        <f t="shared" si="1"/>
        <v>148711.99999999988</v>
      </c>
      <c r="K24" s="26">
        <f t="shared" si="1"/>
        <v>314807466</v>
      </c>
      <c r="L24" s="266"/>
      <c r="M24" s="264"/>
      <c r="N24" s="264"/>
      <c r="O24" s="265"/>
    </row>
    <row r="25" spans="1:15" ht="15" thickBot="1">
      <c r="A25" s="57" t="str">
        <f>A16</f>
        <v>EverSource West</v>
      </c>
      <c r="B25" s="49">
        <v>10931</v>
      </c>
      <c r="C25" s="50">
        <v>18072288.300000001</v>
      </c>
      <c r="D25" s="51">
        <v>6398</v>
      </c>
      <c r="E25" s="51">
        <v>22955835.300000001</v>
      </c>
      <c r="F25" s="52">
        <v>4876</v>
      </c>
      <c r="G25" s="66">
        <v>8195729.7000000002</v>
      </c>
      <c r="H25" s="24">
        <f t="shared" si="0"/>
        <v>11274</v>
      </c>
      <c r="I25" s="24">
        <f t="shared" si="0"/>
        <v>31151565</v>
      </c>
      <c r="J25" s="25">
        <f t="shared" si="1"/>
        <v>22205</v>
      </c>
      <c r="K25" s="26">
        <f t="shared" si="1"/>
        <v>49223853.300000004</v>
      </c>
      <c r="L25" s="266"/>
      <c r="M25" s="264"/>
      <c r="N25" s="264"/>
      <c r="O25" s="265"/>
    </row>
    <row r="26" spans="1:15" ht="15" thickBot="1">
      <c r="A26" s="54" t="s">
        <v>169</v>
      </c>
      <c r="B26" s="41">
        <v>64104</v>
      </c>
      <c r="C26" s="42">
        <v>61560914</v>
      </c>
      <c r="D26" s="43">
        <v>42684</v>
      </c>
      <c r="E26" s="43">
        <v>70460208</v>
      </c>
      <c r="F26" s="87">
        <v>46633</v>
      </c>
      <c r="G26" s="88">
        <v>46560233</v>
      </c>
      <c r="H26" s="45">
        <f t="shared" si="0"/>
        <v>89317</v>
      </c>
      <c r="I26" s="46">
        <f t="shared" si="0"/>
        <v>117020441</v>
      </c>
      <c r="J26" s="25">
        <f t="shared" si="1"/>
        <v>153421</v>
      </c>
      <c r="K26" s="26">
        <f t="shared" si="1"/>
        <v>178581355</v>
      </c>
      <c r="L26" s="266"/>
      <c r="M26" s="264"/>
      <c r="N26" s="264"/>
      <c r="O26" s="265"/>
    </row>
    <row r="27" spans="1:15" ht="15" thickBot="1">
      <c r="A27" s="57" t="s">
        <v>170</v>
      </c>
      <c r="B27" s="49">
        <v>63879</v>
      </c>
      <c r="C27" s="50">
        <v>61397566</v>
      </c>
      <c r="D27" s="51">
        <v>42369</v>
      </c>
      <c r="E27" s="51">
        <v>70005423</v>
      </c>
      <c r="F27" s="58">
        <v>45559</v>
      </c>
      <c r="G27" s="69">
        <v>45471864</v>
      </c>
      <c r="H27" s="24">
        <f t="shared" si="0"/>
        <v>87928</v>
      </c>
      <c r="I27" s="24">
        <f t="shared" si="0"/>
        <v>115477287</v>
      </c>
      <c r="J27" s="25">
        <f t="shared" si="1"/>
        <v>151807</v>
      </c>
      <c r="K27" s="26">
        <f t="shared" si="1"/>
        <v>176874853</v>
      </c>
      <c r="L27" s="266"/>
      <c r="M27" s="264"/>
      <c r="N27" s="264"/>
      <c r="O27" s="265"/>
    </row>
    <row r="28" spans="1:15" ht="15" thickBot="1">
      <c r="A28" s="57" t="s">
        <v>171</v>
      </c>
      <c r="B28" s="49">
        <v>225</v>
      </c>
      <c r="C28" s="50">
        <v>163348</v>
      </c>
      <c r="D28" s="51">
        <v>315</v>
      </c>
      <c r="E28" s="51">
        <v>454785</v>
      </c>
      <c r="F28" s="58">
        <v>1074</v>
      </c>
      <c r="G28" s="69">
        <v>1088369</v>
      </c>
      <c r="H28" s="24">
        <f t="shared" si="0"/>
        <v>1389</v>
      </c>
      <c r="I28" s="24">
        <f t="shared" si="0"/>
        <v>1543154</v>
      </c>
      <c r="J28" s="25">
        <f t="shared" si="1"/>
        <v>1614</v>
      </c>
      <c r="K28" s="26">
        <f t="shared" si="1"/>
        <v>1706502</v>
      </c>
      <c r="L28" s="266"/>
      <c r="M28" s="264"/>
      <c r="N28" s="264"/>
      <c r="O28" s="265"/>
    </row>
    <row r="29" spans="1:15" ht="15" thickBot="1">
      <c r="A29" s="54" t="s">
        <v>99</v>
      </c>
      <c r="B29" s="41">
        <v>1725</v>
      </c>
      <c r="C29" s="42">
        <v>401630</v>
      </c>
      <c r="D29" s="43">
        <v>615</v>
      </c>
      <c r="E29" s="43">
        <v>189328</v>
      </c>
      <c r="F29" s="55">
        <v>225</v>
      </c>
      <c r="G29" s="89">
        <v>61509</v>
      </c>
      <c r="H29" s="45">
        <f t="shared" si="0"/>
        <v>840</v>
      </c>
      <c r="I29" s="46">
        <f t="shared" si="0"/>
        <v>250837</v>
      </c>
      <c r="J29" s="25">
        <f t="shared" si="1"/>
        <v>2565</v>
      </c>
      <c r="K29" s="26">
        <f t="shared" si="1"/>
        <v>652467</v>
      </c>
      <c r="L29" s="266"/>
      <c r="M29" s="264"/>
      <c r="N29" s="264"/>
      <c r="O29" s="265"/>
    </row>
    <row r="30" spans="1:15" ht="15" thickBot="1">
      <c r="A30" s="57" t="s">
        <v>100</v>
      </c>
      <c r="B30" s="49">
        <v>1725</v>
      </c>
      <c r="C30" s="50">
        <v>401630</v>
      </c>
      <c r="D30" s="51">
        <v>615</v>
      </c>
      <c r="E30" s="51">
        <v>189328</v>
      </c>
      <c r="F30" s="58">
        <v>225</v>
      </c>
      <c r="G30" s="69">
        <v>61509</v>
      </c>
      <c r="H30" s="24">
        <f t="shared" si="0"/>
        <v>840</v>
      </c>
      <c r="I30" s="24">
        <f t="shared" si="0"/>
        <v>250837</v>
      </c>
      <c r="J30" s="25">
        <f t="shared" si="1"/>
        <v>2565</v>
      </c>
      <c r="K30" s="26">
        <f t="shared" si="1"/>
        <v>652467</v>
      </c>
      <c r="L30" s="266"/>
      <c r="M30" s="264"/>
      <c r="N30" s="264"/>
      <c r="O30" s="265"/>
    </row>
    <row r="31" spans="1:15" ht="15" thickBot="1">
      <c r="A31" s="30" t="s">
        <v>55</v>
      </c>
      <c r="B31" s="31">
        <v>3966</v>
      </c>
      <c r="C31" s="32">
        <v>64991681</v>
      </c>
      <c r="D31" s="33">
        <v>14247</v>
      </c>
      <c r="E31" s="33">
        <v>504570245.60000002</v>
      </c>
      <c r="F31" s="34">
        <v>7390</v>
      </c>
      <c r="G31" s="90">
        <v>71130106.5</v>
      </c>
      <c r="H31" s="36">
        <f t="shared" si="0"/>
        <v>21637</v>
      </c>
      <c r="I31" s="37">
        <f t="shared" si="0"/>
        <v>575700352.10000002</v>
      </c>
      <c r="J31" s="38">
        <f t="shared" si="1"/>
        <v>25603</v>
      </c>
      <c r="K31" s="39">
        <f t="shared" si="1"/>
        <v>640692033.10000002</v>
      </c>
      <c r="L31" s="266">
        <f>K31/K3</f>
        <v>0.16514775248304395</v>
      </c>
      <c r="M31" s="264">
        <f>J31/J3</f>
        <v>8.9500950836176527E-3</v>
      </c>
      <c r="N31" s="264">
        <f>E31/K31</f>
        <v>0.78753944099886453</v>
      </c>
      <c r="O31" s="265">
        <f>G31/K31</f>
        <v>0.11102074448442209</v>
      </c>
    </row>
    <row r="32" spans="1:15" ht="15" thickBot="1">
      <c r="A32" s="54" t="s">
        <v>166</v>
      </c>
      <c r="B32" s="63">
        <v>1069</v>
      </c>
      <c r="C32" s="64">
        <v>27656327</v>
      </c>
      <c r="D32" s="65">
        <v>6782</v>
      </c>
      <c r="E32" s="65">
        <v>345849169.60000002</v>
      </c>
      <c r="F32" s="63">
        <v>5663</v>
      </c>
      <c r="G32" s="64">
        <v>44048498.5</v>
      </c>
      <c r="H32" s="45">
        <f t="shared" si="0"/>
        <v>12445</v>
      </c>
      <c r="I32" s="46">
        <f t="shared" si="0"/>
        <v>389897668.10000002</v>
      </c>
      <c r="J32" s="47">
        <f t="shared" si="1"/>
        <v>13514</v>
      </c>
      <c r="K32" s="26">
        <f t="shared" si="1"/>
        <v>417553995.10000002</v>
      </c>
      <c r="L32" s="266"/>
      <c r="M32" s="264"/>
      <c r="N32" s="264"/>
      <c r="O32" s="265"/>
    </row>
    <row r="33" spans="1:15" ht="15" thickBot="1">
      <c r="A33" s="57" t="str">
        <f>A24</f>
        <v>EverSource East</v>
      </c>
      <c r="B33" s="49">
        <v>1009</v>
      </c>
      <c r="C33" s="50">
        <v>25942118</v>
      </c>
      <c r="D33" s="51">
        <v>6363</v>
      </c>
      <c r="E33" s="51">
        <v>325416883</v>
      </c>
      <c r="F33" s="49">
        <v>5617</v>
      </c>
      <c r="G33" s="51">
        <v>42250749</v>
      </c>
      <c r="H33" s="24">
        <f t="shared" si="0"/>
        <v>11980</v>
      </c>
      <c r="I33" s="24">
        <f t="shared" si="0"/>
        <v>367667632</v>
      </c>
      <c r="J33" s="47">
        <f t="shared" si="1"/>
        <v>12989</v>
      </c>
      <c r="K33" s="26">
        <f t="shared" si="1"/>
        <v>393609750</v>
      </c>
      <c r="L33" s="266"/>
      <c r="M33" s="264"/>
      <c r="N33" s="264"/>
      <c r="O33" s="265"/>
    </row>
    <row r="34" spans="1:15" ht="15" thickBot="1">
      <c r="A34" s="57" t="str">
        <f>A25</f>
        <v>EverSource West</v>
      </c>
      <c r="B34" s="49">
        <v>60</v>
      </c>
      <c r="C34" s="50">
        <v>1714209</v>
      </c>
      <c r="D34" s="51">
        <v>419</v>
      </c>
      <c r="E34" s="51">
        <v>20432286.600000001</v>
      </c>
      <c r="F34" s="52">
        <v>46</v>
      </c>
      <c r="G34" s="53">
        <v>1797749.5</v>
      </c>
      <c r="H34" s="24">
        <f t="shared" si="0"/>
        <v>465</v>
      </c>
      <c r="I34" s="24">
        <f t="shared" si="0"/>
        <v>22230036.100000001</v>
      </c>
      <c r="J34" s="47">
        <f t="shared" si="1"/>
        <v>525</v>
      </c>
      <c r="K34" s="26">
        <f t="shared" si="1"/>
        <v>23944245.100000001</v>
      </c>
      <c r="L34" s="266"/>
      <c r="M34" s="264"/>
      <c r="N34" s="264"/>
      <c r="O34" s="265"/>
    </row>
    <row r="35" spans="1:15" ht="15" thickBot="1">
      <c r="A35" s="54" t="s">
        <v>169</v>
      </c>
      <c r="B35" s="63">
        <v>1989</v>
      </c>
      <c r="C35" s="64">
        <v>34649620</v>
      </c>
      <c r="D35" s="65">
        <v>6835</v>
      </c>
      <c r="E35" s="65">
        <v>153560675</v>
      </c>
      <c r="F35" s="67">
        <v>1526</v>
      </c>
      <c r="G35" s="91">
        <v>26514488</v>
      </c>
      <c r="H35" s="45">
        <f t="shared" si="0"/>
        <v>8361</v>
      </c>
      <c r="I35" s="46">
        <f t="shared" si="0"/>
        <v>180075163</v>
      </c>
      <c r="J35" s="25">
        <f t="shared" si="1"/>
        <v>10350</v>
      </c>
      <c r="K35" s="26">
        <f t="shared" si="1"/>
        <v>214724783</v>
      </c>
      <c r="L35" s="266"/>
      <c r="M35" s="264"/>
      <c r="N35" s="264"/>
      <c r="O35" s="265"/>
    </row>
    <row r="36" spans="1:15" ht="15" thickBot="1">
      <c r="A36" s="57" t="s">
        <v>170</v>
      </c>
      <c r="B36" s="49">
        <v>1986</v>
      </c>
      <c r="C36" s="50">
        <v>34639454</v>
      </c>
      <c r="D36" s="51">
        <v>6803</v>
      </c>
      <c r="E36" s="51">
        <v>152796263</v>
      </c>
      <c r="F36" s="58">
        <v>1486</v>
      </c>
      <c r="G36" s="69">
        <v>26016356</v>
      </c>
      <c r="H36" s="24">
        <f t="shared" si="0"/>
        <v>8289</v>
      </c>
      <c r="I36" s="24">
        <f t="shared" si="0"/>
        <v>178812619</v>
      </c>
      <c r="J36" s="25">
        <f t="shared" si="1"/>
        <v>10275</v>
      </c>
      <c r="K36" s="26">
        <f t="shared" si="1"/>
        <v>213452073</v>
      </c>
      <c r="L36" s="266"/>
      <c r="M36" s="264"/>
      <c r="N36" s="264"/>
      <c r="O36" s="265"/>
    </row>
    <row r="37" spans="1:15" ht="15" thickBot="1">
      <c r="A37" s="57" t="s">
        <v>171</v>
      </c>
      <c r="B37" s="49">
        <v>3</v>
      </c>
      <c r="C37" s="50">
        <v>10166</v>
      </c>
      <c r="D37" s="51">
        <v>32</v>
      </c>
      <c r="E37" s="51">
        <v>764412</v>
      </c>
      <c r="F37" s="58">
        <v>40</v>
      </c>
      <c r="G37" s="69">
        <v>498132</v>
      </c>
      <c r="H37" s="24">
        <f t="shared" si="0"/>
        <v>72</v>
      </c>
      <c r="I37" s="24">
        <f t="shared" si="0"/>
        <v>1262544</v>
      </c>
      <c r="J37" s="25">
        <f t="shared" si="1"/>
        <v>75</v>
      </c>
      <c r="K37" s="26">
        <f t="shared" si="1"/>
        <v>1272710</v>
      </c>
      <c r="L37" s="266"/>
      <c r="M37" s="264"/>
      <c r="N37" s="264"/>
      <c r="O37" s="265"/>
    </row>
    <row r="38" spans="1:15" ht="15" thickBot="1">
      <c r="A38" s="54" t="s">
        <v>99</v>
      </c>
      <c r="B38" s="63">
        <v>908</v>
      </c>
      <c r="C38" s="64">
        <v>2685734</v>
      </c>
      <c r="D38" s="65">
        <v>630</v>
      </c>
      <c r="E38" s="65">
        <v>5160401</v>
      </c>
      <c r="F38" s="70">
        <v>201</v>
      </c>
      <c r="G38" s="92">
        <v>567120</v>
      </c>
      <c r="H38" s="45">
        <f t="shared" si="0"/>
        <v>831</v>
      </c>
      <c r="I38" s="46">
        <f t="shared" si="0"/>
        <v>5727521</v>
      </c>
      <c r="J38" s="25">
        <f t="shared" si="1"/>
        <v>1739</v>
      </c>
      <c r="K38" s="26">
        <f t="shared" si="1"/>
        <v>8413255</v>
      </c>
      <c r="L38" s="266"/>
      <c r="M38" s="264"/>
      <c r="N38" s="264"/>
      <c r="O38" s="265"/>
    </row>
    <row r="39" spans="1:15" ht="15" thickBot="1">
      <c r="A39" s="57" t="s">
        <v>100</v>
      </c>
      <c r="B39" s="49">
        <v>908</v>
      </c>
      <c r="C39" s="50">
        <v>2685734</v>
      </c>
      <c r="D39" s="51">
        <v>630</v>
      </c>
      <c r="E39" s="51">
        <v>5160401</v>
      </c>
      <c r="F39" s="58">
        <v>201</v>
      </c>
      <c r="G39" s="69">
        <v>567120</v>
      </c>
      <c r="H39" s="24">
        <f t="shared" si="0"/>
        <v>831</v>
      </c>
      <c r="I39" s="24">
        <f t="shared" si="0"/>
        <v>5727521</v>
      </c>
      <c r="J39" s="25">
        <f t="shared" si="1"/>
        <v>1739</v>
      </c>
      <c r="K39" s="26">
        <f t="shared" si="1"/>
        <v>8413255</v>
      </c>
      <c r="L39" s="266"/>
      <c r="M39" s="264"/>
      <c r="N39" s="264"/>
      <c r="O39" s="265"/>
    </row>
    <row r="40" spans="1:15" ht="15" thickBot="1">
      <c r="A40" s="30" t="s">
        <v>57</v>
      </c>
      <c r="B40" s="31">
        <v>432</v>
      </c>
      <c r="C40" s="32">
        <v>65193999</v>
      </c>
      <c r="D40" s="33">
        <v>4368</v>
      </c>
      <c r="E40" s="33">
        <v>1152839817</v>
      </c>
      <c r="F40" s="34">
        <v>606</v>
      </c>
      <c r="G40" s="90">
        <v>56604416</v>
      </c>
      <c r="H40" s="36">
        <f t="shared" si="0"/>
        <v>4974</v>
      </c>
      <c r="I40" s="37">
        <f t="shared" si="0"/>
        <v>1209444233</v>
      </c>
      <c r="J40" s="38">
        <f t="shared" si="1"/>
        <v>5406</v>
      </c>
      <c r="K40" s="39">
        <f t="shared" si="1"/>
        <v>1274638232</v>
      </c>
      <c r="L40" s="266">
        <f>K40/K3</f>
        <v>0.32855666742917822</v>
      </c>
      <c r="M40" s="274">
        <f>J40/J3</f>
        <v>1.88978690083338E-3</v>
      </c>
      <c r="N40" s="274">
        <f>E40/K40</f>
        <v>0.90444471855446429</v>
      </c>
      <c r="O40" s="275">
        <f>G40/K40</f>
        <v>4.4408220763301254E-2</v>
      </c>
    </row>
    <row r="41" spans="1:15" ht="15" thickBot="1">
      <c r="A41" s="54" t="s">
        <v>166</v>
      </c>
      <c r="B41" s="63">
        <v>199</v>
      </c>
      <c r="C41" s="64">
        <v>28568366</v>
      </c>
      <c r="D41" s="65">
        <v>1897</v>
      </c>
      <c r="E41" s="65">
        <v>647195809</v>
      </c>
      <c r="F41" s="93">
        <v>413</v>
      </c>
      <c r="G41" s="94">
        <v>35823100</v>
      </c>
      <c r="H41" s="45">
        <f t="shared" si="0"/>
        <v>2310</v>
      </c>
      <c r="I41" s="46">
        <f t="shared" si="0"/>
        <v>683018909</v>
      </c>
      <c r="J41" s="47">
        <f t="shared" si="1"/>
        <v>2509</v>
      </c>
      <c r="K41" s="26">
        <f t="shared" si="1"/>
        <v>711587275</v>
      </c>
      <c r="L41" s="266"/>
      <c r="M41" s="274"/>
      <c r="N41" s="274"/>
      <c r="O41" s="275"/>
    </row>
    <row r="42" spans="1:15" ht="15" thickBot="1">
      <c r="A42" s="57" t="str">
        <f>A33</f>
        <v>EverSource East</v>
      </c>
      <c r="B42" s="49">
        <v>180</v>
      </c>
      <c r="C42" s="50">
        <v>23999818</v>
      </c>
      <c r="D42" s="51">
        <v>1698</v>
      </c>
      <c r="E42" s="51">
        <v>571751638</v>
      </c>
      <c r="F42" s="49">
        <v>408</v>
      </c>
      <c r="G42" s="51">
        <v>35172860</v>
      </c>
      <c r="H42" s="24">
        <f t="shared" si="0"/>
        <v>2106</v>
      </c>
      <c r="I42" s="24">
        <f t="shared" si="0"/>
        <v>606924498</v>
      </c>
      <c r="J42" s="47">
        <f t="shared" si="1"/>
        <v>2286</v>
      </c>
      <c r="K42" s="26">
        <f t="shared" si="1"/>
        <v>630924316</v>
      </c>
      <c r="L42" s="266"/>
      <c r="M42" s="274"/>
      <c r="N42" s="274"/>
      <c r="O42" s="275"/>
    </row>
    <row r="43" spans="1:15" ht="15" thickBot="1">
      <c r="A43" s="57" t="str">
        <f>A34</f>
        <v>EverSource West</v>
      </c>
      <c r="B43" s="49">
        <v>19</v>
      </c>
      <c r="C43" s="50">
        <v>4568548</v>
      </c>
      <c r="D43" s="51">
        <v>199</v>
      </c>
      <c r="E43" s="51">
        <v>75444171</v>
      </c>
      <c r="F43" s="52">
        <v>5</v>
      </c>
      <c r="G43" s="53">
        <v>650240</v>
      </c>
      <c r="H43" s="24">
        <f t="shared" si="0"/>
        <v>204</v>
      </c>
      <c r="I43" s="24">
        <f t="shared" si="0"/>
        <v>76094411</v>
      </c>
      <c r="J43" s="47">
        <f t="shared" si="1"/>
        <v>223</v>
      </c>
      <c r="K43" s="26">
        <f t="shared" si="1"/>
        <v>80662959</v>
      </c>
      <c r="L43" s="266"/>
      <c r="M43" s="274"/>
      <c r="N43" s="274"/>
      <c r="O43" s="275"/>
    </row>
    <row r="44" spans="1:15" ht="15" thickBot="1">
      <c r="A44" s="54" t="s">
        <v>169</v>
      </c>
      <c r="B44" s="63">
        <v>228</v>
      </c>
      <c r="C44" s="64">
        <v>35718813</v>
      </c>
      <c r="D44" s="65">
        <v>2446</v>
      </c>
      <c r="E44" s="65">
        <v>492582339</v>
      </c>
      <c r="F44" s="67">
        <v>193</v>
      </c>
      <c r="G44" s="91">
        <v>20781316</v>
      </c>
      <c r="H44" s="45">
        <f t="shared" si="0"/>
        <v>2639</v>
      </c>
      <c r="I44" s="46">
        <f t="shared" si="0"/>
        <v>513363655</v>
      </c>
      <c r="J44" s="25">
        <f t="shared" si="1"/>
        <v>2867</v>
      </c>
      <c r="K44" s="26">
        <f t="shared" si="1"/>
        <v>549082468</v>
      </c>
      <c r="L44" s="266"/>
      <c r="M44" s="274"/>
      <c r="N44" s="274"/>
      <c r="O44" s="275"/>
    </row>
    <row r="45" spans="1:15" ht="15" thickBot="1">
      <c r="A45" s="57" t="s">
        <v>170</v>
      </c>
      <c r="B45" s="49">
        <v>228</v>
      </c>
      <c r="C45" s="50">
        <v>35718813</v>
      </c>
      <c r="D45" s="51">
        <v>2437</v>
      </c>
      <c r="E45" s="51">
        <v>491752743</v>
      </c>
      <c r="F45" s="58">
        <v>191</v>
      </c>
      <c r="G45" s="69">
        <v>20466316</v>
      </c>
      <c r="H45" s="24">
        <f t="shared" si="0"/>
        <v>2628</v>
      </c>
      <c r="I45" s="24">
        <f t="shared" si="0"/>
        <v>512219059</v>
      </c>
      <c r="J45" s="25">
        <f t="shared" si="1"/>
        <v>2856</v>
      </c>
      <c r="K45" s="26">
        <f t="shared" si="1"/>
        <v>547937872</v>
      </c>
      <c r="L45" s="266"/>
      <c r="M45" s="274"/>
      <c r="N45" s="274"/>
      <c r="O45" s="275"/>
    </row>
    <row r="46" spans="1:15" ht="15" thickBot="1">
      <c r="A46" s="57" t="s">
        <v>171</v>
      </c>
      <c r="B46" s="49">
        <v>0</v>
      </c>
      <c r="C46" s="50">
        <v>0</v>
      </c>
      <c r="D46" s="51">
        <v>9</v>
      </c>
      <c r="E46" s="51">
        <v>829596</v>
      </c>
      <c r="F46" s="58">
        <v>2</v>
      </c>
      <c r="G46" s="69">
        <v>315000</v>
      </c>
      <c r="H46" s="24">
        <f t="shared" si="0"/>
        <v>11</v>
      </c>
      <c r="I46" s="24">
        <f t="shared" si="0"/>
        <v>1144596</v>
      </c>
      <c r="J46" s="25">
        <f t="shared" si="1"/>
        <v>11</v>
      </c>
      <c r="K46" s="26">
        <f t="shared" si="1"/>
        <v>1144596</v>
      </c>
      <c r="L46" s="266"/>
      <c r="M46" s="274"/>
      <c r="N46" s="274"/>
      <c r="O46" s="275"/>
    </row>
    <row r="47" spans="1:15" ht="15" thickBot="1">
      <c r="A47" s="54" t="s">
        <v>99</v>
      </c>
      <c r="B47" s="63">
        <v>5</v>
      </c>
      <c r="C47" s="64">
        <v>906820</v>
      </c>
      <c r="D47" s="65">
        <v>25</v>
      </c>
      <c r="E47" s="65">
        <v>13061669</v>
      </c>
      <c r="F47" s="70">
        <v>0</v>
      </c>
      <c r="G47" s="92">
        <v>0</v>
      </c>
      <c r="H47" s="45">
        <f t="shared" si="0"/>
        <v>25</v>
      </c>
      <c r="I47" s="46">
        <f t="shared" si="0"/>
        <v>13061669</v>
      </c>
      <c r="J47" s="25">
        <f t="shared" si="1"/>
        <v>30</v>
      </c>
      <c r="K47" s="26">
        <f t="shared" si="1"/>
        <v>13968489</v>
      </c>
      <c r="L47" s="266"/>
      <c r="M47" s="274"/>
      <c r="N47" s="274"/>
      <c r="O47" s="275"/>
    </row>
    <row r="48" spans="1:15" ht="15" thickBot="1">
      <c r="A48" s="57" t="s">
        <v>100</v>
      </c>
      <c r="B48" s="49">
        <v>5</v>
      </c>
      <c r="C48" s="50">
        <v>906820</v>
      </c>
      <c r="D48" s="51">
        <v>25</v>
      </c>
      <c r="E48" s="51">
        <v>13061669</v>
      </c>
      <c r="F48" s="58">
        <v>0</v>
      </c>
      <c r="G48" s="69">
        <v>0</v>
      </c>
      <c r="H48" s="24">
        <f t="shared" si="0"/>
        <v>25</v>
      </c>
      <c r="I48" s="24">
        <f t="shared" si="0"/>
        <v>13061669</v>
      </c>
      <c r="J48" s="25">
        <f t="shared" si="1"/>
        <v>30</v>
      </c>
      <c r="K48" s="26">
        <f t="shared" si="1"/>
        <v>13968489</v>
      </c>
      <c r="L48" s="266"/>
      <c r="M48" s="274"/>
      <c r="N48" s="274"/>
      <c r="O48" s="275"/>
    </row>
    <row r="49" spans="1:15" ht="15" thickBot="1">
      <c r="A49" s="30" t="s">
        <v>59</v>
      </c>
      <c r="B49" s="31">
        <v>2854</v>
      </c>
      <c r="C49" s="32">
        <v>2918225.2999999989</v>
      </c>
      <c r="D49" s="33">
        <v>6921</v>
      </c>
      <c r="E49" s="33">
        <v>12254172.1</v>
      </c>
      <c r="F49" s="34">
        <v>3981</v>
      </c>
      <c r="G49" s="90">
        <v>2557164.7000000002</v>
      </c>
      <c r="H49" s="36">
        <f t="shared" si="0"/>
        <v>10902</v>
      </c>
      <c r="I49" s="37">
        <f t="shared" si="0"/>
        <v>14811336.800000001</v>
      </c>
      <c r="J49" s="38">
        <f t="shared" si="1"/>
        <v>13756</v>
      </c>
      <c r="K49" s="39">
        <f t="shared" si="1"/>
        <v>17729562.099999998</v>
      </c>
      <c r="L49" s="276">
        <f>K49/K3</f>
        <v>4.5700542258288873E-3</v>
      </c>
      <c r="M49" s="274">
        <f>J49/J3</f>
        <v>4.8087141339001067E-3</v>
      </c>
      <c r="N49" s="274">
        <f>E49/K49</f>
        <v>0.69117172950368588</v>
      </c>
      <c r="O49" s="275">
        <f>G49/K49</f>
        <v>0.14423168973812389</v>
      </c>
    </row>
    <row r="50" spans="1:15" ht="15" thickBot="1">
      <c r="A50" s="54" t="s">
        <v>166</v>
      </c>
      <c r="B50" s="63">
        <v>2392</v>
      </c>
      <c r="C50" s="64">
        <v>1382866.2999999989</v>
      </c>
      <c r="D50" s="65">
        <v>6298</v>
      </c>
      <c r="E50" s="65">
        <v>7824764.0999999996</v>
      </c>
      <c r="F50" s="93">
        <v>3658</v>
      </c>
      <c r="G50" s="94">
        <v>1559137.7</v>
      </c>
      <c r="H50" s="45">
        <f t="shared" si="0"/>
        <v>9956</v>
      </c>
      <c r="I50" s="46">
        <f t="shared" si="0"/>
        <v>9383901.7999999989</v>
      </c>
      <c r="J50" s="47">
        <f t="shared" si="1"/>
        <v>12348</v>
      </c>
      <c r="K50" s="26">
        <f t="shared" si="1"/>
        <v>10766768.099999998</v>
      </c>
      <c r="L50" s="276"/>
      <c r="M50" s="274"/>
      <c r="N50" s="274"/>
      <c r="O50" s="275"/>
    </row>
    <row r="51" spans="1:15" ht="15" thickBot="1">
      <c r="A51" s="57" t="str">
        <f>A42</f>
        <v>EverSource East</v>
      </c>
      <c r="B51" s="49">
        <v>2236</v>
      </c>
      <c r="C51" s="50">
        <v>891989</v>
      </c>
      <c r="D51" s="51">
        <v>5002</v>
      </c>
      <c r="E51" s="51">
        <v>5098378</v>
      </c>
      <c r="F51" s="49">
        <v>2634</v>
      </c>
      <c r="G51" s="51">
        <v>1074683</v>
      </c>
      <c r="H51" s="24">
        <f t="shared" si="0"/>
        <v>7636</v>
      </c>
      <c r="I51" s="24">
        <f t="shared" si="0"/>
        <v>6173061</v>
      </c>
      <c r="J51" s="47">
        <f t="shared" si="1"/>
        <v>9872</v>
      </c>
      <c r="K51" s="26">
        <f t="shared" si="1"/>
        <v>7065050</v>
      </c>
      <c r="L51" s="276"/>
      <c r="M51" s="274"/>
      <c r="N51" s="274"/>
      <c r="O51" s="275"/>
    </row>
    <row r="52" spans="1:15" ht="15" thickBot="1">
      <c r="A52" s="57" t="str">
        <f>A43</f>
        <v>EverSource West</v>
      </c>
      <c r="B52" s="49">
        <v>156</v>
      </c>
      <c r="C52" s="50">
        <v>490877.299999999</v>
      </c>
      <c r="D52" s="51">
        <v>1296</v>
      </c>
      <c r="E52" s="51">
        <v>2726386.1</v>
      </c>
      <c r="F52" s="52">
        <v>1024</v>
      </c>
      <c r="G52" s="53">
        <v>484454.7</v>
      </c>
      <c r="H52" s="24">
        <f t="shared" si="0"/>
        <v>2320</v>
      </c>
      <c r="I52" s="24">
        <f t="shared" si="0"/>
        <v>3210840.8000000003</v>
      </c>
      <c r="J52" s="47">
        <f t="shared" si="1"/>
        <v>2476</v>
      </c>
      <c r="K52" s="26">
        <f t="shared" si="1"/>
        <v>3701718.0999999992</v>
      </c>
      <c r="L52" s="276"/>
      <c r="M52" s="274"/>
      <c r="N52" s="274"/>
      <c r="O52" s="275"/>
    </row>
    <row r="53" spans="1:15" ht="15" thickBot="1">
      <c r="A53" s="54" t="s">
        <v>169</v>
      </c>
      <c r="B53" s="63">
        <v>203</v>
      </c>
      <c r="C53" s="64">
        <v>1487934</v>
      </c>
      <c r="D53" s="65">
        <v>418</v>
      </c>
      <c r="E53" s="65">
        <v>4325284</v>
      </c>
      <c r="F53" s="67">
        <v>174</v>
      </c>
      <c r="G53" s="91">
        <v>988573</v>
      </c>
      <c r="H53" s="45">
        <f t="shared" si="0"/>
        <v>592</v>
      </c>
      <c r="I53" s="46">
        <f t="shared" si="0"/>
        <v>5313857</v>
      </c>
      <c r="J53" s="25">
        <f t="shared" si="1"/>
        <v>795</v>
      </c>
      <c r="K53" s="26">
        <f t="shared" si="1"/>
        <v>6801791</v>
      </c>
      <c r="L53" s="276"/>
      <c r="M53" s="274"/>
      <c r="N53" s="274"/>
      <c r="O53" s="275"/>
    </row>
    <row r="54" spans="1:15" ht="15" thickBot="1">
      <c r="A54" s="57" t="s">
        <v>170</v>
      </c>
      <c r="B54" s="49">
        <v>203</v>
      </c>
      <c r="C54" s="50">
        <v>1487934</v>
      </c>
      <c r="D54" s="51">
        <v>417</v>
      </c>
      <c r="E54" s="51">
        <v>4300877</v>
      </c>
      <c r="F54" s="58">
        <v>173</v>
      </c>
      <c r="G54" s="69">
        <v>988348</v>
      </c>
      <c r="H54" s="24">
        <f t="shared" si="0"/>
        <v>590</v>
      </c>
      <c r="I54" s="24">
        <f t="shared" si="0"/>
        <v>5289225</v>
      </c>
      <c r="J54" s="25">
        <f t="shared" si="1"/>
        <v>793</v>
      </c>
      <c r="K54" s="26">
        <f t="shared" si="1"/>
        <v>6777159</v>
      </c>
      <c r="L54" s="276"/>
      <c r="M54" s="274"/>
      <c r="N54" s="274"/>
      <c r="O54" s="275"/>
    </row>
    <row r="55" spans="1:15" ht="15" thickBot="1">
      <c r="A55" s="57" t="s">
        <v>171</v>
      </c>
      <c r="B55" s="49">
        <v>0</v>
      </c>
      <c r="C55" s="50">
        <v>0</v>
      </c>
      <c r="D55" s="51">
        <v>1</v>
      </c>
      <c r="E55" s="51">
        <v>24407</v>
      </c>
      <c r="F55" s="58">
        <v>1</v>
      </c>
      <c r="G55" s="69">
        <v>225</v>
      </c>
      <c r="H55" s="24">
        <f t="shared" si="0"/>
        <v>2</v>
      </c>
      <c r="I55" s="24">
        <f t="shared" si="0"/>
        <v>24632</v>
      </c>
      <c r="J55" s="25">
        <f t="shared" si="1"/>
        <v>2</v>
      </c>
      <c r="K55" s="26">
        <f t="shared" si="1"/>
        <v>24632</v>
      </c>
      <c r="L55" s="276"/>
      <c r="M55" s="274"/>
      <c r="N55" s="274"/>
      <c r="O55" s="275"/>
    </row>
    <row r="56" spans="1:15" ht="15" thickBot="1">
      <c r="A56" s="54" t="s">
        <v>99</v>
      </c>
      <c r="B56" s="63">
        <v>259</v>
      </c>
      <c r="C56" s="64">
        <v>47425</v>
      </c>
      <c r="D56" s="65">
        <v>205</v>
      </c>
      <c r="E56" s="65">
        <v>104124</v>
      </c>
      <c r="F56" s="70">
        <v>149</v>
      </c>
      <c r="G56" s="92">
        <v>9454</v>
      </c>
      <c r="H56" s="45">
        <f t="shared" si="0"/>
        <v>354</v>
      </c>
      <c r="I56" s="46">
        <f t="shared" si="0"/>
        <v>113578</v>
      </c>
      <c r="J56" s="25">
        <f t="shared" si="1"/>
        <v>613</v>
      </c>
      <c r="K56" s="26">
        <f t="shared" si="1"/>
        <v>161003</v>
      </c>
      <c r="L56" s="276"/>
      <c r="M56" s="274"/>
      <c r="N56" s="274"/>
      <c r="O56" s="275"/>
    </row>
    <row r="57" spans="1:15" ht="15" thickBot="1">
      <c r="A57" s="57" t="s">
        <v>100</v>
      </c>
      <c r="B57" s="49">
        <v>259</v>
      </c>
      <c r="C57" s="50">
        <v>47425</v>
      </c>
      <c r="D57" s="51">
        <v>205</v>
      </c>
      <c r="E57" s="51">
        <v>104124</v>
      </c>
      <c r="F57" s="58">
        <v>149</v>
      </c>
      <c r="G57" s="69">
        <v>9454</v>
      </c>
      <c r="H57" s="24">
        <f t="shared" si="0"/>
        <v>354</v>
      </c>
      <c r="I57" s="24">
        <f t="shared" si="0"/>
        <v>113578</v>
      </c>
      <c r="J57" s="25">
        <f t="shared" si="1"/>
        <v>613</v>
      </c>
      <c r="K57" s="26">
        <f t="shared" si="1"/>
        <v>161003</v>
      </c>
      <c r="L57" s="276"/>
      <c r="M57" s="274"/>
      <c r="N57" s="274"/>
      <c r="O57" s="275"/>
    </row>
    <row r="58" spans="1:15" ht="15" thickBot="1">
      <c r="A58" s="73" t="s">
        <v>61</v>
      </c>
      <c r="B58" s="74">
        <v>402</v>
      </c>
      <c r="C58" s="75">
        <v>705726.3</v>
      </c>
      <c r="D58" s="76">
        <v>99</v>
      </c>
      <c r="E58" s="76">
        <v>1105227.7</v>
      </c>
      <c r="F58" s="77">
        <v>201</v>
      </c>
      <c r="G58" s="95">
        <v>249140.1</v>
      </c>
      <c r="H58" s="36">
        <f t="shared" si="0"/>
        <v>300</v>
      </c>
      <c r="I58" s="37">
        <f t="shared" si="0"/>
        <v>1354367.8</v>
      </c>
      <c r="J58" s="38">
        <f t="shared" si="1"/>
        <v>702</v>
      </c>
      <c r="K58" s="39">
        <f t="shared" si="1"/>
        <v>2060094.1</v>
      </c>
      <c r="L58" s="268">
        <f>K58/K3</f>
        <v>5.3101941797593303E-4</v>
      </c>
      <c r="M58" s="270">
        <f>J58/J3</f>
        <v>2.4539963085183733E-4</v>
      </c>
      <c r="N58" s="270">
        <f>E58/K58</f>
        <v>0.53649379414270437</v>
      </c>
      <c r="O58" s="272">
        <v>4.1044911227103402E-2</v>
      </c>
    </row>
    <row r="59" spans="1:15" ht="15" thickBot="1">
      <c r="A59" s="96" t="s">
        <v>166</v>
      </c>
      <c r="B59" s="97">
        <v>402</v>
      </c>
      <c r="C59" s="98">
        <v>705726.3</v>
      </c>
      <c r="D59" s="99">
        <v>99</v>
      </c>
      <c r="E59" s="99">
        <v>1105227.7</v>
      </c>
      <c r="F59" s="93">
        <v>201</v>
      </c>
      <c r="G59" s="94">
        <v>249140.1</v>
      </c>
      <c r="H59" s="45">
        <f t="shared" si="0"/>
        <v>300</v>
      </c>
      <c r="I59" s="46">
        <f t="shared" si="0"/>
        <v>1354367.8</v>
      </c>
      <c r="J59" s="80">
        <f t="shared" si="1"/>
        <v>702</v>
      </c>
      <c r="K59" s="81">
        <f t="shared" si="1"/>
        <v>2060094.1</v>
      </c>
      <c r="L59" s="268"/>
      <c r="M59" s="270"/>
      <c r="N59" s="270"/>
      <c r="O59" s="272"/>
    </row>
    <row r="60" spans="1:15" ht="15" thickBot="1">
      <c r="A60" s="100" t="str">
        <f>A43</f>
        <v>EverSource West</v>
      </c>
      <c r="B60" s="101">
        <v>402</v>
      </c>
      <c r="C60" s="101">
        <v>705726.3</v>
      </c>
      <c r="D60" s="101">
        <v>99</v>
      </c>
      <c r="E60" s="101">
        <v>1105227.7</v>
      </c>
      <c r="F60" s="52">
        <v>201</v>
      </c>
      <c r="G60" s="53">
        <v>249140.1</v>
      </c>
      <c r="H60" s="102">
        <f t="shared" ref="H60:I60" si="2">D60+F60</f>
        <v>300</v>
      </c>
      <c r="I60" s="103">
        <f t="shared" si="2"/>
        <v>1354367.8</v>
      </c>
      <c r="J60" s="84">
        <f t="shared" si="1"/>
        <v>702</v>
      </c>
      <c r="K60" s="85">
        <f t="shared" si="1"/>
        <v>2060094.1</v>
      </c>
      <c r="L60" s="269"/>
      <c r="M60" s="271"/>
      <c r="N60" s="271"/>
      <c r="O60" s="273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6D1-3A7A-439A-BFAD-CC7B537A3D24}">
  <sheetPr>
    <tabColor rgb="FF0070C0"/>
  </sheetPr>
  <dimension ref="A1:O60"/>
  <sheetViews>
    <sheetView zoomScaleNormal="100" workbookViewId="0">
      <selection activeCell="B3" sqref="B3:G60"/>
    </sheetView>
  </sheetViews>
  <sheetFormatPr defaultRowHeight="14.45"/>
  <cols>
    <col min="1" max="1" width="17.42578125" customWidth="1"/>
    <col min="2" max="2" width="14.28515625" style="86" customWidth="1"/>
    <col min="3" max="3" width="14.42578125" style="86" customWidth="1"/>
    <col min="4" max="4" width="13.28515625" style="86" customWidth="1"/>
    <col min="5" max="6" width="14.28515625" style="86" customWidth="1"/>
    <col min="7" max="9" width="15.28515625" style="86" customWidth="1"/>
    <col min="10" max="10" width="11.42578125" style="86" customWidth="1"/>
    <col min="11" max="11" width="12.7109375" style="86" customWidth="1"/>
    <col min="12" max="12" width="12.7109375" bestFit="1" customWidth="1"/>
    <col min="13" max="13" width="11.7109375" customWidth="1"/>
    <col min="14" max="14" width="13.7109375" bestFit="1" customWidth="1"/>
    <col min="15" max="15" width="13.7109375" customWidth="1"/>
  </cols>
  <sheetData>
    <row r="1" spans="1:15" ht="44.1" customHeight="1" thickTop="1" thickBot="1">
      <c r="B1" s="254" t="s">
        <v>147</v>
      </c>
      <c r="C1" s="255"/>
      <c r="D1" s="256" t="s">
        <v>148</v>
      </c>
      <c r="E1" s="257"/>
      <c r="F1" s="254" t="s">
        <v>149</v>
      </c>
      <c r="G1" s="258"/>
      <c r="H1" s="259" t="s">
        <v>150</v>
      </c>
      <c r="I1" s="260"/>
      <c r="J1" s="261" t="s">
        <v>151</v>
      </c>
      <c r="K1" s="262"/>
      <c r="L1" s="278"/>
      <c r="M1" s="278"/>
      <c r="N1" s="278"/>
      <c r="O1" s="279"/>
    </row>
    <row r="2" spans="1:15" ht="44.45" thickTop="1" thickBot="1">
      <c r="A2" s="2">
        <f>LAYOUT!B20</f>
        <v>2023</v>
      </c>
      <c r="B2" s="3" t="s">
        <v>152</v>
      </c>
      <c r="C2" s="4" t="s">
        <v>153</v>
      </c>
      <c r="D2" s="5" t="s">
        <v>154</v>
      </c>
      <c r="E2" s="6" t="s">
        <v>155</v>
      </c>
      <c r="F2" s="7" t="s">
        <v>71</v>
      </c>
      <c r="G2" s="8" t="s">
        <v>156</v>
      </c>
      <c r="H2" s="9" t="s">
        <v>157</v>
      </c>
      <c r="I2" s="10" t="s">
        <v>158</v>
      </c>
      <c r="J2" s="11" t="s">
        <v>159</v>
      </c>
      <c r="K2" s="12" t="s">
        <v>160</v>
      </c>
      <c r="L2" s="104" t="s">
        <v>161</v>
      </c>
      <c r="M2" s="105" t="s">
        <v>162</v>
      </c>
      <c r="N2" s="106" t="s">
        <v>163</v>
      </c>
      <c r="O2" s="107" t="s">
        <v>164</v>
      </c>
    </row>
    <row r="3" spans="1:15" ht="15" thickBot="1">
      <c r="A3" s="17" t="str">
        <f>[1]LAYOUT!B23</f>
        <v>March</v>
      </c>
      <c r="B3" s="18">
        <v>1108796</v>
      </c>
      <c r="C3" s="19">
        <v>776782617.60000002</v>
      </c>
      <c r="D3" s="20">
        <v>527865</v>
      </c>
      <c r="E3" s="21">
        <v>2154484041.3999996</v>
      </c>
      <c r="F3" s="22">
        <v>1229260</v>
      </c>
      <c r="G3" s="23">
        <v>854343842.5999999</v>
      </c>
      <c r="H3" s="24">
        <f>D3+F3</f>
        <v>1757125</v>
      </c>
      <c r="I3" s="24">
        <f>E3+G3</f>
        <v>3008827883.9999995</v>
      </c>
      <c r="J3" s="25">
        <f>B3+D3+F3</f>
        <v>2865921</v>
      </c>
      <c r="K3" s="26">
        <f>C3+E3+G3</f>
        <v>3785610501.5999994</v>
      </c>
      <c r="L3" s="108">
        <f>SUM(L4:L57)</f>
        <v>0.99944085761091761</v>
      </c>
      <c r="M3" s="28">
        <f>SUM(M4:M57)</f>
        <v>0.99975086542860037</v>
      </c>
      <c r="N3" s="28">
        <f>E3/K3</f>
        <v>0.56912459443183616</v>
      </c>
      <c r="O3" s="109">
        <f>G3/K3</f>
        <v>0.22568191900326484</v>
      </c>
    </row>
    <row r="4" spans="1:15" ht="15" thickBot="1">
      <c r="A4" s="30" t="s">
        <v>165</v>
      </c>
      <c r="B4" s="31">
        <v>858755</v>
      </c>
      <c r="C4" s="32">
        <v>448701202.60000002</v>
      </c>
      <c r="D4" s="33">
        <v>329774</v>
      </c>
      <c r="E4" s="33">
        <v>185002108</v>
      </c>
      <c r="F4" s="34">
        <v>992758</v>
      </c>
      <c r="G4" s="35">
        <v>526955210</v>
      </c>
      <c r="H4" s="36">
        <f t="shared" ref="H4:I59" si="0">D4+F4</f>
        <v>1322532</v>
      </c>
      <c r="I4" s="37">
        <f t="shared" si="0"/>
        <v>711957318</v>
      </c>
      <c r="J4" s="38">
        <f t="shared" ref="J4:K60" si="1">B4+D4+F4</f>
        <v>2181287</v>
      </c>
      <c r="K4" s="39">
        <f>C4+I4</f>
        <v>1160658520.5999999</v>
      </c>
      <c r="L4" s="280">
        <f>K4/K$3</f>
        <v>0.30659744844575115</v>
      </c>
      <c r="M4" s="264">
        <f>J4/J3</f>
        <v>0.761112047401167</v>
      </c>
      <c r="N4" s="264">
        <f>E4/$K$4</f>
        <v>0.15939408940397351</v>
      </c>
      <c r="O4" s="264">
        <f>G4/K4</f>
        <v>0.45401399347638582</v>
      </c>
    </row>
    <row r="5" spans="1:15" ht="15" thickBot="1">
      <c r="A5" s="40" t="s">
        <v>166</v>
      </c>
      <c r="B5" s="41">
        <v>351498</v>
      </c>
      <c r="C5" s="42">
        <v>182978242.59999999</v>
      </c>
      <c r="D5" s="43">
        <v>134103</v>
      </c>
      <c r="E5" s="43">
        <v>73597506</v>
      </c>
      <c r="F5" s="44">
        <v>626222</v>
      </c>
      <c r="G5" s="42">
        <v>307853407</v>
      </c>
      <c r="H5" s="45">
        <f t="shared" si="0"/>
        <v>760325</v>
      </c>
      <c r="I5" s="46">
        <f t="shared" si="0"/>
        <v>381450913</v>
      </c>
      <c r="J5" s="25">
        <f t="shared" si="1"/>
        <v>1111823</v>
      </c>
      <c r="K5" s="26">
        <f t="shared" si="1"/>
        <v>564429155.60000002</v>
      </c>
      <c r="L5" s="280"/>
      <c r="M5" s="264"/>
      <c r="N5" s="264"/>
      <c r="O5" s="264"/>
    </row>
    <row r="6" spans="1:15" ht="15" thickBot="1">
      <c r="A6" s="48" t="s">
        <v>167</v>
      </c>
      <c r="B6" s="49">
        <v>254047</v>
      </c>
      <c r="C6" s="50">
        <v>128599354</v>
      </c>
      <c r="D6" s="51">
        <v>117944</v>
      </c>
      <c r="E6" s="51">
        <v>63846606</v>
      </c>
      <c r="F6" s="49">
        <v>591785</v>
      </c>
      <c r="G6" s="50">
        <v>287629982</v>
      </c>
      <c r="H6" s="24">
        <f t="shared" si="0"/>
        <v>709729</v>
      </c>
      <c r="I6" s="24">
        <f t="shared" si="0"/>
        <v>351476588</v>
      </c>
      <c r="J6" s="25">
        <f t="shared" si="1"/>
        <v>963776</v>
      </c>
      <c r="K6" s="26">
        <f t="shared" si="1"/>
        <v>480075942</v>
      </c>
      <c r="L6" s="280"/>
      <c r="M6" s="264"/>
      <c r="N6" s="264"/>
      <c r="O6" s="264"/>
    </row>
    <row r="7" spans="1:15" ht="15" thickBot="1">
      <c r="A7" s="48" t="s">
        <v>168</v>
      </c>
      <c r="B7" s="49">
        <v>97451</v>
      </c>
      <c r="C7" s="50">
        <v>54378888.600000001</v>
      </c>
      <c r="D7" s="51">
        <v>16159</v>
      </c>
      <c r="E7" s="51">
        <v>9750900</v>
      </c>
      <c r="F7" s="52">
        <v>34437</v>
      </c>
      <c r="G7" s="66">
        <v>20223425</v>
      </c>
      <c r="H7" s="24">
        <f t="shared" si="0"/>
        <v>50596</v>
      </c>
      <c r="I7" s="24">
        <f t="shared" si="0"/>
        <v>29974325</v>
      </c>
      <c r="J7" s="25">
        <f t="shared" si="1"/>
        <v>148047</v>
      </c>
      <c r="K7" s="26">
        <f t="shared" si="1"/>
        <v>84353213.599999994</v>
      </c>
      <c r="L7" s="280"/>
      <c r="M7" s="264"/>
      <c r="N7" s="264"/>
      <c r="O7" s="264"/>
    </row>
    <row r="8" spans="1:15" ht="15" thickBot="1">
      <c r="A8" s="54" t="s">
        <v>169</v>
      </c>
      <c r="B8" s="41">
        <v>492382</v>
      </c>
      <c r="C8" s="42">
        <v>258401520</v>
      </c>
      <c r="D8" s="43">
        <v>176488</v>
      </c>
      <c r="E8" s="43">
        <v>107568332</v>
      </c>
      <c r="F8" s="87">
        <v>361652</v>
      </c>
      <c r="G8" s="88">
        <v>216084262</v>
      </c>
      <c r="H8" s="45">
        <f t="shared" si="0"/>
        <v>538140</v>
      </c>
      <c r="I8" s="46">
        <f t="shared" si="0"/>
        <v>323652594</v>
      </c>
      <c r="J8" s="25">
        <f t="shared" si="1"/>
        <v>1030522</v>
      </c>
      <c r="K8" s="26">
        <f t="shared" si="1"/>
        <v>582054114</v>
      </c>
      <c r="L8" s="280"/>
      <c r="M8" s="264"/>
      <c r="N8" s="264"/>
      <c r="O8" s="264"/>
    </row>
    <row r="9" spans="1:15" ht="15" thickBot="1">
      <c r="A9" s="57" t="s">
        <v>170</v>
      </c>
      <c r="B9" s="49">
        <v>490571</v>
      </c>
      <c r="C9" s="50">
        <v>257058877</v>
      </c>
      <c r="D9" s="51">
        <v>176108</v>
      </c>
      <c r="E9" s="51">
        <v>107296015</v>
      </c>
      <c r="F9" s="58">
        <v>351616</v>
      </c>
      <c r="G9" s="69">
        <v>209184114</v>
      </c>
      <c r="H9" s="24">
        <f t="shared" si="0"/>
        <v>527724</v>
      </c>
      <c r="I9" s="24">
        <f t="shared" si="0"/>
        <v>316480129</v>
      </c>
      <c r="J9" s="25">
        <f t="shared" si="1"/>
        <v>1018295</v>
      </c>
      <c r="K9" s="26">
        <f t="shared" si="1"/>
        <v>573539006</v>
      </c>
      <c r="L9" s="280"/>
      <c r="M9" s="264"/>
      <c r="N9" s="264"/>
      <c r="O9" s="264"/>
    </row>
    <row r="10" spans="1:15" ht="15" thickBot="1">
      <c r="A10" s="57" t="s">
        <v>171</v>
      </c>
      <c r="B10" s="49">
        <v>1811</v>
      </c>
      <c r="C10" s="50">
        <v>1342643</v>
      </c>
      <c r="D10" s="51">
        <v>380</v>
      </c>
      <c r="E10" s="51">
        <v>272317</v>
      </c>
      <c r="F10" s="58">
        <v>10036</v>
      </c>
      <c r="G10" s="69">
        <v>6900148</v>
      </c>
      <c r="H10" s="24">
        <f t="shared" si="0"/>
        <v>10416</v>
      </c>
      <c r="I10" s="24">
        <f t="shared" si="0"/>
        <v>7172465</v>
      </c>
      <c r="J10" s="25">
        <f t="shared" si="1"/>
        <v>12227</v>
      </c>
      <c r="K10" s="26">
        <f t="shared" si="1"/>
        <v>8515108</v>
      </c>
      <c r="L10" s="280"/>
      <c r="M10" s="264"/>
      <c r="N10" s="264"/>
      <c r="O10" s="264"/>
    </row>
    <row r="11" spans="1:15" ht="15" thickBot="1">
      <c r="A11" s="54" t="s">
        <v>99</v>
      </c>
      <c r="B11" s="41">
        <v>14875</v>
      </c>
      <c r="C11" s="42">
        <v>7321440</v>
      </c>
      <c r="D11" s="43">
        <v>19183</v>
      </c>
      <c r="E11" s="43">
        <v>3836270</v>
      </c>
      <c r="F11" s="55">
        <v>4884</v>
      </c>
      <c r="G11" s="89">
        <v>3017541</v>
      </c>
      <c r="H11" s="45">
        <f t="shared" si="0"/>
        <v>24067</v>
      </c>
      <c r="I11" s="46">
        <f t="shared" si="0"/>
        <v>6853811</v>
      </c>
      <c r="J11" s="25">
        <f t="shared" si="1"/>
        <v>38942</v>
      </c>
      <c r="K11" s="26">
        <f t="shared" si="1"/>
        <v>14175251</v>
      </c>
      <c r="L11" s="280"/>
      <c r="M11" s="264"/>
      <c r="N11" s="264"/>
      <c r="O11" s="264"/>
    </row>
    <row r="12" spans="1:15" ht="15" thickBot="1">
      <c r="A12" s="57" t="s">
        <v>100</v>
      </c>
      <c r="B12" s="49">
        <v>14875</v>
      </c>
      <c r="C12" s="50">
        <v>7321440</v>
      </c>
      <c r="D12" s="51">
        <v>19183</v>
      </c>
      <c r="E12" s="51">
        <v>3836270</v>
      </c>
      <c r="F12" s="58">
        <v>4884</v>
      </c>
      <c r="G12" s="69">
        <v>3017541</v>
      </c>
      <c r="H12" s="24">
        <f t="shared" si="0"/>
        <v>24067</v>
      </c>
      <c r="I12" s="24">
        <f t="shared" si="0"/>
        <v>6853811</v>
      </c>
      <c r="J12" s="25">
        <f t="shared" si="1"/>
        <v>38942</v>
      </c>
      <c r="K12" s="26">
        <f t="shared" si="1"/>
        <v>14175251</v>
      </c>
      <c r="L12" s="280"/>
      <c r="M12" s="264"/>
      <c r="N12" s="264"/>
      <c r="O12" s="264"/>
    </row>
    <row r="13" spans="1:15" ht="15" thickBot="1">
      <c r="A13" s="30" t="s">
        <v>49</v>
      </c>
      <c r="B13" s="31">
        <v>131789</v>
      </c>
      <c r="C13" s="32">
        <v>78332362.799999997</v>
      </c>
      <c r="D13" s="33">
        <v>76839</v>
      </c>
      <c r="E13" s="33">
        <v>43314473</v>
      </c>
      <c r="F13" s="34">
        <v>98944</v>
      </c>
      <c r="G13" s="90">
        <v>54090427</v>
      </c>
      <c r="H13" s="36">
        <f t="shared" si="0"/>
        <v>175783</v>
      </c>
      <c r="I13" s="37">
        <f t="shared" si="0"/>
        <v>97404900</v>
      </c>
      <c r="J13" s="61">
        <f t="shared" si="1"/>
        <v>307572</v>
      </c>
      <c r="K13" s="62">
        <f t="shared" si="1"/>
        <v>175737262.80000001</v>
      </c>
      <c r="L13" s="281">
        <f>K13/K3</f>
        <v>4.6422436414344299E-2</v>
      </c>
      <c r="M13" s="264">
        <f>J13/J3</f>
        <v>0.10732047394188465</v>
      </c>
      <c r="N13" s="264">
        <f>E13/K13</f>
        <v>0.24647290113591092</v>
      </c>
      <c r="O13" s="264">
        <f>G13/K13</f>
        <v>0.30779145036279693</v>
      </c>
    </row>
    <row r="14" spans="1:15" ht="15" thickBot="1">
      <c r="A14" s="40" t="s">
        <v>166</v>
      </c>
      <c r="B14" s="63">
        <v>53476</v>
      </c>
      <c r="C14" s="64">
        <v>30344190.800000001</v>
      </c>
      <c r="D14" s="65">
        <v>36536</v>
      </c>
      <c r="E14" s="65">
        <v>18459211</v>
      </c>
      <c r="F14" s="63">
        <v>59990</v>
      </c>
      <c r="G14" s="64">
        <v>30456611</v>
      </c>
      <c r="H14" s="45">
        <f t="shared" si="0"/>
        <v>96526</v>
      </c>
      <c r="I14" s="46">
        <f t="shared" si="0"/>
        <v>48915822</v>
      </c>
      <c r="J14" s="25">
        <f t="shared" si="1"/>
        <v>150002</v>
      </c>
      <c r="K14" s="26">
        <f t="shared" si="1"/>
        <v>79260012.799999997</v>
      </c>
      <c r="L14" s="281"/>
      <c r="M14" s="264"/>
      <c r="N14" s="264"/>
      <c r="O14" s="264"/>
    </row>
    <row r="15" spans="1:15" ht="15" thickBot="1">
      <c r="A15" s="48" t="str">
        <f>A6</f>
        <v>EverSource East</v>
      </c>
      <c r="B15" s="49">
        <v>27019</v>
      </c>
      <c r="C15" s="50">
        <v>13142678</v>
      </c>
      <c r="D15" s="51">
        <v>26882</v>
      </c>
      <c r="E15" s="51">
        <v>12993489</v>
      </c>
      <c r="F15" s="49">
        <v>52831</v>
      </c>
      <c r="G15" s="50">
        <v>25958819</v>
      </c>
      <c r="H15" s="24">
        <f t="shared" si="0"/>
        <v>79713</v>
      </c>
      <c r="I15" s="24">
        <f t="shared" si="0"/>
        <v>38952308</v>
      </c>
      <c r="J15" s="25">
        <f t="shared" si="1"/>
        <v>106732</v>
      </c>
      <c r="K15" s="26">
        <f t="shared" si="1"/>
        <v>52094986</v>
      </c>
      <c r="L15" s="281"/>
      <c r="M15" s="264"/>
      <c r="N15" s="264"/>
      <c r="O15" s="264"/>
    </row>
    <row r="16" spans="1:15" ht="15" thickBot="1">
      <c r="A16" s="48" t="str">
        <f>A7</f>
        <v>EverSource West</v>
      </c>
      <c r="B16" s="49">
        <v>26457</v>
      </c>
      <c r="C16" s="50">
        <v>17201512.800000001</v>
      </c>
      <c r="D16" s="51">
        <v>9654</v>
      </c>
      <c r="E16" s="51">
        <v>5465722</v>
      </c>
      <c r="F16" s="52">
        <v>7159</v>
      </c>
      <c r="G16" s="66">
        <v>4497792</v>
      </c>
      <c r="H16" s="24">
        <f t="shared" si="0"/>
        <v>16813</v>
      </c>
      <c r="I16" s="24">
        <f t="shared" si="0"/>
        <v>9963514</v>
      </c>
      <c r="J16" s="25">
        <f t="shared" si="1"/>
        <v>43270</v>
      </c>
      <c r="K16" s="26">
        <f t="shared" si="1"/>
        <v>27165026.800000001</v>
      </c>
      <c r="L16" s="281"/>
      <c r="M16" s="264"/>
      <c r="N16" s="264"/>
      <c r="O16" s="264"/>
    </row>
    <row r="17" spans="1:15" ht="15" thickBot="1">
      <c r="A17" s="40" t="s">
        <v>169</v>
      </c>
      <c r="B17" s="63">
        <v>74137</v>
      </c>
      <c r="C17" s="64">
        <v>45276796</v>
      </c>
      <c r="D17" s="65">
        <v>39105</v>
      </c>
      <c r="E17" s="65">
        <v>24115774</v>
      </c>
      <c r="F17" s="67">
        <v>38475</v>
      </c>
      <c r="G17" s="91">
        <v>23322829</v>
      </c>
      <c r="H17" s="45">
        <f t="shared" si="0"/>
        <v>77580</v>
      </c>
      <c r="I17" s="46">
        <f t="shared" si="0"/>
        <v>47438603</v>
      </c>
      <c r="J17" s="25">
        <f t="shared" si="1"/>
        <v>151717</v>
      </c>
      <c r="K17" s="26">
        <f t="shared" si="1"/>
        <v>92715399</v>
      </c>
      <c r="L17" s="281"/>
      <c r="M17" s="264"/>
      <c r="N17" s="264"/>
      <c r="O17" s="264"/>
    </row>
    <row r="18" spans="1:15" ht="15" thickBot="1">
      <c r="A18" s="57" t="s">
        <v>170</v>
      </c>
      <c r="B18" s="49">
        <v>74097</v>
      </c>
      <c r="C18" s="50">
        <v>45239928</v>
      </c>
      <c r="D18" s="51">
        <v>39099</v>
      </c>
      <c r="E18" s="51">
        <v>24110336</v>
      </c>
      <c r="F18" s="58">
        <v>38375</v>
      </c>
      <c r="G18" s="69">
        <v>23233492</v>
      </c>
      <c r="H18" s="24">
        <f t="shared" si="0"/>
        <v>77474</v>
      </c>
      <c r="I18" s="24">
        <f t="shared" si="0"/>
        <v>47343828</v>
      </c>
      <c r="J18" s="25">
        <f t="shared" si="1"/>
        <v>151571</v>
      </c>
      <c r="K18" s="26">
        <f t="shared" si="1"/>
        <v>92583756</v>
      </c>
      <c r="L18" s="281"/>
      <c r="M18" s="264"/>
      <c r="N18" s="264"/>
      <c r="O18" s="264"/>
    </row>
    <row r="19" spans="1:15" ht="15" thickBot="1">
      <c r="A19" s="57" t="s">
        <v>171</v>
      </c>
      <c r="B19" s="49">
        <v>40</v>
      </c>
      <c r="C19" s="50">
        <v>36868</v>
      </c>
      <c r="D19" s="51">
        <v>6</v>
      </c>
      <c r="E19" s="51">
        <v>5438</v>
      </c>
      <c r="F19" s="58">
        <v>100</v>
      </c>
      <c r="G19" s="69">
        <v>89337</v>
      </c>
      <c r="H19" s="24">
        <f t="shared" si="0"/>
        <v>106</v>
      </c>
      <c r="I19" s="24">
        <f t="shared" si="0"/>
        <v>94775</v>
      </c>
      <c r="J19" s="25">
        <f t="shared" si="1"/>
        <v>146</v>
      </c>
      <c r="K19" s="26">
        <f t="shared" si="1"/>
        <v>131643</v>
      </c>
      <c r="L19" s="281"/>
      <c r="M19" s="264"/>
      <c r="N19" s="264"/>
      <c r="O19" s="264"/>
    </row>
    <row r="20" spans="1:15" ht="15" thickBot="1">
      <c r="A20" s="54" t="s">
        <v>99</v>
      </c>
      <c r="B20" s="63">
        <v>4176</v>
      </c>
      <c r="C20" s="64">
        <v>2711376</v>
      </c>
      <c r="D20" s="65">
        <v>1198</v>
      </c>
      <c r="E20" s="65">
        <v>739488</v>
      </c>
      <c r="F20" s="70">
        <v>479</v>
      </c>
      <c r="G20" s="92">
        <v>310987</v>
      </c>
      <c r="H20" s="45">
        <f t="shared" si="0"/>
        <v>1677</v>
      </c>
      <c r="I20" s="46">
        <f t="shared" si="0"/>
        <v>1050475</v>
      </c>
      <c r="J20" s="25">
        <f t="shared" si="1"/>
        <v>5853</v>
      </c>
      <c r="K20" s="26">
        <f t="shared" si="1"/>
        <v>3761851</v>
      </c>
      <c r="L20" s="281"/>
      <c r="M20" s="264"/>
      <c r="N20" s="264"/>
      <c r="O20" s="264"/>
    </row>
    <row r="21" spans="1:15" ht="15" thickBot="1">
      <c r="A21" s="57" t="s">
        <v>100</v>
      </c>
      <c r="B21" s="49">
        <v>4176</v>
      </c>
      <c r="C21" s="50">
        <v>2711376</v>
      </c>
      <c r="D21" s="51">
        <v>1198</v>
      </c>
      <c r="E21" s="51">
        <v>739488</v>
      </c>
      <c r="F21" s="58">
        <v>479</v>
      </c>
      <c r="G21" s="69">
        <v>310987</v>
      </c>
      <c r="H21" s="24">
        <f t="shared" si="0"/>
        <v>1677</v>
      </c>
      <c r="I21" s="24">
        <f t="shared" si="0"/>
        <v>1050475</v>
      </c>
      <c r="J21" s="25">
        <f t="shared" si="1"/>
        <v>5853</v>
      </c>
      <c r="K21" s="26">
        <f t="shared" si="1"/>
        <v>3761851</v>
      </c>
      <c r="L21" s="281"/>
      <c r="M21" s="264"/>
      <c r="N21" s="264"/>
      <c r="O21" s="264"/>
    </row>
    <row r="22" spans="1:15" ht="15" thickBot="1">
      <c r="A22" s="30" t="s">
        <v>53</v>
      </c>
      <c r="B22" s="31">
        <v>110800</v>
      </c>
      <c r="C22" s="32">
        <v>129480610</v>
      </c>
      <c r="D22" s="33">
        <v>92734</v>
      </c>
      <c r="E22" s="33">
        <v>244993307.39999992</v>
      </c>
      <c r="F22" s="34">
        <v>123778</v>
      </c>
      <c r="G22" s="90">
        <v>146162012.90000001</v>
      </c>
      <c r="H22" s="36">
        <f t="shared" si="0"/>
        <v>216512</v>
      </c>
      <c r="I22" s="37">
        <f t="shared" si="0"/>
        <v>391155320.29999995</v>
      </c>
      <c r="J22" s="38">
        <f t="shared" si="1"/>
        <v>327312</v>
      </c>
      <c r="K22" s="39">
        <f t="shared" si="1"/>
        <v>520635930.29999995</v>
      </c>
      <c r="L22" s="281">
        <f>K22/K3</f>
        <v>0.13753024250116372</v>
      </c>
      <c r="M22" s="264">
        <f>J22/J3</f>
        <v>0.11420831209234308</v>
      </c>
      <c r="N22" s="264">
        <f>E22/K22</f>
        <v>0.47056550103799077</v>
      </c>
      <c r="O22" s="264">
        <f>G22/K22</f>
        <v>0.28073746814934342</v>
      </c>
    </row>
    <row r="23" spans="1:15" ht="15" thickBot="1">
      <c r="A23" s="54" t="s">
        <v>166</v>
      </c>
      <c r="B23" s="63">
        <v>45709</v>
      </c>
      <c r="C23" s="64">
        <v>69992297</v>
      </c>
      <c r="D23" s="65">
        <v>47378</v>
      </c>
      <c r="E23" s="65">
        <v>173116873.39999992</v>
      </c>
      <c r="F23" s="63">
        <v>77736</v>
      </c>
      <c r="G23" s="64">
        <v>100756226.90000001</v>
      </c>
      <c r="H23" s="45">
        <f t="shared" si="0"/>
        <v>125114</v>
      </c>
      <c r="I23" s="46">
        <f t="shared" si="0"/>
        <v>273873100.29999995</v>
      </c>
      <c r="J23" s="25">
        <f t="shared" si="1"/>
        <v>170823</v>
      </c>
      <c r="K23" s="26">
        <f t="shared" si="1"/>
        <v>343865397.29999995</v>
      </c>
      <c r="L23" s="281"/>
      <c r="M23" s="264"/>
      <c r="N23" s="264"/>
      <c r="O23" s="264"/>
    </row>
    <row r="24" spans="1:15" ht="15" thickBot="1">
      <c r="A24" s="57" t="str">
        <f>A15</f>
        <v>EverSource East</v>
      </c>
      <c r="B24" s="49">
        <v>34691</v>
      </c>
      <c r="C24" s="50">
        <v>52590749</v>
      </c>
      <c r="D24" s="51">
        <v>40904</v>
      </c>
      <c r="E24" s="51">
        <v>149674232</v>
      </c>
      <c r="F24" s="49">
        <v>72844</v>
      </c>
      <c r="G24" s="50">
        <v>92750539</v>
      </c>
      <c r="H24" s="24">
        <f t="shared" si="0"/>
        <v>113748</v>
      </c>
      <c r="I24" s="24">
        <f t="shared" si="0"/>
        <v>242424771</v>
      </c>
      <c r="J24" s="25">
        <f t="shared" si="1"/>
        <v>148439</v>
      </c>
      <c r="K24" s="26">
        <f t="shared" si="1"/>
        <v>295015520</v>
      </c>
      <c r="L24" s="281"/>
      <c r="M24" s="264"/>
      <c r="N24" s="264"/>
      <c r="O24" s="264"/>
    </row>
    <row r="25" spans="1:15" ht="15" thickBot="1">
      <c r="A25" s="57" t="str">
        <f>A16</f>
        <v>EverSource West</v>
      </c>
      <c r="B25" s="49">
        <v>11018</v>
      </c>
      <c r="C25" s="50">
        <v>17401548</v>
      </c>
      <c r="D25" s="51">
        <v>6474</v>
      </c>
      <c r="E25" s="51">
        <v>23442641.399999902</v>
      </c>
      <c r="F25" s="52">
        <v>4892</v>
      </c>
      <c r="G25" s="66">
        <v>8005687.9000000004</v>
      </c>
      <c r="H25" s="24">
        <f t="shared" si="0"/>
        <v>11366</v>
      </c>
      <c r="I25" s="24">
        <f t="shared" si="0"/>
        <v>31448329.2999999</v>
      </c>
      <c r="J25" s="25">
        <f t="shared" si="1"/>
        <v>22384</v>
      </c>
      <c r="K25" s="26">
        <f t="shared" si="1"/>
        <v>48849877.2999999</v>
      </c>
      <c r="L25" s="281"/>
      <c r="M25" s="264"/>
      <c r="N25" s="264"/>
      <c r="O25" s="264"/>
    </row>
    <row r="26" spans="1:15" ht="15" thickBot="1">
      <c r="A26" s="54" t="s">
        <v>169</v>
      </c>
      <c r="B26" s="41">
        <v>63389</v>
      </c>
      <c r="C26" s="42">
        <v>59118909</v>
      </c>
      <c r="D26" s="43">
        <v>43205</v>
      </c>
      <c r="E26" s="43">
        <v>71693028</v>
      </c>
      <c r="F26" s="87">
        <v>45820</v>
      </c>
      <c r="G26" s="88">
        <v>45347369</v>
      </c>
      <c r="H26" s="45">
        <f t="shared" si="0"/>
        <v>89025</v>
      </c>
      <c r="I26" s="46">
        <f t="shared" si="0"/>
        <v>117040397</v>
      </c>
      <c r="J26" s="25">
        <f t="shared" si="1"/>
        <v>152414</v>
      </c>
      <c r="K26" s="26">
        <f t="shared" si="1"/>
        <v>176159306</v>
      </c>
      <c r="L26" s="281"/>
      <c r="M26" s="264"/>
      <c r="N26" s="264"/>
      <c r="O26" s="264"/>
    </row>
    <row r="27" spans="1:15" ht="15" thickBot="1">
      <c r="A27" s="57" t="s">
        <v>170</v>
      </c>
      <c r="B27" s="49">
        <v>63159</v>
      </c>
      <c r="C27" s="50">
        <v>58980885</v>
      </c>
      <c r="D27" s="51">
        <v>42887</v>
      </c>
      <c r="E27" s="51">
        <v>71197716</v>
      </c>
      <c r="F27" s="58">
        <v>44747</v>
      </c>
      <c r="G27" s="69">
        <v>44178379</v>
      </c>
      <c r="H27" s="24">
        <f t="shared" si="0"/>
        <v>87634</v>
      </c>
      <c r="I27" s="24">
        <f t="shared" si="0"/>
        <v>115376095</v>
      </c>
      <c r="J27" s="25">
        <f t="shared" si="1"/>
        <v>150793</v>
      </c>
      <c r="K27" s="26">
        <f t="shared" si="1"/>
        <v>174356980</v>
      </c>
      <c r="L27" s="281"/>
      <c r="M27" s="264"/>
      <c r="N27" s="264"/>
      <c r="O27" s="264"/>
    </row>
    <row r="28" spans="1:15" ht="15" thickBot="1">
      <c r="A28" s="57" t="s">
        <v>171</v>
      </c>
      <c r="B28" s="49">
        <v>230</v>
      </c>
      <c r="C28" s="50">
        <v>138024</v>
      </c>
      <c r="D28" s="51">
        <v>318</v>
      </c>
      <c r="E28" s="51">
        <v>495312</v>
      </c>
      <c r="F28" s="58">
        <v>1073</v>
      </c>
      <c r="G28" s="69">
        <v>1168990</v>
      </c>
      <c r="H28" s="24">
        <f t="shared" si="0"/>
        <v>1391</v>
      </c>
      <c r="I28" s="24">
        <f t="shared" si="0"/>
        <v>1664302</v>
      </c>
      <c r="J28" s="25">
        <f t="shared" si="1"/>
        <v>1621</v>
      </c>
      <c r="K28" s="26">
        <f t="shared" si="1"/>
        <v>1802326</v>
      </c>
      <c r="L28" s="281"/>
      <c r="M28" s="264"/>
      <c r="N28" s="264"/>
      <c r="O28" s="264"/>
    </row>
    <row r="29" spans="1:15" ht="15" thickBot="1">
      <c r="A29" s="54" t="s">
        <v>99</v>
      </c>
      <c r="B29" s="41">
        <v>1702</v>
      </c>
      <c r="C29" s="42">
        <v>369404</v>
      </c>
      <c r="D29" s="43">
        <v>2151</v>
      </c>
      <c r="E29" s="43">
        <v>183406</v>
      </c>
      <c r="F29" s="55">
        <v>222</v>
      </c>
      <c r="G29" s="89">
        <v>58417</v>
      </c>
      <c r="H29" s="45">
        <f t="shared" si="0"/>
        <v>2373</v>
      </c>
      <c r="I29" s="46">
        <f t="shared" si="0"/>
        <v>241823</v>
      </c>
      <c r="J29" s="25">
        <f t="shared" si="1"/>
        <v>4075</v>
      </c>
      <c r="K29" s="26">
        <f t="shared" si="1"/>
        <v>611227</v>
      </c>
      <c r="L29" s="281"/>
      <c r="M29" s="264"/>
      <c r="N29" s="264"/>
      <c r="O29" s="264"/>
    </row>
    <row r="30" spans="1:15" ht="15" thickBot="1">
      <c r="A30" s="57" t="s">
        <v>100</v>
      </c>
      <c r="B30" s="49">
        <v>1702</v>
      </c>
      <c r="C30" s="50">
        <v>369404</v>
      </c>
      <c r="D30" s="51">
        <v>2151</v>
      </c>
      <c r="E30" s="51">
        <v>183406</v>
      </c>
      <c r="F30" s="58">
        <v>222</v>
      </c>
      <c r="G30" s="69">
        <v>58417</v>
      </c>
      <c r="H30" s="24">
        <f t="shared" si="0"/>
        <v>2373</v>
      </c>
      <c r="I30" s="24">
        <f t="shared" si="0"/>
        <v>241823</v>
      </c>
      <c r="J30" s="25">
        <f t="shared" si="1"/>
        <v>4075</v>
      </c>
      <c r="K30" s="26">
        <f t="shared" si="1"/>
        <v>611227</v>
      </c>
      <c r="L30" s="281"/>
      <c r="M30" s="264"/>
      <c r="N30" s="264"/>
      <c r="O30" s="264"/>
    </row>
    <row r="31" spans="1:15" ht="15" thickBot="1">
      <c r="A31" s="30" t="s">
        <v>55</v>
      </c>
      <c r="B31" s="31">
        <v>3918</v>
      </c>
      <c r="C31" s="32">
        <v>58737321</v>
      </c>
      <c r="D31" s="33">
        <v>15239</v>
      </c>
      <c r="E31" s="33">
        <v>521303730.30000001</v>
      </c>
      <c r="F31" s="34">
        <v>7440</v>
      </c>
      <c r="G31" s="90">
        <v>71547086.299999997</v>
      </c>
      <c r="H31" s="36">
        <f t="shared" si="0"/>
        <v>22679</v>
      </c>
      <c r="I31" s="37">
        <f t="shared" si="0"/>
        <v>592850816.60000002</v>
      </c>
      <c r="J31" s="38">
        <f t="shared" si="1"/>
        <v>26597</v>
      </c>
      <c r="K31" s="39">
        <f t="shared" si="1"/>
        <v>651588137.5999999</v>
      </c>
      <c r="L31" s="281">
        <f>K31/K3</f>
        <v>0.17212233993027129</v>
      </c>
      <c r="M31" s="264">
        <f>J31/J3</f>
        <v>9.2804372486192041E-3</v>
      </c>
      <c r="N31" s="264">
        <f>E31/K31</f>
        <v>0.80005098346345349</v>
      </c>
      <c r="O31" s="264">
        <f>G31/K31</f>
        <v>0.10980415721429489</v>
      </c>
    </row>
    <row r="32" spans="1:15" ht="15" thickBot="1">
      <c r="A32" s="54" t="s">
        <v>166</v>
      </c>
      <c r="B32" s="63">
        <v>1020</v>
      </c>
      <c r="C32" s="64">
        <v>23498788</v>
      </c>
      <c r="D32" s="65">
        <v>6814</v>
      </c>
      <c r="E32" s="65">
        <v>356808719.30000001</v>
      </c>
      <c r="F32" s="63">
        <v>5691</v>
      </c>
      <c r="G32" s="64">
        <v>43614925.299999997</v>
      </c>
      <c r="H32" s="45">
        <f t="shared" si="0"/>
        <v>12505</v>
      </c>
      <c r="I32" s="46">
        <f t="shared" si="0"/>
        <v>400423644.60000002</v>
      </c>
      <c r="J32" s="47">
        <f t="shared" si="1"/>
        <v>13525</v>
      </c>
      <c r="K32" s="26">
        <f t="shared" si="1"/>
        <v>423922432.60000002</v>
      </c>
      <c r="L32" s="281"/>
      <c r="M32" s="264"/>
      <c r="N32" s="264"/>
      <c r="O32" s="264"/>
    </row>
    <row r="33" spans="1:15" ht="15" thickBot="1">
      <c r="A33" s="57" t="str">
        <f>A24</f>
        <v>EverSource East</v>
      </c>
      <c r="B33" s="49">
        <v>968</v>
      </c>
      <c r="C33" s="50">
        <v>21649204</v>
      </c>
      <c r="D33" s="51">
        <v>6380</v>
      </c>
      <c r="E33" s="51">
        <v>335656103</v>
      </c>
      <c r="F33" s="49">
        <v>5644</v>
      </c>
      <c r="G33" s="51">
        <v>41532022</v>
      </c>
      <c r="H33" s="24">
        <f t="shared" si="0"/>
        <v>12024</v>
      </c>
      <c r="I33" s="24">
        <f t="shared" si="0"/>
        <v>377188125</v>
      </c>
      <c r="J33" s="47">
        <f t="shared" si="1"/>
        <v>12992</v>
      </c>
      <c r="K33" s="26">
        <f t="shared" si="1"/>
        <v>398837329</v>
      </c>
      <c r="L33" s="281"/>
      <c r="M33" s="264"/>
      <c r="N33" s="264"/>
      <c r="O33" s="264"/>
    </row>
    <row r="34" spans="1:15" ht="15" thickBot="1">
      <c r="A34" s="57" t="str">
        <f>A25</f>
        <v>EverSource West</v>
      </c>
      <c r="B34" s="49">
        <v>52</v>
      </c>
      <c r="C34" s="50">
        <v>1849584</v>
      </c>
      <c r="D34" s="51">
        <v>434</v>
      </c>
      <c r="E34" s="51">
        <v>21152616.300000001</v>
      </c>
      <c r="F34" s="52">
        <v>47</v>
      </c>
      <c r="G34" s="53">
        <v>2082903.3</v>
      </c>
      <c r="H34" s="24">
        <f t="shared" si="0"/>
        <v>481</v>
      </c>
      <c r="I34" s="24">
        <f t="shared" si="0"/>
        <v>23235519.600000001</v>
      </c>
      <c r="J34" s="47">
        <f t="shared" si="1"/>
        <v>533</v>
      </c>
      <c r="K34" s="26">
        <f t="shared" si="1"/>
        <v>25085103.600000001</v>
      </c>
      <c r="L34" s="281"/>
      <c r="M34" s="264"/>
      <c r="N34" s="264"/>
      <c r="O34" s="264"/>
    </row>
    <row r="35" spans="1:15" ht="15" thickBot="1">
      <c r="A35" s="54" t="s">
        <v>169</v>
      </c>
      <c r="B35" s="63">
        <v>1991</v>
      </c>
      <c r="C35" s="64">
        <v>33672303</v>
      </c>
      <c r="D35" s="65">
        <v>7126</v>
      </c>
      <c r="E35" s="65">
        <v>158467451</v>
      </c>
      <c r="F35" s="67">
        <v>1546</v>
      </c>
      <c r="G35" s="91">
        <v>27414845</v>
      </c>
      <c r="H35" s="45">
        <f t="shared" si="0"/>
        <v>8672</v>
      </c>
      <c r="I35" s="46">
        <f t="shared" si="0"/>
        <v>185882296</v>
      </c>
      <c r="J35" s="25">
        <f t="shared" si="1"/>
        <v>10663</v>
      </c>
      <c r="K35" s="26">
        <f t="shared" si="1"/>
        <v>219554599</v>
      </c>
      <c r="L35" s="281"/>
      <c r="M35" s="264"/>
      <c r="N35" s="264"/>
      <c r="O35" s="264"/>
    </row>
    <row r="36" spans="1:15" ht="15" thickBot="1">
      <c r="A36" s="57" t="s">
        <v>170</v>
      </c>
      <c r="B36" s="49">
        <v>1989</v>
      </c>
      <c r="C36" s="50">
        <v>33667153</v>
      </c>
      <c r="D36" s="51">
        <v>7095</v>
      </c>
      <c r="E36" s="51">
        <v>157719279</v>
      </c>
      <c r="F36" s="58">
        <v>1506</v>
      </c>
      <c r="G36" s="69">
        <v>26849588</v>
      </c>
      <c r="H36" s="24">
        <f t="shared" si="0"/>
        <v>8601</v>
      </c>
      <c r="I36" s="24">
        <f t="shared" si="0"/>
        <v>184568867</v>
      </c>
      <c r="J36" s="25">
        <f t="shared" si="1"/>
        <v>10590</v>
      </c>
      <c r="K36" s="26">
        <f t="shared" si="1"/>
        <v>218236020</v>
      </c>
      <c r="L36" s="281"/>
      <c r="M36" s="264"/>
      <c r="N36" s="264"/>
      <c r="O36" s="264"/>
    </row>
    <row r="37" spans="1:15" ht="15" thickBot="1">
      <c r="A37" s="57" t="s">
        <v>171</v>
      </c>
      <c r="B37" s="49">
        <v>2</v>
      </c>
      <c r="C37" s="50">
        <v>5150</v>
      </c>
      <c r="D37" s="51">
        <v>31</v>
      </c>
      <c r="E37" s="51">
        <v>748172</v>
      </c>
      <c r="F37" s="58">
        <v>40</v>
      </c>
      <c r="G37" s="69">
        <v>565257</v>
      </c>
      <c r="H37" s="24">
        <f t="shared" si="0"/>
        <v>71</v>
      </c>
      <c r="I37" s="24">
        <f t="shared" si="0"/>
        <v>1313429</v>
      </c>
      <c r="J37" s="25">
        <f t="shared" si="1"/>
        <v>73</v>
      </c>
      <c r="K37" s="26">
        <f t="shared" si="1"/>
        <v>1318579</v>
      </c>
      <c r="L37" s="281"/>
      <c r="M37" s="264"/>
      <c r="N37" s="264"/>
      <c r="O37" s="264"/>
    </row>
    <row r="38" spans="1:15" ht="15" thickBot="1">
      <c r="A38" s="54" t="s">
        <v>99</v>
      </c>
      <c r="B38" s="63">
        <v>907</v>
      </c>
      <c r="C38" s="64">
        <v>1566230</v>
      </c>
      <c r="D38" s="65">
        <v>1299</v>
      </c>
      <c r="E38" s="65">
        <v>6027560</v>
      </c>
      <c r="F38" s="70">
        <v>203</v>
      </c>
      <c r="G38" s="92">
        <v>517316</v>
      </c>
      <c r="H38" s="45">
        <f t="shared" si="0"/>
        <v>1502</v>
      </c>
      <c r="I38" s="46">
        <f t="shared" si="0"/>
        <v>6544876</v>
      </c>
      <c r="J38" s="25">
        <f t="shared" si="1"/>
        <v>2409</v>
      </c>
      <c r="K38" s="26">
        <f t="shared" si="1"/>
        <v>8111106</v>
      </c>
      <c r="L38" s="281"/>
      <c r="M38" s="264"/>
      <c r="N38" s="264"/>
      <c r="O38" s="264"/>
    </row>
    <row r="39" spans="1:15" ht="15" thickBot="1">
      <c r="A39" s="57" t="s">
        <v>100</v>
      </c>
      <c r="B39" s="49">
        <v>907</v>
      </c>
      <c r="C39" s="50">
        <v>1566230</v>
      </c>
      <c r="D39" s="51">
        <v>1299</v>
      </c>
      <c r="E39" s="51">
        <v>6027560</v>
      </c>
      <c r="F39" s="58">
        <v>203</v>
      </c>
      <c r="G39" s="69">
        <v>517316</v>
      </c>
      <c r="H39" s="24">
        <f t="shared" si="0"/>
        <v>1502</v>
      </c>
      <c r="I39" s="24">
        <f t="shared" si="0"/>
        <v>6544876</v>
      </c>
      <c r="J39" s="25">
        <f t="shared" si="1"/>
        <v>2409</v>
      </c>
      <c r="K39" s="26">
        <f t="shared" si="1"/>
        <v>8111106</v>
      </c>
      <c r="L39" s="281"/>
      <c r="M39" s="264"/>
      <c r="N39" s="264"/>
      <c r="O39" s="264"/>
    </row>
    <row r="40" spans="1:15" ht="15" thickBot="1">
      <c r="A40" s="30" t="s">
        <v>57</v>
      </c>
      <c r="B40" s="31">
        <v>475</v>
      </c>
      <c r="C40" s="32">
        <v>58120093</v>
      </c>
      <c r="D40" s="33">
        <v>4380</v>
      </c>
      <c r="E40" s="33">
        <v>1149229847.5</v>
      </c>
      <c r="F40" s="34">
        <v>595</v>
      </c>
      <c r="G40" s="90">
        <v>53233890</v>
      </c>
      <c r="H40" s="36">
        <f t="shared" si="0"/>
        <v>4975</v>
      </c>
      <c r="I40" s="37">
        <f t="shared" si="0"/>
        <v>1202463737.5</v>
      </c>
      <c r="J40" s="38">
        <f t="shared" si="1"/>
        <v>5450</v>
      </c>
      <c r="K40" s="39">
        <f t="shared" si="1"/>
        <v>1260583830.5</v>
      </c>
      <c r="L40" s="281">
        <f>K40/K3</f>
        <v>0.33299353696509731</v>
      </c>
      <c r="M40" s="274">
        <f>J40/J3</f>
        <v>1.9016574427557493E-3</v>
      </c>
      <c r="N40" s="274">
        <f>E40/K40</f>
        <v>0.9116647538182111</v>
      </c>
      <c r="O40" s="274">
        <f>G40/K40</f>
        <v>4.2229551666456984E-2</v>
      </c>
    </row>
    <row r="41" spans="1:15" ht="15" thickBot="1">
      <c r="A41" s="54" t="s">
        <v>166</v>
      </c>
      <c r="B41" s="63">
        <v>218</v>
      </c>
      <c r="C41" s="64">
        <v>27954580</v>
      </c>
      <c r="D41" s="65">
        <v>1897</v>
      </c>
      <c r="E41" s="65">
        <v>666902564.5</v>
      </c>
      <c r="F41" s="63">
        <v>408</v>
      </c>
      <c r="G41" s="64">
        <v>35864568</v>
      </c>
      <c r="H41" s="45">
        <f t="shared" si="0"/>
        <v>2305</v>
      </c>
      <c r="I41" s="46">
        <f t="shared" si="0"/>
        <v>702767132.5</v>
      </c>
      <c r="J41" s="47">
        <f t="shared" si="1"/>
        <v>2523</v>
      </c>
      <c r="K41" s="26">
        <f t="shared" si="1"/>
        <v>730721712.5</v>
      </c>
      <c r="L41" s="281"/>
      <c r="M41" s="274"/>
      <c r="N41" s="274"/>
      <c r="O41" s="274"/>
    </row>
    <row r="42" spans="1:15" ht="15" thickBot="1">
      <c r="A42" s="57" t="str">
        <f>A33</f>
        <v>EverSource East</v>
      </c>
      <c r="B42" s="49">
        <v>200</v>
      </c>
      <c r="C42" s="50">
        <v>27159872</v>
      </c>
      <c r="D42" s="51">
        <v>1696</v>
      </c>
      <c r="E42" s="51">
        <v>589451168</v>
      </c>
      <c r="F42" s="49">
        <v>404</v>
      </c>
      <c r="G42" s="51">
        <v>35486808</v>
      </c>
      <c r="H42" s="24">
        <f t="shared" si="0"/>
        <v>2100</v>
      </c>
      <c r="I42" s="24">
        <f t="shared" si="0"/>
        <v>624937976</v>
      </c>
      <c r="J42" s="47">
        <f t="shared" si="1"/>
        <v>2300</v>
      </c>
      <c r="K42" s="26">
        <f t="shared" si="1"/>
        <v>652097848</v>
      </c>
      <c r="L42" s="281"/>
      <c r="M42" s="274"/>
      <c r="N42" s="274"/>
      <c r="O42" s="274"/>
    </row>
    <row r="43" spans="1:15" ht="15" thickBot="1">
      <c r="A43" s="57" t="str">
        <f>A34</f>
        <v>EverSource West</v>
      </c>
      <c r="B43" s="49">
        <v>18</v>
      </c>
      <c r="C43" s="50">
        <v>794708</v>
      </c>
      <c r="D43" s="51">
        <v>201</v>
      </c>
      <c r="E43" s="51">
        <v>77451396.5</v>
      </c>
      <c r="F43" s="52">
        <v>4</v>
      </c>
      <c r="G43" s="53">
        <v>377760</v>
      </c>
      <c r="H43" s="24">
        <f t="shared" si="0"/>
        <v>205</v>
      </c>
      <c r="I43" s="24">
        <f t="shared" si="0"/>
        <v>77829156.5</v>
      </c>
      <c r="J43" s="47">
        <f t="shared" si="1"/>
        <v>223</v>
      </c>
      <c r="K43" s="26">
        <f t="shared" si="1"/>
        <v>78623864.5</v>
      </c>
      <c r="L43" s="281"/>
      <c r="M43" s="274"/>
      <c r="N43" s="274"/>
      <c r="O43" s="274"/>
    </row>
    <row r="44" spans="1:15" ht="15" thickBot="1">
      <c r="A44" s="54" t="s">
        <v>169</v>
      </c>
      <c r="B44" s="63">
        <v>255</v>
      </c>
      <c r="C44" s="64">
        <v>29210476</v>
      </c>
      <c r="D44" s="65">
        <v>2455</v>
      </c>
      <c r="E44" s="65">
        <v>471727758</v>
      </c>
      <c r="F44" s="67">
        <v>187</v>
      </c>
      <c r="G44" s="91">
        <v>17369322</v>
      </c>
      <c r="H44" s="45">
        <f t="shared" si="0"/>
        <v>2642</v>
      </c>
      <c r="I44" s="46">
        <f t="shared" si="0"/>
        <v>489097080</v>
      </c>
      <c r="J44" s="25">
        <f t="shared" si="1"/>
        <v>2897</v>
      </c>
      <c r="K44" s="26">
        <f t="shared" si="1"/>
        <v>518307556</v>
      </c>
      <c r="L44" s="281"/>
      <c r="M44" s="274"/>
      <c r="N44" s="274"/>
      <c r="O44" s="274"/>
    </row>
    <row r="45" spans="1:15" ht="15" thickBot="1">
      <c r="A45" s="57" t="s">
        <v>170</v>
      </c>
      <c r="B45" s="49">
        <v>255</v>
      </c>
      <c r="C45" s="50">
        <v>29210476</v>
      </c>
      <c r="D45" s="51">
        <v>2446</v>
      </c>
      <c r="E45" s="51">
        <v>470852203</v>
      </c>
      <c r="F45" s="58">
        <v>185</v>
      </c>
      <c r="G45" s="69">
        <v>17181722</v>
      </c>
      <c r="H45" s="24">
        <f t="shared" si="0"/>
        <v>2631</v>
      </c>
      <c r="I45" s="24">
        <f t="shared" si="0"/>
        <v>488033925</v>
      </c>
      <c r="J45" s="25">
        <f t="shared" si="1"/>
        <v>2886</v>
      </c>
      <c r="K45" s="26">
        <f t="shared" si="1"/>
        <v>517244401</v>
      </c>
      <c r="L45" s="281"/>
      <c r="M45" s="274"/>
      <c r="N45" s="274"/>
      <c r="O45" s="274"/>
    </row>
    <row r="46" spans="1:15" ht="15" thickBot="1">
      <c r="A46" s="57" t="s">
        <v>171</v>
      </c>
      <c r="B46" s="49">
        <v>0</v>
      </c>
      <c r="C46" s="50">
        <v>0</v>
      </c>
      <c r="D46" s="51">
        <v>9</v>
      </c>
      <c r="E46" s="51">
        <v>875555</v>
      </c>
      <c r="F46" s="58">
        <v>2</v>
      </c>
      <c r="G46" s="69">
        <v>187600</v>
      </c>
      <c r="H46" s="24">
        <f t="shared" si="0"/>
        <v>11</v>
      </c>
      <c r="I46" s="24">
        <f t="shared" si="0"/>
        <v>1063155</v>
      </c>
      <c r="J46" s="25">
        <f t="shared" si="1"/>
        <v>11</v>
      </c>
      <c r="K46" s="26">
        <f t="shared" si="1"/>
        <v>1063155</v>
      </c>
      <c r="L46" s="281"/>
      <c r="M46" s="274"/>
      <c r="N46" s="274"/>
      <c r="O46" s="274"/>
    </row>
    <row r="47" spans="1:15" ht="15" thickBot="1">
      <c r="A47" s="54" t="s">
        <v>99</v>
      </c>
      <c r="B47" s="63">
        <v>2</v>
      </c>
      <c r="C47" s="64">
        <v>955037</v>
      </c>
      <c r="D47" s="65">
        <v>28</v>
      </c>
      <c r="E47" s="65">
        <v>10599525</v>
      </c>
      <c r="F47" s="70">
        <v>0</v>
      </c>
      <c r="G47" s="92">
        <v>0</v>
      </c>
      <c r="H47" s="45">
        <f t="shared" si="0"/>
        <v>28</v>
      </c>
      <c r="I47" s="46">
        <f t="shared" si="0"/>
        <v>10599525</v>
      </c>
      <c r="J47" s="25">
        <f t="shared" si="1"/>
        <v>30</v>
      </c>
      <c r="K47" s="26">
        <f t="shared" si="1"/>
        <v>11554562</v>
      </c>
      <c r="L47" s="281"/>
      <c r="M47" s="274"/>
      <c r="N47" s="274"/>
      <c r="O47" s="274"/>
    </row>
    <row r="48" spans="1:15" ht="15" thickBot="1">
      <c r="A48" s="57" t="s">
        <v>100</v>
      </c>
      <c r="B48" s="49">
        <v>2</v>
      </c>
      <c r="C48" s="50">
        <v>955037</v>
      </c>
      <c r="D48" s="51">
        <v>28</v>
      </c>
      <c r="E48" s="51">
        <v>10599525</v>
      </c>
      <c r="F48" s="58">
        <v>0</v>
      </c>
      <c r="G48" s="69">
        <v>0</v>
      </c>
      <c r="H48" s="24">
        <f t="shared" si="0"/>
        <v>28</v>
      </c>
      <c r="I48" s="24">
        <f t="shared" si="0"/>
        <v>10599525</v>
      </c>
      <c r="J48" s="25">
        <f t="shared" si="1"/>
        <v>30</v>
      </c>
      <c r="K48" s="26">
        <f t="shared" si="1"/>
        <v>11554562</v>
      </c>
      <c r="L48" s="281"/>
      <c r="M48" s="274"/>
      <c r="N48" s="274"/>
      <c r="O48" s="274"/>
    </row>
    <row r="49" spans="1:15" ht="15" thickBot="1">
      <c r="A49" s="30" t="s">
        <v>59</v>
      </c>
      <c r="B49" s="31">
        <v>2660</v>
      </c>
      <c r="C49" s="32">
        <v>2700458.9</v>
      </c>
      <c r="D49" s="33">
        <v>8797</v>
      </c>
      <c r="E49" s="33">
        <v>9496534.5999999978</v>
      </c>
      <c r="F49" s="34">
        <v>5532</v>
      </c>
      <c r="G49" s="90">
        <v>2093131</v>
      </c>
      <c r="H49" s="36">
        <f t="shared" si="0"/>
        <v>14329</v>
      </c>
      <c r="I49" s="37">
        <f t="shared" si="0"/>
        <v>11589665.599999998</v>
      </c>
      <c r="J49" s="38">
        <f t="shared" si="1"/>
        <v>16989</v>
      </c>
      <c r="K49" s="39">
        <f t="shared" si="1"/>
        <v>14290124.499999998</v>
      </c>
      <c r="L49" s="283">
        <f>K49/K3</f>
        <v>3.7748533542899449E-3</v>
      </c>
      <c r="M49" s="274">
        <f>J49/J3</f>
        <v>5.9279373018307204E-3</v>
      </c>
      <c r="N49" s="274">
        <f>E49/K49</f>
        <v>0.66455226474758833</v>
      </c>
      <c r="O49" s="274">
        <f>G49/K49</f>
        <v>0.14647395129412624</v>
      </c>
    </row>
    <row r="50" spans="1:15" ht="15" thickBot="1">
      <c r="A50" s="54" t="s">
        <v>166</v>
      </c>
      <c r="B50" s="63">
        <v>2367</v>
      </c>
      <c r="C50" s="64">
        <v>1352942.9</v>
      </c>
      <c r="D50" s="65">
        <v>8010</v>
      </c>
      <c r="E50" s="65">
        <v>5516558.5999999987</v>
      </c>
      <c r="F50" s="63">
        <v>5216</v>
      </c>
      <c r="G50" s="64">
        <v>1192678</v>
      </c>
      <c r="H50" s="45">
        <f t="shared" si="0"/>
        <v>13226</v>
      </c>
      <c r="I50" s="46">
        <f t="shared" si="0"/>
        <v>6709236.5999999987</v>
      </c>
      <c r="J50" s="47">
        <f t="shared" si="1"/>
        <v>15593</v>
      </c>
      <c r="K50" s="26">
        <f t="shared" si="1"/>
        <v>8062179.4999999981</v>
      </c>
      <c r="L50" s="283"/>
      <c r="M50" s="274"/>
      <c r="N50" s="274"/>
      <c r="O50" s="274"/>
    </row>
    <row r="51" spans="1:15" ht="15" thickBot="1">
      <c r="A51" s="57" t="str">
        <f>A42</f>
        <v>EverSource East</v>
      </c>
      <c r="B51" s="49">
        <v>2217</v>
      </c>
      <c r="C51" s="50">
        <v>869512</v>
      </c>
      <c r="D51" s="51">
        <v>4997</v>
      </c>
      <c r="E51" s="51">
        <v>4964277</v>
      </c>
      <c r="F51" s="49">
        <v>2638</v>
      </c>
      <c r="G51" s="51">
        <v>1025059</v>
      </c>
      <c r="H51" s="24">
        <f t="shared" si="0"/>
        <v>7635</v>
      </c>
      <c r="I51" s="24">
        <f t="shared" si="0"/>
        <v>5989336</v>
      </c>
      <c r="J51" s="47">
        <f t="shared" si="1"/>
        <v>9852</v>
      </c>
      <c r="K51" s="26">
        <f t="shared" si="1"/>
        <v>6858848</v>
      </c>
      <c r="L51" s="283"/>
      <c r="M51" s="274"/>
      <c r="N51" s="274"/>
      <c r="O51" s="274"/>
    </row>
    <row r="52" spans="1:15" ht="15" thickBot="1">
      <c r="A52" s="57" t="str">
        <f>A43</f>
        <v>EverSource West</v>
      </c>
      <c r="B52" s="49">
        <v>150</v>
      </c>
      <c r="C52" s="50">
        <v>483430.9</v>
      </c>
      <c r="D52" s="51">
        <v>3013</v>
      </c>
      <c r="E52" s="51">
        <v>552281.59999999905</v>
      </c>
      <c r="F52" s="52">
        <v>2578</v>
      </c>
      <c r="G52" s="53">
        <v>167619</v>
      </c>
      <c r="H52" s="24">
        <f t="shared" si="0"/>
        <v>5591</v>
      </c>
      <c r="I52" s="24">
        <f t="shared" si="0"/>
        <v>719900.59999999905</v>
      </c>
      <c r="J52" s="47">
        <f t="shared" si="1"/>
        <v>5741</v>
      </c>
      <c r="K52" s="26">
        <f t="shared" si="1"/>
        <v>1203331.4999999991</v>
      </c>
      <c r="L52" s="283"/>
      <c r="M52" s="274"/>
      <c r="N52" s="274"/>
      <c r="O52" s="274"/>
    </row>
    <row r="53" spans="1:15" ht="15" thickBot="1">
      <c r="A53" s="54" t="s">
        <v>169</v>
      </c>
      <c r="B53" s="63">
        <v>200</v>
      </c>
      <c r="C53" s="64">
        <v>1307692</v>
      </c>
      <c r="D53" s="65">
        <v>419</v>
      </c>
      <c r="E53" s="65">
        <v>3883917</v>
      </c>
      <c r="F53" s="67">
        <v>176</v>
      </c>
      <c r="G53" s="91">
        <v>891920</v>
      </c>
      <c r="H53" s="45">
        <f t="shared" si="0"/>
        <v>595</v>
      </c>
      <c r="I53" s="46">
        <f t="shared" si="0"/>
        <v>4775837</v>
      </c>
      <c r="J53" s="25">
        <f t="shared" si="1"/>
        <v>795</v>
      </c>
      <c r="K53" s="26">
        <f t="shared" si="1"/>
        <v>6083529</v>
      </c>
      <c r="L53" s="283"/>
      <c r="M53" s="274"/>
      <c r="N53" s="274"/>
      <c r="O53" s="274"/>
    </row>
    <row r="54" spans="1:15" ht="15" thickBot="1">
      <c r="A54" s="57" t="s">
        <v>170</v>
      </c>
      <c r="B54" s="49">
        <v>200</v>
      </c>
      <c r="C54" s="50">
        <v>1307692</v>
      </c>
      <c r="D54" s="51">
        <v>418</v>
      </c>
      <c r="E54" s="51">
        <v>3862038</v>
      </c>
      <c r="F54" s="58">
        <v>175</v>
      </c>
      <c r="G54" s="69">
        <v>891717</v>
      </c>
      <c r="H54" s="24">
        <f t="shared" si="0"/>
        <v>593</v>
      </c>
      <c r="I54" s="24">
        <f t="shared" si="0"/>
        <v>4753755</v>
      </c>
      <c r="J54" s="25">
        <f t="shared" si="1"/>
        <v>793</v>
      </c>
      <c r="K54" s="26">
        <f t="shared" si="1"/>
        <v>6061447</v>
      </c>
      <c r="L54" s="283"/>
      <c r="M54" s="274"/>
      <c r="N54" s="274"/>
      <c r="O54" s="274"/>
    </row>
    <row r="55" spans="1:15" ht="15" thickBot="1">
      <c r="A55" s="57" t="s">
        <v>171</v>
      </c>
      <c r="B55" s="49">
        <v>0</v>
      </c>
      <c r="C55" s="50">
        <v>0</v>
      </c>
      <c r="D55" s="51">
        <v>1</v>
      </c>
      <c r="E55" s="51">
        <v>21879</v>
      </c>
      <c r="F55" s="58">
        <v>1</v>
      </c>
      <c r="G55" s="69">
        <v>203</v>
      </c>
      <c r="H55" s="24">
        <f t="shared" si="0"/>
        <v>2</v>
      </c>
      <c r="I55" s="24">
        <f t="shared" si="0"/>
        <v>22082</v>
      </c>
      <c r="J55" s="25">
        <f t="shared" si="1"/>
        <v>2</v>
      </c>
      <c r="K55" s="26">
        <f t="shared" si="1"/>
        <v>22082</v>
      </c>
      <c r="L55" s="283"/>
      <c r="M55" s="274"/>
      <c r="N55" s="274"/>
      <c r="O55" s="274"/>
    </row>
    <row r="56" spans="1:15" ht="15" thickBot="1">
      <c r="A56" s="54" t="s">
        <v>99</v>
      </c>
      <c r="B56" s="63">
        <v>93</v>
      </c>
      <c r="C56" s="64">
        <v>39824</v>
      </c>
      <c r="D56" s="65">
        <v>368</v>
      </c>
      <c r="E56" s="65">
        <v>96059</v>
      </c>
      <c r="F56" s="70">
        <v>140</v>
      </c>
      <c r="G56" s="92">
        <v>8533</v>
      </c>
      <c r="H56" s="45">
        <f t="shared" si="0"/>
        <v>508</v>
      </c>
      <c r="I56" s="46">
        <f t="shared" si="0"/>
        <v>104592</v>
      </c>
      <c r="J56" s="25">
        <f t="shared" si="1"/>
        <v>601</v>
      </c>
      <c r="K56" s="26">
        <f t="shared" si="1"/>
        <v>144416</v>
      </c>
      <c r="L56" s="283"/>
      <c r="M56" s="274"/>
      <c r="N56" s="274"/>
      <c r="O56" s="274"/>
    </row>
    <row r="57" spans="1:15" ht="15" thickBot="1">
      <c r="A57" s="57" t="s">
        <v>100</v>
      </c>
      <c r="B57" s="49">
        <v>93</v>
      </c>
      <c r="C57" s="50">
        <v>39824</v>
      </c>
      <c r="D57" s="51">
        <v>368</v>
      </c>
      <c r="E57" s="51">
        <v>96059</v>
      </c>
      <c r="F57" s="58">
        <v>140</v>
      </c>
      <c r="G57" s="69">
        <v>8533</v>
      </c>
      <c r="H57" s="24">
        <f t="shared" si="0"/>
        <v>508</v>
      </c>
      <c r="I57" s="24">
        <f t="shared" si="0"/>
        <v>104592</v>
      </c>
      <c r="J57" s="25">
        <f t="shared" si="1"/>
        <v>601</v>
      </c>
      <c r="K57" s="26">
        <f t="shared" si="1"/>
        <v>144416</v>
      </c>
      <c r="L57" s="283"/>
      <c r="M57" s="274"/>
      <c r="N57" s="274"/>
      <c r="O57" s="274"/>
    </row>
    <row r="58" spans="1:15" ht="15" thickBot="1">
      <c r="A58" s="73" t="s">
        <v>61</v>
      </c>
      <c r="B58" s="74">
        <v>399</v>
      </c>
      <c r="C58" s="75">
        <v>710569.3</v>
      </c>
      <c r="D58" s="76">
        <v>102</v>
      </c>
      <c r="E58" s="76">
        <v>1144040.6000000001</v>
      </c>
      <c r="F58" s="77">
        <v>213</v>
      </c>
      <c r="G58" s="95">
        <v>262085.399999999</v>
      </c>
      <c r="H58" s="36">
        <f t="shared" si="0"/>
        <v>315</v>
      </c>
      <c r="I58" s="37">
        <f t="shared" si="0"/>
        <v>1406125.9999999991</v>
      </c>
      <c r="J58" s="38">
        <f t="shared" si="1"/>
        <v>714</v>
      </c>
      <c r="K58" s="39">
        <f t="shared" si="1"/>
        <v>2116695.2999999993</v>
      </c>
      <c r="L58" s="282">
        <f>K58/K3</f>
        <v>5.5914238908238761E-4</v>
      </c>
      <c r="M58" s="270">
        <f>J58/J3</f>
        <v>2.4913457139956056E-4</v>
      </c>
      <c r="N58" s="270">
        <f>E58/K58</f>
        <v>0.54048431061381408</v>
      </c>
      <c r="O58" s="270">
        <v>8.1073743761895883E-2</v>
      </c>
    </row>
    <row r="59" spans="1:15" ht="15" thickBot="1">
      <c r="A59" s="96" t="s">
        <v>166</v>
      </c>
      <c r="B59" s="63">
        <v>399</v>
      </c>
      <c r="C59" s="64">
        <v>710569.3</v>
      </c>
      <c r="D59" s="65">
        <v>102</v>
      </c>
      <c r="E59" s="64">
        <v>1144040.6000000001</v>
      </c>
      <c r="F59" s="63">
        <v>213</v>
      </c>
      <c r="G59" s="64">
        <v>262085.399999999</v>
      </c>
      <c r="H59" s="45">
        <f t="shared" si="0"/>
        <v>315</v>
      </c>
      <c r="I59" s="46">
        <f t="shared" si="0"/>
        <v>1406125.9999999991</v>
      </c>
      <c r="J59" s="80">
        <f t="shared" si="1"/>
        <v>714</v>
      </c>
      <c r="K59" s="81">
        <f t="shared" si="1"/>
        <v>2116695.2999999993</v>
      </c>
      <c r="L59" s="282"/>
      <c r="M59" s="270"/>
      <c r="N59" s="270"/>
      <c r="O59" s="270"/>
    </row>
    <row r="60" spans="1:15" ht="15" thickBot="1">
      <c r="A60" s="100" t="str">
        <f>A43</f>
        <v>EverSource West</v>
      </c>
      <c r="B60" s="52">
        <v>399</v>
      </c>
      <c r="C60" s="53">
        <v>710569.3</v>
      </c>
      <c r="D60" s="53">
        <v>102</v>
      </c>
      <c r="E60" s="66">
        <v>1144040.6000000001</v>
      </c>
      <c r="F60" s="52">
        <v>213</v>
      </c>
      <c r="G60" s="53">
        <v>262085.399999999</v>
      </c>
      <c r="H60" s="83">
        <f>H59</f>
        <v>315</v>
      </c>
      <c r="I60" s="83">
        <f>I59</f>
        <v>1406125.9999999991</v>
      </c>
      <c r="J60" s="84">
        <f t="shared" si="1"/>
        <v>714</v>
      </c>
      <c r="K60" s="85">
        <f t="shared" si="1"/>
        <v>2116695.2999999993</v>
      </c>
      <c r="L60" s="282"/>
      <c r="M60" s="270"/>
      <c r="N60" s="270"/>
      <c r="O60" s="270"/>
    </row>
  </sheetData>
  <mergeCells count="33"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  <mergeCell ref="L22:L30"/>
    <mergeCell ref="M22:M30"/>
    <mergeCell ref="N22:N30"/>
    <mergeCell ref="O22:O30"/>
    <mergeCell ref="L31:L39"/>
    <mergeCell ref="M31:M39"/>
    <mergeCell ref="N31:N39"/>
    <mergeCell ref="O31:O39"/>
    <mergeCell ref="L4:L12"/>
    <mergeCell ref="M4:M12"/>
    <mergeCell ref="N4:N12"/>
    <mergeCell ref="O4:O12"/>
    <mergeCell ref="L13:L21"/>
    <mergeCell ref="M13:M21"/>
    <mergeCell ref="N13:N21"/>
    <mergeCell ref="O13:O21"/>
    <mergeCell ref="B1:C1"/>
    <mergeCell ref="D1:E1"/>
    <mergeCell ref="F1:G1"/>
    <mergeCell ref="H1:I1"/>
    <mergeCell ref="J1:O1"/>
  </mergeCells>
  <pageMargins left="0.7" right="0.7" top="0.75" bottom="0.75" header="0.3" footer="0.3"/>
  <pageSetup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AD5D-97D6-43C6-B21C-B1926B7D8BE6}">
  <sheetPr>
    <tabColor rgb="FF00B0F0"/>
  </sheetPr>
  <dimension ref="A2:D37"/>
  <sheetViews>
    <sheetView tabSelected="1" topLeftCell="M1" zoomScale="80" zoomScaleNormal="80" workbookViewId="0">
      <selection activeCell="E1" sqref="E1:AD1048576"/>
    </sheetView>
  </sheetViews>
  <sheetFormatPr defaultRowHeight="14.45"/>
  <cols>
    <col min="1" max="1" width="27.85546875" customWidth="1"/>
    <col min="2" max="2" width="15.28515625" style="1" customWidth="1"/>
    <col min="3" max="4" width="16.28515625" style="1" customWidth="1"/>
  </cols>
  <sheetData>
    <row r="2" spans="1:4">
      <c r="A2" s="214" t="s">
        <v>172</v>
      </c>
      <c r="B2" s="215">
        <v>44562</v>
      </c>
      <c r="C2" s="215">
        <v>44594</v>
      </c>
      <c r="D2" s="215">
        <v>44626</v>
      </c>
    </row>
    <row r="3" spans="1:4">
      <c r="A3" s="216" t="s">
        <v>173</v>
      </c>
      <c r="B3" s="212">
        <f>JAN!C4+JAN!E4+JAN!G4</f>
        <v>1345496747.5</v>
      </c>
      <c r="C3" s="212">
        <f>FEB!C4+FEB!E4+FEB!G4</f>
        <v>1219952176.1999998</v>
      </c>
      <c r="D3" s="212">
        <f>MAR!K4</f>
        <v>1160658520.5999999</v>
      </c>
    </row>
    <row r="4" spans="1:4">
      <c r="A4" s="216" t="s">
        <v>174</v>
      </c>
      <c r="B4" s="212">
        <f>JAN!I4</f>
        <v>797464969.89999998</v>
      </c>
      <c r="C4" s="212">
        <f>FEB!I4</f>
        <v>731855716.0999999</v>
      </c>
      <c r="D4" s="212">
        <f>MAR!I4</f>
        <v>711957318</v>
      </c>
    </row>
    <row r="5" spans="1:4">
      <c r="A5" s="216" t="s">
        <v>175</v>
      </c>
      <c r="B5" s="212">
        <f>JAN!E4</f>
        <v>200052299</v>
      </c>
      <c r="C5" s="212">
        <f>FEB!E4</f>
        <v>187787433</v>
      </c>
      <c r="D5" s="212">
        <f>MAR!E4</f>
        <v>185002108</v>
      </c>
    </row>
    <row r="6" spans="1:4">
      <c r="A6" s="216" t="s">
        <v>176</v>
      </c>
      <c r="B6" s="212">
        <f>JAN!G4</f>
        <v>597412670.89999998</v>
      </c>
      <c r="C6" s="212">
        <f>FEB!G4</f>
        <v>544068283.0999999</v>
      </c>
      <c r="D6" s="212">
        <f>MAR!G4</f>
        <v>526955210</v>
      </c>
    </row>
    <row r="7" spans="1:4">
      <c r="A7" s="217" t="s">
        <v>177</v>
      </c>
      <c r="B7" s="212">
        <f>JAN!K22</f>
        <v>546584100.69999993</v>
      </c>
      <c r="C7" s="212">
        <f>FEB!K22</f>
        <v>543265141.29999995</v>
      </c>
      <c r="D7" s="212">
        <f>MAR!K22</f>
        <v>520635930.29999995</v>
      </c>
    </row>
    <row r="8" spans="1:4">
      <c r="A8" s="217" t="s">
        <v>178</v>
      </c>
      <c r="B8" s="212">
        <f>JAN!K31</f>
        <v>714504947.79999995</v>
      </c>
      <c r="C8" s="212">
        <f>FEB!K31</f>
        <v>640692033.10000002</v>
      </c>
      <c r="D8" s="212">
        <f>MAR!K31</f>
        <v>651588137.5999999</v>
      </c>
    </row>
    <row r="9" spans="1:4">
      <c r="A9" s="217" t="s">
        <v>179</v>
      </c>
      <c r="B9" s="212">
        <f>JAN!K40</f>
        <v>1289038160.3999999</v>
      </c>
      <c r="C9" s="212">
        <f>FEB!K40</f>
        <v>1274638232</v>
      </c>
      <c r="D9" s="212">
        <f>MAR!K40</f>
        <v>1260583830.5</v>
      </c>
    </row>
    <row r="10" spans="1:4">
      <c r="A10" s="217" t="s">
        <v>180</v>
      </c>
      <c r="B10" s="212">
        <f>JAN!K49</f>
        <v>18485455.899999999</v>
      </c>
      <c r="C10" s="212">
        <f>FEB!K49</f>
        <v>17729562.099999998</v>
      </c>
      <c r="D10" s="212">
        <f>MAR!K49</f>
        <v>14290124.499999998</v>
      </c>
    </row>
    <row r="11" spans="1:4">
      <c r="A11" s="218" t="s">
        <v>181</v>
      </c>
      <c r="B11" s="212">
        <f>JAN!$I$22</f>
        <v>404860013.99999988</v>
      </c>
      <c r="C11" s="212">
        <f>FEB!$I$22</f>
        <v>410084777</v>
      </c>
      <c r="D11" s="212">
        <f>MAR!$I$22</f>
        <v>391155320.29999995</v>
      </c>
    </row>
    <row r="12" spans="1:4">
      <c r="A12" s="218" t="s">
        <v>182</v>
      </c>
      <c r="B12" s="212">
        <f>JAN!$I$31</f>
        <v>648486817</v>
      </c>
      <c r="C12" s="212">
        <f>FEB!$I$31</f>
        <v>575700352.10000002</v>
      </c>
      <c r="D12" s="212">
        <f>MAR!$I$31</f>
        <v>592850816.60000002</v>
      </c>
    </row>
    <row r="13" spans="1:4">
      <c r="A13" s="218" t="s">
        <v>183</v>
      </c>
      <c r="B13" s="212">
        <f>JAN!$I$40</f>
        <v>1227431519.8</v>
      </c>
      <c r="C13" s="212">
        <f>FEB!$I$40</f>
        <v>1209444233</v>
      </c>
      <c r="D13" s="212">
        <f>MAR!$I$40</f>
        <v>1202463737.5</v>
      </c>
    </row>
    <row r="14" spans="1:4">
      <c r="A14" s="218" t="s">
        <v>184</v>
      </c>
      <c r="B14" s="212">
        <f>JAN!$I$49</f>
        <v>14878920</v>
      </c>
      <c r="C14" s="212">
        <f>FEB!$I$49</f>
        <v>14811336.800000001</v>
      </c>
      <c r="D14" s="212">
        <f>MAR!$I$49</f>
        <v>11589665.599999998</v>
      </c>
    </row>
    <row r="15" spans="1:4">
      <c r="A15" s="219" t="s">
        <v>185</v>
      </c>
      <c r="B15" s="212">
        <f>JAN!$E$22</f>
        <v>252406095.89999992</v>
      </c>
      <c r="C15" s="212">
        <f>FEB!$E$22</f>
        <v>255808510.30000001</v>
      </c>
      <c r="D15" s="212">
        <f>MAR!$E$22</f>
        <v>244993307.39999992</v>
      </c>
    </row>
    <row r="16" spans="1:4">
      <c r="A16" s="219" t="s">
        <v>186</v>
      </c>
      <c r="B16" s="212">
        <f>JAN!$E$31</f>
        <v>575625243.10000002</v>
      </c>
      <c r="C16" s="212">
        <f>FEB!$E$31</f>
        <v>504570245.60000002</v>
      </c>
      <c r="D16" s="212">
        <f>MAR!$E$31</f>
        <v>521303730.30000001</v>
      </c>
    </row>
    <row r="17" spans="1:4">
      <c r="A17" s="219" t="s">
        <v>187</v>
      </c>
      <c r="B17" s="212">
        <f>JAN!$E$40</f>
        <v>1171462897</v>
      </c>
      <c r="C17" s="212">
        <f>FEB!$E$40</f>
        <v>1152839817</v>
      </c>
      <c r="D17" s="212">
        <f>MAR!$E$40</f>
        <v>1149229847.5</v>
      </c>
    </row>
    <row r="18" spans="1:4">
      <c r="A18" s="219" t="s">
        <v>188</v>
      </c>
      <c r="B18" s="212">
        <f>JAN!$E$49</f>
        <v>12259983</v>
      </c>
      <c r="C18" s="212">
        <f>FEB!$E$49</f>
        <v>12254172.1</v>
      </c>
      <c r="D18" s="212">
        <f>MAR!$E$49</f>
        <v>9496534.5999999978</v>
      </c>
    </row>
    <row r="19" spans="1:4">
      <c r="A19" s="220" t="s">
        <v>189</v>
      </c>
      <c r="B19" s="212">
        <f>JAN!$G$22</f>
        <v>152453918.09999999</v>
      </c>
      <c r="C19" s="212">
        <f>FEB!$G$22</f>
        <v>154276266.69999999</v>
      </c>
      <c r="D19" s="212">
        <f>MAR!$G$22</f>
        <v>146162012.90000001</v>
      </c>
    </row>
    <row r="20" spans="1:4">
      <c r="A20" s="220" t="s">
        <v>190</v>
      </c>
      <c r="B20" s="212">
        <f>JAN!$G$31</f>
        <v>72861573.899999991</v>
      </c>
      <c r="C20" s="212">
        <f>FEB!$G$31</f>
        <v>71130106.5</v>
      </c>
      <c r="D20" s="212">
        <f>MAR!$G$31</f>
        <v>71547086.299999997</v>
      </c>
    </row>
    <row r="21" spans="1:4">
      <c r="A21" s="220" t="s">
        <v>191</v>
      </c>
      <c r="B21" s="212">
        <f>JAN!$G$40</f>
        <v>55968622.799999997</v>
      </c>
      <c r="C21" s="212">
        <f>FEB!$G$40</f>
        <v>56604416</v>
      </c>
      <c r="D21" s="212">
        <f>MAR!$G$40</f>
        <v>53233890</v>
      </c>
    </row>
    <row r="22" spans="1:4">
      <c r="A22" s="220" t="s">
        <v>192</v>
      </c>
      <c r="B22" s="212">
        <f>JAN!$G$49</f>
        <v>2618937</v>
      </c>
      <c r="C22" s="212">
        <f>FEB!$G$49</f>
        <v>2557164.7000000002</v>
      </c>
      <c r="D22" s="212">
        <f>MAR!$G$49</f>
        <v>2093131</v>
      </c>
    </row>
    <row r="23" spans="1:4">
      <c r="B23" s="212"/>
      <c r="C23" s="212"/>
      <c r="D23" s="212"/>
    </row>
    <row r="24" spans="1:4">
      <c r="A24" s="221" t="s">
        <v>172</v>
      </c>
      <c r="B24" s="222">
        <f>B2</f>
        <v>44562</v>
      </c>
      <c r="C24" s="222">
        <f t="shared" ref="C24:D24" si="0">C2</f>
        <v>44594</v>
      </c>
      <c r="D24" s="222">
        <f t="shared" si="0"/>
        <v>44626</v>
      </c>
    </row>
    <row r="25" spans="1:4">
      <c r="A25" s="214" t="s">
        <v>193</v>
      </c>
      <c r="B25" s="213">
        <f>B5/B3</f>
        <v>0.1486828558833064</v>
      </c>
      <c r="C25" s="213">
        <f t="shared" ref="C25:D25" si="1">C5/C3</f>
        <v>0.15393015944685196</v>
      </c>
      <c r="D25" s="213">
        <f t="shared" si="1"/>
        <v>0.15939408940397351</v>
      </c>
    </row>
    <row r="26" spans="1:4">
      <c r="A26" s="214" t="s">
        <v>194</v>
      </c>
      <c r="B26" s="213">
        <f>B6/B3</f>
        <v>0.4440090041168977</v>
      </c>
      <c r="C26" s="213">
        <f t="shared" ref="C26:D26" si="2">C6/C3</f>
        <v>0.44597509124882695</v>
      </c>
      <c r="D26" s="213">
        <f t="shared" si="2"/>
        <v>0.45401399347638582</v>
      </c>
    </row>
    <row r="27" spans="1:4">
      <c r="A27" s="214" t="s">
        <v>195</v>
      </c>
      <c r="B27" s="213">
        <f>B15/B7</f>
        <v>0.46178821443351203</v>
      </c>
      <c r="C27" s="213">
        <f t="shared" ref="C27:D27" si="3">C15/C7</f>
        <v>0.4708723068221643</v>
      </c>
      <c r="D27" s="213">
        <f t="shared" si="3"/>
        <v>0.47056550103799077</v>
      </c>
    </row>
    <row r="28" spans="1:4">
      <c r="A28" s="214" t="s">
        <v>196</v>
      </c>
      <c r="B28" s="213">
        <f>B19/B7</f>
        <v>0.27892124543095043</v>
      </c>
      <c r="C28" s="213">
        <f t="shared" ref="C28:D28" si="4">C19/C7</f>
        <v>0.28397969052611477</v>
      </c>
      <c r="D28" s="213">
        <f t="shared" si="4"/>
        <v>0.28073746814934342</v>
      </c>
    </row>
    <row r="29" spans="1:4">
      <c r="A29" s="214" t="s">
        <v>197</v>
      </c>
      <c r="B29" s="213">
        <f>B16/B8</f>
        <v>0.80562807139738057</v>
      </c>
      <c r="C29" s="213">
        <f t="shared" ref="C29:D29" si="5">C16/C8</f>
        <v>0.78753944099886453</v>
      </c>
      <c r="D29" s="213">
        <f t="shared" si="5"/>
        <v>0.80005098346345349</v>
      </c>
    </row>
    <row r="30" spans="1:4">
      <c r="A30" s="214" t="s">
        <v>198</v>
      </c>
      <c r="B30" s="213">
        <f>B20/B8</f>
        <v>0.10197490461660873</v>
      </c>
      <c r="C30" s="213">
        <f t="shared" ref="C30:D30" si="6">C20/C8</f>
        <v>0.11102074448442209</v>
      </c>
      <c r="D30" s="213">
        <f t="shared" si="6"/>
        <v>0.10980415721429489</v>
      </c>
    </row>
    <row r="31" spans="1:4">
      <c r="A31" s="214" t="s">
        <v>199</v>
      </c>
      <c r="B31" s="213">
        <f>B17/B9</f>
        <v>0.9087883764717134</v>
      </c>
      <c r="C31" s="213">
        <f t="shared" ref="C31:D31" si="7">C17/C9</f>
        <v>0.90444471855446429</v>
      </c>
      <c r="D31" s="213">
        <f t="shared" si="7"/>
        <v>0.9116647538182111</v>
      </c>
    </row>
    <row r="32" spans="1:4">
      <c r="A32" s="214" t="s">
        <v>200</v>
      </c>
      <c r="B32" s="213">
        <f>B21/B9</f>
        <v>4.3418902961439437E-2</v>
      </c>
      <c r="C32" s="213">
        <f t="shared" ref="C32:D32" si="8">C21/C9</f>
        <v>4.4408220763301254E-2</v>
      </c>
      <c r="D32" s="213">
        <f t="shared" si="8"/>
        <v>4.2229551666456984E-2</v>
      </c>
    </row>
    <row r="33" spans="1:4">
      <c r="A33" s="214" t="s">
        <v>201</v>
      </c>
      <c r="B33" s="213">
        <f>B18/B10</f>
        <v>0.6632231883445191</v>
      </c>
      <c r="C33" s="213">
        <f t="shared" ref="C33:D33" si="9">C18/C10</f>
        <v>0.69117172950368588</v>
      </c>
      <c r="D33" s="213">
        <f t="shared" si="9"/>
        <v>0.66455226474758833</v>
      </c>
    </row>
    <row r="34" spans="1:4">
      <c r="A34" s="214" t="s">
        <v>202</v>
      </c>
      <c r="B34" s="213">
        <f>B22/B10</f>
        <v>0.14167554287909123</v>
      </c>
      <c r="C34" s="213">
        <f t="shared" ref="C34:D34" si="10">C22/C10</f>
        <v>0.14423168973812389</v>
      </c>
      <c r="D34" s="213">
        <f t="shared" si="10"/>
        <v>0.14647395129412624</v>
      </c>
    </row>
    <row r="35" spans="1:4">
      <c r="A35" s="214" t="s">
        <v>203</v>
      </c>
      <c r="B35" s="213">
        <f>(B5+B15+B16+B17+B18)/(B3+B7+B8+B9+B10)</f>
        <v>0.56508551116365024</v>
      </c>
      <c r="C35" s="213">
        <f t="shared" ref="C35:D35" si="11">(C5+C15+C16+C17+C18)/(C3+C7+C8+C9+C10)</f>
        <v>0.57172665773456721</v>
      </c>
      <c r="D35" s="213">
        <f t="shared" si="11"/>
        <v>0.58485806965039733</v>
      </c>
    </row>
    <row r="36" spans="1:4">
      <c r="A36" s="214" t="s">
        <v>204</v>
      </c>
      <c r="B36" s="213">
        <f>(B6+B19+B20+B21+B22)/(B3+B7+B8+B9+B10)</f>
        <v>0.22516379330901823</v>
      </c>
      <c r="C36" s="213">
        <f t="shared" ref="C36:D36" si="12">(C6+C19+C20+C21+C22)/(C3+C7+C8+C9+C10)</f>
        <v>0.22418130582771936</v>
      </c>
      <c r="D36" s="213">
        <f t="shared" si="12"/>
        <v>0.2217420495408215</v>
      </c>
    </row>
    <row r="37" spans="1:4">
      <c r="A37" s="22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SharedWithUsers xmlns="338e5083-a46f-4766-8e64-ee827b9e16b3">
      <UserInfo>
        <DisplayName>Atala, Zazy (ENE)</DisplayName>
        <AccountId>14</AccountId>
        <AccountType/>
      </UserInfo>
      <UserInfo>
        <DisplayName>Lopes, Paul (ENE)</DisplayName>
        <AccountId>15</AccountId>
        <AccountType/>
      </UserInfo>
      <UserInfo>
        <DisplayName>Dawson, Austin (ENE)</DisplayName>
        <AccountId>89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q W V X V O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K l l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V d U K I p H u A 4 A A A A R A A A A E w A c A E Z v c m 1 1 b G F z L 1 N l Y 3 R p b 2 4 x L m 0 g o h g A K K A U A A A A A A A A A A A A A A A A A A A A A A A A A A A A K 0 5 N L s n M z 1 M I h t C G 1 g B Q S w E C L Q A U A A I A C A C p Z V d U 7 V 5 + K q I A A A D 1 A A A A E g A A A A A A A A A A A A A A A A A A A A A A Q 2 9 u Z m l n L 1 B h Y 2 t h Z 2 U u e G 1 s U E s B A i 0 A F A A C A A g A q W V X V A / K 6 a u k A A A A 6 Q A A A B M A A A A A A A A A A A A A A A A A 7 g A A A F t D b 2 5 0 Z W 5 0 X 1 R 5 c G V z X S 5 4 b W x Q S w E C L Q A U A A I A C A C p Z V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K Z Q v j a 1 k i I O I N m C D O r 9 A A A A A A C A A A A A A A Q Z g A A A A E A A C A A A A C + V J U U N C 1 4 x k V f t g e X 3 o Z + 3 Y O 8 y h I y l 4 p y O J H T 4 m Z q n A A A A A A O g A A A A A I A A C A A A A D 7 t a I x d P C F s I Q S / m u z D 3 H T p P e B 6 Y P V k K B w E 1 L D q t w O 6 l A A A A D O H Y T 3 F 0 5 D M z 5 5 f A 6 O c i Z a m / k A z l x 6 3 Z e Z s + a v P A z I i 9 C J f 6 r w L i Z y 5 Y g m r g o k M J Y D / t s n i O z k c J u l 4 o v G f B + n W u 5 Q J C G Z z k t P q P r f h T t y u k A A A A A s b E z N 5 V h W j u a y a 4 3 B J + f w C D L a h e U q E q d s E V c y 1 o B k H g P o A 1 d 8 v z 5 v E d G 5 H a a n e q 7 D X e F r k E H 7 B G k S q y h j h w p +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5" ma:contentTypeDescription="Create a new document." ma:contentTypeScope="" ma:versionID="7074d7c26ab519a1c58551a1d1410b5b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d33f18d44fcf1056f982496007b9827f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7528D-1E2B-4888-A4AF-D99EB7FB6AD6}"/>
</file>

<file path=customXml/itemProps2.xml><?xml version="1.0" encoding="utf-8"?>
<ds:datastoreItem xmlns:ds="http://schemas.openxmlformats.org/officeDocument/2006/customXml" ds:itemID="{A159F4B7-A892-4183-9D39-943D7B21E6DB}"/>
</file>

<file path=customXml/itemProps3.xml><?xml version="1.0" encoding="utf-8"?>
<ds:datastoreItem xmlns:ds="http://schemas.openxmlformats.org/officeDocument/2006/customXml" ds:itemID="{67E48954-A68F-4AE9-B724-5DF369878E67}"/>
</file>

<file path=customXml/itemProps4.xml><?xml version="1.0" encoding="utf-8"?>
<ds:datastoreItem xmlns:ds="http://schemas.openxmlformats.org/officeDocument/2006/customXml" ds:itemID="{BCF513DA-AA2E-4848-A490-5FDDC751E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i:0#.f|membership|zazy.atala@mass.gov</cp:lastModifiedBy>
  <cp:revision/>
  <dcterms:created xsi:type="dcterms:W3CDTF">2021-10-06T14:12:57Z</dcterms:created>
  <dcterms:modified xsi:type="dcterms:W3CDTF">2023-05-25T14:16:26Z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