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autoCompressPictures="0" defaultThemeVersion="124226"/>
  <mc:AlternateContent xmlns:mc="http://schemas.openxmlformats.org/markup-compatibility/2006">
    <mc:Choice Requires="x15">
      <x15ac:absPath xmlns:x15ac="http://schemas.microsoft.com/office/spreadsheetml/2010/11/ac" url="https://massgov-my.sharepoint.com/personal/john_wassam_mass_gov/Documents/WORK/WORKBOOK/2023/"/>
    </mc:Choice>
  </mc:AlternateContent>
  <xr:revisionPtr revIDLastSave="0" documentId="8_{485BB5EE-34B7-4DDD-98EB-5C794250292A}" xr6:coauthVersionLast="47" xr6:coauthVersionMax="47" xr10:uidLastSave="{00000000-0000-0000-0000-000000000000}"/>
  <workbookProtection workbookAlgorithmName="SHA-512" workbookHashValue="ti44PxrWcElb1UWrspGZXP+jzC2mFRBYTtNoT0VVD07MtU5CaKENo9Qq4DG3Ee93hAhT6EWpt77DxTwl01Pxxg==" workbookSaltValue="pYbwy6MVk79tW+lt+/FCQQ==" workbookSpinCount="100000" lockStructure="1"/>
  <bookViews>
    <workbookView xWindow="-110" yWindow="-110" windowWidth="19420" windowHeight="10420" firstSheet="2" activeTab="2" xr2:uid="{00000000-000D-0000-FFFF-FFFF00000000}"/>
  </bookViews>
  <sheets>
    <sheet name="FilerInfo21" sheetId="51" state="hidden" r:id="rId1"/>
    <sheet name="DBASE21" sheetId="56" state="hidden" r:id="rId2"/>
    <sheet name="1. FilerInfo" sheetId="16" r:id="rId3"/>
    <sheet name="2. Prelim" sheetId="14" r:id="rId4"/>
    <sheet name="2A. RPS Class I Exempt" sheetId="21" r:id="rId5"/>
    <sheet name="2B. SCO Exempt" sheetId="46" r:id="rId6"/>
    <sheet name="2C SCOII Exempt" sheetId="41" r:id="rId7"/>
    <sheet name="2D. CPS Exempt" sheetId="55" r:id="rId8"/>
    <sheet name="4. Errant" sheetId="9" r:id="rId9"/>
    <sheet name="5. RPS I non-SCO" sheetId="1" r:id="rId10"/>
    <sheet name="6. SCO" sheetId="57" r:id="rId11"/>
    <sheet name="7. SCO-II" sheetId="13" r:id="rId12"/>
    <sheet name="8. RPS II RenEn" sheetId="2" r:id="rId13"/>
    <sheet name="9. RPS II WasteEn" sheetId="5" r:id="rId14"/>
    <sheet name="10. APS" sheetId="4" r:id="rId15"/>
    <sheet name="11. CPS" sheetId="45" r:id="rId16"/>
    <sheet name="12. CES" sheetId="33" r:id="rId17"/>
    <sheet name="13. CES-E" sheetId="53" r:id="rId18"/>
    <sheet name="14. GHG" sheetId="59" r:id="rId19"/>
    <sheet name="15. Green" sheetId="8" r:id="rId20"/>
    <sheet name="16. All ACPs" sheetId="34" r:id="rId21"/>
    <sheet name="C. Certif" sheetId="31" r:id="rId22"/>
    <sheet name="A. Authztn" sheetId="32" r:id="rId23"/>
    <sheet name="N. ACP Notif-Rcpt" sheetId="23" r:id="rId24"/>
    <sheet name="Contacts" sheetId="36" r:id="rId25"/>
  </sheets>
  <definedNames>
    <definedName name="_xlnm._FilterDatabase" localSheetId="8" hidden="1">'4. Errant'!$A$12:$D$37</definedName>
    <definedName name="_xlnm._FilterDatabase" localSheetId="1" hidden="1">DBASE21!$A$1:$J$104</definedName>
    <definedName name="_ftn1" localSheetId="19">'15. Green'!#REF!</definedName>
    <definedName name="_ftn2" localSheetId="19">'15. Green'!#REF!</definedName>
    <definedName name="_ftnref1" localSheetId="19">'15. Green'!#REF!</definedName>
    <definedName name="_ftnref2" localSheetId="19">'15. Green'!#REF!</definedName>
    <definedName name="CPS">'4. Errant'!$C$14</definedName>
    <definedName name="_xlnm.Print_Area" localSheetId="2">'1. FilerInfo'!$A$1:$H$52</definedName>
    <definedName name="_xlnm.Print_Area" localSheetId="14">'10. APS'!$A$1:$N$34</definedName>
    <definedName name="_xlnm.Print_Area" localSheetId="15">'11. CPS'!$A$1:$O$33</definedName>
    <definedName name="_xlnm.Print_Area" localSheetId="16">'12. CES'!$A$1:$O$43</definedName>
    <definedName name="_xlnm.Print_Area" localSheetId="17">'13. CES-E'!$A$1:$M$31</definedName>
    <definedName name="_xlnm.Print_Area" localSheetId="19">'15. Green'!$A$1:$F$30</definedName>
    <definedName name="_xlnm.Print_Area" localSheetId="20">'16. All ACPs'!$A$1:$H$34</definedName>
    <definedName name="_xlnm.Print_Area" localSheetId="3">'2. Prelim'!$A$1:$F$61</definedName>
    <definedName name="_xlnm.Print_Area" localSheetId="4">'2A. RPS Class I Exempt'!$A$3:$H$50</definedName>
    <definedName name="_xlnm.Print_Area" localSheetId="5">'2B. SCO Exempt'!$A$1:$H$38</definedName>
    <definedName name="_xlnm.Print_Area" localSheetId="6">'2C SCOII Exempt'!$A$1:$I$54</definedName>
    <definedName name="_xlnm.Print_Area" localSheetId="7">'2D. CPS Exempt'!$A$1:$H$50</definedName>
    <definedName name="_xlnm.Print_Area" localSheetId="8">'4. Errant'!$A$1:$K$39</definedName>
    <definedName name="_xlnm.Print_Area" localSheetId="9">'5. RPS I non-SCO'!$A$1:$R$30</definedName>
    <definedName name="_xlnm.Print_Area" localSheetId="10">'6. SCO'!$A$1:$Q$36</definedName>
    <definedName name="_xlnm.Print_Area" localSheetId="11">'7. SCO-II'!$A$1:$S$33</definedName>
    <definedName name="_xlnm.Print_Area" localSheetId="12">'8. RPS II RenEn'!$A$1:$N$31</definedName>
    <definedName name="_xlnm.Print_Area" localSheetId="13">'9. RPS II WasteEn'!$A$1:$N$36</definedName>
    <definedName name="_xlnm.Print_Area" localSheetId="22">'A. Authztn'!$A$1:$I$45</definedName>
    <definedName name="_xlnm.Print_Area" localSheetId="21">'C. Certif'!$A$1:$F$47</definedName>
    <definedName name="_xlnm.Print_Area" localSheetId="23">'N. ACP Notif-Rcpt'!$A$1:$H$47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4" l="1"/>
  <c r="D21" i="59"/>
  <c r="D20" i="59"/>
  <c r="B5" i="59"/>
  <c r="D16" i="1"/>
  <c r="D17" i="1"/>
  <c r="D18" i="1"/>
  <c r="D19" i="1"/>
  <c r="D20" i="1"/>
  <c r="D21" i="1"/>
  <c r="D22" i="1"/>
  <c r="D23" i="1"/>
  <c r="D24" i="1"/>
  <c r="J250" i="56"/>
  <c r="J249" i="56"/>
  <c r="J248" i="56"/>
  <c r="F16" i="9"/>
  <c r="B249" i="56"/>
  <c r="C249" i="56"/>
  <c r="B250" i="56"/>
  <c r="C250" i="56"/>
  <c r="J247" i="56"/>
  <c r="J246" i="56"/>
  <c r="J245" i="56"/>
  <c r="J242" i="56"/>
  <c r="J244" i="56"/>
  <c r="J243" i="56"/>
  <c r="B245" i="56"/>
  <c r="C245" i="56"/>
  <c r="B246" i="56"/>
  <c r="C246" i="56"/>
  <c r="B247" i="56"/>
  <c r="C247" i="56"/>
  <c r="B248" i="56"/>
  <c r="C248" i="56"/>
  <c r="J124" i="56"/>
  <c r="J122" i="56"/>
  <c r="J121" i="56"/>
  <c r="B122" i="56"/>
  <c r="C122" i="56"/>
  <c r="J111" i="56"/>
  <c r="J110" i="56"/>
  <c r="J109" i="56"/>
  <c r="J108" i="56"/>
  <c r="J106" i="56"/>
  <c r="K51" i="59"/>
  <c r="H50" i="59"/>
  <c r="J49" i="59"/>
  <c r="K48" i="59"/>
  <c r="K47" i="59"/>
  <c r="K50" i="59" s="1"/>
  <c r="I47" i="59"/>
  <c r="I51" i="59" s="1"/>
  <c r="H47" i="59"/>
  <c r="H51" i="59" s="1"/>
  <c r="B1" i="57"/>
  <c r="B16" i="53"/>
  <c r="B17" i="53"/>
  <c r="B18" i="53"/>
  <c r="B19" i="53"/>
  <c r="B20" i="53"/>
  <c r="B21" i="53"/>
  <c r="B22" i="53"/>
  <c r="B23" i="53"/>
  <c r="B24" i="53"/>
  <c r="B15" i="53"/>
  <c r="B24" i="55"/>
  <c r="B25" i="55"/>
  <c r="B26" i="55"/>
  <c r="B27" i="55"/>
  <c r="B28" i="55"/>
  <c r="B29" i="55"/>
  <c r="B30" i="55"/>
  <c r="B31" i="55"/>
  <c r="B32" i="55"/>
  <c r="B23" i="55"/>
  <c r="B23" i="46"/>
  <c r="B24" i="46"/>
  <c r="B25" i="46"/>
  <c r="B26" i="46"/>
  <c r="B27" i="46"/>
  <c r="B28" i="46"/>
  <c r="B29" i="46"/>
  <c r="B30" i="46"/>
  <c r="B31" i="46"/>
  <c r="B22" i="46"/>
  <c r="B25" i="21"/>
  <c r="B26" i="21"/>
  <c r="B27" i="21"/>
  <c r="B28" i="21"/>
  <c r="B29" i="21"/>
  <c r="B30" i="21"/>
  <c r="B31" i="21"/>
  <c r="B32" i="21"/>
  <c r="B33" i="21"/>
  <c r="B24" i="21"/>
  <c r="C33" i="21"/>
  <c r="H25" i="13"/>
  <c r="B1" i="21"/>
  <c r="B1" i="55"/>
  <c r="B1" i="46"/>
  <c r="I50" i="59" l="1"/>
  <c r="I20" i="59" s="1"/>
  <c r="K49" i="59"/>
  <c r="H48" i="59"/>
  <c r="I48" i="59"/>
  <c r="D16" i="57"/>
  <c r="D17" i="57"/>
  <c r="D18" i="57"/>
  <c r="D19" i="57"/>
  <c r="D20" i="57"/>
  <c r="D21" i="57"/>
  <c r="D22" i="57"/>
  <c r="D23" i="57"/>
  <c r="D24" i="57"/>
  <c r="D15" i="57"/>
  <c r="B5" i="21"/>
  <c r="C24" i="55"/>
  <c r="C25" i="55"/>
  <c r="C26" i="55"/>
  <c r="C27" i="55"/>
  <c r="C28" i="55"/>
  <c r="C29" i="55"/>
  <c r="C30" i="55"/>
  <c r="C31" i="55"/>
  <c r="C32" i="55"/>
  <c r="E32" i="46"/>
  <c r="D25" i="57" s="1"/>
  <c r="D32" i="46"/>
  <c r="C23" i="46"/>
  <c r="C24" i="46"/>
  <c r="C25" i="46"/>
  <c r="C26" i="46"/>
  <c r="C27" i="46"/>
  <c r="C28" i="46"/>
  <c r="C29" i="46"/>
  <c r="C30" i="46"/>
  <c r="C31" i="46"/>
  <c r="F31" i="46" s="1"/>
  <c r="E24" i="57" s="1"/>
  <c r="D34" i="21"/>
  <c r="C32" i="21"/>
  <c r="F32" i="21" s="1"/>
  <c r="E23" i="1" s="1"/>
  <c r="D24" i="8"/>
  <c r="G26" i="57"/>
  <c r="G26" i="45"/>
  <c r="E26" i="53"/>
  <c r="E25" i="53"/>
  <c r="F25" i="53"/>
  <c r="G25" i="53"/>
  <c r="D25" i="53"/>
  <c r="G25" i="45"/>
  <c r="H25" i="45"/>
  <c r="I25" i="45"/>
  <c r="F25" i="45"/>
  <c r="D24" i="45"/>
  <c r="C24" i="45"/>
  <c r="B24" i="45"/>
  <c r="E25" i="4"/>
  <c r="F25" i="4"/>
  <c r="G25" i="4"/>
  <c r="D25" i="4"/>
  <c r="C24" i="4"/>
  <c r="J24" i="4" s="1"/>
  <c r="H24" i="4" s="1"/>
  <c r="I24" i="4" s="1"/>
  <c r="B24" i="4"/>
  <c r="E25" i="2"/>
  <c r="F25" i="2"/>
  <c r="G25" i="2"/>
  <c r="D25" i="2"/>
  <c r="I25" i="13"/>
  <c r="J25" i="13"/>
  <c r="G25" i="13"/>
  <c r="E25" i="33"/>
  <c r="F25" i="33"/>
  <c r="G25" i="33"/>
  <c r="D25" i="33"/>
  <c r="B24" i="33"/>
  <c r="C24" i="33"/>
  <c r="L24" i="33" s="1"/>
  <c r="E25" i="5"/>
  <c r="F25" i="5"/>
  <c r="G25" i="5"/>
  <c r="D25" i="5"/>
  <c r="B24" i="5"/>
  <c r="C24" i="5"/>
  <c r="J24" i="5" s="1"/>
  <c r="H24" i="5" s="1"/>
  <c r="I24" i="5" s="1"/>
  <c r="B24" i="2"/>
  <c r="C24" i="2"/>
  <c r="J24" i="2" s="1"/>
  <c r="H24" i="2" s="1"/>
  <c r="I24" i="2" s="1"/>
  <c r="B24" i="13"/>
  <c r="C24" i="13"/>
  <c r="D24" i="13"/>
  <c r="E24" i="13"/>
  <c r="M24" i="13" s="1"/>
  <c r="I21" i="59" l="1"/>
  <c r="L24" i="57"/>
  <c r="M24" i="57"/>
  <c r="B16" i="57"/>
  <c r="B17" i="57"/>
  <c r="B18" i="57"/>
  <c r="B19" i="57"/>
  <c r="B20" i="57"/>
  <c r="B21" i="57"/>
  <c r="B22" i="57"/>
  <c r="B23" i="57"/>
  <c r="B24" i="57"/>
  <c r="C16" i="57"/>
  <c r="C17" i="57"/>
  <c r="C18" i="57"/>
  <c r="C19" i="57"/>
  <c r="C20" i="57"/>
  <c r="C21" i="57"/>
  <c r="C22" i="57"/>
  <c r="C23" i="57"/>
  <c r="C24" i="57"/>
  <c r="G25" i="1"/>
  <c r="H25" i="1"/>
  <c r="I25" i="1"/>
  <c r="F25" i="1"/>
  <c r="N24" i="57" l="1"/>
  <c r="J24" i="57" s="1"/>
  <c r="K24" i="57" s="1"/>
  <c r="B24" i="1"/>
  <c r="C24" i="1"/>
  <c r="L24" i="1"/>
  <c r="E33" i="55"/>
  <c r="F24" i="55"/>
  <c r="F25" i="55"/>
  <c r="F26" i="55"/>
  <c r="F27" i="55"/>
  <c r="F28" i="55"/>
  <c r="F29" i="55"/>
  <c r="F30" i="55"/>
  <c r="F31" i="55"/>
  <c r="F32" i="55"/>
  <c r="E24" i="45" s="1"/>
  <c r="L24" i="45" s="1"/>
  <c r="J24" i="45" s="1"/>
  <c r="K24" i="45" s="1"/>
  <c r="D33" i="55"/>
  <c r="B25" i="41"/>
  <c r="B26" i="41"/>
  <c r="B27" i="41"/>
  <c r="B28" i="41"/>
  <c r="B29" i="41"/>
  <c r="B30" i="41"/>
  <c r="B31" i="41"/>
  <c r="B32" i="41"/>
  <c r="B33" i="41"/>
  <c r="C33" i="41"/>
  <c r="H33" i="41" s="1"/>
  <c r="F24" i="13" s="1"/>
  <c r="N24" i="13" s="1"/>
  <c r="O24" i="13" s="1"/>
  <c r="K24" i="13" s="1"/>
  <c r="L24" i="13" s="1"/>
  <c r="D34" i="41"/>
  <c r="F34" i="41"/>
  <c r="G34" i="41"/>
  <c r="E34" i="41"/>
  <c r="E34" i="21"/>
  <c r="D15" i="45"/>
  <c r="D16" i="45"/>
  <c r="D17" i="45"/>
  <c r="D18" i="45"/>
  <c r="D19" i="45"/>
  <c r="D20" i="45"/>
  <c r="D21" i="45"/>
  <c r="D22" i="45"/>
  <c r="D23" i="45"/>
  <c r="C24" i="53" l="1"/>
  <c r="C34" i="14"/>
  <c r="C25" i="53" s="1"/>
  <c r="C15" i="57"/>
  <c r="B15" i="57"/>
  <c r="B5" i="57"/>
  <c r="I25" i="57"/>
  <c r="H25" i="57"/>
  <c r="G25" i="57"/>
  <c r="F25" i="57"/>
  <c r="L23" i="57"/>
  <c r="L22" i="57"/>
  <c r="L21" i="57"/>
  <c r="L20" i="57"/>
  <c r="L19" i="57"/>
  <c r="L18" i="57"/>
  <c r="L17" i="57"/>
  <c r="L16" i="57"/>
  <c r="L15" i="57"/>
  <c r="D43" i="14"/>
  <c r="D44" i="14" s="1"/>
  <c r="J24" i="53" l="1"/>
  <c r="H24" i="53" s="1"/>
  <c r="I24" i="53" s="1"/>
  <c r="L25" i="57"/>
  <c r="J114" i="56" s="1"/>
  <c r="C25" i="57"/>
  <c r="J105" i="56" s="1"/>
  <c r="C34" i="41"/>
  <c r="C32" i="46"/>
  <c r="B24" i="41"/>
  <c r="B6" i="31" l="1"/>
  <c r="B242" i="56"/>
  <c r="C242" i="56"/>
  <c r="B243" i="56"/>
  <c r="C243" i="56"/>
  <c r="B244" i="56"/>
  <c r="C244" i="56"/>
  <c r="B233" i="56"/>
  <c r="C233" i="56"/>
  <c r="B234" i="56"/>
  <c r="C234" i="56"/>
  <c r="B235" i="56"/>
  <c r="C235" i="56"/>
  <c r="B236" i="56"/>
  <c r="C236" i="56"/>
  <c r="B237" i="56"/>
  <c r="C237" i="56"/>
  <c r="B238" i="56"/>
  <c r="C238" i="56"/>
  <c r="B239" i="56"/>
  <c r="C239" i="56"/>
  <c r="B240" i="56"/>
  <c r="C240" i="56"/>
  <c r="B241" i="56"/>
  <c r="C241" i="56"/>
  <c r="B231" i="56"/>
  <c r="C231" i="56"/>
  <c r="B232" i="56"/>
  <c r="C232" i="56"/>
  <c r="B224" i="56"/>
  <c r="C224" i="56"/>
  <c r="B225" i="56"/>
  <c r="C225" i="56"/>
  <c r="B226" i="56"/>
  <c r="C226" i="56"/>
  <c r="B227" i="56"/>
  <c r="C227" i="56"/>
  <c r="B228" i="56"/>
  <c r="C228" i="56"/>
  <c r="B229" i="56"/>
  <c r="C229" i="56"/>
  <c r="B230" i="56"/>
  <c r="C230" i="56"/>
  <c r="B222" i="56"/>
  <c r="C222" i="56"/>
  <c r="B223" i="56"/>
  <c r="C223" i="56"/>
  <c r="B220" i="56"/>
  <c r="C220" i="56"/>
  <c r="B221" i="56"/>
  <c r="C221" i="56"/>
  <c r="B206" i="56"/>
  <c r="C206" i="56"/>
  <c r="B207" i="56"/>
  <c r="C207" i="56"/>
  <c r="B208" i="56"/>
  <c r="C208" i="56"/>
  <c r="B209" i="56"/>
  <c r="C209" i="56"/>
  <c r="B210" i="56"/>
  <c r="C210" i="56"/>
  <c r="B211" i="56"/>
  <c r="C211" i="56"/>
  <c r="B212" i="56"/>
  <c r="C212" i="56"/>
  <c r="B213" i="56"/>
  <c r="C213" i="56"/>
  <c r="B214" i="56"/>
  <c r="C214" i="56"/>
  <c r="B215" i="56"/>
  <c r="C215" i="56"/>
  <c r="B216" i="56"/>
  <c r="C216" i="56"/>
  <c r="B217" i="56"/>
  <c r="C217" i="56"/>
  <c r="B218" i="56"/>
  <c r="C218" i="56"/>
  <c r="B219" i="56"/>
  <c r="C219" i="56"/>
  <c r="J219" i="56"/>
  <c r="J218" i="56"/>
  <c r="J213" i="56"/>
  <c r="J212" i="56"/>
  <c r="J211" i="56"/>
  <c r="J210" i="56"/>
  <c r="J209" i="56"/>
  <c r="J208" i="56"/>
  <c r="J207" i="56"/>
  <c r="J206" i="56"/>
  <c r="J199" i="56"/>
  <c r="J198" i="56"/>
  <c r="B195" i="56"/>
  <c r="C195" i="56"/>
  <c r="B196" i="56"/>
  <c r="C196" i="56"/>
  <c r="B197" i="56"/>
  <c r="C197" i="56"/>
  <c r="B198" i="56"/>
  <c r="C198" i="56"/>
  <c r="B199" i="56"/>
  <c r="C199" i="56"/>
  <c r="B200" i="56"/>
  <c r="C200" i="56"/>
  <c r="B201" i="56"/>
  <c r="C201" i="56"/>
  <c r="B202" i="56"/>
  <c r="C202" i="56"/>
  <c r="B203" i="56"/>
  <c r="C203" i="56"/>
  <c r="B204" i="56"/>
  <c r="C204" i="56"/>
  <c r="B205" i="56"/>
  <c r="C205" i="56"/>
  <c r="B184" i="56"/>
  <c r="C184" i="56"/>
  <c r="B185" i="56"/>
  <c r="C185" i="56"/>
  <c r="B186" i="56"/>
  <c r="C186" i="56"/>
  <c r="B187" i="56"/>
  <c r="C187" i="56"/>
  <c r="B188" i="56"/>
  <c r="C188" i="56"/>
  <c r="B189" i="56"/>
  <c r="C189" i="56"/>
  <c r="B190" i="56"/>
  <c r="C190" i="56"/>
  <c r="B191" i="56"/>
  <c r="C191" i="56"/>
  <c r="B192" i="56"/>
  <c r="C192" i="56"/>
  <c r="B193" i="56"/>
  <c r="C193" i="56"/>
  <c r="B194" i="56"/>
  <c r="C194" i="56"/>
  <c r="B182" i="56"/>
  <c r="C182" i="56"/>
  <c r="B183" i="56"/>
  <c r="C183" i="56"/>
  <c r="B169" i="56"/>
  <c r="C169" i="56"/>
  <c r="B170" i="56"/>
  <c r="C170" i="56"/>
  <c r="B171" i="56"/>
  <c r="C171" i="56"/>
  <c r="B172" i="56"/>
  <c r="C172" i="56"/>
  <c r="B173" i="56"/>
  <c r="C173" i="56"/>
  <c r="B174" i="56"/>
  <c r="C174" i="56"/>
  <c r="B175" i="56"/>
  <c r="C175" i="56"/>
  <c r="B176" i="56"/>
  <c r="C176" i="56"/>
  <c r="B177" i="56"/>
  <c r="C177" i="56"/>
  <c r="B178" i="56"/>
  <c r="C178" i="56"/>
  <c r="B179" i="56"/>
  <c r="C179" i="56"/>
  <c r="B180" i="56"/>
  <c r="C180" i="56"/>
  <c r="B181" i="56"/>
  <c r="C181" i="56"/>
  <c r="B158" i="56" l="1"/>
  <c r="C158" i="56"/>
  <c r="B159" i="56"/>
  <c r="C159" i="56"/>
  <c r="B160" i="56"/>
  <c r="C160" i="56"/>
  <c r="B161" i="56"/>
  <c r="C161" i="56"/>
  <c r="B162" i="56"/>
  <c r="C162" i="56"/>
  <c r="B163" i="56"/>
  <c r="C163" i="56"/>
  <c r="B164" i="56"/>
  <c r="C164" i="56"/>
  <c r="B165" i="56"/>
  <c r="C165" i="56"/>
  <c r="B166" i="56"/>
  <c r="C166" i="56"/>
  <c r="B167" i="56"/>
  <c r="C167" i="56"/>
  <c r="B168" i="56"/>
  <c r="C168" i="56"/>
  <c r="B147" i="56"/>
  <c r="C147" i="56"/>
  <c r="B148" i="56"/>
  <c r="C148" i="56"/>
  <c r="B149" i="56"/>
  <c r="C149" i="56"/>
  <c r="B150" i="56"/>
  <c r="C150" i="56"/>
  <c r="B151" i="56"/>
  <c r="C151" i="56"/>
  <c r="B152" i="56"/>
  <c r="C152" i="56"/>
  <c r="B153" i="56"/>
  <c r="C153" i="56"/>
  <c r="B154" i="56"/>
  <c r="C154" i="56"/>
  <c r="B155" i="56"/>
  <c r="C155" i="56"/>
  <c r="B156" i="56"/>
  <c r="C156" i="56"/>
  <c r="B157" i="56"/>
  <c r="C157" i="56"/>
  <c r="B136" i="56"/>
  <c r="C136" i="56"/>
  <c r="B137" i="56"/>
  <c r="C137" i="56"/>
  <c r="B138" i="56"/>
  <c r="C138" i="56"/>
  <c r="B139" i="56"/>
  <c r="C139" i="56"/>
  <c r="B140" i="56"/>
  <c r="C140" i="56"/>
  <c r="B141" i="56"/>
  <c r="C141" i="56"/>
  <c r="B142" i="56"/>
  <c r="C142" i="56"/>
  <c r="B143" i="56"/>
  <c r="C143" i="56"/>
  <c r="B144" i="56"/>
  <c r="C144" i="56"/>
  <c r="B145" i="56"/>
  <c r="C145" i="56"/>
  <c r="B146" i="56"/>
  <c r="C146" i="56"/>
  <c r="B123" i="56"/>
  <c r="C123" i="56"/>
  <c r="B124" i="56"/>
  <c r="C124" i="56"/>
  <c r="B125" i="56"/>
  <c r="C125" i="56"/>
  <c r="B126" i="56"/>
  <c r="C126" i="56"/>
  <c r="B127" i="56"/>
  <c r="C127" i="56"/>
  <c r="B128" i="56"/>
  <c r="C128" i="56"/>
  <c r="B129" i="56"/>
  <c r="C129" i="56"/>
  <c r="B130" i="56"/>
  <c r="C130" i="56"/>
  <c r="B131" i="56"/>
  <c r="C131" i="56"/>
  <c r="B132" i="56"/>
  <c r="C132" i="56"/>
  <c r="B133" i="56"/>
  <c r="C133" i="56"/>
  <c r="B134" i="56"/>
  <c r="C134" i="56"/>
  <c r="B135" i="56"/>
  <c r="C135" i="56"/>
  <c r="B120" i="56"/>
  <c r="C120" i="56"/>
  <c r="B121" i="56"/>
  <c r="C121" i="56"/>
  <c r="B105" i="56"/>
  <c r="C105" i="56"/>
  <c r="B106" i="56"/>
  <c r="C106" i="56"/>
  <c r="B107" i="56"/>
  <c r="C107" i="56"/>
  <c r="B108" i="56"/>
  <c r="C108" i="56"/>
  <c r="B109" i="56"/>
  <c r="C109" i="56"/>
  <c r="B110" i="56"/>
  <c r="C110" i="56"/>
  <c r="B111" i="56"/>
  <c r="C111" i="56"/>
  <c r="B112" i="56"/>
  <c r="C112" i="56"/>
  <c r="B113" i="56"/>
  <c r="C113" i="56"/>
  <c r="B114" i="56"/>
  <c r="C114" i="56"/>
  <c r="B115" i="56"/>
  <c r="C115" i="56"/>
  <c r="B116" i="56"/>
  <c r="C116" i="56"/>
  <c r="B117" i="56"/>
  <c r="C117" i="56"/>
  <c r="B118" i="56"/>
  <c r="C118" i="56"/>
  <c r="B119" i="56"/>
  <c r="C119" i="56"/>
  <c r="B89" i="56" l="1"/>
  <c r="C89" i="56"/>
  <c r="B90" i="56"/>
  <c r="C90" i="56"/>
  <c r="B91" i="56"/>
  <c r="C91" i="56"/>
  <c r="B92" i="56"/>
  <c r="C92" i="56"/>
  <c r="B93" i="56"/>
  <c r="C93" i="56"/>
  <c r="B94" i="56"/>
  <c r="C94" i="56"/>
  <c r="B95" i="56"/>
  <c r="C95" i="56"/>
  <c r="B96" i="56"/>
  <c r="C96" i="56"/>
  <c r="B97" i="56"/>
  <c r="C97" i="56"/>
  <c r="B98" i="56"/>
  <c r="C98" i="56"/>
  <c r="B99" i="56"/>
  <c r="C99" i="56"/>
  <c r="B100" i="56"/>
  <c r="C100" i="56"/>
  <c r="B101" i="56"/>
  <c r="C101" i="56"/>
  <c r="B102" i="56"/>
  <c r="C102" i="56"/>
  <c r="B103" i="56"/>
  <c r="C103" i="56"/>
  <c r="B104" i="56"/>
  <c r="C104" i="56"/>
  <c r="B80" i="56"/>
  <c r="C80" i="56"/>
  <c r="B81" i="56"/>
  <c r="C81" i="56"/>
  <c r="B82" i="56"/>
  <c r="C82" i="56"/>
  <c r="B83" i="56"/>
  <c r="C83" i="56"/>
  <c r="B84" i="56"/>
  <c r="C84" i="56"/>
  <c r="B85" i="56"/>
  <c r="C85" i="56"/>
  <c r="B86" i="56"/>
  <c r="C86" i="56"/>
  <c r="B87" i="56"/>
  <c r="C87" i="56"/>
  <c r="B88" i="56"/>
  <c r="C88" i="56"/>
  <c r="J76" i="56"/>
  <c r="J77" i="56"/>
  <c r="J78" i="56"/>
  <c r="J79" i="56"/>
  <c r="J75" i="56"/>
  <c r="J71" i="56"/>
  <c r="J72" i="56"/>
  <c r="J73" i="56"/>
  <c r="J74" i="56"/>
  <c r="J70" i="56"/>
  <c r="B66" i="56"/>
  <c r="C66" i="56"/>
  <c r="B67" i="56"/>
  <c r="C67" i="56"/>
  <c r="B68" i="56"/>
  <c r="C68" i="56"/>
  <c r="B69" i="56"/>
  <c r="C69" i="56"/>
  <c r="B70" i="56"/>
  <c r="C70" i="56"/>
  <c r="B71" i="56"/>
  <c r="C71" i="56"/>
  <c r="B72" i="56"/>
  <c r="C72" i="56"/>
  <c r="B73" i="56"/>
  <c r="C73" i="56"/>
  <c r="B74" i="56"/>
  <c r="C74" i="56"/>
  <c r="B75" i="56"/>
  <c r="C75" i="56"/>
  <c r="B76" i="56"/>
  <c r="C76" i="56"/>
  <c r="B77" i="56"/>
  <c r="C77" i="56"/>
  <c r="B78" i="56"/>
  <c r="C78" i="56"/>
  <c r="B79" i="56"/>
  <c r="C79" i="56"/>
  <c r="B35" i="56"/>
  <c r="C35" i="56"/>
  <c r="B36" i="56"/>
  <c r="C36" i="56"/>
  <c r="B37" i="56"/>
  <c r="C37" i="56"/>
  <c r="B38" i="56"/>
  <c r="C38" i="56"/>
  <c r="B39" i="56"/>
  <c r="C39" i="56"/>
  <c r="B40" i="56"/>
  <c r="C40" i="56"/>
  <c r="B41" i="56"/>
  <c r="C41" i="56"/>
  <c r="B42" i="56"/>
  <c r="C42" i="56"/>
  <c r="B43" i="56"/>
  <c r="C43" i="56"/>
  <c r="B44" i="56"/>
  <c r="C44" i="56"/>
  <c r="B45" i="56"/>
  <c r="C45" i="56"/>
  <c r="B46" i="56"/>
  <c r="C46" i="56"/>
  <c r="B47" i="56"/>
  <c r="C47" i="56"/>
  <c r="B48" i="56"/>
  <c r="C48" i="56"/>
  <c r="B49" i="56"/>
  <c r="C49" i="56"/>
  <c r="B50" i="56"/>
  <c r="C50" i="56"/>
  <c r="B51" i="56"/>
  <c r="C51" i="56"/>
  <c r="B52" i="56"/>
  <c r="C52" i="56"/>
  <c r="B53" i="56"/>
  <c r="C53" i="56"/>
  <c r="B54" i="56"/>
  <c r="C54" i="56"/>
  <c r="B55" i="56"/>
  <c r="C55" i="56"/>
  <c r="B56" i="56"/>
  <c r="C56" i="56"/>
  <c r="B57" i="56"/>
  <c r="C57" i="56"/>
  <c r="B58" i="56"/>
  <c r="C58" i="56"/>
  <c r="B59" i="56"/>
  <c r="C59" i="56"/>
  <c r="B60" i="56"/>
  <c r="C60" i="56"/>
  <c r="B61" i="56"/>
  <c r="C61" i="56"/>
  <c r="B62" i="56"/>
  <c r="C62" i="56"/>
  <c r="B63" i="56"/>
  <c r="C63" i="56"/>
  <c r="B64" i="56"/>
  <c r="C64" i="56"/>
  <c r="B65" i="56"/>
  <c r="C65" i="56"/>
  <c r="J62" i="56"/>
  <c r="J63" i="56"/>
  <c r="J64" i="56"/>
  <c r="J65" i="56"/>
  <c r="J61" i="56"/>
  <c r="J57" i="56"/>
  <c r="J58" i="56"/>
  <c r="J59" i="56"/>
  <c r="J60" i="56"/>
  <c r="J56" i="56"/>
  <c r="J52" i="56"/>
  <c r="J53" i="56"/>
  <c r="J54" i="56"/>
  <c r="J55" i="56"/>
  <c r="J51" i="56"/>
  <c r="J47" i="56"/>
  <c r="J48" i="56"/>
  <c r="J49" i="56"/>
  <c r="J50" i="56"/>
  <c r="J46" i="56"/>
  <c r="J42" i="56"/>
  <c r="J43" i="56"/>
  <c r="J44" i="56"/>
  <c r="J45" i="56"/>
  <c r="J41" i="56"/>
  <c r="B21" i="56" l="1"/>
  <c r="C21" i="56"/>
  <c r="B22" i="56"/>
  <c r="C22" i="56"/>
  <c r="B23" i="56"/>
  <c r="C23" i="56"/>
  <c r="B24" i="56"/>
  <c r="C24" i="56"/>
  <c r="B25" i="56"/>
  <c r="C25" i="56"/>
  <c r="B26" i="56"/>
  <c r="C26" i="56"/>
  <c r="B27" i="56"/>
  <c r="C27" i="56"/>
  <c r="B28" i="56"/>
  <c r="C28" i="56"/>
  <c r="B29" i="56"/>
  <c r="C29" i="56"/>
  <c r="B30" i="56"/>
  <c r="C30" i="56"/>
  <c r="B31" i="56"/>
  <c r="C31" i="56"/>
  <c r="B32" i="56"/>
  <c r="C32" i="56"/>
  <c r="B33" i="56"/>
  <c r="C33" i="56"/>
  <c r="B34" i="56"/>
  <c r="C34" i="56"/>
  <c r="J31" i="56"/>
  <c r="J32" i="56"/>
  <c r="J33" i="56"/>
  <c r="J34" i="56"/>
  <c r="J30" i="56"/>
  <c r="J26" i="56"/>
  <c r="J27" i="56"/>
  <c r="J28" i="56"/>
  <c r="J29" i="56"/>
  <c r="J25" i="56"/>
  <c r="B3" i="56"/>
  <c r="C3" i="56"/>
  <c r="B4" i="56"/>
  <c r="C4" i="56"/>
  <c r="B5" i="56"/>
  <c r="C5" i="56"/>
  <c r="B6" i="56"/>
  <c r="C6" i="56"/>
  <c r="B7" i="56"/>
  <c r="C7" i="56"/>
  <c r="B8" i="56"/>
  <c r="C8" i="56"/>
  <c r="B9" i="56"/>
  <c r="C9" i="56"/>
  <c r="B10" i="56"/>
  <c r="C10" i="56"/>
  <c r="B11" i="56"/>
  <c r="C11" i="56"/>
  <c r="B12" i="56"/>
  <c r="C12" i="56"/>
  <c r="B13" i="56"/>
  <c r="C13" i="56"/>
  <c r="B14" i="56"/>
  <c r="C14" i="56"/>
  <c r="B15" i="56"/>
  <c r="C15" i="56"/>
  <c r="B16" i="56"/>
  <c r="C16" i="56"/>
  <c r="B17" i="56"/>
  <c r="C17" i="56"/>
  <c r="B18" i="56"/>
  <c r="C18" i="56"/>
  <c r="B19" i="56"/>
  <c r="C19" i="56"/>
  <c r="B20" i="56"/>
  <c r="C20" i="56"/>
  <c r="J13" i="56"/>
  <c r="J14" i="56"/>
  <c r="J15" i="56"/>
  <c r="J16" i="56"/>
  <c r="J19" i="56"/>
  <c r="J20" i="56"/>
  <c r="J12" i="56"/>
  <c r="J4" i="56"/>
  <c r="J5" i="56"/>
  <c r="J6" i="56"/>
  <c r="J7" i="56"/>
  <c r="J10" i="56"/>
  <c r="J11" i="56"/>
  <c r="J3" i="56"/>
  <c r="C2" i="56"/>
  <c r="B2" i="56"/>
  <c r="C15" i="53" l="1"/>
  <c r="J15" i="53" s="1"/>
  <c r="C16" i="53"/>
  <c r="J16" i="53" s="1"/>
  <c r="C17" i="53"/>
  <c r="C18" i="53"/>
  <c r="C19" i="53"/>
  <c r="C20" i="53"/>
  <c r="J20" i="53" s="1"/>
  <c r="C21" i="53"/>
  <c r="C22" i="53"/>
  <c r="C23" i="53"/>
  <c r="J23" i="53" s="1"/>
  <c r="C15" i="33"/>
  <c r="C16" i="33"/>
  <c r="C17" i="33"/>
  <c r="C18" i="33"/>
  <c r="C19" i="33"/>
  <c r="C20" i="33"/>
  <c r="C21" i="33"/>
  <c r="L21" i="33" s="1"/>
  <c r="C22" i="33"/>
  <c r="C23" i="33"/>
  <c r="B22" i="33"/>
  <c r="B21" i="33"/>
  <c r="C15" i="45"/>
  <c r="C16" i="45"/>
  <c r="C17" i="45"/>
  <c r="C18" i="45"/>
  <c r="C19" i="45"/>
  <c r="C20" i="45"/>
  <c r="C21" i="45"/>
  <c r="C22" i="45"/>
  <c r="C23" i="45"/>
  <c r="B20" i="45"/>
  <c r="B22" i="45"/>
  <c r="B21" i="45"/>
  <c r="C15" i="4"/>
  <c r="C16" i="4"/>
  <c r="C17" i="4"/>
  <c r="C18" i="4"/>
  <c r="C19" i="4"/>
  <c r="C20" i="4"/>
  <c r="C21" i="4"/>
  <c r="J21" i="4" s="1"/>
  <c r="H21" i="4" s="1"/>
  <c r="I21" i="4" s="1"/>
  <c r="C22" i="4"/>
  <c r="C23" i="4"/>
  <c r="B22" i="4"/>
  <c r="B21" i="4"/>
  <c r="C15" i="5"/>
  <c r="C16" i="5"/>
  <c r="C17" i="5"/>
  <c r="C18" i="5"/>
  <c r="C19" i="5"/>
  <c r="C20" i="5"/>
  <c r="C21" i="5"/>
  <c r="J21" i="5" s="1"/>
  <c r="H21" i="5" s="1"/>
  <c r="I21" i="5" s="1"/>
  <c r="C22" i="5"/>
  <c r="C23" i="5"/>
  <c r="B22" i="5"/>
  <c r="B21" i="5"/>
  <c r="C15" i="2"/>
  <c r="C16" i="2"/>
  <c r="C17" i="2"/>
  <c r="C18" i="2"/>
  <c r="C19" i="2"/>
  <c r="C20" i="2"/>
  <c r="C21" i="2"/>
  <c r="J21" i="2" s="1"/>
  <c r="H21" i="2" s="1"/>
  <c r="I21" i="2" s="1"/>
  <c r="C22" i="2"/>
  <c r="C23" i="2"/>
  <c r="B22" i="2"/>
  <c r="B21" i="2"/>
  <c r="E23" i="13"/>
  <c r="E22" i="13"/>
  <c r="E21" i="13"/>
  <c r="M21" i="13" s="1"/>
  <c r="D23" i="13"/>
  <c r="D22" i="13"/>
  <c r="D21" i="13"/>
  <c r="C15" i="13"/>
  <c r="C16" i="13"/>
  <c r="C17" i="13"/>
  <c r="C18" i="13"/>
  <c r="C19" i="13"/>
  <c r="C20" i="13"/>
  <c r="C21" i="13"/>
  <c r="C22" i="13"/>
  <c r="C23" i="13"/>
  <c r="B22" i="13"/>
  <c r="B21" i="13"/>
  <c r="L22" i="1"/>
  <c r="C22" i="1"/>
  <c r="B22" i="1"/>
  <c r="E22" i="45"/>
  <c r="E20" i="45"/>
  <c r="E19" i="45"/>
  <c r="C28" i="21"/>
  <c r="F28" i="21" s="1"/>
  <c r="E19" i="1" s="1"/>
  <c r="F26" i="46"/>
  <c r="E19" i="57" s="1"/>
  <c r="M19" i="57" s="1"/>
  <c r="N19" i="57" s="1"/>
  <c r="J19" i="57" s="1"/>
  <c r="K19" i="57" s="1"/>
  <c r="F27" i="46"/>
  <c r="E20" i="57" s="1"/>
  <c r="M20" i="57" s="1"/>
  <c r="N20" i="57" s="1"/>
  <c r="J20" i="57" s="1"/>
  <c r="K20" i="57" s="1"/>
  <c r="F28" i="46"/>
  <c r="E21" i="57" s="1"/>
  <c r="M21" i="57" s="1"/>
  <c r="N21" i="57" s="1"/>
  <c r="J21" i="57" s="1"/>
  <c r="K21" i="57" s="1"/>
  <c r="F29" i="46"/>
  <c r="E22" i="57" s="1"/>
  <c r="M22" i="57" s="1"/>
  <c r="N22" i="57" s="1"/>
  <c r="J22" i="57" s="1"/>
  <c r="K22" i="57" s="1"/>
  <c r="F23" i="46"/>
  <c r="E16" i="57" s="1"/>
  <c r="M16" i="57" s="1"/>
  <c r="N16" i="57" s="1"/>
  <c r="J16" i="57" s="1"/>
  <c r="K16" i="57" s="1"/>
  <c r="F24" i="46"/>
  <c r="E17" i="57" s="1"/>
  <c r="M17" i="57" s="1"/>
  <c r="N17" i="57" s="1"/>
  <c r="J17" i="57" s="1"/>
  <c r="K17" i="57" s="1"/>
  <c r="F25" i="46"/>
  <c r="E18" i="57" s="1"/>
  <c r="M18" i="57" s="1"/>
  <c r="N18" i="57" s="1"/>
  <c r="J18" i="57" s="1"/>
  <c r="K18" i="57" s="1"/>
  <c r="F30" i="46"/>
  <c r="E23" i="57" s="1"/>
  <c r="M23" i="57" s="1"/>
  <c r="N23" i="57" s="1"/>
  <c r="J23" i="57" s="1"/>
  <c r="K23" i="57" s="1"/>
  <c r="D55" i="14"/>
  <c r="J17" i="56" s="1"/>
  <c r="J8" i="56"/>
  <c r="D25" i="45"/>
  <c r="J67" i="56"/>
  <c r="E23" i="45"/>
  <c r="E18" i="45"/>
  <c r="E17" i="45"/>
  <c r="E16" i="45"/>
  <c r="C23" i="55"/>
  <c r="B5" i="55"/>
  <c r="H16" i="9"/>
  <c r="J88" i="56" s="1"/>
  <c r="B5" i="41"/>
  <c r="B1" i="41"/>
  <c r="J197" i="56"/>
  <c r="J196" i="56"/>
  <c r="B5" i="53"/>
  <c r="B1" i="53"/>
  <c r="J37" i="56"/>
  <c r="J38" i="56"/>
  <c r="J39" i="56"/>
  <c r="J36" i="56"/>
  <c r="C25" i="41"/>
  <c r="H25" i="41" s="1"/>
  <c r="C26" i="41"/>
  <c r="H26" i="41" s="1"/>
  <c r="C27" i="41"/>
  <c r="H27" i="41" s="1"/>
  <c r="C28" i="41"/>
  <c r="H28" i="41" s="1"/>
  <c r="C29" i="41"/>
  <c r="H29" i="41" s="1"/>
  <c r="C30" i="41"/>
  <c r="H30" i="41" s="1"/>
  <c r="C31" i="41"/>
  <c r="H31" i="41" s="1"/>
  <c r="C32" i="41"/>
  <c r="J23" i="56"/>
  <c r="J22" i="56"/>
  <c r="C25" i="21"/>
  <c r="F25" i="21" s="1"/>
  <c r="C26" i="21"/>
  <c r="F26" i="21" s="1"/>
  <c r="C27" i="21"/>
  <c r="F27" i="21" s="1"/>
  <c r="C29" i="21"/>
  <c r="F29" i="21" s="1"/>
  <c r="C30" i="21"/>
  <c r="F30" i="21" s="1"/>
  <c r="C31" i="21"/>
  <c r="F31" i="21" s="1"/>
  <c r="J22" i="53" l="1"/>
  <c r="H22" i="53" s="1"/>
  <c r="I22" i="53" s="1"/>
  <c r="J21" i="53"/>
  <c r="H21" i="53" s="1"/>
  <c r="I21" i="53" s="1"/>
  <c r="J19" i="53"/>
  <c r="H19" i="53" s="1"/>
  <c r="I19" i="53" s="1"/>
  <c r="J18" i="53"/>
  <c r="H18" i="53" s="1"/>
  <c r="I18" i="53" s="1"/>
  <c r="J17" i="53"/>
  <c r="H17" i="53" s="1"/>
  <c r="I17" i="53" s="1"/>
  <c r="H32" i="41"/>
  <c r="F23" i="13" s="1"/>
  <c r="F23" i="55"/>
  <c r="F33" i="55" s="1"/>
  <c r="E25" i="45" s="1"/>
  <c r="F33" i="21"/>
  <c r="E24" i="1" s="1"/>
  <c r="E21" i="45"/>
  <c r="L21" i="45" s="1"/>
  <c r="J21" i="45" s="1"/>
  <c r="K21" i="45" s="1"/>
  <c r="J195" i="56"/>
  <c r="D56" i="14"/>
  <c r="J18" i="56" s="1"/>
  <c r="J9" i="56"/>
  <c r="J170" i="56"/>
  <c r="J68" i="56"/>
  <c r="H23" i="53"/>
  <c r="H16" i="53"/>
  <c r="I16" i="53" s="1"/>
  <c r="H20" i="53"/>
  <c r="I20" i="53" s="1"/>
  <c r="J25" i="53" l="1"/>
  <c r="L25" i="53" s="1"/>
  <c r="E15" i="45"/>
  <c r="H15" i="53"/>
  <c r="I23" i="53"/>
  <c r="J171" i="56"/>
  <c r="J69" i="56"/>
  <c r="F14" i="9"/>
  <c r="G14" i="9"/>
  <c r="J81" i="56" s="1"/>
  <c r="H14" i="9"/>
  <c r="J82" i="56" s="1"/>
  <c r="I14" i="9"/>
  <c r="J83" i="56" s="1"/>
  <c r="J14" i="9"/>
  <c r="J84" i="56" s="1"/>
  <c r="K14" i="9"/>
  <c r="J85" i="56" s="1"/>
  <c r="J86" i="56"/>
  <c r="G16" i="9"/>
  <c r="J87" i="56" s="1"/>
  <c r="C13" i="23"/>
  <c r="I19" i="51" s="1"/>
  <c r="B19" i="51"/>
  <c r="B20" i="51"/>
  <c r="B21" i="51"/>
  <c r="B22" i="51"/>
  <c r="B23" i="51"/>
  <c r="B24" i="51"/>
  <c r="B25" i="51"/>
  <c r="B26" i="51"/>
  <c r="B27" i="51"/>
  <c r="B28" i="51"/>
  <c r="B29" i="51"/>
  <c r="B30" i="51"/>
  <c r="B31" i="51"/>
  <c r="B32" i="51"/>
  <c r="B33" i="51"/>
  <c r="B34" i="51"/>
  <c r="B35" i="51"/>
  <c r="B36" i="51"/>
  <c r="I21" i="51"/>
  <c r="I22" i="51"/>
  <c r="I20" i="51"/>
  <c r="E35" i="23"/>
  <c r="B3" i="51"/>
  <c r="B4" i="51"/>
  <c r="B5" i="51"/>
  <c r="B6" i="51"/>
  <c r="B7" i="51"/>
  <c r="B8" i="51"/>
  <c r="B9" i="51"/>
  <c r="B10" i="51"/>
  <c r="B11" i="51"/>
  <c r="B12" i="51"/>
  <c r="B13" i="51"/>
  <c r="B14" i="51"/>
  <c r="B15" i="51"/>
  <c r="B16" i="51"/>
  <c r="B17" i="51"/>
  <c r="B18" i="51"/>
  <c r="B2" i="51"/>
  <c r="I13" i="51"/>
  <c r="I14" i="51"/>
  <c r="I15" i="51"/>
  <c r="I16" i="51"/>
  <c r="I17" i="51"/>
  <c r="I18" i="51"/>
  <c r="I4" i="51"/>
  <c r="I5" i="51"/>
  <c r="I6" i="51"/>
  <c r="I7" i="51"/>
  <c r="I8" i="51"/>
  <c r="I9" i="51"/>
  <c r="I10" i="51"/>
  <c r="I3" i="51"/>
  <c r="I2" i="51"/>
  <c r="J202" i="56" l="1"/>
  <c r="I15" i="53"/>
  <c r="I25" i="53" s="1"/>
  <c r="H25" i="53"/>
  <c r="J80" i="56"/>
  <c r="J201" i="56" l="1"/>
  <c r="K25" i="53"/>
  <c r="J203" i="56" s="1"/>
  <c r="J200" i="56"/>
  <c r="D33" i="34"/>
  <c r="J215" i="56"/>
  <c r="J214" i="56"/>
  <c r="M25" i="53" l="1"/>
  <c r="J205" i="56" s="1"/>
  <c r="J204" i="56"/>
  <c r="F33" i="34"/>
  <c r="J232" i="56" s="1"/>
  <c r="J241" i="56"/>
  <c r="J216" i="56" l="1"/>
  <c r="J217" i="56"/>
  <c r="G26" i="33" l="1"/>
  <c r="C16" i="1" l="1"/>
  <c r="C17" i="1"/>
  <c r="C18" i="1"/>
  <c r="C19" i="1"/>
  <c r="C20" i="1"/>
  <c r="C21" i="1"/>
  <c r="C23" i="1"/>
  <c r="C15" i="1"/>
  <c r="D15" i="1" l="1"/>
  <c r="L15" i="1" s="1"/>
  <c r="J172" i="56" l="1"/>
  <c r="D25" i="1" l="1"/>
  <c r="D16" i="13"/>
  <c r="E16" i="13"/>
  <c r="D17" i="13"/>
  <c r="E17" i="13"/>
  <c r="D18" i="13"/>
  <c r="E18" i="13"/>
  <c r="D19" i="13"/>
  <c r="E19" i="13"/>
  <c r="D20" i="13"/>
  <c r="E20" i="13"/>
  <c r="D25" i="13"/>
  <c r="E25" i="13"/>
  <c r="E15" i="13"/>
  <c r="D15" i="13"/>
  <c r="J90" i="56" l="1"/>
  <c r="J92" i="56"/>
  <c r="L16" i="1"/>
  <c r="L17" i="1"/>
  <c r="L18" i="1"/>
  <c r="L19" i="1"/>
  <c r="L20" i="1"/>
  <c r="L21" i="1"/>
  <c r="L23" i="1"/>
  <c r="L25" i="1" l="1"/>
  <c r="L23" i="45"/>
  <c r="L22" i="45"/>
  <c r="L20" i="45"/>
  <c r="L19" i="45"/>
  <c r="L18" i="45"/>
  <c r="L17" i="45"/>
  <c r="L16" i="45"/>
  <c r="C24" i="21"/>
  <c r="F24" i="21" s="1"/>
  <c r="F34" i="21" s="1"/>
  <c r="M24" i="1" s="1"/>
  <c r="N24" i="1" s="1"/>
  <c r="C22" i="46"/>
  <c r="F22" i="46" s="1"/>
  <c r="B5" i="46"/>
  <c r="K24" i="33" l="1"/>
  <c r="J24" i="33" s="1"/>
  <c r="O24" i="1"/>
  <c r="F32" i="46"/>
  <c r="E25" i="57" s="1"/>
  <c r="J107" i="56" s="1"/>
  <c r="E15" i="57"/>
  <c r="M15" i="57" s="1"/>
  <c r="L15" i="45"/>
  <c r="L25" i="45" s="1"/>
  <c r="E20" i="1"/>
  <c r="M20" i="1" s="1"/>
  <c r="M19" i="1"/>
  <c r="E18" i="1"/>
  <c r="M18" i="1" s="1"/>
  <c r="E17" i="1"/>
  <c r="M17" i="1" s="1"/>
  <c r="E21" i="1"/>
  <c r="M21" i="1" s="1"/>
  <c r="E16" i="1"/>
  <c r="M16" i="1" s="1"/>
  <c r="N16" i="1" s="1"/>
  <c r="K16" i="33" s="1"/>
  <c r="C24" i="41"/>
  <c r="H24" i="41" s="1"/>
  <c r="H34" i="41" s="1"/>
  <c r="H24" i="33" l="1"/>
  <c r="I24" i="33" s="1"/>
  <c r="M25" i="57"/>
  <c r="J115" i="56" s="1"/>
  <c r="N15" i="57"/>
  <c r="M23" i="1"/>
  <c r="N23" i="1" s="1"/>
  <c r="K23" i="33" s="1"/>
  <c r="E22" i="1"/>
  <c r="M22" i="1" s="1"/>
  <c r="N22" i="1" s="1"/>
  <c r="K22" i="33" s="1"/>
  <c r="E15" i="1"/>
  <c r="J24" i="56"/>
  <c r="N19" i="1"/>
  <c r="K19" i="33" s="1"/>
  <c r="N21" i="1"/>
  <c r="K21" i="33" s="1"/>
  <c r="N17" i="1"/>
  <c r="K17" i="33" s="1"/>
  <c r="N20" i="1"/>
  <c r="K20" i="33" s="1"/>
  <c r="N18" i="1"/>
  <c r="K18" i="33" s="1"/>
  <c r="J15" i="57" l="1"/>
  <c r="N25" i="57"/>
  <c r="M15" i="1"/>
  <c r="E25" i="1"/>
  <c r="P25" i="57" l="1"/>
  <c r="J118" i="56" s="1"/>
  <c r="J116" i="56"/>
  <c r="J25" i="57"/>
  <c r="K15" i="57"/>
  <c r="K25" i="57" s="1"/>
  <c r="N15" i="1"/>
  <c r="M25" i="1"/>
  <c r="J91" i="56"/>
  <c r="O25" i="57" l="1"/>
  <c r="J113" i="56"/>
  <c r="D21" i="34"/>
  <c r="J112" i="56"/>
  <c r="K15" i="33"/>
  <c r="K25" i="33" s="1"/>
  <c r="N25" i="1"/>
  <c r="J100" i="56" s="1"/>
  <c r="J175" i="56"/>
  <c r="J174" i="56"/>
  <c r="J173" i="56"/>
  <c r="B23" i="45"/>
  <c r="B19" i="45"/>
  <c r="B18" i="45"/>
  <c r="B17" i="45"/>
  <c r="B16" i="45"/>
  <c r="B15" i="45"/>
  <c r="B5" i="45"/>
  <c r="B1" i="45"/>
  <c r="Q25" i="57" l="1"/>
  <c r="J119" i="56" s="1"/>
  <c r="J117" i="56"/>
  <c r="J15" i="45"/>
  <c r="K15" i="45" s="1"/>
  <c r="J17" i="45"/>
  <c r="K17" i="45" s="1"/>
  <c r="J23" i="45"/>
  <c r="J20" i="45"/>
  <c r="K20" i="45" s="1"/>
  <c r="J18" i="45"/>
  <c r="K18" i="45" s="1"/>
  <c r="J22" i="45"/>
  <c r="K22" i="45" s="1"/>
  <c r="J16" i="45"/>
  <c r="K16" i="45" s="1"/>
  <c r="J19" i="45"/>
  <c r="K19" i="45" s="1"/>
  <c r="J184" i="56"/>
  <c r="J183" i="56"/>
  <c r="K23" i="45" l="1"/>
  <c r="K25" i="45" s="1"/>
  <c r="J25" i="45"/>
  <c r="J178" i="56"/>
  <c r="J2" i="56" l="1"/>
  <c r="J98" i="56"/>
  <c r="J35" i="56"/>
  <c r="C33" i="55"/>
  <c r="J66" i="56" s="1"/>
  <c r="N25" i="45"/>
  <c r="C34" i="21"/>
  <c r="C25" i="45"/>
  <c r="J177" i="56"/>
  <c r="J176" i="56"/>
  <c r="J169" i="56" l="1"/>
  <c r="J21" i="56"/>
  <c r="J180" i="56"/>
  <c r="C25" i="13"/>
  <c r="J120" i="56" s="1"/>
  <c r="M25" i="45"/>
  <c r="J179" i="56" s="1"/>
  <c r="D26" i="34"/>
  <c r="D35" i="23" l="1"/>
  <c r="I29" i="51" s="1"/>
  <c r="J239" i="56"/>
  <c r="F26" i="34"/>
  <c r="J230" i="56" s="1"/>
  <c r="O25" i="45"/>
  <c r="F16" i="13"/>
  <c r="F17" i="13"/>
  <c r="F18" i="13"/>
  <c r="F19" i="13"/>
  <c r="F20" i="13"/>
  <c r="F21" i="13"/>
  <c r="N21" i="13" s="1"/>
  <c r="O21" i="13" s="1"/>
  <c r="O21" i="1" s="1"/>
  <c r="F22" i="13"/>
  <c r="K21" i="13" l="1"/>
  <c r="L21" i="13" s="1"/>
  <c r="J21" i="33"/>
  <c r="J181" i="56"/>
  <c r="J40" i="56"/>
  <c r="F35" i="23"/>
  <c r="I36" i="51" s="1"/>
  <c r="F15" i="13"/>
  <c r="H21" i="33" l="1"/>
  <c r="I21" i="33" s="1"/>
  <c r="F25" i="13"/>
  <c r="J123" i="56" s="1"/>
  <c r="D20" i="32"/>
  <c r="B1" i="34"/>
  <c r="B1" i="33" l="1"/>
  <c r="C18" i="32" l="1"/>
  <c r="B22" i="32"/>
  <c r="C47" i="31"/>
  <c r="C38" i="31"/>
  <c r="C29" i="31"/>
  <c r="B21" i="31"/>
  <c r="B5" i="33" l="1"/>
  <c r="B5" i="34" l="1"/>
  <c r="J150" i="56" l="1"/>
  <c r="E30" i="23" l="1"/>
  <c r="E31" i="23"/>
  <c r="E32" i="23"/>
  <c r="E33" i="23"/>
  <c r="E34" i="23"/>
  <c r="E29" i="23"/>
  <c r="J186" i="56" l="1"/>
  <c r="L23" i="33" l="1"/>
  <c r="L22" i="33"/>
  <c r="L20" i="33"/>
  <c r="L19" i="33"/>
  <c r="L18" i="33"/>
  <c r="L17" i="33"/>
  <c r="L16" i="33"/>
  <c r="L15" i="33"/>
  <c r="B16" i="33"/>
  <c r="B17" i="33"/>
  <c r="B18" i="33"/>
  <c r="B19" i="33"/>
  <c r="B20" i="33"/>
  <c r="B23" i="33"/>
  <c r="B15" i="33"/>
  <c r="L25" i="33" l="1"/>
  <c r="J185" i="56"/>
  <c r="J125" i="56" l="1"/>
  <c r="J95" i="56" l="1"/>
  <c r="J94" i="56"/>
  <c r="B1" i="23"/>
  <c r="B1" i="8"/>
  <c r="B1" i="9" l="1"/>
  <c r="B1" i="4" l="1"/>
  <c r="B1" i="5"/>
  <c r="B1" i="2"/>
  <c r="B1" i="13"/>
  <c r="B1" i="1"/>
  <c r="C25" i="33" l="1"/>
  <c r="M16" i="13"/>
  <c r="M19" i="13"/>
  <c r="M18" i="13"/>
  <c r="M20" i="13"/>
  <c r="M15" i="13"/>
  <c r="M23" i="13"/>
  <c r="M22" i="13"/>
  <c r="M17" i="13"/>
  <c r="C25" i="5"/>
  <c r="C25" i="2"/>
  <c r="B7" i="31"/>
  <c r="C25" i="4"/>
  <c r="B5" i="4"/>
  <c r="B16" i="4"/>
  <c r="B17" i="4"/>
  <c r="B18" i="4"/>
  <c r="B19" i="4"/>
  <c r="B20" i="4"/>
  <c r="B23" i="4"/>
  <c r="B15" i="4"/>
  <c r="J19" i="4"/>
  <c r="J162" i="56"/>
  <c r="J160" i="56"/>
  <c r="J159" i="56"/>
  <c r="J161" i="56"/>
  <c r="B5" i="8"/>
  <c r="E24" i="8"/>
  <c r="J221" i="56" s="1"/>
  <c r="J220" i="56"/>
  <c r="B5" i="9"/>
  <c r="B5" i="1"/>
  <c r="B16" i="1"/>
  <c r="B17" i="1"/>
  <c r="B18" i="1"/>
  <c r="B19" i="1"/>
  <c r="B20" i="1"/>
  <c r="B21" i="1"/>
  <c r="B23" i="1"/>
  <c r="B15" i="1"/>
  <c r="C25" i="1"/>
  <c r="B5" i="13"/>
  <c r="B16" i="13"/>
  <c r="B17" i="13"/>
  <c r="B18" i="13"/>
  <c r="B19" i="13"/>
  <c r="B20" i="13"/>
  <c r="B23" i="13"/>
  <c r="B15" i="13"/>
  <c r="J127" i="56"/>
  <c r="J126" i="56"/>
  <c r="B5" i="2"/>
  <c r="J20" i="2"/>
  <c r="B16" i="2"/>
  <c r="B17" i="2"/>
  <c r="B18" i="2"/>
  <c r="B19" i="2"/>
  <c r="B20" i="2"/>
  <c r="B23" i="2"/>
  <c r="B15" i="2"/>
  <c r="J140" i="56"/>
  <c r="J139" i="56"/>
  <c r="J138" i="56"/>
  <c r="J137" i="56"/>
  <c r="J151" i="56"/>
  <c r="B5" i="5"/>
  <c r="B16" i="5"/>
  <c r="B17" i="5"/>
  <c r="B18" i="5"/>
  <c r="B19" i="5"/>
  <c r="B20" i="5"/>
  <c r="B23" i="5"/>
  <c r="B15" i="5"/>
  <c r="J149" i="56"/>
  <c r="J148" i="56"/>
  <c r="M25" i="13" l="1"/>
  <c r="J182" i="56"/>
  <c r="J158" i="56"/>
  <c r="J136" i="56"/>
  <c r="J89" i="56"/>
  <c r="J147" i="56"/>
  <c r="J22" i="4"/>
  <c r="N17" i="13"/>
  <c r="N20" i="13"/>
  <c r="N16" i="13"/>
  <c r="N19" i="13"/>
  <c r="N23" i="13"/>
  <c r="N18" i="13"/>
  <c r="N22" i="13"/>
  <c r="J16" i="5"/>
  <c r="E26" i="5"/>
  <c r="G26" i="1"/>
  <c r="E26" i="2"/>
  <c r="H26" i="13"/>
  <c r="J17" i="5"/>
  <c r="J18" i="5"/>
  <c r="H18" i="5" s="1"/>
  <c r="J22" i="5"/>
  <c r="J23" i="5"/>
  <c r="J18" i="2"/>
  <c r="J17" i="4"/>
  <c r="J22" i="2"/>
  <c r="J19" i="5"/>
  <c r="H20" i="2"/>
  <c r="H19" i="4"/>
  <c r="J23" i="4"/>
  <c r="J18" i="4"/>
  <c r="J16" i="4"/>
  <c r="J20" i="5"/>
  <c r="J23" i="2"/>
  <c r="J17" i="2"/>
  <c r="E26" i="4"/>
  <c r="J19" i="2"/>
  <c r="J16" i="2"/>
  <c r="J20" i="4"/>
  <c r="N15" i="13"/>
  <c r="J15" i="4"/>
  <c r="J15" i="5"/>
  <c r="J15" i="2"/>
  <c r="J25" i="2" l="1"/>
  <c r="L25" i="2" s="1"/>
  <c r="J25" i="5"/>
  <c r="N25" i="13"/>
  <c r="J25" i="4"/>
  <c r="H17" i="5"/>
  <c r="I17" i="5" s="1"/>
  <c r="H17" i="4"/>
  <c r="H22" i="4"/>
  <c r="I22" i="4" s="1"/>
  <c r="H19" i="5"/>
  <c r="I19" i="5" s="1"/>
  <c r="H22" i="5"/>
  <c r="H16" i="5"/>
  <c r="H23" i="5"/>
  <c r="H18" i="2"/>
  <c r="O18" i="13"/>
  <c r="O18" i="1" s="1"/>
  <c r="O20" i="13"/>
  <c r="O20" i="1" s="1"/>
  <c r="O19" i="13"/>
  <c r="O19" i="1" s="1"/>
  <c r="O15" i="13"/>
  <c r="O22" i="13"/>
  <c r="O22" i="1" s="1"/>
  <c r="O23" i="13"/>
  <c r="O23" i="1" s="1"/>
  <c r="O16" i="13"/>
  <c r="O16" i="1" s="1"/>
  <c r="O17" i="13"/>
  <c r="O17" i="1" s="1"/>
  <c r="H20" i="4"/>
  <c r="H16" i="4"/>
  <c r="H23" i="4"/>
  <c r="H19" i="2"/>
  <c r="H17" i="2"/>
  <c r="H20" i="5"/>
  <c r="H22" i="2"/>
  <c r="H23" i="2"/>
  <c r="I18" i="5"/>
  <c r="H18" i="4"/>
  <c r="I19" i="4"/>
  <c r="I20" i="2"/>
  <c r="H16" i="2"/>
  <c r="H15" i="4"/>
  <c r="H15" i="5"/>
  <c r="H15" i="2"/>
  <c r="H25" i="2" l="1"/>
  <c r="O15" i="1"/>
  <c r="O25" i="13"/>
  <c r="H25" i="4"/>
  <c r="H25" i="5"/>
  <c r="J152" i="56" s="1"/>
  <c r="J130" i="56"/>
  <c r="J131" i="56"/>
  <c r="J154" i="56"/>
  <c r="J165" i="56"/>
  <c r="J143" i="56"/>
  <c r="J21" i="1"/>
  <c r="K21" i="1" s="1"/>
  <c r="I18" i="2"/>
  <c r="I17" i="4"/>
  <c r="I22" i="5"/>
  <c r="I23" i="5"/>
  <c r="I16" i="5"/>
  <c r="K19" i="13"/>
  <c r="K22" i="13"/>
  <c r="L25" i="5"/>
  <c r="K18" i="13"/>
  <c r="K16" i="13"/>
  <c r="K23" i="13"/>
  <c r="I23" i="2"/>
  <c r="I22" i="2"/>
  <c r="I18" i="4"/>
  <c r="I17" i="2"/>
  <c r="I19" i="2"/>
  <c r="I16" i="4"/>
  <c r="I20" i="4"/>
  <c r="I16" i="2"/>
  <c r="I20" i="5"/>
  <c r="I23" i="4"/>
  <c r="L25" i="4"/>
  <c r="K20" i="13"/>
  <c r="K17" i="13"/>
  <c r="I15" i="4"/>
  <c r="K15" i="13"/>
  <c r="I15" i="5"/>
  <c r="I15" i="2"/>
  <c r="I25" i="4" l="1"/>
  <c r="I25" i="2"/>
  <c r="K25" i="2" s="1"/>
  <c r="M25" i="2" s="1"/>
  <c r="I25" i="5"/>
  <c r="K25" i="13"/>
  <c r="J132" i="56"/>
  <c r="J22" i="1"/>
  <c r="K22" i="1" s="1"/>
  <c r="J22" i="33"/>
  <c r="J19" i="1"/>
  <c r="K19" i="1" s="1"/>
  <c r="J19" i="33"/>
  <c r="J17" i="1"/>
  <c r="K17" i="1" s="1"/>
  <c r="J17" i="33"/>
  <c r="J93" i="56"/>
  <c r="J145" i="56"/>
  <c r="J163" i="56"/>
  <c r="J156" i="56"/>
  <c r="J141" i="56"/>
  <c r="J167" i="56"/>
  <c r="D24" i="34"/>
  <c r="L19" i="13"/>
  <c r="L18" i="13"/>
  <c r="L22" i="13"/>
  <c r="D23" i="34"/>
  <c r="J236" i="56" s="1"/>
  <c r="L16" i="13"/>
  <c r="L23" i="13"/>
  <c r="L20" i="13"/>
  <c r="L17" i="13"/>
  <c r="D25" i="34"/>
  <c r="J238" i="56" s="1"/>
  <c r="L15" i="13"/>
  <c r="Q25" i="13"/>
  <c r="H22" i="33" l="1"/>
  <c r="I22" i="33" s="1"/>
  <c r="H19" i="33"/>
  <c r="I19" i="33" s="1"/>
  <c r="H17" i="33"/>
  <c r="I17" i="33" s="1"/>
  <c r="L25" i="13"/>
  <c r="J24" i="1"/>
  <c r="K24" i="1" s="1"/>
  <c r="O25" i="1"/>
  <c r="J18" i="1"/>
  <c r="K18" i="1" s="1"/>
  <c r="J18" i="33"/>
  <c r="J16" i="1"/>
  <c r="K16" i="1" s="1"/>
  <c r="J16" i="33"/>
  <c r="H16" i="33" s="1"/>
  <c r="J15" i="1"/>
  <c r="J134" i="56"/>
  <c r="J142" i="56"/>
  <c r="J237" i="56"/>
  <c r="J164" i="56"/>
  <c r="J153" i="56"/>
  <c r="J128" i="56"/>
  <c r="D33" i="23"/>
  <c r="I27" i="51" s="1"/>
  <c r="F24" i="34"/>
  <c r="J228" i="56" s="1"/>
  <c r="F23" i="34"/>
  <c r="J227" i="56" s="1"/>
  <c r="D32" i="23"/>
  <c r="I26" i="51" s="1"/>
  <c r="K25" i="4"/>
  <c r="D34" i="23"/>
  <c r="I28" i="51" s="1"/>
  <c r="F25" i="34"/>
  <c r="J229" i="56" s="1"/>
  <c r="D22" i="34"/>
  <c r="J235" i="56" s="1"/>
  <c r="K25" i="5"/>
  <c r="H18" i="33" l="1"/>
  <c r="I18" i="33" s="1"/>
  <c r="K15" i="1"/>
  <c r="J20" i="1"/>
  <c r="K20" i="1" s="1"/>
  <c r="J20" i="33"/>
  <c r="J23" i="1"/>
  <c r="K23" i="1" s="1"/>
  <c r="J23" i="33"/>
  <c r="J15" i="33"/>
  <c r="H15" i="33" s="1"/>
  <c r="J129" i="56"/>
  <c r="J144" i="56"/>
  <c r="J166" i="56"/>
  <c r="J155" i="56"/>
  <c r="F33" i="23"/>
  <c r="I34" i="51" s="1"/>
  <c r="P25" i="13"/>
  <c r="F34" i="23"/>
  <c r="I35" i="51" s="1"/>
  <c r="F32" i="23"/>
  <c r="I33" i="51" s="1"/>
  <c r="M25" i="4"/>
  <c r="F22" i="34"/>
  <c r="J226" i="56" s="1"/>
  <c r="D31" i="23"/>
  <c r="I25" i="51" s="1"/>
  <c r="M25" i="5"/>
  <c r="H23" i="33" l="1"/>
  <c r="I23" i="33" s="1"/>
  <c r="H20" i="33"/>
  <c r="I20" i="33" s="1"/>
  <c r="J25" i="1"/>
  <c r="K25" i="1"/>
  <c r="J25" i="33"/>
  <c r="J190" i="56"/>
  <c r="J168" i="56"/>
  <c r="J133" i="56"/>
  <c r="J146" i="56"/>
  <c r="J157" i="56"/>
  <c r="J99" i="56"/>
  <c r="J234" i="56"/>
  <c r="R25" i="13"/>
  <c r="F31" i="23"/>
  <c r="I32" i="51" s="1"/>
  <c r="H25" i="33" l="1"/>
  <c r="J135" i="56"/>
  <c r="I16" i="33"/>
  <c r="F21" i="34"/>
  <c r="J225" i="56" s="1"/>
  <c r="D30" i="23"/>
  <c r="I24" i="51" s="1"/>
  <c r="J191" i="56" l="1"/>
  <c r="F30" i="23"/>
  <c r="I31" i="51" s="1"/>
  <c r="J97" i="56" l="1"/>
  <c r="J101" i="56"/>
  <c r="P25" i="1" l="1"/>
  <c r="Q25" i="1"/>
  <c r="J103" i="56" s="1"/>
  <c r="J96" i="56" l="1"/>
  <c r="D20" i="34"/>
  <c r="J102" i="56"/>
  <c r="R25" i="1"/>
  <c r="J104" i="56" s="1"/>
  <c r="J233" i="56" l="1"/>
  <c r="D29" i="23"/>
  <c r="I23" i="51" s="1"/>
  <c r="F20" i="34"/>
  <c r="J224" i="56" s="1"/>
  <c r="F29" i="23" l="1"/>
  <c r="I30" i="51" s="1"/>
  <c r="F27" i="34"/>
  <c r="J222" i="56" s="1"/>
  <c r="J189" i="56"/>
  <c r="F36" i="23" l="1"/>
  <c r="J187" i="56"/>
  <c r="I15" i="33"/>
  <c r="I25" i="33" s="1"/>
  <c r="N25" i="33"/>
  <c r="J193" i="56" s="1"/>
  <c r="J188" i="56" l="1"/>
  <c r="D32" i="34"/>
  <c r="M25" i="33"/>
  <c r="J192" i="56" l="1"/>
  <c r="J240" i="56"/>
  <c r="F32" i="34"/>
  <c r="J231" i="56" s="1"/>
  <c r="O25" i="33"/>
  <c r="J194" i="56" s="1"/>
  <c r="F34" i="34" l="1"/>
  <c r="J223"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Sue Ann (DEP)</author>
  </authors>
  <commentList>
    <comment ref="J14" authorId="0" shapeId="0" xr:uid="{9634D1F7-CDA1-4575-9E9E-1167C02326CB}">
      <text>
        <r>
          <rPr>
            <b/>
            <sz val="9"/>
            <color indexed="81"/>
            <rFont val="Tahoma"/>
            <family val="2"/>
          </rPr>
          <t>(DEP): The # of fuel cell certificates is adjusted below in Cells D23 and J50 to account for the multiplier of 1.5  assigned by APS to fuel cell MWh.</t>
        </r>
        <r>
          <rPr>
            <sz val="9"/>
            <color indexed="81"/>
            <rFont val="Tahoma"/>
            <family val="2"/>
          </rPr>
          <t xml:space="preserve">
</t>
        </r>
      </text>
    </comment>
    <comment ref="B45" authorId="0" shapeId="0" xr:uid="{D57E581A-2473-406D-BB17-51079AF8143A}">
      <text>
        <r>
          <rPr>
            <b/>
            <sz val="9"/>
            <color indexed="81"/>
            <rFont val="Tahoma"/>
            <family val="2"/>
          </rPr>
          <t>https://www.epa.gov/sites/production/files/2015-07/documents/catalog_of_chp_technologies_section_6._technology_characterization_-_fuel_cells.pdf</t>
        </r>
        <r>
          <rPr>
            <sz val="9"/>
            <color indexed="81"/>
            <rFont val="Tahoma"/>
            <family val="2"/>
          </rPr>
          <t xml:space="preserve">
</t>
        </r>
      </text>
    </comment>
    <comment ref="J45" authorId="0" shapeId="0" xr:uid="{D82E6F0B-AFBE-481A-BF9C-0B19FA0D50C9}">
      <text>
        <r>
          <rPr>
            <b/>
            <sz val="9"/>
            <color indexed="81"/>
            <rFont val="Tahoma"/>
            <family val="2"/>
          </rPr>
          <t>Emission factor is the average of 5 fuel cell system types, with and without heat recovery.</t>
        </r>
      </text>
    </comment>
  </commentList>
</comments>
</file>

<file path=xl/sharedStrings.xml><?xml version="1.0" encoding="utf-8"?>
<sst xmlns="http://schemas.openxmlformats.org/spreadsheetml/2006/main" count="2884" uniqueCount="1083">
  <si>
    <t>CYEAR</t>
  </si>
  <si>
    <t>LSE_Key</t>
  </si>
  <si>
    <t>LSE_NAME</t>
  </si>
  <si>
    <t>SheetNumber</t>
  </si>
  <si>
    <t>SheetName</t>
  </si>
  <si>
    <t>SheetInfo</t>
  </si>
  <si>
    <t>FieldNumber</t>
  </si>
  <si>
    <t>FieldName</t>
  </si>
  <si>
    <t>AddressBook</t>
  </si>
  <si>
    <t>CY2020</t>
  </si>
  <si>
    <t>FileInfo</t>
  </si>
  <si>
    <t>Retail Electricity Supplier</t>
  </si>
  <si>
    <t>1_1</t>
  </si>
  <si>
    <t>Legal Name</t>
  </si>
  <si>
    <t>Contact Person</t>
  </si>
  <si>
    <t>1_2a</t>
  </si>
  <si>
    <t>Name</t>
  </si>
  <si>
    <t>1_2b</t>
  </si>
  <si>
    <t>Title</t>
  </si>
  <si>
    <t>1_2c</t>
  </si>
  <si>
    <t>Address</t>
  </si>
  <si>
    <t>1_2d</t>
  </si>
  <si>
    <t>City</t>
  </si>
  <si>
    <t>1_2e</t>
  </si>
  <si>
    <t>State</t>
  </si>
  <si>
    <t>1_2f</t>
  </si>
  <si>
    <t>Zipcode</t>
  </si>
  <si>
    <t>1_2g</t>
  </si>
  <si>
    <t xml:space="preserve">E-mail </t>
  </si>
  <si>
    <t>1_2h</t>
  </si>
  <si>
    <t>Phone #</t>
  </si>
  <si>
    <t>Additional or Back-up Contact Person</t>
  </si>
  <si>
    <t>1_3a</t>
  </si>
  <si>
    <t>1_3b</t>
  </si>
  <si>
    <t>1_3c</t>
  </si>
  <si>
    <t>1_3d</t>
  </si>
  <si>
    <t>1_3e</t>
  </si>
  <si>
    <t>1_3f</t>
  </si>
  <si>
    <t>1_3g</t>
  </si>
  <si>
    <t>1_3h</t>
  </si>
  <si>
    <t>MASS_CEC</t>
  </si>
  <si>
    <t>ACP_Receipt</t>
  </si>
  <si>
    <t>2_1</t>
  </si>
  <si>
    <t>SupplierName</t>
  </si>
  <si>
    <t>2_2a</t>
  </si>
  <si>
    <t>2_2b</t>
  </si>
  <si>
    <t>ACP Contact</t>
  </si>
  <si>
    <t>2_2c</t>
  </si>
  <si>
    <t>ACP_Email</t>
  </si>
  <si>
    <t>2_aD</t>
  </si>
  <si>
    <t>RPS Class I_MWH</t>
  </si>
  <si>
    <t>2_bD</t>
  </si>
  <si>
    <t>SCO_MWH</t>
  </si>
  <si>
    <t>2_cD</t>
  </si>
  <si>
    <t>SCOII_MWH</t>
  </si>
  <si>
    <t>2_dD</t>
  </si>
  <si>
    <t>RPS Class II _MWH</t>
  </si>
  <si>
    <t>2_eD</t>
  </si>
  <si>
    <t>RPS Class II Waste_MWH</t>
  </si>
  <si>
    <t>2_fD</t>
  </si>
  <si>
    <t>APS_MWH</t>
  </si>
  <si>
    <t>2_gD</t>
  </si>
  <si>
    <t>CPS_MWH</t>
  </si>
  <si>
    <t>2_aF</t>
  </si>
  <si>
    <t>RPS Class I_Amt</t>
  </si>
  <si>
    <t>2_bF</t>
  </si>
  <si>
    <t>SCO_Amt</t>
  </si>
  <si>
    <t>2_cF</t>
  </si>
  <si>
    <t>SCOII_Amt</t>
  </si>
  <si>
    <t>2_dF</t>
  </si>
  <si>
    <t>RPS Class II _Amt</t>
  </si>
  <si>
    <t>2_eF</t>
  </si>
  <si>
    <t>RPS Class II Waste_Amt</t>
  </si>
  <si>
    <t>2_fF</t>
  </si>
  <si>
    <t>APS_Amt</t>
  </si>
  <si>
    <t>2_gF</t>
  </si>
  <si>
    <t>CPS_Amt</t>
  </si>
  <si>
    <t>CY</t>
  </si>
  <si>
    <t>FieldShortName</t>
  </si>
  <si>
    <t>TableName</t>
  </si>
  <si>
    <t>TableNumber</t>
  </si>
  <si>
    <t>FieldType</t>
  </si>
  <si>
    <t>Fig_1</t>
  </si>
  <si>
    <t>Prelim</t>
  </si>
  <si>
    <t>ES_RC</t>
  </si>
  <si>
    <t>RetailProducts &amp;LoadObligations</t>
  </si>
  <si>
    <t>1A</t>
  </si>
  <si>
    <t>1AT</t>
  </si>
  <si>
    <t>SREC_GIS_TY</t>
  </si>
  <si>
    <t>Final Disposition of SRECs</t>
  </si>
  <si>
    <t>1B</t>
  </si>
  <si>
    <t>1Ba</t>
  </si>
  <si>
    <t>SREC_DEP_S_Auction</t>
  </si>
  <si>
    <t>1Bb</t>
  </si>
  <si>
    <t>SREC_GIS_Transferred</t>
  </si>
  <si>
    <t>1Bc</t>
  </si>
  <si>
    <t>SREC_VGP</t>
  </si>
  <si>
    <t>1Bd</t>
  </si>
  <si>
    <t>Errants_CY</t>
  </si>
  <si>
    <t>1Be</t>
  </si>
  <si>
    <t>SRECS_NOT_CY</t>
  </si>
  <si>
    <t>1Bf</t>
  </si>
  <si>
    <t>SREC_Remain_CY</t>
  </si>
  <si>
    <t>1Bg</t>
  </si>
  <si>
    <t>SREC_SCO</t>
  </si>
  <si>
    <t>1Bh</t>
  </si>
  <si>
    <t>SREC_NONSCO</t>
  </si>
  <si>
    <t>1Bi</t>
  </si>
  <si>
    <t>SRECII_GIS_TY</t>
  </si>
  <si>
    <t>Final Disposition of SREC IIs</t>
  </si>
  <si>
    <t>1C</t>
  </si>
  <si>
    <t>1Ca</t>
  </si>
  <si>
    <t>SRECII_DEP_S_Auction</t>
  </si>
  <si>
    <t>1Cb</t>
  </si>
  <si>
    <t>SRECII_GIS_Transferred</t>
  </si>
  <si>
    <t>1Cc</t>
  </si>
  <si>
    <t>SRECII_VGP</t>
  </si>
  <si>
    <t>1Cd</t>
  </si>
  <si>
    <t>1Ce</t>
  </si>
  <si>
    <t>SRECSII_NOT_CY</t>
  </si>
  <si>
    <t>1Cf</t>
  </si>
  <si>
    <t>SRECII_Remain_CY</t>
  </si>
  <si>
    <t>1Cg</t>
  </si>
  <si>
    <t>SRECII_SCO</t>
  </si>
  <si>
    <t>1Ch</t>
  </si>
  <si>
    <t>SRECII_NONSCO</t>
  </si>
  <si>
    <t>1Ci</t>
  </si>
  <si>
    <t>2A</t>
  </si>
  <si>
    <t>Exempt_RPSClassI</t>
  </si>
  <si>
    <t>2021 load_MWH</t>
  </si>
  <si>
    <t xml:space="preserve">2021 Retail Load Obligation </t>
  </si>
  <si>
    <t>2ACT</t>
  </si>
  <si>
    <t>2ADT</t>
  </si>
  <si>
    <t>2AET</t>
  </si>
  <si>
    <t>2AFT</t>
  </si>
  <si>
    <t>NumP-2022</t>
  </si>
  <si>
    <t>Annual Projection</t>
  </si>
  <si>
    <t>2Ai</t>
  </si>
  <si>
    <t>2AiDa</t>
  </si>
  <si>
    <t>NumP-2023</t>
  </si>
  <si>
    <t>2AiDb</t>
  </si>
  <si>
    <t>NumP-2024</t>
  </si>
  <si>
    <t>2AiDc</t>
  </si>
  <si>
    <t>NumP-2025</t>
  </si>
  <si>
    <t>2AiDd</t>
  </si>
  <si>
    <t>NumP-2026</t>
  </si>
  <si>
    <t>2AiDe</t>
  </si>
  <si>
    <t>MWHP-2022</t>
  </si>
  <si>
    <t>2AiEa</t>
  </si>
  <si>
    <t>MWHP-2023</t>
  </si>
  <si>
    <t>2AiEb</t>
  </si>
  <si>
    <t>MWHP-2024</t>
  </si>
  <si>
    <t>2AiEc</t>
  </si>
  <si>
    <t>MWHP-2025</t>
  </si>
  <si>
    <t>2AiEd</t>
  </si>
  <si>
    <t>MWHP-2026</t>
  </si>
  <si>
    <t>2AiEe</t>
  </si>
  <si>
    <t>2C</t>
  </si>
  <si>
    <t>Exempt_SCOII</t>
  </si>
  <si>
    <t>2CCT</t>
  </si>
  <si>
    <t>Num C 4.2014</t>
  </si>
  <si>
    <t xml:space="preserve">2022 Retail Load Obligation </t>
  </si>
  <si>
    <t>2CDT</t>
  </si>
  <si>
    <t>MWH_B 4.25.2014</t>
  </si>
  <si>
    <t xml:space="preserve">2023 Retail Load Obligation </t>
  </si>
  <si>
    <t>2CET</t>
  </si>
  <si>
    <t>Num C 5.2016</t>
  </si>
  <si>
    <t xml:space="preserve">2024 Retail Load Obligation </t>
  </si>
  <si>
    <t>2CFT</t>
  </si>
  <si>
    <t>MWH_B 5.8.2016</t>
  </si>
  <si>
    <t xml:space="preserve">2025 Retail Load Obligation </t>
  </si>
  <si>
    <t>2CGT</t>
  </si>
  <si>
    <t>MWH_A 5.8.2016</t>
  </si>
  <si>
    <t xml:space="preserve">2026 Retail Load Obligation </t>
  </si>
  <si>
    <t>2CHT</t>
  </si>
  <si>
    <t>NumP-2022-B 4.2014</t>
  </si>
  <si>
    <t>2Ci</t>
  </si>
  <si>
    <t>2CiDa</t>
  </si>
  <si>
    <t>NumP-2023-B 4.2014</t>
  </si>
  <si>
    <t>2CiDb</t>
  </si>
  <si>
    <t>NumP-2024-B 4.2014</t>
  </si>
  <si>
    <t>2CiDc</t>
  </si>
  <si>
    <t>NumP-2025-B 4.2014</t>
  </si>
  <si>
    <t>2CiDd</t>
  </si>
  <si>
    <t>NumP-2026-B 4.2014</t>
  </si>
  <si>
    <t>2CiDe</t>
  </si>
  <si>
    <t>MWHP-2022-B 4.2014</t>
  </si>
  <si>
    <t>2CiEa</t>
  </si>
  <si>
    <t>MWHP-2023-B 4.2014</t>
  </si>
  <si>
    <t>2CiEb</t>
  </si>
  <si>
    <t>MWHP-2024-B 4.2014</t>
  </si>
  <si>
    <t>2CiEc</t>
  </si>
  <si>
    <t>MWHP-2025-B 4.2014</t>
  </si>
  <si>
    <t>2CiEd</t>
  </si>
  <si>
    <t>MWHP-2026-B 4.2014</t>
  </si>
  <si>
    <t>2CiEe</t>
  </si>
  <si>
    <t>NumP-2022_A2014_B2016</t>
  </si>
  <si>
    <t>2CiFa</t>
  </si>
  <si>
    <t>NumP-2023_A2014_B2016</t>
  </si>
  <si>
    <t>2CiFb</t>
  </si>
  <si>
    <t>NumP-2024_A2014_B2016</t>
  </si>
  <si>
    <t>2CiFc</t>
  </si>
  <si>
    <t>NumP-2025_A2014_B2016</t>
  </si>
  <si>
    <t>2CiFd</t>
  </si>
  <si>
    <t>NumP-2026_A2014_B2016</t>
  </si>
  <si>
    <t>2CiFe</t>
  </si>
  <si>
    <t>MWHP-2022_A2014_B2016</t>
  </si>
  <si>
    <t>2CiGa</t>
  </si>
  <si>
    <t>MWHP-2023_A2014_B2016</t>
  </si>
  <si>
    <t>2CiGb</t>
  </si>
  <si>
    <t>MWHP-2024_A2014_B2016</t>
  </si>
  <si>
    <t>2CiGc</t>
  </si>
  <si>
    <t>MWHP-2025_A2014_B2016</t>
  </si>
  <si>
    <t>2CiGd</t>
  </si>
  <si>
    <t>MWHP-2026_A2014_B2016</t>
  </si>
  <si>
    <t>2CiGe</t>
  </si>
  <si>
    <t>MWHP-2022-A2016</t>
  </si>
  <si>
    <t>2CiHa</t>
  </si>
  <si>
    <t>MWHP-2023-A2016</t>
  </si>
  <si>
    <t>2CiHb</t>
  </si>
  <si>
    <t>MWHP-2024-A2016</t>
  </si>
  <si>
    <t>2CiHc</t>
  </si>
  <si>
    <t>MWHP-2025-A2016</t>
  </si>
  <si>
    <t>2CiHd</t>
  </si>
  <si>
    <t>MWHP-2026-A2016</t>
  </si>
  <si>
    <t>2CiHe</t>
  </si>
  <si>
    <t>2D</t>
  </si>
  <si>
    <t>Exempt_CPS</t>
  </si>
  <si>
    <t>2DCT</t>
  </si>
  <si>
    <t>Num C 1.2020</t>
  </si>
  <si>
    <t>2DDT</t>
  </si>
  <si>
    <t>MWH_B 1.2020</t>
  </si>
  <si>
    <t>2DET</t>
  </si>
  <si>
    <t>MWH_A 1.2020</t>
  </si>
  <si>
    <t>2DFT</t>
  </si>
  <si>
    <t>2Di</t>
  </si>
  <si>
    <t>2DiDa</t>
  </si>
  <si>
    <t>2DiDb</t>
  </si>
  <si>
    <t>2DiDc</t>
  </si>
  <si>
    <t>2DiDd</t>
  </si>
  <si>
    <t>2DiDe</t>
  </si>
  <si>
    <t>2DiEa</t>
  </si>
  <si>
    <t>2DiEb</t>
  </si>
  <si>
    <t>2DiEc</t>
  </si>
  <si>
    <t>2DiEd</t>
  </si>
  <si>
    <t>2DiEe</t>
  </si>
  <si>
    <t>Errants</t>
  </si>
  <si>
    <t>RPS I RECs</t>
  </si>
  <si>
    <t>Q Certificate Type</t>
  </si>
  <si>
    <t>4F</t>
  </si>
  <si>
    <t>SRECs</t>
  </si>
  <si>
    <t>4G</t>
  </si>
  <si>
    <t>SREC IIs</t>
  </si>
  <si>
    <t>4H</t>
  </si>
  <si>
    <t>RPS II RECs</t>
  </si>
  <si>
    <t>4I</t>
  </si>
  <si>
    <t>RPS II WECs</t>
  </si>
  <si>
    <t>4J</t>
  </si>
  <si>
    <t>AECs</t>
  </si>
  <si>
    <t>4K</t>
  </si>
  <si>
    <t>CPECs</t>
  </si>
  <si>
    <t>4L</t>
  </si>
  <si>
    <t>CECs</t>
  </si>
  <si>
    <t>4M</t>
  </si>
  <si>
    <t>CEC-E</t>
  </si>
  <si>
    <t>4N</t>
  </si>
  <si>
    <t>Total MWH</t>
  </si>
  <si>
    <t>5_ClassI</t>
  </si>
  <si>
    <t>5C</t>
  </si>
  <si>
    <t>5D</t>
  </si>
  <si>
    <t>5E</t>
  </si>
  <si>
    <t>RECS Settled</t>
  </si>
  <si>
    <t>5F</t>
  </si>
  <si>
    <t>RECS Not Settled</t>
  </si>
  <si>
    <t>5G</t>
  </si>
  <si>
    <t>5H</t>
  </si>
  <si>
    <t>5I</t>
  </si>
  <si>
    <t>RPS ACP Credits</t>
  </si>
  <si>
    <t>5J</t>
  </si>
  <si>
    <t xml:space="preserve">RPS Attributes </t>
  </si>
  <si>
    <t>5K</t>
  </si>
  <si>
    <t>5L</t>
  </si>
  <si>
    <t>5M</t>
  </si>
  <si>
    <t>5N</t>
  </si>
  <si>
    <t>NET RECS Obligation</t>
  </si>
  <si>
    <t>5O</t>
  </si>
  <si>
    <t>RECS Surplus</t>
  </si>
  <si>
    <t>5P</t>
  </si>
  <si>
    <t>RECs Banking Limits</t>
  </si>
  <si>
    <t>5Q</t>
  </si>
  <si>
    <t>RECS Banking Forward</t>
  </si>
  <si>
    <t>5R</t>
  </si>
  <si>
    <t>SCO</t>
  </si>
  <si>
    <t>6_SCO</t>
  </si>
  <si>
    <t>6C</t>
  </si>
  <si>
    <t>6D</t>
  </si>
  <si>
    <t>6E</t>
  </si>
  <si>
    <t>SREC Settled</t>
  </si>
  <si>
    <t>6F</t>
  </si>
  <si>
    <t>SRECs not settled</t>
  </si>
  <si>
    <t>6G</t>
  </si>
  <si>
    <t>6H</t>
  </si>
  <si>
    <t>6I</t>
  </si>
  <si>
    <t>SCO ACP Credits</t>
  </si>
  <si>
    <t>6J</t>
  </si>
  <si>
    <t>SCO Attributes</t>
  </si>
  <si>
    <t>6K</t>
  </si>
  <si>
    <t>6L</t>
  </si>
  <si>
    <t>6M</t>
  </si>
  <si>
    <t>SREC Oblig.</t>
  </si>
  <si>
    <t>6N</t>
  </si>
  <si>
    <t>SCO Surplus</t>
  </si>
  <si>
    <t>6O</t>
  </si>
  <si>
    <t>SCO Banking Limits</t>
  </si>
  <si>
    <t>6P</t>
  </si>
  <si>
    <t>SCO Banking Forward</t>
  </si>
  <si>
    <t>6Q</t>
  </si>
  <si>
    <t>SCOII</t>
  </si>
  <si>
    <t>7_SCO</t>
  </si>
  <si>
    <t>7C</t>
  </si>
  <si>
    <t>7D</t>
  </si>
  <si>
    <t>7F</t>
  </si>
  <si>
    <t>SRECII Settled</t>
  </si>
  <si>
    <t>7G</t>
  </si>
  <si>
    <t>SRECII NOT settled</t>
  </si>
  <si>
    <t>7H</t>
  </si>
  <si>
    <t>7I</t>
  </si>
  <si>
    <t>7J</t>
  </si>
  <si>
    <t xml:space="preserve">SCOII ACP </t>
  </si>
  <si>
    <t>7K</t>
  </si>
  <si>
    <t>SCOII Attributes</t>
  </si>
  <si>
    <t>7L</t>
  </si>
  <si>
    <t>SCOII Obliga 2014-2016</t>
  </si>
  <si>
    <t>7M</t>
  </si>
  <si>
    <t>SCOII Oblig A 2016</t>
  </si>
  <si>
    <t>7N</t>
  </si>
  <si>
    <t>SCOII Obligation</t>
  </si>
  <si>
    <t>7O</t>
  </si>
  <si>
    <t>SRECII Surplus</t>
  </si>
  <si>
    <t>7P</t>
  </si>
  <si>
    <t>SRECSII Banking Limit</t>
  </si>
  <si>
    <t>7Q</t>
  </si>
  <si>
    <t>SRECSII Banking Forward</t>
  </si>
  <si>
    <t>7R</t>
  </si>
  <si>
    <t>RPS II RenEn</t>
  </si>
  <si>
    <t>8_ClassIIRPS</t>
  </si>
  <si>
    <t>8C</t>
  </si>
  <si>
    <t>RECS Class II Settled</t>
  </si>
  <si>
    <t>8D</t>
  </si>
  <si>
    <t>RECs Class II not settled</t>
  </si>
  <si>
    <t>8E</t>
  </si>
  <si>
    <t>8F</t>
  </si>
  <si>
    <t>8G</t>
  </si>
  <si>
    <t>ClassII ACP Credits</t>
  </si>
  <si>
    <t>8H</t>
  </si>
  <si>
    <t>Class II  Attributes</t>
  </si>
  <si>
    <t>8I</t>
  </si>
  <si>
    <t>Class II Obligation</t>
  </si>
  <si>
    <t>8J</t>
  </si>
  <si>
    <t>Class II Surplus</t>
  </si>
  <si>
    <t>8K</t>
  </si>
  <si>
    <t>RECS Class II  Banking Limit</t>
  </si>
  <si>
    <t>8L</t>
  </si>
  <si>
    <t>RECS Class II  Banking Forward</t>
  </si>
  <si>
    <t>8M</t>
  </si>
  <si>
    <t>RPS_II_WasteEn</t>
  </si>
  <si>
    <t>9_ClassIIWaste</t>
  </si>
  <si>
    <t>9C</t>
  </si>
  <si>
    <t>WECS Class II Settled</t>
  </si>
  <si>
    <t>9D</t>
  </si>
  <si>
    <t>9E</t>
  </si>
  <si>
    <t>9F</t>
  </si>
  <si>
    <t>9G</t>
  </si>
  <si>
    <t>Waste ACP Credits</t>
  </si>
  <si>
    <t>9H</t>
  </si>
  <si>
    <t>Waste Attributes</t>
  </si>
  <si>
    <t>9I</t>
  </si>
  <si>
    <t>Waste Obligation</t>
  </si>
  <si>
    <t>9J</t>
  </si>
  <si>
    <t>Waste Surplus</t>
  </si>
  <si>
    <t>9K</t>
  </si>
  <si>
    <t>WECS  Banking Limit</t>
  </si>
  <si>
    <t>9L</t>
  </si>
  <si>
    <t>WECS Banking Forward</t>
  </si>
  <si>
    <t>9M</t>
  </si>
  <si>
    <t>APS</t>
  </si>
  <si>
    <t>10_APS</t>
  </si>
  <si>
    <t>10C</t>
  </si>
  <si>
    <t>AECS Class II Settled</t>
  </si>
  <si>
    <t>10D</t>
  </si>
  <si>
    <t>AECS not settled</t>
  </si>
  <si>
    <t>10E</t>
  </si>
  <si>
    <t>AECS  Banked 2019</t>
  </si>
  <si>
    <t>10F</t>
  </si>
  <si>
    <t>AECS Banked 2020</t>
  </si>
  <si>
    <t>10G</t>
  </si>
  <si>
    <t>APS ACP Credits</t>
  </si>
  <si>
    <t>10H</t>
  </si>
  <si>
    <t>APS Attributes</t>
  </si>
  <si>
    <t>10I</t>
  </si>
  <si>
    <t>APS Obligation</t>
  </si>
  <si>
    <t>10J</t>
  </si>
  <si>
    <t>APS Surplus</t>
  </si>
  <si>
    <t>10K</t>
  </si>
  <si>
    <t>AECS  Banking Limit</t>
  </si>
  <si>
    <t>10L</t>
  </si>
  <si>
    <t>AECS Banking Forward</t>
  </si>
  <si>
    <t>10M</t>
  </si>
  <si>
    <t>CPS</t>
  </si>
  <si>
    <t>11_CPS</t>
  </si>
  <si>
    <t>11C</t>
  </si>
  <si>
    <t>11D</t>
  </si>
  <si>
    <t>11E</t>
  </si>
  <si>
    <t>CPS Class II Settled</t>
  </si>
  <si>
    <t>11F</t>
  </si>
  <si>
    <t>CPECS not settled</t>
  </si>
  <si>
    <t>11G</t>
  </si>
  <si>
    <t>11H</t>
  </si>
  <si>
    <t>11I</t>
  </si>
  <si>
    <t>CPS ACP Credits</t>
  </si>
  <si>
    <t>11J</t>
  </si>
  <si>
    <t>CPS Attributes</t>
  </si>
  <si>
    <t>11K</t>
  </si>
  <si>
    <t>CPS Obligation</t>
  </si>
  <si>
    <t>11L</t>
  </si>
  <si>
    <t>CPS Surplus</t>
  </si>
  <si>
    <t>11M</t>
  </si>
  <si>
    <t>CPECS Banking Limit</t>
  </si>
  <si>
    <t>11N</t>
  </si>
  <si>
    <t>CPECS Banking Forward</t>
  </si>
  <si>
    <t>11O</t>
  </si>
  <si>
    <t>CES</t>
  </si>
  <si>
    <t>12_CES</t>
  </si>
  <si>
    <t>12C</t>
  </si>
  <si>
    <t>CES Settled</t>
  </si>
  <si>
    <t>12D</t>
  </si>
  <si>
    <t>CES not settled</t>
  </si>
  <si>
    <t>12E</t>
  </si>
  <si>
    <t>CES  Banked 2019</t>
  </si>
  <si>
    <t>12F</t>
  </si>
  <si>
    <t>CES Banked 2020</t>
  </si>
  <si>
    <t>12G</t>
  </si>
  <si>
    <t>CES ACP Credits</t>
  </si>
  <si>
    <t>12H</t>
  </si>
  <si>
    <t>CES Attributes</t>
  </si>
  <si>
    <t>12I</t>
  </si>
  <si>
    <t>NET CES Obligation</t>
  </si>
  <si>
    <t>12J</t>
  </si>
  <si>
    <t>CES_RECS Obligarion</t>
  </si>
  <si>
    <t>12K</t>
  </si>
  <si>
    <t>CES Obligation</t>
  </si>
  <si>
    <t>12L</t>
  </si>
  <si>
    <t>CES Surplus</t>
  </si>
  <si>
    <t>12M</t>
  </si>
  <si>
    <t>CES  Banking Limit</t>
  </si>
  <si>
    <t>12N</t>
  </si>
  <si>
    <t>CES  Banking Forward</t>
  </si>
  <si>
    <t>12O</t>
  </si>
  <si>
    <t>CES-E</t>
  </si>
  <si>
    <t>13_CES-E</t>
  </si>
  <si>
    <t>13C</t>
  </si>
  <si>
    <t>13F</t>
  </si>
  <si>
    <t>CESE Not Settled</t>
  </si>
  <si>
    <t>13G</t>
  </si>
  <si>
    <t>CESE Banked 2019</t>
  </si>
  <si>
    <t>13H</t>
  </si>
  <si>
    <t>CESE Banked 2020</t>
  </si>
  <si>
    <t>13I</t>
  </si>
  <si>
    <t>CESE ACP Credits</t>
  </si>
  <si>
    <t>13J</t>
  </si>
  <si>
    <t>CESE Attributes</t>
  </si>
  <si>
    <t>13K</t>
  </si>
  <si>
    <t>NET CESE Obligation</t>
  </si>
  <si>
    <t>13L</t>
  </si>
  <si>
    <t>CESE Surplus</t>
  </si>
  <si>
    <t>13M</t>
  </si>
  <si>
    <t>CESE  Banking Limit</t>
  </si>
  <si>
    <t>13N</t>
  </si>
  <si>
    <t>CESE  Banking Forward</t>
  </si>
  <si>
    <t>13O</t>
  </si>
  <si>
    <t>GHG</t>
  </si>
  <si>
    <t>Certificates</t>
  </si>
  <si>
    <t>14_GHG</t>
  </si>
  <si>
    <t>C17</t>
  </si>
  <si>
    <t>D17</t>
  </si>
  <si>
    <t>E17</t>
  </si>
  <si>
    <t>F17</t>
  </si>
  <si>
    <t>G17</t>
  </si>
  <si>
    <t>H17</t>
  </si>
  <si>
    <t>I17</t>
  </si>
  <si>
    <t>J17</t>
  </si>
  <si>
    <t>MWH</t>
  </si>
  <si>
    <t>D22</t>
  </si>
  <si>
    <t>D23</t>
  </si>
  <si>
    <t>H22</t>
  </si>
  <si>
    <t>H23</t>
  </si>
  <si>
    <t>B26</t>
  </si>
  <si>
    <t>B28</t>
  </si>
  <si>
    <t>Green</t>
  </si>
  <si>
    <t>2021 Load_MWh Green</t>
  </si>
  <si>
    <t>15_Green</t>
  </si>
  <si>
    <t>15D</t>
  </si>
  <si>
    <t>2021 Load _RPS Green</t>
  </si>
  <si>
    <t>15E</t>
  </si>
  <si>
    <t>ALL ACP</t>
  </si>
  <si>
    <t>2021 Total ACP Owed</t>
  </si>
  <si>
    <t>Dollars</t>
  </si>
  <si>
    <t>16_ACP</t>
  </si>
  <si>
    <t>16F</t>
  </si>
  <si>
    <t>2021 Total ACP-CES Owed</t>
  </si>
  <si>
    <t>16A_ACP</t>
  </si>
  <si>
    <t>16F2</t>
  </si>
  <si>
    <t>ACP-RPS</t>
  </si>
  <si>
    <t>16B_ACP</t>
  </si>
  <si>
    <t>16F20</t>
  </si>
  <si>
    <t>ACP-SCO</t>
  </si>
  <si>
    <t>16F21</t>
  </si>
  <si>
    <t>ACP-SCOII</t>
  </si>
  <si>
    <t>16F22</t>
  </si>
  <si>
    <t>ACP-ClassII</t>
  </si>
  <si>
    <t>16F23</t>
  </si>
  <si>
    <t>ACP-Waste</t>
  </si>
  <si>
    <t>16F24</t>
  </si>
  <si>
    <t>ACP-APS</t>
  </si>
  <si>
    <t>16F25</t>
  </si>
  <si>
    <t>ACP-CPS</t>
  </si>
  <si>
    <t>16F26</t>
  </si>
  <si>
    <t>ACP-CES</t>
  </si>
  <si>
    <t>16F32</t>
  </si>
  <si>
    <t>ACP-CES E</t>
  </si>
  <si>
    <t>16F33</t>
  </si>
  <si>
    <t>ACP-RPS-Credits</t>
  </si>
  <si>
    <t>16D20</t>
  </si>
  <si>
    <t>ACP-SCO-Credits</t>
  </si>
  <si>
    <t>16D21</t>
  </si>
  <si>
    <t>ACP-SCOII-Credits</t>
  </si>
  <si>
    <t>16D22</t>
  </si>
  <si>
    <t>ACP-ClassII-Credits</t>
  </si>
  <si>
    <t>16D23</t>
  </si>
  <si>
    <t>ACP-Waste-Credits</t>
  </si>
  <si>
    <t>16D24</t>
  </si>
  <si>
    <t>ACP-APS-Credits</t>
  </si>
  <si>
    <t>16D25</t>
  </si>
  <si>
    <t>ACP-CPS-Credits</t>
  </si>
  <si>
    <t>16D26</t>
  </si>
  <si>
    <t>ACP-CES-Credits</t>
  </si>
  <si>
    <t>16D32</t>
  </si>
  <si>
    <t>ACP-CES E-Credits</t>
  </si>
  <si>
    <t>16D33</t>
  </si>
  <si>
    <t>Errant Certifactes</t>
  </si>
  <si>
    <t>5_EC</t>
  </si>
  <si>
    <t>G25</t>
  </si>
  <si>
    <t>Commonwealth of Massachusetts</t>
  </si>
  <si>
    <t>Executive Office of Energy and Environmental Affairs</t>
  </si>
  <si>
    <t>Department of Energy Resources and Department of Environmental Protection</t>
  </si>
  <si>
    <t>Massachusetts Renewable and Alternative Energy Portfolio Standards</t>
  </si>
  <si>
    <t>Massachusetts Clean Energy Standard</t>
  </si>
  <si>
    <t>Massachusetts Clean Peak Energy Portfolio Standard</t>
  </si>
  <si>
    <t>Pursuant to the RPS Class I, RPS Class II and APS Regulations at 225 CMR 14.00, 15.00, &amp; 16.00 Respectively</t>
  </si>
  <si>
    <t>Pursuant to the Clean Energy Standard at 310 CMR 7.75</t>
  </si>
  <si>
    <t>Pursuant to Clean Peak Energy Portfolio Standard Regulations at 225 CMR 21.00</t>
  </si>
  <si>
    <t>by Massachusetts Retail Electricity Suppliers</t>
  </si>
  <si>
    <t>Section 1:  Identification and Contact Information</t>
  </si>
  <si>
    <t>code</t>
  </si>
  <si>
    <t>Any other names used in the retail electricity market in Massachusetts or in NEPOOL GIS</t>
  </si>
  <si>
    <t>a</t>
  </si>
  <si>
    <t>b</t>
  </si>
  <si>
    <t xml:space="preserve">Contact Person  </t>
  </si>
  <si>
    <t>c</t>
  </si>
  <si>
    <t>d</t>
  </si>
  <si>
    <t>e</t>
  </si>
  <si>
    <t>f</t>
  </si>
  <si>
    <t>g</t>
  </si>
  <si>
    <t>h</t>
  </si>
  <si>
    <t>Authorized Representative</t>
  </si>
  <si>
    <t>SECTION 2:  WORKSHEETS</t>
  </si>
  <si>
    <t>SECTION 2a.  Preliminary Load Obligation Information</t>
  </si>
  <si>
    <t>TABLE 1:  Preliminary Information and Disposition of SRECs and SREC IIs</t>
  </si>
  <si>
    <t xml:space="preserve">This worksheet enables the Retail Electricity Supplier to enter only once in this Compliance Workbook its NEPOOL-GIS Retail Sub-Account(s) and/or Product Name(s), as well as the quantity of its Retail Load Obligation for each of them.  The data in Table 1A will be copied automatically to other tables in this Compliance Workbook, as appropriate.  Some data in Tables 1B and 1C will be copied elsewhere as indicated.  </t>
  </si>
  <si>
    <t>Information on this spreadsheet will be kept confidential by MA DOER by its authority under M.G.L. c. 25A, sec. 7.</t>
  </si>
  <si>
    <t>Enter data only in cells below that are white.  The names and values you enter will be copied automatically to other tables in the Workbook as required.</t>
  </si>
  <si>
    <t>The light green cells contain formulas and are protected.  You cannot enter values or change formulas without expressed DOER permission.  The resulting values may be copied by spreadsheet formulae to other tables.</t>
  </si>
  <si>
    <t>A</t>
  </si>
  <si>
    <t>B</t>
  </si>
  <si>
    <t>C</t>
  </si>
  <si>
    <t>NEPOOL GIS Sub-Account and/or Product Name</t>
  </si>
  <si>
    <r>
      <t>Total Electricity Supplied under all retail contracts (</t>
    </r>
    <r>
      <rPr>
        <b/>
        <i/>
        <sz val="11"/>
        <rFont val="Calibri"/>
        <family val="2"/>
        <scheme val="minor"/>
      </rPr>
      <t>per 90-Day Resettlement figures from DOER</t>
    </r>
    <r>
      <rPr>
        <b/>
        <sz val="11"/>
        <rFont val="Calibri"/>
        <family val="2"/>
        <scheme val="minor"/>
      </rPr>
      <t>)</t>
    </r>
  </si>
  <si>
    <t>MWh</t>
  </si>
  <si>
    <t>T</t>
  </si>
  <si>
    <t>Table 1B:  Final Disposition of SRECs</t>
  </si>
  <si>
    <t>Total SRECs transferred into GIS LSE Asset during Trading Year</t>
  </si>
  <si>
    <t>SRECs deposited into appropriate Solar Clearinghouse Auction Acc't</t>
  </si>
  <si>
    <t>These SRECs are not available to use towards RPS compliance.</t>
  </si>
  <si>
    <t xml:space="preserve">SRECs transferred into the GIS Reserved Account </t>
  </si>
  <si>
    <t>Other SRECs applied to voluntary Green Product sales</t>
  </si>
  <si>
    <t>Errant certificates applied to compliance</t>
  </si>
  <si>
    <t>List these in Tab 4.</t>
  </si>
  <si>
    <t xml:space="preserve">Total SRECs not available for MA RPS compliance </t>
  </si>
  <si>
    <t>f=b+c+d</t>
  </si>
  <si>
    <t>SRECs remaining available for MA RPS compliance</t>
  </si>
  <si>
    <t>g=a+e-f</t>
  </si>
  <si>
    <t>SRECs applied to Solar Carve-Out compliance</t>
  </si>
  <si>
    <t>Will be copied to Table 6, cell F24</t>
  </si>
  <si>
    <t>i</t>
  </si>
  <si>
    <t>SRECs applied to non-SCO Class I compliance</t>
  </si>
  <si>
    <t>Table 1C:  Final Disposition of SREC IIs</t>
  </si>
  <si>
    <t>Total SREC IIs transferred into GIS LSE Asset during Trading Year</t>
  </si>
  <si>
    <t>SREC IIs deposited into appropriate Solar Clearinghse Auction Acc't</t>
  </si>
  <si>
    <t>These SRECs IIs are not available to use towards RPS compliance.</t>
  </si>
  <si>
    <t>SREC IIs transferred into the GIS Reserved Account</t>
  </si>
  <si>
    <t>Other SREC IIs applied to voluntary Green Product sales</t>
  </si>
  <si>
    <t xml:space="preserve">Total SREC IIs not available for MA RPS compliance </t>
  </si>
  <si>
    <t>SREC IIs remaining available for MA RPS compliance</t>
  </si>
  <si>
    <t>SREC IIs applied to Solar Carve-Out II compliance</t>
  </si>
  <si>
    <t>Will be copied to Table 7, cell G24</t>
  </si>
  <si>
    <t>SREC IIs applied to non-SCO Class I compliance</t>
  </si>
  <si>
    <t>The figures in Tables 1B &amp; 1C will be aggregated and reported in DOER's Annual Compliance Report for this year.</t>
  </si>
  <si>
    <t>FOR RPS CLASS I</t>
  </si>
  <si>
    <t>Information on this spreadsheet will be kept confidential by MA DOER by its authroity under M.G.L. c. 25A, sec. 7.</t>
  </si>
  <si>
    <t>The tables on this worksheet enable Retail Electricity Suppliers to document the amount of Retail Load served under contracts executed before January 1, 2019.  The portion of the load served under these contracts is subject to a lower RPS Class I Minimum Standard, while the remaing portion will be subject to the current RPS Class I Minimum Standard.  The data will be copied to appropriate tables in the Compliance Workbook.</t>
  </si>
  <si>
    <t>Enter data only in cells below that are clear (white).</t>
  </si>
  <si>
    <t>Cells that are green or blue have formulas and are protected.</t>
  </si>
  <si>
    <t>D</t>
  </si>
  <si>
    <t>E</t>
  </si>
  <si>
    <t>F</t>
  </si>
  <si>
    <t>NEPOOL GIS Sub-Account and/or            Product Name</t>
  </si>
  <si>
    <t>#</t>
  </si>
  <si>
    <t>Column Total:</t>
  </si>
  <si>
    <t>V</t>
  </si>
  <si>
    <t xml:space="preserve"> </t>
  </si>
  <si>
    <t xml:space="preserve"> =These are Formula Cells that automatically calculate values.  You cannot enter values or change formulas without DOER approval. </t>
  </si>
  <si>
    <t>=The data in colums B and C of this table were copied from Table 1A.</t>
  </si>
  <si>
    <t>Table 2Ai:  Annual Projection of RPS Class I EXEMPT LOAD (for future planning purposes)</t>
  </si>
  <si>
    <r>
      <t xml:space="preserve">Projected number of contracts executed or extended </t>
    </r>
    <r>
      <rPr>
        <i/>
        <sz val="11"/>
        <color rgb="FF000000"/>
        <rFont val="Calibri"/>
        <family val="2"/>
      </rPr>
      <t>before</t>
    </r>
    <r>
      <rPr>
        <sz val="11"/>
        <color indexed="8"/>
        <rFont val="Calibri"/>
        <family val="2"/>
      </rPr>
      <t xml:space="preserve"> 01/01/2019</t>
    </r>
  </si>
  <si>
    <r>
      <t xml:space="preserve">Projected total electricity supplied under contracts executed or extended </t>
    </r>
    <r>
      <rPr>
        <i/>
        <sz val="11"/>
        <color indexed="8"/>
        <rFont val="Calibri"/>
        <family val="2"/>
      </rPr>
      <t>before</t>
    </r>
    <r>
      <rPr>
        <sz val="11"/>
        <color indexed="8"/>
        <rFont val="Calibri"/>
        <family val="2"/>
      </rPr>
      <t xml:space="preserve"> 01/01/2019</t>
    </r>
    <r>
      <rPr>
        <b/>
        <sz val="11"/>
        <color indexed="8"/>
        <rFont val="Calibri"/>
        <family val="2"/>
      </rPr>
      <t xml:space="preserve"> including line losses</t>
    </r>
  </si>
  <si>
    <t>Projected</t>
  </si>
  <si>
    <t>SECTION 2B.  Preliminary Information</t>
  </si>
  <si>
    <t>Solar Carve-Out Load Exemption</t>
  </si>
  <si>
    <t>The tables on this worksheet enable Retail Electricity Suppliers to document the amount of Retail Load served under contracts (a) executed or extended  on or before June 28, 2013, and (b) after June 28, 2013.  The portion of the load served under the contracts on or before June 28, 2013, is subject to a lower Solar Carve-Out Minimum Standard, while the remaing portion will be subject to the current Solar Carve-out Minimum Standard. The data will be copied to the appropriate tables in the Compliance Workbook.  Per 225 CMR 14.07(2)(a)4.</t>
  </si>
  <si>
    <t>SECTION 2C.  Preliminary Information</t>
  </si>
  <si>
    <t>Solar Carve-Out II Load Exemption</t>
  </si>
  <si>
    <t>TABLE 2C:  Determination of Electricity Supplied under Exempt SCO II Retail Contracts</t>
  </si>
  <si>
    <t>FOR SOLAR CARVE-OUT II</t>
  </si>
  <si>
    <t>The tables on this worksheet enable Retail Electricity Suppliers to document the allocation of Retail Load Obligation served under contracts executed or extended (a) on or before April 25, 2014, (b) after April 25, 2014, but on or before May 8. 2016, and (c) after May 8, 2016.  Per 225 CMR 14.07(3)(b).</t>
  </si>
  <si>
    <t xml:space="preserve">  </t>
  </si>
  <si>
    <t>G</t>
  </si>
  <si>
    <t>H</t>
  </si>
  <si>
    <t>`</t>
  </si>
  <si>
    <t>Table 2Ci:  Annual Projections of SCO II EXEMPT LOAD (for future planning purposes)</t>
  </si>
  <si>
    <t>Data Type</t>
  </si>
  <si>
    <t>Year</t>
  </si>
  <si>
    <t>Projected number of contracts before 4/25/2014 at start of each year</t>
  </si>
  <si>
    <r>
      <t xml:space="preserve">Projected projected electricity supplied each year under contracts before 4/25/2014, </t>
    </r>
    <r>
      <rPr>
        <b/>
        <i/>
        <sz val="10"/>
        <color indexed="8"/>
        <rFont val="Calibri"/>
        <family val="2"/>
      </rPr>
      <t xml:space="preserve">including </t>
    </r>
    <r>
      <rPr>
        <b/>
        <sz val="10"/>
        <color indexed="8"/>
        <rFont val="Calibri"/>
        <family val="2"/>
      </rPr>
      <t>line losses</t>
    </r>
  </si>
  <si>
    <t>Projected number of contracts executed or extended on or after 4/25/2014 and before 5/8/2016 at start of each year</t>
  </si>
  <si>
    <r>
      <t xml:space="preserve">Projected electricity supplied each year under contracts on or after 4/25/2014 and before 5/8/2016, </t>
    </r>
    <r>
      <rPr>
        <b/>
        <i/>
        <sz val="10"/>
        <color indexed="8"/>
        <rFont val="Calibri"/>
        <family val="2"/>
      </rPr>
      <t xml:space="preserve">including </t>
    </r>
    <r>
      <rPr>
        <b/>
        <sz val="10"/>
        <color indexed="8"/>
        <rFont val="Calibri"/>
        <family val="2"/>
      </rPr>
      <t>line losses</t>
    </r>
  </si>
  <si>
    <r>
      <t>Projected electricity supplied each year under contracts on or after 5/8/2016,</t>
    </r>
    <r>
      <rPr>
        <b/>
        <sz val="10"/>
        <color indexed="8"/>
        <rFont val="Calibri"/>
        <family val="2"/>
      </rPr>
      <t xml:space="preserve"> including line losses</t>
    </r>
  </si>
  <si>
    <t>SECTION 2d.  Preliminary Information</t>
  </si>
  <si>
    <t>Clean Peak Energy Standard Load Exemption</t>
  </si>
  <si>
    <t>TABLE 2D:  Electricity Supplied under Retail Contracts Executed or Extended before January 1, 2020</t>
  </si>
  <si>
    <t>The tables on this worksheet enable Retail Electricity Suppliers to document the amount of Retail Load served under contracts executed before January 1, 2020.  The portion of the load served under these contracts is exempt from the CPS Minimum Standard, while the remaing portion will be subject to the current CPS Minimum Standard.  ALL filers must provide the information indicated in the tables of this Worksheet.  The data will be copied to appropriate tables in the Compliance Workbook.</t>
  </si>
  <si>
    <t>Projected number of contracts executed or extended before 1/1/2020</t>
  </si>
  <si>
    <r>
      <t>Projected of total electricity supplied under contracts executed or extended before 1/1/2020</t>
    </r>
    <r>
      <rPr>
        <b/>
        <sz val="11"/>
        <color rgb="FF000000"/>
        <rFont val="Calibri"/>
        <family val="2"/>
      </rPr>
      <t xml:space="preserve"> </t>
    </r>
    <r>
      <rPr>
        <b/>
        <i/>
        <sz val="11"/>
        <color rgb="FF000000"/>
        <rFont val="Calibri"/>
        <family val="2"/>
      </rPr>
      <t>including line losses</t>
    </r>
  </si>
  <si>
    <t>SECTION 2E.  Errant Attributes/Certificates (not settled in LSE'S product subaccounts)</t>
  </si>
  <si>
    <t xml:space="preserve"> ("Errant Certificates") </t>
  </si>
  <si>
    <t>Table 4A:  Identification of Errant Certificates</t>
  </si>
  <si>
    <t>Table 4B:  Total Quantity by Certificate Type</t>
  </si>
  <si>
    <t>GIS Status of Certificate</t>
  </si>
  <si>
    <t>MA RPS/APS/CPS/CES Certificate Type</t>
  </si>
  <si>
    <t>Quantity (MWh)</t>
  </si>
  <si>
    <t>Battery Storage</t>
  </si>
  <si>
    <t>Settled in Another Account</t>
  </si>
  <si>
    <t>RPS Class I</t>
  </si>
  <si>
    <t>Biomass</t>
  </si>
  <si>
    <t>Reserved</t>
  </si>
  <si>
    <t>Solar Carve-out</t>
  </si>
  <si>
    <t>Digester Gas</t>
  </si>
  <si>
    <t>Unsettled</t>
  </si>
  <si>
    <t>Solar Carve-out II</t>
  </si>
  <si>
    <t>Flywheel Storage</t>
  </si>
  <si>
    <t>RPS Class II Renewable</t>
  </si>
  <si>
    <t>Hydroelectric</t>
  </si>
  <si>
    <t>RPS Class II Waste-to-Energy</t>
  </si>
  <si>
    <t>Hydrokinetic</t>
  </si>
  <si>
    <t>Landfill Gas</t>
  </si>
  <si>
    <t>Natural Gas CHP</t>
  </si>
  <si>
    <t>Photovoltaic</t>
  </si>
  <si>
    <t>Waste-to-Energy</t>
  </si>
  <si>
    <t>Notes:</t>
  </si>
  <si>
    <t>All information in Table 4A, with the exception of MWh quantities, is to be entered by means of pop-down menus.</t>
  </si>
  <si>
    <t xml:space="preserve">The information in Table Four is required pursuant to 225 CMR 14.09(2)(c)2, 15.09(2)(c)2, &amp; 16.09(2)(c)2.  </t>
  </si>
  <si>
    <t>The total of each type of Certificate from Table 4B will be copied to, and should match the total in, column E of Table Five, and column G of Tables Six-Ten.</t>
  </si>
  <si>
    <t xml:space="preserve">SECTION 2f.  Minimum Standard Compliance </t>
  </si>
  <si>
    <t>Information on this spreadsheet will be kept confidential by MA DOER, to the extent permitted by law.  M.G.L. c. 25A, sec. 7.</t>
  </si>
  <si>
    <r>
      <t xml:space="preserve">TABLE 5:  </t>
    </r>
    <r>
      <rPr>
        <b/>
        <u/>
        <sz val="12"/>
        <rFont val="Arial"/>
        <family val="2"/>
      </rPr>
      <t>Renewable Energy Portfolio Standard (RPS) Class I Annual Compliance Calculations</t>
    </r>
  </si>
  <si>
    <t>I</t>
  </si>
  <si>
    <t>J</t>
  </si>
  <si>
    <t>K</t>
  </si>
  <si>
    <t>L</t>
  </si>
  <si>
    <t>M</t>
  </si>
  <si>
    <t>N</t>
  </si>
  <si>
    <t>O</t>
  </si>
  <si>
    <t>P</t>
  </si>
  <si>
    <t>Q</t>
  </si>
  <si>
    <t>R</t>
  </si>
  <si>
    <t>MINIMUM STANDARD &gt;&gt;&gt;</t>
  </si>
  <si>
    <t>BANK LIMIT &gt;</t>
  </si>
  <si>
    <t>Sub-Account and/or Product Name</t>
  </si>
  <si>
    <t>NEPOOL GIS RPS Class I Generation Certificates applied to RPS Class I Compliance</t>
  </si>
  <si>
    <t>Attributes NOT documented by Settled NEPOOL GIS RPS Class I Generation Certificates</t>
  </si>
  <si>
    <t>Alternative Compliance Credits [=J-(F+G+H+I)]</t>
  </si>
  <si>
    <t>Total of columns F through I for each Product or Product subtotal</t>
  </si>
  <si>
    <t>Total Sales Obligation for each Product or Product subtotal for contracts executed of extended before 1/1/2019 [L12* D]</t>
  </si>
  <si>
    <t>Total Sales Obligation for each Product or Product subtotal for contracts executed on or after 1/1/2019 [M12 * E]</t>
  </si>
  <si>
    <t>Total RPS Class I Obligation (including Solar Carve-Outs)</t>
  </si>
  <si>
    <r>
      <t xml:space="preserve">Total RPS Class I Obligation </t>
    </r>
    <r>
      <rPr>
        <b/>
        <i/>
        <u/>
        <sz val="8"/>
        <rFont val="Arial"/>
        <family val="2"/>
      </rPr>
      <t>minus</t>
    </r>
    <r>
      <rPr>
        <b/>
        <sz val="8"/>
        <rFont val="Arial"/>
        <family val="2"/>
      </rPr>
      <t xml:space="preserve"> Total Solar Carve-Out and Solar Carve-Out II Obligations [from Tables 6 and 7]</t>
    </r>
  </si>
  <si>
    <t>Column Totals:</t>
  </si>
  <si>
    <t>Errant Certifs</t>
  </si>
  <si>
    <t xml:space="preserve"> =These are Formula Cells that automatically calculate values.  Do not enter any values or change any formulas without DOER approval. </t>
  </si>
  <si>
    <t>MINIMUM STANDARDS &gt;&gt;&gt;</t>
  </si>
  <si>
    <t>BANKING LIMIT &gt;&gt;&gt;</t>
  </si>
  <si>
    <t>NEPOOL GIS RPS SCO Renewable Generation Certificates [SRECs] applied to RPS SCO Compliance</t>
  </si>
  <si>
    <t>RPS SCO Renewable Generation Attributes NOT documented by Settled NEPOOL GIS SCO Renewable Generation Certificates</t>
  </si>
  <si>
    <t>Alternative Compliance Credits [=N-(F+G+H+I)]</t>
  </si>
  <si>
    <t>Total of columns F through J for each Product or Product subtotal</t>
  </si>
  <si>
    <t>Total  Solar Carve-Out Obligation [=L+M] rounded up to a whole MWh</t>
  </si>
  <si>
    <t>Quantity of excess SCO Renewable Generation Attributes [=K-N, but not &lt;0]</t>
  </si>
  <si>
    <t>Limit on excess Attributes available for Banking [=10% of N]</t>
  </si>
  <si>
    <r>
      <t xml:space="preserve">TABLE 7:  </t>
    </r>
    <r>
      <rPr>
        <b/>
        <u/>
        <sz val="12"/>
        <rFont val="Arial"/>
        <family val="2"/>
      </rPr>
      <t>RPS Class I -- Solar Carve Out II (</t>
    </r>
    <r>
      <rPr>
        <b/>
        <i/>
        <u/>
        <sz val="12"/>
        <rFont val="Arial"/>
        <family val="2"/>
      </rPr>
      <t>SCO II</t>
    </r>
    <r>
      <rPr>
        <b/>
        <u/>
        <sz val="12"/>
        <rFont val="Arial"/>
        <family val="2"/>
      </rPr>
      <t>) Annual Compliance Calculations</t>
    </r>
  </si>
  <si>
    <t>NEPOOL GIS RPS SCO II Generation Certificates [SRECIIs] applied to RPS SCOII Compliance</t>
  </si>
  <si>
    <t>SCO II Renewable Generation Attributes NOT documented by Settled NEPOOL GIS SCO II Renewable Generation Certificates</t>
  </si>
  <si>
    <t>Alternative Compliance Credits  [=O-(G+H+I+J)]</t>
  </si>
  <si>
    <t>Total of columns G through K for each Product or Product subtotal</t>
  </si>
  <si>
    <r>
      <t xml:space="preserve">Total Sales Obligation for each </t>
    </r>
    <r>
      <rPr>
        <b/>
        <i/>
        <sz val="7.5"/>
        <rFont val="Arial"/>
        <family val="2"/>
      </rPr>
      <t>column E</t>
    </r>
    <r>
      <rPr>
        <b/>
        <sz val="7.5"/>
        <rFont val="Arial"/>
        <family val="2"/>
      </rPr>
      <t xml:space="preserve"> Product or Product subtotal  [=M12 * E]</t>
    </r>
  </si>
  <si>
    <t>Total Sales Obligation for each column F Product or Product subtotal  [=N12 * F]</t>
  </si>
  <si>
    <t>Total Solar Carve-Out II Obligation [=M+N] Rounded up to a whole MWh</t>
  </si>
  <si>
    <t>Limit on excess Attributes available for Banking [=10% of O]</t>
  </si>
  <si>
    <r>
      <t xml:space="preserve">TABLE 8:  </t>
    </r>
    <r>
      <rPr>
        <b/>
        <u/>
        <sz val="12"/>
        <rFont val="Arial"/>
        <family val="2"/>
      </rPr>
      <t>Renewable Energy Portfolio Standard Class II Renewable Generation Annual Compliance Calculations</t>
    </r>
  </si>
  <si>
    <t>BANK LIMIT&gt;</t>
  </si>
  <si>
    <t xml:space="preserve">Sub-Account and/or Product Name                                                                                                                       </t>
  </si>
  <si>
    <t xml:space="preserve">NEPOOL GIS RPS Class II Renewable Generation Certificates (RPS Class II RECs) applied to RPS Class II Compliance </t>
  </si>
  <si>
    <t>Attributes NOT documented by Settled NEPOOL GIS RPS Class II Renewable Generation Certificates</t>
  </si>
  <si>
    <t>Alternative Compliance Credits             (=J-(D+E+F+G))</t>
  </si>
  <si>
    <t>Total RPS Class II Renewable Generation Attributes (=total of columns D through H</t>
  </si>
  <si>
    <t>Total RPS Class II Renewable Obligation  [=J12 * C, rounded up to whole number]</t>
  </si>
  <si>
    <t xml:space="preserve"> =Contents of these cells are automatically copied from Prelim Table 1A.  You cannot change this value.</t>
  </si>
  <si>
    <r>
      <t xml:space="preserve">TABLE 9:  </t>
    </r>
    <r>
      <rPr>
        <b/>
        <u/>
        <sz val="12"/>
        <rFont val="Arial"/>
        <family val="2"/>
      </rPr>
      <t>Renewable Energy Portfolio Standard Class II Waste Energy Annual Compliance Calculations</t>
    </r>
  </si>
  <si>
    <t>NEPOOL GIS RPS Class II Waste Energy Certificates (WECs) applied to RPS Class II Waste Energy Compliance</t>
  </si>
  <si>
    <r>
      <t xml:space="preserve">Total of columns D through G for each Product </t>
    </r>
    <r>
      <rPr>
        <b/>
        <i/>
        <sz val="8"/>
        <rFont val="Arial"/>
        <family val="2"/>
      </rPr>
      <t>or</t>
    </r>
    <r>
      <rPr>
        <b/>
        <sz val="8"/>
        <rFont val="Arial"/>
        <family val="2"/>
      </rPr>
      <t xml:space="preserve"> Product subtotal</t>
    </r>
  </si>
  <si>
    <t>Total Sales Obligation for each Product [or Product subtotal]       [=L12 * C, rounded up to whole number]</t>
  </si>
  <si>
    <t>Limit on excess Attributes available for Banking [=5% of J]</t>
  </si>
  <si>
    <t>Blocked?</t>
  </si>
  <si>
    <t xml:space="preserve">SECTION 2e.  Minimum Standard Compliance </t>
  </si>
  <si>
    <r>
      <t xml:space="preserve">TABLE 10:  </t>
    </r>
    <r>
      <rPr>
        <b/>
        <u/>
        <sz val="12"/>
        <rFont val="Arial"/>
        <family val="2"/>
      </rPr>
      <t>Alternative Energy Portfolio Standard (APS) Annual Compliance Calculations</t>
    </r>
  </si>
  <si>
    <t>NEPOOL GIS APS Alternative Generation Certificates (AECs) applied to APS Compliance</t>
  </si>
  <si>
    <t>Attributes NOT documented by Settled NEPOOL GIS APS Alternative Generation Certificates</t>
  </si>
  <si>
    <t>Alternative Compliance Credits              (=J-(D+E+F+G))</t>
  </si>
  <si>
    <r>
      <t xml:space="preserve">Total of columns D through H for each Product </t>
    </r>
    <r>
      <rPr>
        <b/>
        <i/>
        <sz val="8"/>
        <rFont val="Arial"/>
        <family val="2"/>
      </rPr>
      <t>or</t>
    </r>
    <r>
      <rPr>
        <b/>
        <sz val="8"/>
        <rFont val="Arial"/>
        <family val="2"/>
      </rPr>
      <t xml:space="preserve"> Product subtotal</t>
    </r>
  </si>
  <si>
    <t>Total Sales for each Product  [=L12 * C, rounded up to whole number]</t>
  </si>
  <si>
    <t>Quantity of excess Attributes (=I-J but not &lt;0)</t>
  </si>
  <si>
    <t>Limit on excess Attributes available for Banking (=30% of J)</t>
  </si>
  <si>
    <r>
      <t xml:space="preserve">TABLE 11:  </t>
    </r>
    <r>
      <rPr>
        <b/>
        <u/>
        <sz val="12"/>
        <rFont val="Arial"/>
        <family val="2"/>
      </rPr>
      <t>Clean Peak Energy Portfolio Standard (CPS) Annual Compliance Calculations</t>
    </r>
  </si>
  <si>
    <t>NEPOOL GIS CPS Clean Peak Generation Certificates (CPECs) applied to CPS Compliance</t>
  </si>
  <si>
    <t>Attributes NOT documented by Settled NEPOOL GIS CPS Generation Certificates</t>
  </si>
  <si>
    <t>Alternative Compliance Credits           [=L-(F+G)]</t>
  </si>
  <si>
    <t>Total of columns D through H for each Product or Product subtotal</t>
  </si>
  <si>
    <t>Total Sales Obligation under contracts executed on or after 1/1/20      [=L12 x E]</t>
  </si>
  <si>
    <t xml:space="preserve"> =Contents of these cells were copied from Table 1A.  </t>
  </si>
  <si>
    <r>
      <t xml:space="preserve">TABLE 12:  </t>
    </r>
    <r>
      <rPr>
        <b/>
        <u/>
        <sz val="12"/>
        <rFont val="Arial"/>
        <family val="2"/>
      </rPr>
      <t xml:space="preserve">Clean Energy Standard </t>
    </r>
    <r>
      <rPr>
        <b/>
        <i/>
        <u/>
        <sz val="12"/>
        <rFont val="Arial"/>
        <family val="2"/>
      </rPr>
      <t>(CES)</t>
    </r>
    <r>
      <rPr>
        <b/>
        <u/>
        <sz val="12"/>
        <rFont val="Arial"/>
        <family val="2"/>
      </rPr>
      <t xml:space="preserve"> Annual Compliance Calculations</t>
    </r>
  </si>
  <si>
    <t>CES MINIMUM STANDARD &gt;</t>
  </si>
  <si>
    <t>BANK LIMIT  &gt;&gt;&gt;</t>
  </si>
  <si>
    <r>
      <t xml:space="preserve">Clean Energy Generation Certificates (CECs) applied to CES Compliance </t>
    </r>
    <r>
      <rPr>
        <b/>
        <sz val="7.5"/>
        <color rgb="FF000000"/>
        <rFont val="Arial"/>
        <family val="2"/>
      </rPr>
      <t>1</t>
    </r>
    <r>
      <rPr>
        <b/>
        <sz val="7.5"/>
        <color indexed="8"/>
        <rFont val="Arial"/>
        <family val="2"/>
      </rPr>
      <t>/</t>
    </r>
  </si>
  <si>
    <t>Clean Energy Certificates NOT documented by regularly settled NEPOOL GIS CECs</t>
  </si>
  <si>
    <t>Total CES Attributes [total of columns D through H for each Sub-Account or Product, Name]</t>
  </si>
  <si>
    <t>Clean Energy Standard Net Obligation       [= L - K]</t>
  </si>
  <si>
    <t>RPS Class I Compliance Obligation [Table 5, Col. N]</t>
  </si>
  <si>
    <t>Total  Clean Energy Standard Obligation</t>
  </si>
  <si>
    <t xml:space="preserve"> Quantity of excess Clean Energy Generation Attributes [=I-J, but not &lt;0]</t>
  </si>
  <si>
    <t>NOTES:</t>
  </si>
  <si>
    <r>
      <rPr>
        <u/>
        <sz val="10"/>
        <rFont val="Arial"/>
        <family val="2"/>
      </rPr>
      <t>1</t>
    </r>
    <r>
      <rPr>
        <sz val="10"/>
        <rFont val="Arial"/>
        <family val="2"/>
      </rPr>
      <t>/</t>
    </r>
  </si>
  <si>
    <t>MA Class I renewable generation certificates (RECs) qualify as Clean Energy Standard (CES) generation certificates (CECs) on a one-to-one basis.</t>
  </si>
  <si>
    <t xml:space="preserve">However, individual MA Class I RECs cannot  be applied to both RPS Class I and the incremental CES obligation.  In order to avoid double-counting of </t>
  </si>
  <si>
    <t>certificates, distinct certificates (i.e., different serial numbers) must be applied to meet each compliance obligation.</t>
  </si>
  <si>
    <t xml:space="preserve"> =These are Formula Cells that automatically calculate values.  Do not enter any values or change any formulas. </t>
  </si>
  <si>
    <t xml:space="preserve"> [Total RPS, CES respectively] Contents of these cells are automatically calculated.  Do not enter any values or change any formulas.</t>
  </si>
  <si>
    <t xml:space="preserve"> =Contents of these cells were copied from Table 1A.</t>
  </si>
  <si>
    <t>The figures in Table 12 will be aggredated and included in MassDEP's annual Clean Energy Resource Report</t>
  </si>
  <si>
    <r>
      <t xml:space="preserve">TABLE 13:  </t>
    </r>
    <r>
      <rPr>
        <b/>
        <u/>
        <sz val="12"/>
        <rFont val="Arial"/>
        <family val="2"/>
      </rPr>
      <t>Clean Energy Standard - Existing (CES-E) Annual Compliance Calculations</t>
    </r>
  </si>
  <si>
    <t>CES-E MINIMUM STANDARD &gt;&gt;&gt;&gt;</t>
  </si>
  <si>
    <t>Total Electricity Sold for each Retail Electricity Product, as defined in 225 CMR 14.09(2)(b) [from Table 1A, col. C]</t>
  </si>
  <si>
    <t>Clean Energy Standard -Existing Generation Certificates applied to CES-E Compliance</t>
  </si>
  <si>
    <t>Total CES-E Attributes [total of columns F through H for each Sub-Account or Product, Name]</t>
  </si>
  <si>
    <t>Total  Clean Energy -Existing Standard Obligation</t>
  </si>
  <si>
    <t>Limit on excess Attributes available for Banking [=0.0% of L]</t>
  </si>
  <si>
    <t>SECTION 2g.  Compliance with 310 CMR 7.75(9)(c)2.a.</t>
  </si>
  <si>
    <t>Please note that Information on this spreadsheet contains emissions data and therefore cannot be kept confidential by MassDEP pursuant to MGL c.111, section 142B.</t>
  </si>
  <si>
    <t>TABLE 14:   Calculations of Biogenic and  Non-Biogenic GHG Emissions represented by NEPOOL GIS renewable or clean energy certificates</t>
  </si>
  <si>
    <t xml:space="preserve"> Single Row Totalling ALL Subaccounts</t>
  </si>
  <si>
    <t>Hydroelectric
Hydropower
Hydrokinetic
Ocean</t>
  </si>
  <si>
    <t>Solar Photovoltaic</t>
  </si>
  <si>
    <t>Wind</t>
  </si>
  <si>
    <t>Eligible certificates from other non-emitting electricity generating fuel source [see NOTE below]</t>
  </si>
  <si>
    <t>Biogas
Digester Gas
Landfill Gas</t>
  </si>
  <si>
    <t>Biomass
Wood</t>
  </si>
  <si>
    <t>Municipal Solid Waste 
Trash-to-Energy</t>
  </si>
  <si>
    <t># of certificates</t>
  </si>
  <si>
    <t xml:space="preserve">TOTAL </t>
  </si>
  <si>
    <t>MWh for AQ32 spreadsheet</t>
  </si>
  <si>
    <t>AQ32.xls</t>
  </si>
  <si>
    <t>Retail Load (MWh from the CES tab)</t>
  </si>
  <si>
    <t>Step 1</t>
  </si>
  <si>
    <r>
      <t>CO</t>
    </r>
    <r>
      <rPr>
        <b/>
        <u/>
        <vertAlign val="subscript"/>
        <sz val="11"/>
        <color theme="1"/>
        <rFont val="Calibri"/>
        <family val="2"/>
        <scheme val="minor"/>
      </rPr>
      <t>2</t>
    </r>
    <r>
      <rPr>
        <b/>
        <u/>
        <sz val="11"/>
        <color theme="1"/>
        <rFont val="Calibri"/>
        <family val="2"/>
        <scheme val="minor"/>
      </rPr>
      <t>e (short tons) for AQ32 spreadsheet</t>
    </r>
  </si>
  <si>
    <t>MWh non-emitting</t>
  </si>
  <si>
    <t>Step 2</t>
  </si>
  <si>
    <r>
      <t>Non-Biogenic CO</t>
    </r>
    <r>
      <rPr>
        <b/>
        <vertAlign val="subscript"/>
        <sz val="11"/>
        <color theme="1"/>
        <rFont val="Calibri"/>
        <family val="2"/>
        <scheme val="minor"/>
      </rPr>
      <t>2</t>
    </r>
    <r>
      <rPr>
        <b/>
        <sz val="11"/>
        <color theme="1"/>
        <rFont val="Calibri"/>
        <family val="2"/>
        <scheme val="minor"/>
      </rPr>
      <t>e</t>
    </r>
  </si>
  <si>
    <t>Step 3</t>
  </si>
  <si>
    <t>MWh emitting</t>
  </si>
  <si>
    <r>
      <t>Biogenic CO</t>
    </r>
    <r>
      <rPr>
        <b/>
        <vertAlign val="subscript"/>
        <sz val="11"/>
        <color theme="1"/>
        <rFont val="Calibri"/>
        <family val="2"/>
        <scheme val="minor"/>
      </rPr>
      <t>2</t>
    </r>
    <r>
      <rPr>
        <b/>
        <sz val="11"/>
        <color theme="1"/>
        <rFont val="Calibri"/>
        <family val="2"/>
        <scheme val="minor"/>
      </rPr>
      <t>e</t>
    </r>
  </si>
  <si>
    <t xml:space="preserve"> =These are Formula Cells that automatically calculate values.  Do not enter any values or change any formulas without MassDEP approval. </t>
  </si>
  <si>
    <t>Calculating GHG Emissions from certificates for emitting generation: Do not make any changes to the cells below.</t>
  </si>
  <si>
    <t>IPCC 4th Assessment Report
Global Warming Potentials:</t>
  </si>
  <si>
    <r>
      <t>CH</t>
    </r>
    <r>
      <rPr>
        <b/>
        <vertAlign val="subscript"/>
        <sz val="11"/>
        <rFont val="Calibri"/>
        <family val="2"/>
        <scheme val="minor"/>
      </rPr>
      <t>4</t>
    </r>
    <r>
      <rPr>
        <b/>
        <sz val="10"/>
        <rFont val="Arial"/>
        <family val="2"/>
      </rPr>
      <t xml:space="preserve"> =</t>
    </r>
  </si>
  <si>
    <r>
      <t>N</t>
    </r>
    <r>
      <rPr>
        <b/>
        <vertAlign val="subscript"/>
        <sz val="11"/>
        <rFont val="Calibri"/>
        <family val="2"/>
        <scheme val="minor"/>
      </rPr>
      <t>2</t>
    </r>
    <r>
      <rPr>
        <b/>
        <sz val="10"/>
        <rFont val="Arial"/>
        <family val="2"/>
      </rPr>
      <t>O =</t>
    </r>
  </si>
  <si>
    <t>Fuel Cell
(from Natural Gas)</t>
  </si>
  <si>
    <t>Municipal Solid Waste
Trash</t>
  </si>
  <si>
    <t>Average heat rate (MMBTU/MWh)</t>
  </si>
  <si>
    <t>n/a</t>
  </si>
  <si>
    <r>
      <t>Biogenic CO</t>
    </r>
    <r>
      <rPr>
        <vertAlign val="subscript"/>
        <sz val="11"/>
        <color theme="1"/>
        <rFont val="Calibri"/>
        <family val="2"/>
        <scheme val="minor"/>
      </rPr>
      <t>2</t>
    </r>
    <r>
      <rPr>
        <sz val="10"/>
        <rFont val="Arial"/>
        <family val="2"/>
      </rPr>
      <t xml:space="preserve"> (lb CO</t>
    </r>
    <r>
      <rPr>
        <vertAlign val="subscript"/>
        <sz val="11"/>
        <color theme="1"/>
        <rFont val="Calibri"/>
        <family val="2"/>
        <scheme val="minor"/>
      </rPr>
      <t>2</t>
    </r>
    <r>
      <rPr>
        <sz val="10"/>
        <rFont val="Arial"/>
        <family val="2"/>
      </rPr>
      <t>/MMBTU)</t>
    </r>
  </si>
  <si>
    <r>
      <t>Non-Biogenic CO</t>
    </r>
    <r>
      <rPr>
        <vertAlign val="subscript"/>
        <sz val="11"/>
        <color theme="1"/>
        <rFont val="Calibri"/>
        <family val="2"/>
        <scheme val="minor"/>
      </rPr>
      <t>2</t>
    </r>
    <r>
      <rPr>
        <sz val="10"/>
        <rFont val="Arial"/>
        <family val="2"/>
      </rPr>
      <t xml:space="preserve">  (lb CO</t>
    </r>
    <r>
      <rPr>
        <vertAlign val="subscript"/>
        <sz val="11"/>
        <color theme="1"/>
        <rFont val="Calibri"/>
        <family val="2"/>
        <scheme val="minor"/>
      </rPr>
      <t>2</t>
    </r>
    <r>
      <rPr>
        <sz val="10"/>
        <rFont val="Arial"/>
        <family val="2"/>
      </rPr>
      <t>/MMBTU)</t>
    </r>
  </si>
  <si>
    <r>
      <t xml:space="preserve">NOTE </t>
    </r>
    <r>
      <rPr>
        <sz val="10"/>
        <rFont val="Arial"/>
        <family val="2"/>
      </rPr>
      <t>that Emission Factors (lb/MMBTU) are from various sources as identified in the MA GHG Inventory.</t>
    </r>
  </si>
  <si>
    <r>
      <t>CH</t>
    </r>
    <r>
      <rPr>
        <vertAlign val="subscript"/>
        <sz val="11"/>
        <color theme="1"/>
        <rFont val="Calibri"/>
        <family val="2"/>
        <scheme val="minor"/>
      </rPr>
      <t xml:space="preserve">4 </t>
    </r>
    <r>
      <rPr>
        <sz val="10"/>
        <rFont val="Arial"/>
        <family val="2"/>
      </rPr>
      <t xml:space="preserve"> (lb CH</t>
    </r>
    <r>
      <rPr>
        <vertAlign val="subscript"/>
        <sz val="11"/>
        <color theme="1"/>
        <rFont val="Calibri"/>
        <family val="2"/>
        <scheme val="minor"/>
      </rPr>
      <t>4</t>
    </r>
    <r>
      <rPr>
        <sz val="10"/>
        <rFont val="Arial"/>
        <family val="2"/>
      </rPr>
      <t>/MMBTU)</t>
    </r>
  </si>
  <si>
    <r>
      <t>N</t>
    </r>
    <r>
      <rPr>
        <vertAlign val="subscript"/>
        <sz val="11"/>
        <color theme="1"/>
        <rFont val="Calibri"/>
        <family val="2"/>
        <scheme val="minor"/>
      </rPr>
      <t>2</t>
    </r>
    <r>
      <rPr>
        <sz val="10"/>
        <rFont val="Arial"/>
        <family val="2"/>
      </rPr>
      <t>O (lb N</t>
    </r>
    <r>
      <rPr>
        <vertAlign val="subscript"/>
        <sz val="10"/>
        <rFont val="Arial"/>
        <family val="2"/>
      </rPr>
      <t>2</t>
    </r>
    <r>
      <rPr>
        <sz val="10"/>
        <rFont val="Arial"/>
        <family val="2"/>
      </rPr>
      <t>O/MMBTU)</t>
    </r>
  </si>
  <si>
    <r>
      <t>NOTE</t>
    </r>
    <r>
      <rPr>
        <sz val="10"/>
        <rFont val="Arial"/>
        <family val="2"/>
      </rPr>
      <t xml:space="preserve"> that Fuel Cell EF is an EPA average (link in note).</t>
    </r>
  </si>
  <si>
    <t>MMBTU</t>
  </si>
  <si>
    <r>
      <rPr>
        <b/>
        <sz val="10"/>
        <rFont val="Arial"/>
        <family val="2"/>
      </rPr>
      <t>NOTE</t>
    </r>
    <r>
      <rPr>
        <sz val="10"/>
        <rFont val="Arial"/>
        <family val="2"/>
      </rPr>
      <t xml:space="preserve"> that Non-Biogenic CO</t>
    </r>
    <r>
      <rPr>
        <vertAlign val="subscript"/>
        <sz val="10"/>
        <rFont val="Arial"/>
        <family val="2"/>
      </rPr>
      <t>2</t>
    </r>
    <r>
      <rPr>
        <sz val="10"/>
        <rFont val="Arial"/>
        <family val="2"/>
      </rPr>
      <t>e consists of Non-Biogenic CO</t>
    </r>
    <r>
      <rPr>
        <vertAlign val="subscript"/>
        <sz val="10"/>
        <rFont val="Arial"/>
        <family val="2"/>
      </rPr>
      <t>2</t>
    </r>
    <r>
      <rPr>
        <sz val="10"/>
        <rFont val="Arial"/>
        <family val="2"/>
      </rPr>
      <t>, plus CH</t>
    </r>
    <r>
      <rPr>
        <vertAlign val="subscript"/>
        <sz val="10"/>
        <rFont val="Arial"/>
        <family val="2"/>
      </rPr>
      <t>4</t>
    </r>
    <r>
      <rPr>
        <sz val="10"/>
        <rFont val="Arial"/>
        <family val="2"/>
      </rPr>
      <t xml:space="preserve"> and N</t>
    </r>
    <r>
      <rPr>
        <vertAlign val="subscript"/>
        <sz val="10"/>
        <rFont val="Arial"/>
        <family val="2"/>
      </rPr>
      <t>2</t>
    </r>
    <r>
      <rPr>
        <sz val="10"/>
        <rFont val="Arial"/>
        <family val="2"/>
      </rPr>
      <t>O. Biogenic CO</t>
    </r>
    <r>
      <rPr>
        <vertAlign val="subscript"/>
        <sz val="10"/>
        <rFont val="Arial"/>
        <family val="2"/>
      </rPr>
      <t>2</t>
    </r>
    <r>
      <rPr>
        <sz val="10"/>
        <rFont val="Arial"/>
        <family val="2"/>
      </rPr>
      <t>e consists of Biogenic CO</t>
    </r>
    <r>
      <rPr>
        <vertAlign val="subscript"/>
        <sz val="10"/>
        <rFont val="Arial"/>
        <family val="2"/>
      </rPr>
      <t>2</t>
    </r>
    <r>
      <rPr>
        <sz val="10"/>
        <rFont val="Arial"/>
        <family val="2"/>
      </rPr>
      <t>.</t>
    </r>
  </si>
  <si>
    <r>
      <t>Biogenic CO</t>
    </r>
    <r>
      <rPr>
        <vertAlign val="subscript"/>
        <sz val="11"/>
        <color theme="1"/>
        <rFont val="Calibri"/>
        <family val="2"/>
        <scheme val="minor"/>
      </rPr>
      <t>2</t>
    </r>
    <r>
      <rPr>
        <sz val="10"/>
        <rFont val="Arial"/>
        <family val="2"/>
      </rPr>
      <t xml:space="preserve"> (short tons)</t>
    </r>
  </si>
  <si>
    <r>
      <t>Non-Biognic CO</t>
    </r>
    <r>
      <rPr>
        <vertAlign val="subscript"/>
        <sz val="11"/>
        <color theme="1"/>
        <rFont val="Calibri"/>
        <family val="2"/>
        <scheme val="minor"/>
      </rPr>
      <t>2</t>
    </r>
    <r>
      <rPr>
        <sz val="10"/>
        <rFont val="Arial"/>
        <family val="2"/>
      </rPr>
      <t xml:space="preserve"> (short tons)</t>
    </r>
  </si>
  <si>
    <r>
      <t>CH</t>
    </r>
    <r>
      <rPr>
        <vertAlign val="subscript"/>
        <sz val="11"/>
        <color theme="1"/>
        <rFont val="Calibri"/>
        <family val="2"/>
        <scheme val="minor"/>
      </rPr>
      <t>4</t>
    </r>
    <r>
      <rPr>
        <sz val="10"/>
        <rFont val="Arial"/>
        <family val="2"/>
      </rPr>
      <t xml:space="preserve"> (short tons)</t>
    </r>
  </si>
  <si>
    <r>
      <t>N</t>
    </r>
    <r>
      <rPr>
        <vertAlign val="subscript"/>
        <sz val="11"/>
        <color theme="1"/>
        <rFont val="Calibri"/>
        <family val="2"/>
        <scheme val="minor"/>
      </rPr>
      <t>2</t>
    </r>
    <r>
      <rPr>
        <sz val="10"/>
        <rFont val="Arial"/>
        <family val="2"/>
      </rPr>
      <t>O (short tons)</t>
    </r>
  </si>
  <si>
    <t>SECTION 2h.  Supplementary Tables</t>
  </si>
  <si>
    <r>
      <t>TABLE 15:  Green Power Product Calculation (</t>
    </r>
    <r>
      <rPr>
        <b/>
        <i/>
        <sz val="14"/>
        <color indexed="9"/>
        <rFont val="Arial"/>
        <family val="2"/>
      </rPr>
      <t>RPS Class I only</t>
    </r>
    <r>
      <rPr>
        <b/>
        <sz val="14"/>
        <color indexed="9"/>
        <rFont val="Arial"/>
        <family val="2"/>
      </rPr>
      <t>)</t>
    </r>
  </si>
  <si>
    <t>Name of Green Power Sub-Account/Product</t>
  </si>
  <si>
    <t>Totals</t>
  </si>
  <si>
    <t xml:space="preserve">If you require more rows, insert them in the table with the required information.  If assistance is required,  contact DOER.  </t>
  </si>
  <si>
    <t>See information on Green Power Products and RGGI in Filing Instructions</t>
  </si>
  <si>
    <t>TABLE 16:   Alternative Compliance Payment (ACP) Calculation for All Classes</t>
  </si>
  <si>
    <t>Cells that are bright yellow are protected and contain links to other tables, DOER-set values, or formulas.  They cannot be changed.</t>
  </si>
  <si>
    <t>RPS/APS Class</t>
  </si>
  <si>
    <t>Total ACP Credits Required, as MWh</t>
  </si>
  <si>
    <t>Applicable ACP Rate, per MWh</t>
  </si>
  <si>
    <t>Total ACP Owed to MassCEC</t>
  </si>
  <si>
    <t>Alternative Portfolio Standard</t>
  </si>
  <si>
    <t>Clean Peak Standard</t>
  </si>
  <si>
    <t>Total</t>
  </si>
  <si>
    <t>Clean Energy Standard</t>
  </si>
  <si>
    <t>Total ACP Owed to MassDEP</t>
  </si>
  <si>
    <t>Clean Energy Standard - Existing</t>
  </si>
  <si>
    <r>
      <t>NOTE: If you intend to use Alternative Compliance Payments to comply with the Clean Energy Standard (310 CMR 7.75)</t>
    </r>
    <r>
      <rPr>
        <sz val="12"/>
        <color indexed="8"/>
        <rFont val="Calibri"/>
        <family val="2"/>
      </rPr>
      <t xml:space="preserve"> - </t>
    </r>
    <r>
      <rPr>
        <u/>
        <sz val="12"/>
        <color indexed="8"/>
        <rFont val="Calibri"/>
        <family val="2"/>
      </rPr>
      <t xml:space="preserve">after receipt of this workbook, MassDEP will then send you an invoice for the Alternative Compliance Payment amount, which must be </t>
    </r>
    <r>
      <rPr>
        <i/>
        <u/>
        <sz val="12"/>
        <color indexed="8"/>
        <rFont val="Calibri"/>
        <family val="2"/>
      </rPr>
      <t>paid in full within 30 days of receipt</t>
    </r>
    <r>
      <rPr>
        <sz val="12"/>
        <color indexed="8"/>
        <rFont val="Calibri"/>
        <family val="2"/>
      </rPr>
      <t xml:space="preserve">. </t>
    </r>
    <r>
      <rPr>
        <b/>
        <sz val="12"/>
        <color indexed="8"/>
        <rFont val="Calibri"/>
        <family val="2"/>
      </rPr>
      <t>THIS IS A DIFFERENT PAYMENT PROCESS THAN FOR ANY PAYMENT DUE UNDER THE DOER RPS/APS/CPS PROGRAMS.</t>
    </r>
  </si>
  <si>
    <r>
      <t>NOTE that ACPs can</t>
    </r>
    <r>
      <rPr>
        <b/>
        <u/>
        <sz val="12"/>
        <color indexed="8"/>
        <rFont val="Calibri"/>
        <family val="2"/>
      </rPr>
      <t>not</t>
    </r>
    <r>
      <rPr>
        <b/>
        <sz val="12"/>
        <color indexed="8"/>
        <rFont val="Calibri"/>
        <family val="2"/>
      </rPr>
      <t xml:space="preserve"> be rounded up or down.  They must be paid </t>
    </r>
    <r>
      <rPr>
        <b/>
        <u/>
        <sz val="12"/>
        <color indexed="8"/>
        <rFont val="Calibri"/>
        <family val="2"/>
      </rPr>
      <t>exactly</t>
    </r>
    <r>
      <rPr>
        <b/>
        <sz val="12"/>
        <color indexed="8"/>
        <rFont val="Calibri"/>
        <family val="2"/>
      </rPr>
      <t xml:space="preserve"> as shown here.</t>
    </r>
  </si>
  <si>
    <r>
      <t xml:space="preserve">SEE TAB N FOR PAYMENT AND WIRING INSTRUCTIONS FOR DOER'S RPS/APS ALTERNATIVE COMPLIANCE PAYMENTS. </t>
    </r>
    <r>
      <rPr>
        <u/>
        <sz val="12"/>
        <color indexed="8"/>
        <rFont val="Calibri"/>
        <family val="2"/>
      </rPr>
      <t>See above note for CES and CES-E.</t>
    </r>
  </si>
  <si>
    <t>Massachusetts Renewable, Alternative and Clean Peak Energy Portfolio Standards</t>
  </si>
  <si>
    <t xml:space="preserve">Pursuant to the RPS Class I, RPS Class II, and APS Regulations at 225 CMR 14.00, 15.00, and 16.00 Respectively </t>
  </si>
  <si>
    <t>SECTION 3:  Certification and Statement of Authorization</t>
  </si>
  <si>
    <r>
      <t xml:space="preserve">The person listed as the Authorized Representative in Section 1.4 (Tab 0) must sign and date </t>
    </r>
    <r>
      <rPr>
        <b/>
        <u/>
        <sz val="11"/>
        <rFont val="Times New Roman"/>
        <family val="1"/>
      </rPr>
      <t>both</t>
    </r>
    <r>
      <rPr>
        <sz val="11"/>
        <rFont val="Times New Roman"/>
        <family val="1"/>
      </rPr>
      <t xml:space="preserve"> Certifications on this page.</t>
    </r>
  </si>
  <si>
    <r>
      <t xml:space="preserve">The authority of the Authorized Representative to certify this </t>
    </r>
    <r>
      <rPr>
        <i/>
        <sz val="11"/>
        <rFont val="Times New Roman"/>
        <family val="1"/>
      </rPr>
      <t>RPS and APS Annual Compliance Filing</t>
    </r>
    <r>
      <rPr>
        <sz val="11"/>
        <rFont val="Times New Roman"/>
        <family val="1"/>
      </rPr>
      <t xml:space="preserve"> shall be documented by providing either a completed and notarized Authorization (next tab)  -- or an appropriate other document -- that affirms and states the basis of the authorization, whether by vote of the filing entity's Board of Directors, affirmation by an appropropriate executive officer of the filing entity, authority inherent in the person's office in the filing entity, or other means satisfactory to the Department of Energy Resources.</t>
    </r>
  </si>
  <si>
    <t>Massachusetts Renewable, Alternative and Clean Energy Portfolio Standards Certifications</t>
  </si>
  <si>
    <r>
      <t xml:space="preserve">      I hereby certify, under pains and penalties of perjury, that the MA RPS Class I and RPS Class II Renewable Generation Attributes, the RPS Class II Waste Energy and Clean Peak Standard Generation Attributes, and the APS Alternative Generation Attributes reported in this </t>
    </r>
    <r>
      <rPr>
        <i/>
        <sz val="12"/>
        <rFont val="Times New Roman"/>
        <family val="1"/>
      </rPr>
      <t>RPS /APS/CES/CPS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have not otherwise been, nor will be, sold, retired, claimed or represented as part of electrical energy output or sales, or used to satisfy obligations in jurisdictions other than Massachusetts.</t>
    </r>
  </si>
  <si>
    <t>Signature of Authorized Representative</t>
  </si>
  <si>
    <t>Date</t>
  </si>
  <si>
    <t>Name of Authorized Representative</t>
  </si>
  <si>
    <t xml:space="preserve">      I hereby certify, under pains and penalties of perjury, that I have personally examined and am familiar with the information submitted herein and that, based upon my inquiry of those individuals immediately responsible for obtaining the information, I believe that the information is true, accurate and complete.  </t>
  </si>
  <si>
    <r>
      <t xml:space="preserve">      I am aware that there are significant penalties, both civil and criminal, for submitting false information, including possible fines and punishment.  My signature below certifies all information submitted in this </t>
    </r>
    <r>
      <rPr>
        <i/>
        <sz val="12"/>
        <rFont val="Times New Roman"/>
        <family val="1"/>
      </rPr>
      <t>RPS and APS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The </t>
    </r>
    <r>
      <rPr>
        <i/>
        <sz val="12"/>
        <rFont val="Times New Roman"/>
        <family val="1"/>
      </rPr>
      <t>RPS/APS/CES/CPS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includes this </t>
    </r>
    <r>
      <rPr>
        <i/>
        <sz val="12"/>
        <rFont val="Times New Roman"/>
        <family val="1"/>
      </rPr>
      <t>Annual Compliance</t>
    </r>
    <r>
      <rPr>
        <sz val="12"/>
        <rFont val="Times New Roman"/>
        <family val="1"/>
      </rPr>
      <t xml:space="preserve"> </t>
    </r>
    <r>
      <rPr>
        <i/>
        <sz val="12"/>
        <rFont val="Times New Roman"/>
        <family val="1"/>
      </rPr>
      <t>Workbook,</t>
    </r>
    <r>
      <rPr>
        <sz val="12"/>
        <rFont val="Times New Roman"/>
        <family val="1"/>
      </rPr>
      <t xml:space="preserve"> all required NEPOOL GIS Reports, and other Attachments as needed.</t>
    </r>
  </si>
  <si>
    <t>Massachusetts Clean Energy Standard Certification</t>
  </si>
  <si>
    <t>Massachusetts Clean Energy Portfolio Standard</t>
  </si>
  <si>
    <t>Pursuant to the RPS Class I, RPS Class II, and APS Regulations at 225 CMR 14.00, 15.00, and 16.00 Respectively</t>
  </si>
  <si>
    <t xml:space="preserve">I hereby affirm that </t>
  </si>
  <si>
    <t>,</t>
  </si>
  <si>
    <t>.</t>
  </si>
  <si>
    <t>The basis of this Statement of Authorization by me is the following (e.g., position title, description of responsibility with company, etc):</t>
  </si>
  <si>
    <t>Signature</t>
  </si>
  <si>
    <t>Signer's Name</t>
  </si>
  <si>
    <t>Signer's Title</t>
  </si>
  <si>
    <t>SECTION 4.  Notification, Instructions, and Receipt for Alternative Compliance Payments Wired to the MassCEC</t>
  </si>
  <si>
    <t>APPLIES TO RPS/APS/CPS ALTERNATIVE COMPLIANCE PAYMENTS ONLY! CES and CES-E ACP HANDLED SEPARATELY</t>
  </si>
  <si>
    <t>Supplier Name:</t>
  </si>
  <si>
    <t>City, State, Zip Code</t>
  </si>
  <si>
    <t>ACP Contact Person</t>
  </si>
  <si>
    <t>Contact Phone #</t>
  </si>
  <si>
    <t>Contact E-mail Address</t>
  </si>
  <si>
    <t>Other Name, if any, used for ACP transfer</t>
  </si>
  <si>
    <t>This Retail Electricity Supplier is processing today a Wire Transfer to the Massachusetts Clean Energy Center in the amounts and for the ACP Credit(s) of the type(s) listed below, and requests that the MassCEC e-mail to us a Receipt for the ACP(s).</t>
  </si>
  <si>
    <t>Applicable ACP Rate per MWh</t>
  </si>
  <si>
    <t>Total Amount of each ACP Wired to the MassCEC</t>
  </si>
  <si>
    <r>
      <t>NOTE that ACPs can</t>
    </r>
    <r>
      <rPr>
        <b/>
        <i/>
        <u/>
        <sz val="11"/>
        <color indexed="8"/>
        <rFont val="Times New Roman"/>
        <family val="1"/>
      </rPr>
      <t>not</t>
    </r>
    <r>
      <rPr>
        <b/>
        <i/>
        <sz val="11"/>
        <color indexed="8"/>
        <rFont val="Times New Roman"/>
        <family val="1"/>
      </rPr>
      <t xml:space="preserve"> be rounded up or down.  They must be paid </t>
    </r>
    <r>
      <rPr>
        <b/>
        <i/>
        <u/>
        <sz val="11"/>
        <color indexed="8"/>
        <rFont val="Times New Roman"/>
        <family val="1"/>
      </rPr>
      <t>exactly</t>
    </r>
    <r>
      <rPr>
        <b/>
        <i/>
        <sz val="11"/>
        <color indexed="8"/>
        <rFont val="Times New Roman"/>
        <family val="1"/>
      </rPr>
      <t xml:space="preserve"> as shown here.</t>
    </r>
  </si>
  <si>
    <t>Alternative Compliance Payment Verification/Receipt</t>
  </si>
  <si>
    <t xml:space="preserve">MassCEC Payment Acknowledgement:   </t>
  </si>
  <si>
    <t xml:space="preserve">Date:    </t>
  </si>
  <si>
    <t>---------------------------------------------------------------------------------------------------------------------------------------------------------------------------------------------------</t>
  </si>
  <si>
    <t>MassCEC Wiring and ACH Instructions:</t>
  </si>
  <si>
    <t>Wiring instructions will be mailed under separate cover (encrypted).  Please contact doer.rps@mass.gov for more information.</t>
  </si>
  <si>
    <r>
      <t>NOTE:  This tab must be copied to a separate file, named, and and e-mailed to the MassCEC at:   finance</t>
    </r>
    <r>
      <rPr>
        <b/>
        <i/>
        <u/>
        <sz val="11"/>
        <color indexed="8"/>
        <rFont val="Times New Roman"/>
        <family val="1"/>
      </rPr>
      <t>@masscec.com</t>
    </r>
  </si>
  <si>
    <t>Section 5:  DOER and DEP Contact Information</t>
  </si>
  <si>
    <t>Agency</t>
  </si>
  <si>
    <t>Contact</t>
  </si>
  <si>
    <t>Info</t>
  </si>
  <si>
    <t>Email</t>
  </si>
  <si>
    <t>DOER</t>
  </si>
  <si>
    <t>John Wassam</t>
  </si>
  <si>
    <t>RPS/APS/CPS</t>
  </si>
  <si>
    <t>RPS and APS Program Manager</t>
  </si>
  <si>
    <t>doer.rps@mass.gov</t>
  </si>
  <si>
    <t>DEP</t>
  </si>
  <si>
    <t>Environmental Analyst</t>
  </si>
  <si>
    <t>climate.strategies@mass.gov</t>
  </si>
  <si>
    <t>Sue Ann Richardson</t>
  </si>
  <si>
    <t>sue.ann.richardson@mass.gov</t>
  </si>
  <si>
    <t>RPS/APS/CPS/CES 2023 Annual Compliance Workbook</t>
  </si>
  <si>
    <t>Total Electricity Supplied in CY 2023 under all contracts (per 90-Day Resettlement figures from DOER)</t>
  </si>
  <si>
    <t>Total Number of Contracts in CY 2023 for Contracts Executed or Extended before 1/1/2020</t>
  </si>
  <si>
    <t>Total Electricity Supplied in CY 2023 for Contracts Executed or Extended before 1/1/2020</t>
  </si>
  <si>
    <t>Total Electricity Supplied in CY 2023 for contracts executed or extended on or after 1/1/2020</t>
  </si>
  <si>
    <t>Table 1A:  2023 Retail Products and Load Obligations</t>
  </si>
  <si>
    <r>
      <t xml:space="preserve">TABLE 6:  </t>
    </r>
    <r>
      <rPr>
        <b/>
        <u/>
        <sz val="12"/>
        <rFont val="Times New Roman"/>
        <family val="1"/>
      </rPr>
      <t xml:space="preserve">RPS Class I -- Solar Carve Out </t>
    </r>
    <r>
      <rPr>
        <b/>
        <i/>
        <u/>
        <sz val="12"/>
        <rFont val="Times New Roman"/>
        <family val="1"/>
      </rPr>
      <t>(SCO)</t>
    </r>
    <r>
      <rPr>
        <b/>
        <u/>
        <sz val="12"/>
        <rFont val="Times New Roman"/>
        <family val="1"/>
      </rPr>
      <t xml:space="preserve"> Annual Compliance Calculations</t>
    </r>
  </si>
  <si>
    <t xml:space="preserve"> = These are Formula Cells that automatically calculate values.  Do not enter any values or change any formulas without DOER approval. </t>
  </si>
  <si>
    <t>Quantity of excess Attributes that can be Banked [=lesser of M and N]</t>
  </si>
  <si>
    <t>Total Electricity Supplied under contracts executed or extended before 6/28/2013 [from Table 2B, col. F]</t>
  </si>
  <si>
    <t>Total Electricity Supplied in under contracts executed or extended on or after 6/28/2013 [from Table 2B, col. G]</t>
  </si>
  <si>
    <t>Electricity Supplied under contracts executed or extended on or before 4/25/2014 [from Table 2c, col. F]</t>
  </si>
  <si>
    <t>Electricity Supplied under contracts executed or extended after 4/25/2014 and on or before 5/8/2016 [from Table 2c, col. H]</t>
  </si>
  <si>
    <t>Total Electricity Supplied under contracts executed or extended after 5/8/2016 [from Table 2c, col. I]</t>
  </si>
  <si>
    <t>Total Electricity Sold for each Retail Electricity Product, as defined in 225 CMR 14.09(2)(b)</t>
  </si>
  <si>
    <t>Total Electricity Sold for each Retail Electricity Product, as defined in 225 CMR 15.09(2)(b)</t>
  </si>
  <si>
    <t>Attributes NOT documented by Settled NEPOOL GIS RPS Class II Waste Energy Generation Certificates</t>
  </si>
  <si>
    <t>Quantity of excess SCO Renewable Generation Attributes that can be Banked [=lesser of O and P]</t>
  </si>
  <si>
    <t>Quantity of excess SCO II Renewable Generation Attributes that can be Banked [=lesser of P and Q]</t>
  </si>
  <si>
    <t>Quantity of excess RPS Class II Renewable Attributes that can be Banked (lesser of K and L)</t>
  </si>
  <si>
    <t>Quantity of excess Waste Energy Attributes that can be Banked [=lesser of K and L]</t>
  </si>
  <si>
    <t>Quantity of excess Alternative Energy that can be Banked (lesser of K and L)</t>
  </si>
  <si>
    <t>Total Electricity Sold for each Retail Electricity Product, as defined in 225 CMR 16.09(2)(b)</t>
  </si>
  <si>
    <t>Total eectricity supplied under contracts executed or extended before 1/1/2020</t>
  </si>
  <si>
    <t>Total electricity supplied under contracts executed on or after 1/1/2020</t>
  </si>
  <si>
    <t>Quantity of excess CPS Attributes [=K-L but not &lt;0]</t>
  </si>
  <si>
    <t>Limit on excess CPS Attributes available for Banking [=30% of L]</t>
  </si>
  <si>
    <t>Quantity of excess CPS Attributes that can be Banked [=lesser of M and N]</t>
  </si>
  <si>
    <t>Quantity of excess Clean Energy Generation Attributes that can be Banked [=lesser of M and N]</t>
  </si>
  <si>
    <t>Limit on excess Clean Energy Generation Attributes available for Banking            [=O12 * J23]</t>
  </si>
  <si>
    <t>Quantity of excess CES-E Attributes [=K-L but not &lt;0]</t>
  </si>
  <si>
    <t>Total electricity supplied under contracts executed on or after 1/1/2019</t>
  </si>
  <si>
    <t>Total electricity supplied under contracts executed or extended before 1/1/2019</t>
  </si>
  <si>
    <t>Total Electricity Sold for each Retail Electricity Product, as defined in 225 CMR 14.09(2)(b) [from Table 2a. col. C]</t>
  </si>
  <si>
    <t>Calculated ACP Totals for CY 2023 for RPS/APS/CPS  ONLY</t>
  </si>
  <si>
    <t>Table 2A:  Allocation by Sub-account or Product Name of CY2023 Retail Load Obligation by Date of Contract Served</t>
  </si>
  <si>
    <t>Total Electricity Supplied in CY2023 under all contracts (per 90-Day Resettlement figures from DOER)</t>
  </si>
  <si>
    <t>Total Number of Contracts in CY2023 for Contracts Executed or Extended before 01/01/2019</t>
  </si>
  <si>
    <t>Total Electricity Supplied in CY2023 Under Contracts Executed or Extended before 01/01/2019</t>
  </si>
  <si>
    <t>Total Electricity Supplied in CY2023 under contracts executed or extended on or after 01/01/2019</t>
  </si>
  <si>
    <t>Total Number of Contracts in CY2023 for Contracts Executed or Extended on or before 6/28/2013</t>
  </si>
  <si>
    <t>Total Electricity Supplied in CY2023 Under Contracts Executed or Extended on or before 6/28/2013</t>
  </si>
  <si>
    <t>Total Electricity Supplied in CY2023 under contracts Executed or Extended after 6/28/2013</t>
  </si>
  <si>
    <t>Table 2B:  Allocation by Sub-account or Product Name of CY2023 Retail Load Obligation by date of contract served</t>
  </si>
  <si>
    <t>Total Number of Contracts in CY2023 for contracts executed or extended before 4/25/2014</t>
  </si>
  <si>
    <t>Total Electricity Supplied in CY2023 for contracts executed or extended before 4/25/2014</t>
  </si>
  <si>
    <t>Total Number of Contracts in CY2023 for contracts executed or extended on or after 4/25/2014 and before 5/8/2016</t>
  </si>
  <si>
    <t>Total Electricity Supplied in CY2023 for contracts executed or extended on or after 4/25/2014 and before 5/8/2016</t>
  </si>
  <si>
    <t>Total Electricity Supplied in CY2023 under contracts executed or extended on or after 5/8/2016</t>
  </si>
  <si>
    <t>Table 2C:  Allocation by Sub-account or Product Name of CY2023 Retail Load Obligation by date of contract served</t>
  </si>
  <si>
    <t>Table 2D:  Allocation by Sub-account or Product Name of CY2023 Retail Load Obligation by Date of Contract Served</t>
  </si>
  <si>
    <t>Table 2Di:  Annual Projection of CPS EXEMPT LOAD (for future planning purposes)</t>
  </si>
  <si>
    <t>TABLE 4:  Generation Attributes/Certificates NOT Settled in Supplier's Sub-accounts</t>
  </si>
  <si>
    <t>Quantity of excess RPS Class II Waste Energy Generation Attributes [=I-J, but not &lt;0]</t>
  </si>
  <si>
    <t>Limit on excess Attributes available for Banking [=30% of O]</t>
  </si>
  <si>
    <t>Quantity of excess RPS Class I Attributes [=K-O but not &lt;0]</t>
  </si>
  <si>
    <t>Quantity of excess Attributes that can be Banked [=lesser of Q and P]</t>
  </si>
  <si>
    <t>Quantity of excess SCO II Renewable Generation Attributes [=L-O, but not &lt;0]</t>
  </si>
  <si>
    <t>Quantity of excess RPS Class II Renewable Attributes =(I-J but not &lt;0)</t>
  </si>
  <si>
    <t>Limit on excess RPS Class II Renewable Attributes available for Banking =(30% of J)</t>
  </si>
  <si>
    <r>
      <t>Total RPS Class I Renewable Generation Attributes used to fulfill the Product’s "Green" marketing claims (over and above the RPS obligation)</t>
    </r>
    <r>
      <rPr>
        <b/>
        <u/>
        <sz val="8"/>
        <rFont val="Calibri"/>
        <family val="2"/>
      </rPr>
      <t xml:space="preserve"> [PLEASE DO NOT INCLUDE ANY RESERVED CERTIFICATES]</t>
    </r>
    <r>
      <rPr>
        <b/>
        <sz val="8"/>
        <rFont val="Calibri"/>
        <family val="2"/>
      </rPr>
      <t xml:space="preserve">                 MWh</t>
    </r>
  </si>
  <si>
    <r>
      <t xml:space="preserve">Total Electricity Sold in CY 2023 for each Green Power Product </t>
    </r>
    <r>
      <rPr>
        <b/>
        <u/>
        <sz val="8"/>
        <rFont val="Calibri"/>
        <family val="2"/>
      </rPr>
      <t>[PLEASE DO NOT INCLUDE ANY MWH REPRESENTED BY RESERVED CERTIFICATES]</t>
    </r>
    <r>
      <rPr>
        <b/>
        <sz val="8"/>
        <rFont val="Calibri"/>
        <family val="2"/>
      </rPr>
      <t xml:space="preserve"> MWh</t>
    </r>
  </si>
  <si>
    <t>TABLE 2A  Electricity Supplied under Retail Contracts Executed or Extended before January 1, 2019</t>
  </si>
  <si>
    <t>Clean Energy Standard -Existing Generation Certificates NOT documented by Regularly Settled NEPOOL GIS CES-E</t>
  </si>
  <si>
    <t>FOR SOLAR CARVE-OUT I</t>
  </si>
  <si>
    <t>TABLE 2B:  Determination of Electricity Supplied under Exempt SCO I Retail Contracts</t>
  </si>
  <si>
    <t>Calendar Year</t>
  </si>
  <si>
    <r>
      <t xml:space="preserve">Total Sales Obligation for each </t>
    </r>
    <r>
      <rPr>
        <b/>
        <i/>
        <sz val="7.5"/>
        <rFont val="Arial"/>
        <family val="2"/>
      </rPr>
      <t>column D</t>
    </r>
    <r>
      <rPr>
        <b/>
        <sz val="7.5"/>
        <rFont val="Arial"/>
        <family val="2"/>
      </rPr>
      <t xml:space="preserve"> Product or Product subtotal  [=L12 * D]</t>
    </r>
  </si>
  <si>
    <r>
      <t xml:space="preserve">Total Sales Obligationfor each </t>
    </r>
    <r>
      <rPr>
        <b/>
        <i/>
        <sz val="7.5"/>
        <rFont val="Arial"/>
        <family val="2"/>
      </rPr>
      <t>column E</t>
    </r>
    <r>
      <rPr>
        <b/>
        <sz val="7.5"/>
        <rFont val="Arial"/>
        <family val="2"/>
      </rPr>
      <t xml:space="preserve"> Product or Product subtotal  [=M12 * E]</t>
    </r>
  </si>
  <si>
    <r>
      <t xml:space="preserve">NOTE that Solar Clearinghouse Auction Reminted SRECs are to be included in Column F (along with CY SRECs), </t>
    </r>
    <r>
      <rPr>
        <b/>
        <u/>
        <sz val="10"/>
        <rFont val="Arial"/>
        <family val="2"/>
      </rPr>
      <t>not</t>
    </r>
    <r>
      <rPr>
        <b/>
        <i/>
        <u/>
        <sz val="10"/>
        <rFont val="Arial"/>
        <family val="2"/>
      </rPr>
      <t xml:space="preserve"> in Columns H or I as Banked SRECs.</t>
    </r>
  </si>
  <si>
    <r>
      <rPr>
        <b/>
        <i/>
        <u/>
        <sz val="10"/>
        <rFont val="Arial"/>
        <family val="2"/>
      </rPr>
      <t>NOTE</t>
    </r>
    <r>
      <rPr>
        <b/>
        <i/>
        <sz val="10"/>
        <rFont val="Arial"/>
        <family val="2"/>
      </rPr>
      <t xml:space="preserve"> that any unbankable SRECs can be used for non-SCO Class I obligation (Table 5), but </t>
    </r>
    <r>
      <rPr>
        <b/>
        <i/>
        <u/>
        <sz val="10"/>
        <rFont val="Arial"/>
        <family val="2"/>
      </rPr>
      <t>not</t>
    </r>
    <r>
      <rPr>
        <b/>
        <i/>
        <sz val="10"/>
        <rFont val="Arial"/>
        <family val="2"/>
      </rPr>
      <t xml:space="preserve"> for SCO II obligation.  See Table 1B.</t>
    </r>
  </si>
  <si>
    <t xml:space="preserve"> =Contents of these cells were copied from Table 2A.  </t>
  </si>
  <si>
    <t xml:space="preserve"> =Contents of these cells were copied from Table 2B.  </t>
  </si>
  <si>
    <t xml:space="preserve"> =Contents of these cells were copied from Table 2C.  </t>
  </si>
  <si>
    <t xml:space="preserve"> =Contents of these cells were copied from Table 2D.  </t>
  </si>
  <si>
    <t>CY2023</t>
  </si>
  <si>
    <t>CY2024</t>
  </si>
  <si>
    <r>
      <t xml:space="preserve">      I hereby certify, under the pains and penalties of perjury, that I have personally examined and am familiar with the information submitted herein and, based upon my inquiry of those individuals immediately responsible for obtaining the information, I believe that the information is true, accurate, and complete.  I am aware that there are significant penalties, both civil and criminal, for submitting false information, including possible fines and imprisonment. My signature below certifies that the information submitted in Section 1; Tables 1A, 2A and 2E in Section 2a; and Tables 5, 6, 7 and 12 and 13 in Section 2f of this workbook, are to </t>
    </r>
    <r>
      <rPr>
        <sz val="12"/>
        <color theme="1"/>
        <rFont val="Times New Roman"/>
        <family val="1"/>
      </rPr>
      <t>c</t>
    </r>
    <r>
      <rPr>
        <sz val="12"/>
        <rFont val="Times New Roman"/>
        <family val="1"/>
      </rPr>
      <t xml:space="preserve">omply with the annual compliance filing pursuant to 310 CMR 7.75(6); my signature further certifies that the information submitted in </t>
    </r>
    <r>
      <rPr>
        <sz val="12"/>
        <color theme="1"/>
        <rFont val="Times New Roman"/>
        <family val="1"/>
      </rPr>
      <t xml:space="preserve">Tab 14 section 2g and in the required NEPOOL GIS Reports are to </t>
    </r>
    <r>
      <rPr>
        <sz val="12"/>
        <rFont val="Times New Roman"/>
        <family val="1"/>
      </rPr>
      <t>comply with 310 CMR 7.75(9)(c)2.a.</t>
    </r>
  </si>
  <si>
    <t>2023 Greenhouse Gas (GHG) Emissions represented by NEPOOL GIS renewable or clean energy certificates</t>
  </si>
  <si>
    <t>Certificates from Non-Emitting Fuels (RPS Class I, Class II, CES and CES-E)</t>
  </si>
  <si>
    <t>Certificates from Emitting Fuels (RPS Class I, Class II, APS and CES)</t>
  </si>
  <si>
    <t>Nuclear</t>
  </si>
  <si>
    <t>Fuel Cell</t>
  </si>
  <si>
    <r>
      <t xml:space="preserve">MWh and Emissions to be entered into </t>
    </r>
    <r>
      <rPr>
        <b/>
        <i/>
        <sz val="11"/>
        <color theme="1"/>
        <rFont val="Calibri"/>
        <family val="2"/>
        <scheme val="minor"/>
      </rPr>
      <t>Steps 1 through 3</t>
    </r>
    <r>
      <rPr>
        <b/>
        <sz val="11"/>
        <color theme="1"/>
        <rFont val="Calibri"/>
        <family val="2"/>
        <scheme val="minor"/>
      </rPr>
      <t xml:space="preserve"> of the 2023 AQ32 spreadsheet as required by 310 CMR 7.75(9)(c)2.b. that is due in September 2025.</t>
    </r>
  </si>
  <si>
    <r>
      <rPr>
        <b/>
        <sz val="11"/>
        <color theme="1"/>
        <rFont val="Calibri"/>
        <family val="2"/>
        <scheme val="minor"/>
      </rPr>
      <t>NOTE</t>
    </r>
    <r>
      <rPr>
        <sz val="10"/>
        <rFont val="Arial"/>
        <family val="2"/>
      </rPr>
      <t xml:space="preserve"> that emission calculations are shown in Rows 37 through 51 below.</t>
    </r>
  </si>
  <si>
    <t xml:space="preserve"> =Enter the number of renewable or clean energy certificates from the Settled Certificate report by fuel tpe.</t>
  </si>
  <si>
    <r>
      <rPr>
        <b/>
        <sz val="10"/>
        <rFont val="Arial"/>
        <family val="2"/>
      </rPr>
      <t xml:space="preserve">NOTE: </t>
    </r>
    <r>
      <rPr>
        <sz val="10"/>
        <rFont val="Arial"/>
        <family val="2"/>
      </rPr>
      <t>Retail Load will be the exact MWh value from the total in Column C of the "CES" tab of this Workbook.</t>
    </r>
  </si>
  <si>
    <r>
      <rPr>
        <b/>
        <sz val="10"/>
        <rFont val="Arial"/>
        <family val="2"/>
      </rPr>
      <t>NOTE:</t>
    </r>
    <r>
      <rPr>
        <sz val="10"/>
        <rFont val="Arial"/>
        <family val="2"/>
      </rPr>
      <t xml:space="preserve"> The 310 CMR 7.75(4)b. requirement to report MWh by emitting and non-emitting electricity generators, state, and fuel is satisfied by submittal of this tab and your Settled Certificate report.</t>
    </r>
  </si>
  <si>
    <r>
      <rPr>
        <b/>
        <sz val="10"/>
        <rFont val="Arial"/>
        <family val="2"/>
      </rPr>
      <t xml:space="preserve">NOTE: </t>
    </r>
    <r>
      <rPr>
        <sz val="10"/>
        <rFont val="Arial"/>
        <family val="2"/>
      </rPr>
      <t>Any renewable or clean energy certificates claimed in this report must be settled in a NEPOOL GIS Massachusetts subaccount.</t>
    </r>
  </si>
  <si>
    <r>
      <rPr>
        <b/>
        <sz val="10"/>
        <rFont val="Arial"/>
        <family val="2"/>
      </rPr>
      <t>NOTE:</t>
    </r>
    <r>
      <rPr>
        <sz val="10"/>
        <rFont val="Arial"/>
        <family val="2"/>
      </rPr>
      <t xml:space="preserve"> You must contact MassDEP regarding eligible certificates from other non-emitting fuels before entering certificates here.</t>
    </r>
  </si>
  <si>
    <r>
      <rPr>
        <b/>
        <sz val="10"/>
        <rFont val="Arial"/>
        <family val="2"/>
      </rPr>
      <t>NOTE:</t>
    </r>
    <r>
      <rPr>
        <sz val="10"/>
        <rFont val="Arial"/>
        <family val="2"/>
      </rPr>
      <t xml:space="preserve"> MA Solar Carve Out certificates are also RPS Class I certificates and should be included in this report.</t>
    </r>
  </si>
  <si>
    <r>
      <rPr>
        <b/>
        <sz val="10"/>
        <rFont val="Arial"/>
        <family val="2"/>
      </rPr>
      <t xml:space="preserve">NOTE: </t>
    </r>
    <r>
      <rPr>
        <sz val="10"/>
        <rFont val="Arial"/>
        <family val="2"/>
      </rPr>
      <t>MA CPS certificates should NOT be included in this report.</t>
    </r>
  </si>
  <si>
    <r>
      <rPr>
        <b/>
        <sz val="10"/>
        <rFont val="Arial"/>
        <family val="2"/>
      </rPr>
      <t xml:space="preserve">NOTE: </t>
    </r>
    <r>
      <rPr>
        <sz val="10"/>
        <rFont val="Arial"/>
        <family val="2"/>
      </rPr>
      <t>Solar Thermal certificates do not generate electricity and therefore should NOT be included in this report.</t>
    </r>
  </si>
  <si>
    <r>
      <rPr>
        <b/>
        <sz val="10"/>
        <rFont val="Arial"/>
        <family val="2"/>
      </rPr>
      <t xml:space="preserve">NOTE: </t>
    </r>
    <r>
      <rPr>
        <sz val="10"/>
        <rFont val="Arial"/>
        <family val="2"/>
      </rPr>
      <t>APS certificates should NOT be included in this report, other than Fuel Cell that generate electricity.</t>
    </r>
  </si>
  <si>
    <r>
      <t xml:space="preserve">NOTE </t>
    </r>
    <r>
      <rPr>
        <sz val="10"/>
        <rFont val="Arial"/>
        <family val="2"/>
      </rPr>
      <t>that Heat Rates (MMBTU/MWh) are from EIA 923 data for New England and New York, except Municipal Solid Waste which is specific to MA.</t>
    </r>
  </si>
  <si>
    <r>
      <t>Non-Biogenic Non-Combustion CO</t>
    </r>
    <r>
      <rPr>
        <vertAlign val="subscript"/>
        <sz val="11"/>
        <color theme="1"/>
        <rFont val="Calibri"/>
        <family val="2"/>
        <scheme val="minor"/>
      </rPr>
      <t>2</t>
    </r>
    <r>
      <rPr>
        <sz val="10"/>
        <rFont val="Arial"/>
        <family val="2"/>
      </rPr>
      <t xml:space="preserve"> (lb CO</t>
    </r>
    <r>
      <rPr>
        <vertAlign val="subscript"/>
        <sz val="11"/>
        <color theme="1"/>
        <rFont val="Calibri"/>
        <family val="2"/>
        <scheme val="minor"/>
      </rPr>
      <t>2</t>
    </r>
    <r>
      <rPr>
        <sz val="10"/>
        <rFont val="Arial"/>
        <family val="2"/>
      </rPr>
      <t>/MWh)</t>
    </r>
  </si>
  <si>
    <t>Table 16A:  Calculated 2023 ACP Totals for RPS/APS/CPS  (Due to MassCEC)</t>
  </si>
  <si>
    <t>Table 16B:  Calculated 2023 ACP Totals for CES and CES-E (Due to MassDEP)</t>
  </si>
  <si>
    <t>Load_MWH</t>
  </si>
  <si>
    <t>Num C 1</t>
  </si>
  <si>
    <t>MWH_B 1</t>
  </si>
  <si>
    <t>MWH_A 1</t>
  </si>
  <si>
    <t>NumP-1</t>
  </si>
  <si>
    <t>NumP-2</t>
  </si>
  <si>
    <t>NumP-3</t>
  </si>
  <si>
    <t>NumP-4</t>
  </si>
  <si>
    <t>NumP-5</t>
  </si>
  <si>
    <t>MWHP_1</t>
  </si>
  <si>
    <t>MWHP_2</t>
  </si>
  <si>
    <t>MWHP_3</t>
  </si>
  <si>
    <t>MWHP-_4</t>
  </si>
  <si>
    <t>MWHP_5</t>
  </si>
  <si>
    <t>RPS_NonSCO</t>
  </si>
  <si>
    <t>Exempt</t>
  </si>
  <si>
    <t>Net Load</t>
  </si>
  <si>
    <t>Banked_2</t>
  </si>
  <si>
    <t>Banked_1</t>
  </si>
  <si>
    <t>RPS Obligation</t>
  </si>
  <si>
    <t>RPS Obligation_B</t>
  </si>
  <si>
    <t>RPS Obligation_A</t>
  </si>
  <si>
    <t>RPS SCO Renewable Generation Attributes Banked from CY2021 Annual Compliance</t>
  </si>
  <si>
    <t>RPS SCO  Renewable Generation Attributes Banked from CY2022 Annual Compliance</t>
  </si>
  <si>
    <r>
      <t xml:space="preserve">RPS Class I Generation Attributes </t>
    </r>
    <r>
      <rPr>
        <b/>
        <i/>
        <sz val="8"/>
        <rFont val="Arial"/>
        <family val="2"/>
      </rPr>
      <t>Banked</t>
    </r>
    <r>
      <rPr>
        <b/>
        <sz val="8"/>
        <rFont val="Arial"/>
        <family val="2"/>
      </rPr>
      <t xml:space="preserve"> from CY2021 Annual Compliance</t>
    </r>
  </si>
  <si>
    <t>RPS Class I Generation Attributes Banked from CY2022 Annual Compliance</t>
  </si>
  <si>
    <t>RPS SCO II Renewable Generation Attributes Banked from CY2021 Annual Compliance</t>
  </si>
  <si>
    <t>RPS SCO II Renewable Generation Attributes Banked from CY2022 Annual Compliance</t>
  </si>
  <si>
    <t>RPS Class II Generation Attributes Banked from CY2021 Annual Compliance</t>
  </si>
  <si>
    <t>RPS Class II Renewable Generation Attributes Banked from CY2022 Annual Compliance</t>
  </si>
  <si>
    <t>RPS Class II Waste Energy Generation Attributes Banked from CY2021 Annual Compliance</t>
  </si>
  <si>
    <t>RPS Class II Waste Energy Generation Attributes Banked from CY2022 Annual Compliance</t>
  </si>
  <si>
    <t>APS Alternative Generation Attributes Banked from CY2021 Annual Compliance</t>
  </si>
  <si>
    <t xml:space="preserve"> APS Alternative Generation Attributes Banked from CY2022 Annual Compliance</t>
  </si>
  <si>
    <r>
      <t xml:space="preserve">Clean Peak Energy Generation Attributes </t>
    </r>
    <r>
      <rPr>
        <b/>
        <i/>
        <sz val="8"/>
        <rFont val="Arial"/>
        <family val="2"/>
      </rPr>
      <t>Banked</t>
    </r>
    <r>
      <rPr>
        <b/>
        <sz val="8"/>
        <rFont val="Arial"/>
        <family val="2"/>
      </rPr>
      <t xml:space="preserve"> from CY2021 Annual Compliance</t>
    </r>
  </si>
  <si>
    <r>
      <t xml:space="preserve">Clean Peak Energy Generation Attributes </t>
    </r>
    <r>
      <rPr>
        <b/>
        <i/>
        <sz val="8"/>
        <rFont val="Arial"/>
        <family val="2"/>
      </rPr>
      <t>Banked</t>
    </r>
    <r>
      <rPr>
        <b/>
        <sz val="8"/>
        <rFont val="Arial"/>
        <family val="2"/>
      </rPr>
      <t xml:space="preserve"> from CY2022 Annual Compliance</t>
    </r>
  </si>
  <si>
    <r>
      <t xml:space="preserve">CES Generation Attributes </t>
    </r>
    <r>
      <rPr>
        <b/>
        <i/>
        <sz val="8"/>
        <rFont val="Arial"/>
        <family val="2"/>
      </rPr>
      <t>Banked</t>
    </r>
    <r>
      <rPr>
        <b/>
        <sz val="8"/>
        <rFont val="Arial"/>
        <family val="2"/>
      </rPr>
      <t xml:space="preserve"> from CY2021 Annual Compliance</t>
    </r>
  </si>
  <si>
    <t>CES Generation Attributes Banked from CY2022 Annual Compliance</t>
  </si>
  <si>
    <r>
      <t xml:space="preserve">CES-E Generation Certificates </t>
    </r>
    <r>
      <rPr>
        <b/>
        <i/>
        <sz val="8"/>
        <rFont val="Arial"/>
        <family val="2"/>
      </rPr>
      <t>Banked</t>
    </r>
    <r>
      <rPr>
        <b/>
        <sz val="8"/>
        <rFont val="Arial"/>
        <family val="2"/>
      </rPr>
      <t xml:space="preserve"> from CY2021 Annual Compliance</t>
    </r>
  </si>
  <si>
    <r>
      <t xml:space="preserve">CES-E Generation Certificates </t>
    </r>
    <r>
      <rPr>
        <b/>
        <i/>
        <sz val="8"/>
        <rFont val="Arial"/>
        <family val="2"/>
      </rPr>
      <t>Banked</t>
    </r>
    <r>
      <rPr>
        <b/>
        <sz val="8"/>
        <rFont val="Arial"/>
        <family val="2"/>
      </rPr>
      <t xml:space="preserve"> from CY2022 Annual Compliance</t>
    </r>
  </si>
  <si>
    <t>SCO Obligation_A</t>
  </si>
  <si>
    <t>SCO Obligation_B</t>
  </si>
  <si>
    <t>Exempt_A</t>
  </si>
  <si>
    <t>Exempt_B</t>
  </si>
  <si>
    <t>SRECII Banked_2</t>
  </si>
  <si>
    <t>SRECII Banked_1</t>
  </si>
  <si>
    <t>RECS ClassII Banked_1</t>
  </si>
  <si>
    <t>RECS ClassII Banked_2</t>
  </si>
  <si>
    <t>WECS Not settled</t>
  </si>
  <si>
    <t>WECS  Banked_2</t>
  </si>
  <si>
    <t>WECS Banked_1</t>
  </si>
  <si>
    <t>CPECS  Banked_2</t>
  </si>
  <si>
    <t>CPECS Banked_1</t>
  </si>
  <si>
    <t>CESE Settled</t>
  </si>
  <si>
    <t>G26</t>
  </si>
  <si>
    <t>G27</t>
  </si>
  <si>
    <t>G28</t>
  </si>
  <si>
    <t>G29</t>
  </si>
  <si>
    <t>G30</t>
  </si>
  <si>
    <t>G31</t>
  </si>
  <si>
    <t>who is named in Section 1.4 of the Massachusetts RPS/APS/CES/CPS 2023 Annual Compliance Filing as Authorized Representative, is authorized to execute said Filing on the behalf of</t>
  </si>
  <si>
    <t xml:space="preserve">Emily Lamb </t>
  </si>
  <si>
    <t xml:space="preserve">Jason Brown </t>
  </si>
  <si>
    <t>='1. FilerInfo'!C35</t>
  </si>
  <si>
    <t>='1. FilerInfo'!C34</t>
  </si>
  <si>
    <t>Massachusetts Clean Energy Center</t>
  </si>
  <si>
    <t>294 Washington St. </t>
  </si>
  <si>
    <t>Suite 1150 </t>
  </si>
  <si>
    <t>Boston, MA 02108 </t>
  </si>
  <si>
    <t>617.315.9327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</si>
</sst>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quot;$&quot;#,##0.00"/>
    <numFmt numFmtId="166" formatCode="0.0000%"/>
    <numFmt numFmtId="167" formatCode="_(* #,##0_);_(* \(#,##0\);_(* &quot;-&quot;??_);_(@_)"/>
    <numFmt numFmtId="168" formatCode="0.0000"/>
    <numFmt numFmtId="169" formatCode="0.000"/>
    <numFmt numFmtId="170" formatCode="0.000000000"/>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name val="Arial"/>
      <family val="2"/>
    </font>
    <font>
      <b/>
      <u/>
      <sz val="12"/>
      <name val="Arial"/>
      <family val="2"/>
    </font>
    <font>
      <i/>
      <sz val="10"/>
      <name val="Arial"/>
      <family val="2"/>
    </font>
    <font>
      <sz val="12"/>
      <name val="Arial"/>
      <family val="2"/>
    </font>
    <font>
      <b/>
      <sz val="10"/>
      <name val="Arial"/>
      <family val="2"/>
    </font>
    <font>
      <b/>
      <sz val="7"/>
      <name val="Arial"/>
      <family val="2"/>
    </font>
    <font>
      <b/>
      <sz val="8"/>
      <name val="Arial"/>
      <family val="2"/>
    </font>
    <font>
      <b/>
      <sz val="7.5"/>
      <name val="Arial"/>
      <family val="2"/>
    </font>
    <font>
      <b/>
      <i/>
      <sz val="8"/>
      <name val="Arial"/>
      <family val="2"/>
    </font>
    <font>
      <sz val="7"/>
      <name val="Arial"/>
      <family val="2"/>
    </font>
    <font>
      <sz val="8"/>
      <name val="Arial"/>
      <family val="2"/>
    </font>
    <font>
      <sz val="9"/>
      <name val="Arial"/>
      <family val="2"/>
    </font>
    <font>
      <sz val="12"/>
      <color indexed="8"/>
      <name val="Calibri"/>
      <family val="2"/>
    </font>
    <font>
      <b/>
      <sz val="12"/>
      <color indexed="8"/>
      <name val="Calibri"/>
      <family val="2"/>
    </font>
    <font>
      <i/>
      <sz val="12"/>
      <color indexed="8"/>
      <name val="Calibri"/>
      <family val="2"/>
    </font>
    <font>
      <b/>
      <sz val="11"/>
      <color indexed="8"/>
      <name val="Calibri"/>
      <family val="2"/>
    </font>
    <font>
      <b/>
      <i/>
      <sz val="10"/>
      <color indexed="8"/>
      <name val="Calibri"/>
      <family val="2"/>
    </font>
    <font>
      <i/>
      <sz val="11"/>
      <name val="Calibri"/>
      <family val="2"/>
    </font>
    <font>
      <sz val="10"/>
      <name val="Arial"/>
      <family val="2"/>
    </font>
    <font>
      <b/>
      <sz val="12"/>
      <color indexed="9"/>
      <name val="Calibri"/>
      <family val="2"/>
    </font>
    <font>
      <b/>
      <i/>
      <u/>
      <sz val="10"/>
      <color indexed="8"/>
      <name val="Calibri"/>
      <family val="2"/>
    </font>
    <font>
      <b/>
      <sz val="11"/>
      <name val="Arial"/>
      <family val="2"/>
    </font>
    <font>
      <sz val="11"/>
      <name val="Arial"/>
      <family val="2"/>
    </font>
    <font>
      <b/>
      <i/>
      <u/>
      <sz val="12"/>
      <name val="Arial"/>
      <family val="2"/>
    </font>
    <font>
      <b/>
      <sz val="10"/>
      <color indexed="8"/>
      <name val="Calibri"/>
      <family val="2"/>
    </font>
    <font>
      <b/>
      <i/>
      <sz val="11"/>
      <color indexed="8"/>
      <name val="Calibri"/>
      <family val="2"/>
    </font>
    <font>
      <b/>
      <i/>
      <sz val="10"/>
      <name val="Calibri"/>
      <family val="2"/>
    </font>
    <font>
      <sz val="11"/>
      <name val="Calibri"/>
      <family val="2"/>
    </font>
    <font>
      <b/>
      <sz val="11"/>
      <name val="Calibri"/>
      <family val="2"/>
    </font>
    <font>
      <sz val="10"/>
      <color indexed="8"/>
      <name val="Calibri"/>
      <family val="2"/>
    </font>
    <font>
      <b/>
      <sz val="12"/>
      <name val="Times New Roman"/>
      <family val="1"/>
    </font>
    <font>
      <b/>
      <sz val="11"/>
      <name val="Times New Roman"/>
      <family val="1"/>
    </font>
    <font>
      <sz val="6"/>
      <name val="Times New Roman"/>
      <family val="1"/>
    </font>
    <font>
      <sz val="9"/>
      <name val="Times New Roman"/>
      <family val="1"/>
    </font>
    <font>
      <b/>
      <sz val="10"/>
      <name val="Calibri"/>
      <family val="2"/>
    </font>
    <font>
      <b/>
      <sz val="9"/>
      <name val="Calibri"/>
      <family val="2"/>
    </font>
    <font>
      <sz val="10"/>
      <name val="Calibri"/>
      <family val="2"/>
    </font>
    <font>
      <sz val="12"/>
      <name val="Times New Roman"/>
      <family val="1"/>
    </font>
    <font>
      <b/>
      <i/>
      <sz val="10"/>
      <name val="Arial"/>
      <family val="2"/>
    </font>
    <font>
      <b/>
      <sz val="8"/>
      <name val="Calibri"/>
      <family val="2"/>
    </font>
    <font>
      <b/>
      <sz val="7"/>
      <name val="Times New Roman"/>
      <family val="1"/>
    </font>
    <font>
      <u/>
      <sz val="10"/>
      <color indexed="12"/>
      <name val="Arial"/>
      <family val="2"/>
    </font>
    <font>
      <b/>
      <sz val="10"/>
      <name val="Calibri"/>
      <family val="2"/>
      <scheme val="minor"/>
    </font>
    <font>
      <i/>
      <sz val="11"/>
      <color indexed="8"/>
      <name val="Calibri"/>
      <family val="2"/>
    </font>
    <font>
      <sz val="12"/>
      <color indexed="8"/>
      <name val="Times New Roman"/>
      <family val="1"/>
    </font>
    <font>
      <b/>
      <sz val="7.5"/>
      <color indexed="8"/>
      <name val="Arial"/>
      <family val="2"/>
    </font>
    <font>
      <sz val="10"/>
      <color indexed="9"/>
      <name val="Arial"/>
      <family val="2"/>
    </font>
    <font>
      <sz val="10"/>
      <color indexed="8"/>
      <name val="Arial"/>
      <family val="2"/>
    </font>
    <font>
      <sz val="11"/>
      <name val="Times New Roman"/>
      <family val="1"/>
    </font>
    <font>
      <sz val="8"/>
      <color indexed="8"/>
      <name val="Calibri"/>
      <family val="2"/>
    </font>
    <font>
      <b/>
      <sz val="8"/>
      <color indexed="8"/>
      <name val="Calibri"/>
      <family val="2"/>
    </font>
    <font>
      <b/>
      <sz val="14"/>
      <color indexed="9"/>
      <name val="Calibri"/>
      <family val="2"/>
    </font>
    <font>
      <b/>
      <i/>
      <u/>
      <sz val="11"/>
      <color indexed="8"/>
      <name val="Calibri"/>
      <family val="2"/>
    </font>
    <font>
      <b/>
      <i/>
      <sz val="11"/>
      <name val="Calibri"/>
      <family val="2"/>
    </font>
    <font>
      <b/>
      <i/>
      <sz val="7.5"/>
      <name val="Arial"/>
      <family val="2"/>
    </font>
    <font>
      <b/>
      <i/>
      <u/>
      <sz val="10"/>
      <name val="Arial"/>
      <family val="2"/>
    </font>
    <font>
      <b/>
      <sz val="9"/>
      <color indexed="10"/>
      <name val="Arial"/>
      <family val="2"/>
    </font>
    <font>
      <b/>
      <sz val="11"/>
      <name val="Calibri"/>
      <family val="2"/>
      <scheme val="minor"/>
    </font>
    <font>
      <b/>
      <i/>
      <sz val="11"/>
      <name val="Calibri"/>
      <family val="2"/>
      <scheme val="minor"/>
    </font>
    <font>
      <b/>
      <sz val="14"/>
      <name val="Times New Roman"/>
      <family val="1"/>
    </font>
    <font>
      <b/>
      <i/>
      <shadow/>
      <sz val="18"/>
      <name val="Times New Roman"/>
      <family val="1"/>
    </font>
    <font>
      <sz val="10"/>
      <name val="Tahoma"/>
      <family val="2"/>
    </font>
    <font>
      <b/>
      <u/>
      <sz val="11"/>
      <name val="Times New Roman"/>
      <family val="1"/>
    </font>
    <font>
      <b/>
      <sz val="10"/>
      <color indexed="9"/>
      <name val="Calibri"/>
      <family val="2"/>
    </font>
    <font>
      <b/>
      <sz val="12"/>
      <color indexed="9"/>
      <name val="Arial"/>
      <family val="2"/>
    </font>
    <font>
      <b/>
      <sz val="14"/>
      <color indexed="9"/>
      <name val="Arial"/>
      <family val="2"/>
    </font>
    <font>
      <b/>
      <i/>
      <sz val="14"/>
      <color indexed="9"/>
      <name val="Arial"/>
      <family val="2"/>
    </font>
    <font>
      <b/>
      <sz val="12"/>
      <color indexed="8"/>
      <name val="Arial"/>
      <family val="2"/>
    </font>
    <font>
      <b/>
      <sz val="13"/>
      <name val="Times New Roman"/>
      <family val="1"/>
    </font>
    <font>
      <sz val="10"/>
      <name val="Times New Roman"/>
      <family val="1"/>
    </font>
    <font>
      <sz val="4"/>
      <name val="Times New Roman"/>
      <family val="1"/>
    </font>
    <font>
      <i/>
      <sz val="12"/>
      <name val="Times New Roman"/>
      <family val="1"/>
    </font>
    <font>
      <b/>
      <sz val="12"/>
      <color indexed="8"/>
      <name val="Calibri"/>
      <family val="2"/>
      <scheme val="minor"/>
    </font>
    <font>
      <sz val="9"/>
      <name val="Calibri"/>
      <family val="2"/>
    </font>
    <font>
      <b/>
      <sz val="16"/>
      <name val="Times New Roman"/>
      <family val="1"/>
    </font>
    <font>
      <b/>
      <i/>
      <u/>
      <sz val="8"/>
      <name val="Arial"/>
      <family val="2"/>
    </font>
    <font>
      <b/>
      <i/>
      <sz val="13"/>
      <name val="Arial"/>
      <family val="2"/>
    </font>
    <font>
      <b/>
      <u/>
      <sz val="13"/>
      <name val="Arial"/>
      <family val="2"/>
    </font>
    <font>
      <b/>
      <sz val="15"/>
      <name val="Times New Roman"/>
      <family val="1"/>
    </font>
    <font>
      <i/>
      <sz val="11"/>
      <name val="Times New Roman"/>
      <family val="1"/>
    </font>
    <font>
      <b/>
      <u/>
      <sz val="12"/>
      <color indexed="8"/>
      <name val="Calibri"/>
      <family val="2"/>
    </font>
    <font>
      <b/>
      <sz val="9"/>
      <color indexed="8"/>
      <name val="Calibri"/>
      <family val="2"/>
    </font>
    <font>
      <sz val="12"/>
      <color indexed="8"/>
      <name val="Times New Roman"/>
      <family val="1"/>
    </font>
    <font>
      <sz val="8"/>
      <color indexed="8"/>
      <name val="Times New Roman"/>
      <family val="1"/>
    </font>
    <font>
      <b/>
      <i/>
      <sz val="10"/>
      <color indexed="8"/>
      <name val="Times New Roman"/>
      <family val="1"/>
    </font>
    <font>
      <b/>
      <i/>
      <sz val="9.5"/>
      <color indexed="8"/>
      <name val="Times New Roman"/>
      <family val="1"/>
    </font>
    <font>
      <b/>
      <sz val="10"/>
      <color indexed="8"/>
      <name val="Times New Roman"/>
      <family val="1"/>
    </font>
    <font>
      <sz val="10"/>
      <color indexed="8"/>
      <name val="Times New Roman"/>
      <family val="1"/>
    </font>
    <font>
      <b/>
      <i/>
      <sz val="11"/>
      <color indexed="8"/>
      <name val="Times New Roman"/>
      <family val="1"/>
    </font>
    <font>
      <b/>
      <i/>
      <u/>
      <sz val="11"/>
      <color indexed="8"/>
      <name val="Times New Roman"/>
      <family val="1"/>
    </font>
    <font>
      <b/>
      <sz val="11"/>
      <color indexed="8"/>
      <name val="Times New Roman"/>
      <family val="1"/>
    </font>
    <font>
      <b/>
      <sz val="12"/>
      <color indexed="8"/>
      <name val="Times New Roman"/>
      <family val="1"/>
    </font>
    <font>
      <sz val="11"/>
      <color indexed="8"/>
      <name val="Times New Roman"/>
      <family val="1"/>
    </font>
    <font>
      <b/>
      <sz val="14"/>
      <color indexed="8"/>
      <name val="Times New Roman"/>
      <family val="1"/>
    </font>
    <font>
      <i/>
      <sz val="12"/>
      <color indexed="8"/>
      <name val="Times New Roman"/>
      <family val="1"/>
    </font>
    <font>
      <b/>
      <i/>
      <sz val="10"/>
      <name val="Times New Roman"/>
      <family val="1"/>
    </font>
    <font>
      <b/>
      <i/>
      <sz val="12"/>
      <name val="Times New Roman"/>
      <family val="1"/>
    </font>
    <font>
      <b/>
      <sz val="12"/>
      <color indexed="9"/>
      <name val="Times New Roman"/>
      <family val="1"/>
    </font>
    <font>
      <b/>
      <sz val="10"/>
      <name val="Times New Roman"/>
      <family val="1"/>
    </font>
    <font>
      <b/>
      <u/>
      <sz val="12"/>
      <name val="Times New Roman"/>
      <family val="1"/>
    </font>
    <font>
      <b/>
      <u/>
      <sz val="13"/>
      <name val="Times New Roman"/>
      <family val="1"/>
    </font>
    <font>
      <b/>
      <i/>
      <u/>
      <sz val="10"/>
      <color indexed="8"/>
      <name val="Times New Roman"/>
      <family val="1"/>
    </font>
    <font>
      <sz val="10"/>
      <name val="Arial"/>
      <family val="2"/>
    </font>
    <font>
      <b/>
      <sz val="11"/>
      <color theme="1"/>
      <name val="Calibri"/>
      <family val="2"/>
      <scheme val="minor"/>
    </font>
    <font>
      <b/>
      <sz val="9"/>
      <name val="Arial"/>
      <family val="2"/>
    </font>
    <font>
      <sz val="8"/>
      <name val="Verdana"/>
      <family val="2"/>
    </font>
    <font>
      <b/>
      <i/>
      <sz val="13"/>
      <color theme="0"/>
      <name val="Arial"/>
      <family val="2"/>
    </font>
    <font>
      <b/>
      <sz val="10"/>
      <color theme="1"/>
      <name val="Arial"/>
      <family val="2"/>
    </font>
    <font>
      <sz val="10"/>
      <color theme="0"/>
      <name val="Arial"/>
      <family val="2"/>
    </font>
    <font>
      <sz val="8"/>
      <color theme="1"/>
      <name val="Arial"/>
      <family val="2"/>
    </font>
    <font>
      <sz val="12"/>
      <color rgb="FFFFFFFF"/>
      <name val="Calibri"/>
      <family val="2"/>
    </font>
    <font>
      <sz val="10"/>
      <color rgb="FFFFFFFF"/>
      <name val="Arial"/>
      <family val="2"/>
    </font>
    <font>
      <sz val="11"/>
      <color rgb="FFFFFFFF"/>
      <name val="Calibri"/>
      <family val="2"/>
    </font>
    <font>
      <b/>
      <sz val="9"/>
      <color theme="1"/>
      <name val="Calibri"/>
      <family val="2"/>
    </font>
    <font>
      <b/>
      <sz val="9"/>
      <color theme="1"/>
      <name val="Arial"/>
      <family val="2"/>
    </font>
    <font>
      <sz val="11"/>
      <color theme="0"/>
      <name val="Calibri"/>
      <family val="2"/>
    </font>
    <font>
      <sz val="11"/>
      <color theme="0"/>
      <name val="Times New Roman"/>
      <family val="1"/>
    </font>
    <font>
      <sz val="8"/>
      <color theme="0"/>
      <name val="Times New Roman"/>
      <family val="1"/>
    </font>
    <font>
      <b/>
      <u/>
      <sz val="11"/>
      <color theme="1"/>
      <name val="Calibri"/>
      <family val="2"/>
      <scheme val="minor"/>
    </font>
    <font>
      <u/>
      <sz val="10"/>
      <name val="Arial"/>
      <family val="2"/>
    </font>
    <font>
      <vertAlign val="subscript"/>
      <sz val="11"/>
      <color theme="1"/>
      <name val="Calibri"/>
      <family val="2"/>
      <scheme val="minor"/>
    </font>
    <font>
      <vertAlign val="subscript"/>
      <sz val="10"/>
      <name val="Arial"/>
      <family val="2"/>
    </font>
    <font>
      <b/>
      <i/>
      <sz val="11"/>
      <color theme="1"/>
      <name val="Calibri"/>
      <family val="2"/>
      <scheme val="minor"/>
    </font>
    <font>
      <b/>
      <vertAlign val="subscript"/>
      <sz val="11"/>
      <color theme="1"/>
      <name val="Calibri"/>
      <family val="2"/>
      <scheme val="minor"/>
    </font>
    <font>
      <b/>
      <i/>
      <u/>
      <sz val="11"/>
      <color theme="1"/>
      <name val="Calibri"/>
      <family val="2"/>
      <scheme val="minor"/>
    </font>
    <font>
      <b/>
      <u/>
      <vertAlign val="subscript"/>
      <sz val="11"/>
      <color theme="1"/>
      <name val="Calibri"/>
      <family val="2"/>
      <scheme val="minor"/>
    </font>
    <font>
      <i/>
      <sz val="11"/>
      <color theme="1"/>
      <name val="Calibri"/>
      <family val="2"/>
      <scheme val="minor"/>
    </font>
    <font>
      <b/>
      <sz val="8"/>
      <color indexed="8"/>
      <name val="Arial"/>
      <family val="2"/>
    </font>
    <font>
      <b/>
      <sz val="12"/>
      <color theme="1"/>
      <name val="Times New Roman"/>
      <family val="1"/>
    </font>
    <font>
      <u/>
      <sz val="10"/>
      <name val="Times New Roman"/>
      <family val="1"/>
    </font>
    <font>
      <b/>
      <u/>
      <sz val="14"/>
      <name val="Times New Roman"/>
      <family val="1"/>
    </font>
    <font>
      <sz val="10"/>
      <name val="Times"/>
      <family val="1"/>
    </font>
    <font>
      <u/>
      <sz val="12"/>
      <color indexed="8"/>
      <name val="Calibri"/>
      <family val="2"/>
    </font>
    <font>
      <i/>
      <u/>
      <sz val="12"/>
      <color indexed="8"/>
      <name val="Calibri"/>
      <family val="2"/>
    </font>
    <font>
      <b/>
      <i/>
      <u/>
      <sz val="12"/>
      <color indexed="8"/>
      <name val="Calibri"/>
      <family val="2"/>
    </font>
    <font>
      <sz val="12"/>
      <color theme="1"/>
      <name val="Times New Roman"/>
      <family val="1"/>
    </font>
    <font>
      <sz val="12"/>
      <color theme="0"/>
      <name val="Calibri"/>
      <family val="2"/>
    </font>
    <font>
      <b/>
      <vertAlign val="subscript"/>
      <sz val="11"/>
      <name val="Calibri"/>
      <family val="2"/>
      <scheme val="minor"/>
    </font>
    <font>
      <sz val="10"/>
      <color theme="1"/>
      <name val="Arial"/>
      <family val="2"/>
    </font>
    <font>
      <sz val="10"/>
      <color theme="0"/>
      <name val="Times New Roman"/>
      <family val="1"/>
    </font>
    <font>
      <b/>
      <i/>
      <sz val="9"/>
      <name val="Arial"/>
      <family val="2"/>
    </font>
    <font>
      <i/>
      <sz val="11"/>
      <color rgb="FF000000"/>
      <name val="Calibri"/>
      <family val="2"/>
    </font>
    <font>
      <b/>
      <sz val="11"/>
      <color rgb="FF000000"/>
      <name val="Calibri"/>
      <family val="2"/>
    </font>
    <font>
      <b/>
      <i/>
      <sz val="11"/>
      <color rgb="FF000000"/>
      <name val="Calibri"/>
      <family val="2"/>
    </font>
    <font>
      <b/>
      <i/>
      <u/>
      <sz val="18"/>
      <color indexed="8"/>
      <name val="Calibri"/>
      <family val="2"/>
    </font>
    <font>
      <b/>
      <sz val="7.5"/>
      <color rgb="FF000000"/>
      <name val="Arial"/>
      <family val="2"/>
    </font>
    <font>
      <sz val="12"/>
      <color theme="1"/>
      <name val="Calibri"/>
      <family val="2"/>
      <scheme val="minor"/>
    </font>
    <font>
      <sz val="11"/>
      <name val="Calibri"/>
      <family val="2"/>
      <scheme val="minor"/>
    </font>
    <font>
      <b/>
      <sz val="9"/>
      <color indexed="81"/>
      <name val="Tahoma"/>
      <family val="2"/>
    </font>
    <font>
      <sz val="10"/>
      <color theme="0"/>
      <name val="Calibri"/>
      <family val="2"/>
    </font>
    <font>
      <b/>
      <sz val="12"/>
      <color theme="0"/>
      <name val="Calibri"/>
      <family val="2"/>
    </font>
    <font>
      <b/>
      <u/>
      <sz val="8"/>
      <name val="Calibri"/>
      <family val="2"/>
    </font>
    <font>
      <sz val="8"/>
      <name val="Arial"/>
      <family val="2"/>
    </font>
    <font>
      <b/>
      <sz val="11"/>
      <color theme="7" tint="-0.499984740745262"/>
      <name val="Calibri"/>
      <family val="2"/>
      <scheme val="minor"/>
    </font>
    <font>
      <b/>
      <i/>
      <u/>
      <sz val="12"/>
      <name val="Times New Roman"/>
      <family val="1"/>
    </font>
    <font>
      <sz val="7"/>
      <name val="Times New Roman"/>
      <family val="1"/>
    </font>
    <font>
      <b/>
      <sz val="11"/>
      <color theme="1"/>
      <name val="Times New Roman"/>
      <family val="1"/>
    </font>
    <font>
      <sz val="8"/>
      <name val="Times New Roman"/>
      <family val="1"/>
    </font>
    <font>
      <b/>
      <i/>
      <sz val="12"/>
      <color theme="1"/>
      <name val="Times New Roman"/>
      <family val="1"/>
    </font>
    <font>
      <b/>
      <u/>
      <sz val="10"/>
      <name val="Arial"/>
      <family val="2"/>
    </font>
    <font>
      <sz val="12"/>
      <name val="Calibri"/>
      <family val="2"/>
      <scheme val="minor"/>
    </font>
    <font>
      <sz val="9"/>
      <color indexed="81"/>
      <name val="Tahoma"/>
      <family val="2"/>
    </font>
  </fonts>
  <fills count="2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lightUp">
        <bgColor indexed="9"/>
      </patternFill>
    </fill>
    <fill>
      <patternFill patternType="solid">
        <fgColor indexed="23"/>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E0E0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solid">
        <fgColor rgb="FF99FF66"/>
        <bgColor indexed="64"/>
      </patternFill>
    </fill>
    <fill>
      <patternFill patternType="solid">
        <fgColor rgb="FFFFFF9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CCFF9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rgb="FF00B0F0"/>
        <bgColor indexed="64"/>
      </patternFill>
    </fill>
    <fill>
      <patternFill patternType="solid">
        <fgColor rgb="FFDCE6F1"/>
        <bgColor rgb="FF000000"/>
      </patternFill>
    </fill>
  </fills>
  <borders count="33">
    <border>
      <left/>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theme="0"/>
      </left>
      <right/>
      <top style="thin">
        <color theme="0"/>
      </top>
      <bottom style="thin">
        <color theme="0"/>
      </bottom>
      <diagonal/>
    </border>
  </borders>
  <cellStyleXfs count="23">
    <xf numFmtId="0" fontId="0" fillId="0" borderId="0"/>
    <xf numFmtId="43" fontId="10" fillId="0" borderId="0" applyFont="0" applyFill="0" applyBorder="0" applyAlignment="0" applyProtection="0"/>
    <xf numFmtId="0" fontId="52" fillId="0" borderId="0" applyNumberFormat="0" applyFill="0" applyBorder="0" applyAlignment="0" applyProtection="0">
      <alignment vertical="top"/>
      <protection locked="0"/>
    </xf>
    <xf numFmtId="0" fontId="10" fillId="0" borderId="0"/>
    <xf numFmtId="44" fontId="10" fillId="0" borderId="0" applyFont="0" applyFill="0" applyBorder="0" applyAlignment="0" applyProtection="0"/>
    <xf numFmtId="0" fontId="8" fillId="0" borderId="0"/>
    <xf numFmtId="0" fontId="7" fillId="0" borderId="0"/>
    <xf numFmtId="43" fontId="10" fillId="0" borderId="0" applyFont="0" applyFill="0" applyBorder="0" applyAlignment="0" applyProtection="0"/>
    <xf numFmtId="0" fontId="6" fillId="0" borderId="0"/>
    <xf numFmtId="44" fontId="113" fillId="0" borderId="0" applyFont="0" applyFill="0" applyBorder="0" applyAlignment="0" applyProtection="0"/>
    <xf numFmtId="9" fontId="113"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157" fillId="0" borderId="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021">
    <xf numFmtId="0" fontId="0" fillId="0" borderId="0" xfId="0"/>
    <xf numFmtId="0" fontId="14" fillId="0" borderId="0" xfId="0" applyFont="1"/>
    <xf numFmtId="0" fontId="0" fillId="0" borderId="0" xfId="0" applyAlignment="1">
      <alignment horizontal="center" vertical="center"/>
    </xf>
    <xf numFmtId="0" fontId="22" fillId="0" borderId="0" xfId="0" applyFont="1"/>
    <xf numFmtId="0" fontId="25" fillId="0" borderId="0" xfId="0" applyFont="1"/>
    <xf numFmtId="0" fontId="23" fillId="0" borderId="0" xfId="0" applyFont="1"/>
    <xf numFmtId="0" fontId="0" fillId="0" borderId="0" xfId="0" applyAlignment="1">
      <alignment horizontal="right" vertical="center"/>
    </xf>
    <xf numFmtId="0" fontId="29" fillId="0" borderId="0" xfId="0" applyFont="1"/>
    <xf numFmtId="0" fontId="0" fillId="2" borderId="12" xfId="0" applyFill="1" applyBorder="1"/>
    <xf numFmtId="0" fontId="0" fillId="0" borderId="0" xfId="0" applyAlignment="1">
      <alignment horizontal="center"/>
    </xf>
    <xf numFmtId="0" fontId="21" fillId="0" borderId="0" xfId="0" applyFont="1" applyAlignment="1">
      <alignment horizontal="center" vertical="center"/>
    </xf>
    <xf numFmtId="0" fontId="0" fillId="0" borderId="0" xfId="0" applyAlignment="1">
      <alignment vertical="center"/>
    </xf>
    <xf numFmtId="0" fontId="16" fillId="0" borderId="0" xfId="0" applyFont="1" applyAlignment="1">
      <alignment horizontal="center"/>
    </xf>
    <xf numFmtId="0" fontId="10" fillId="0" borderId="0" xfId="0" applyFont="1"/>
    <xf numFmtId="0" fontId="0" fillId="9" borderId="0" xfId="0" applyFill="1"/>
    <xf numFmtId="0" fontId="23" fillId="9" borderId="0" xfId="0" applyFont="1" applyFill="1"/>
    <xf numFmtId="0" fontId="20" fillId="0" borderId="0" xfId="0" applyFont="1" applyAlignment="1">
      <alignment horizontal="center" vertical="center"/>
    </xf>
    <xf numFmtId="3" fontId="0" fillId="0" borderId="0" xfId="0" applyNumberFormat="1" applyAlignment="1">
      <alignment vertical="center" wrapText="1"/>
    </xf>
    <xf numFmtId="0" fontId="0" fillId="9" borderId="0" xfId="0" applyFill="1" applyAlignment="1">
      <alignment vertical="center"/>
    </xf>
    <xf numFmtId="0" fontId="33" fillId="0" borderId="0" xfId="0" applyFont="1"/>
    <xf numFmtId="0" fontId="36" fillId="9" borderId="0" xfId="0" applyFont="1" applyFill="1" applyAlignment="1">
      <alignment horizontal="left" vertical="top" wrapText="1"/>
    </xf>
    <xf numFmtId="167" fontId="0" fillId="9" borderId="0" xfId="1" applyNumberFormat="1" applyFont="1" applyFill="1" applyAlignment="1">
      <alignment horizontal="right" vertical="center"/>
    </xf>
    <xf numFmtId="0" fontId="23" fillId="0" borderId="0" xfId="0" applyFont="1" applyAlignment="1">
      <alignment horizontal="right"/>
    </xf>
    <xf numFmtId="0" fontId="23" fillId="9" borderId="0" xfId="0" applyFont="1" applyFill="1" applyAlignment="1">
      <alignment horizontal="right"/>
    </xf>
    <xf numFmtId="0" fontId="0" fillId="0" borderId="0" xfId="0" applyAlignment="1">
      <alignment horizontal="right"/>
    </xf>
    <xf numFmtId="49" fontId="0" fillId="0" borderId="0" xfId="0" applyNumberFormat="1" applyAlignment="1">
      <alignment vertical="center"/>
    </xf>
    <xf numFmtId="49" fontId="0" fillId="0" borderId="0" xfId="0" applyNumberFormat="1" applyAlignment="1">
      <alignment horizontal="center" vertical="center"/>
    </xf>
    <xf numFmtId="49" fontId="0" fillId="0" borderId="0" xfId="0" applyNumberFormat="1" applyAlignment="1">
      <alignment horizontal="center"/>
    </xf>
    <xf numFmtId="49" fontId="15" fillId="0" borderId="0" xfId="0" applyNumberFormat="1" applyFont="1" applyAlignment="1">
      <alignment horizontal="right"/>
    </xf>
    <xf numFmtId="49" fontId="0" fillId="0" borderId="0" xfId="0" applyNumberFormat="1"/>
    <xf numFmtId="49" fontId="41" fillId="9" borderId="0" xfId="0" applyNumberFormat="1" applyFont="1" applyFill="1" applyAlignment="1">
      <alignment vertical="center"/>
    </xf>
    <xf numFmtId="0" fontId="23" fillId="0" borderId="0" xfId="3" applyFont="1"/>
    <xf numFmtId="0" fontId="23" fillId="0" borderId="0" xfId="3" applyFont="1" applyAlignment="1">
      <alignment horizontal="center"/>
    </xf>
    <xf numFmtId="0" fontId="60" fillId="0" borderId="0" xfId="3" applyFont="1"/>
    <xf numFmtId="0" fontId="24" fillId="0" borderId="0" xfId="3" applyFont="1"/>
    <xf numFmtId="0" fontId="40" fillId="0" borderId="0" xfId="3" applyFont="1"/>
    <xf numFmtId="0" fontId="26" fillId="0" borderId="0" xfId="3" applyFont="1"/>
    <xf numFmtId="0" fontId="9" fillId="0" borderId="0" xfId="3" applyFont="1"/>
    <xf numFmtId="49" fontId="0" fillId="9" borderId="0" xfId="0" applyNumberFormat="1" applyFill="1" applyAlignment="1">
      <alignment vertical="center"/>
    </xf>
    <xf numFmtId="0" fontId="12" fillId="9" borderId="0" xfId="0" applyFont="1" applyFill="1" applyAlignment="1" applyProtection="1">
      <alignment vertical="center"/>
      <protection locked="0"/>
    </xf>
    <xf numFmtId="0" fontId="27" fillId="9" borderId="0" xfId="0" applyFont="1" applyFill="1" applyAlignment="1">
      <alignment vertical="top" wrapText="1"/>
    </xf>
    <xf numFmtId="0" fontId="0" fillId="9" borderId="0" xfId="0" applyFill="1" applyAlignment="1">
      <alignment vertical="center" wrapText="1"/>
    </xf>
    <xf numFmtId="49" fontId="0" fillId="9" borderId="0" xfId="0" applyNumberFormat="1" applyFill="1" applyAlignment="1">
      <alignment horizontal="center" vertical="center"/>
    </xf>
    <xf numFmtId="49" fontId="15" fillId="9" borderId="0" xfId="0" applyNumberFormat="1" applyFont="1" applyFill="1" applyAlignment="1">
      <alignment horizontal="right" vertical="center"/>
    </xf>
    <xf numFmtId="0" fontId="35" fillId="9" borderId="0" xfId="0" applyFont="1" applyFill="1" applyAlignment="1">
      <alignment horizontal="center" vertical="center" wrapText="1"/>
    </xf>
    <xf numFmtId="0" fontId="0" fillId="9" borderId="31" xfId="0" applyFill="1" applyBorder="1"/>
    <xf numFmtId="0" fontId="23" fillId="9" borderId="0" xfId="0" applyFont="1" applyFill="1" applyAlignment="1">
      <alignment horizontal="center"/>
    </xf>
    <xf numFmtId="0" fontId="9" fillId="9" borderId="0" xfId="0" applyFont="1" applyFill="1"/>
    <xf numFmtId="0" fontId="21" fillId="9" borderId="0" xfId="0" applyFont="1" applyFill="1" applyAlignment="1">
      <alignment wrapText="1"/>
    </xf>
    <xf numFmtId="0" fontId="10" fillId="9" borderId="0" xfId="0" applyFont="1" applyFill="1"/>
    <xf numFmtId="0" fontId="10" fillId="9" borderId="31" xfId="0" applyFont="1" applyFill="1" applyBorder="1"/>
    <xf numFmtId="0" fontId="74" fillId="9" borderId="0" xfId="0" applyFont="1" applyFill="1" applyAlignment="1">
      <alignment horizontal="center" vertical="top" wrapText="1"/>
    </xf>
    <xf numFmtId="3" fontId="0" fillId="9" borderId="0" xfId="0" applyNumberFormat="1" applyFill="1" applyAlignment="1">
      <alignment vertical="center" wrapText="1"/>
    </xf>
    <xf numFmtId="0" fontId="55" fillId="9" borderId="0" xfId="0" applyFont="1" applyFill="1"/>
    <xf numFmtId="0" fontId="14" fillId="9" borderId="0" xfId="0" applyFont="1" applyFill="1"/>
    <xf numFmtId="0" fontId="20" fillId="9" borderId="0" xfId="0" applyFont="1" applyFill="1" applyAlignment="1">
      <alignment horizontal="center" vertical="center"/>
    </xf>
    <xf numFmtId="0" fontId="0" fillId="9" borderId="0" xfId="0" applyFill="1" applyAlignment="1">
      <alignment horizontal="right" vertical="center"/>
    </xf>
    <xf numFmtId="0" fontId="70" fillId="9" borderId="0" xfId="0" applyFont="1" applyFill="1" applyAlignment="1" applyProtection="1">
      <alignment vertical="center"/>
      <protection locked="0"/>
    </xf>
    <xf numFmtId="3" fontId="0" fillId="9" borderId="0" xfId="0" applyNumberFormat="1" applyFill="1" applyAlignment="1">
      <alignment vertical="top" wrapText="1"/>
    </xf>
    <xf numFmtId="0" fontId="21" fillId="9" borderId="0" xfId="0" applyFont="1" applyFill="1" applyAlignment="1">
      <alignment horizontal="center" vertical="center"/>
    </xf>
    <xf numFmtId="0" fontId="0" fillId="9" borderId="0" xfId="0" applyFill="1" applyAlignment="1">
      <alignment horizontal="center"/>
    </xf>
    <xf numFmtId="0" fontId="60" fillId="9" borderId="0" xfId="3" applyFont="1" applyFill="1"/>
    <xf numFmtId="0" fontId="23" fillId="9" borderId="0" xfId="3" applyFont="1" applyFill="1"/>
    <xf numFmtId="0" fontId="61" fillId="9" borderId="0" xfId="3" applyFont="1" applyFill="1"/>
    <xf numFmtId="0" fontId="24" fillId="9" borderId="0" xfId="3" applyFont="1" applyFill="1"/>
    <xf numFmtId="0" fontId="70" fillId="0" borderId="0" xfId="0" applyFont="1" applyAlignment="1" applyProtection="1">
      <alignment vertical="center"/>
      <protection locked="0"/>
    </xf>
    <xf numFmtId="49" fontId="41" fillId="0" borderId="0" xfId="0" applyNumberFormat="1" applyFont="1" applyAlignment="1">
      <alignment vertical="center"/>
    </xf>
    <xf numFmtId="0" fontId="12" fillId="0" borderId="0" xfId="0" applyFont="1" applyAlignment="1" applyProtection="1">
      <alignment vertical="center"/>
      <protection locked="0"/>
    </xf>
    <xf numFmtId="0" fontId="10" fillId="0" borderId="0" xfId="0" applyFont="1" applyAlignment="1">
      <alignment horizontal="center" vertical="center"/>
    </xf>
    <xf numFmtId="0" fontId="10" fillId="0" borderId="0" xfId="0" applyFont="1" applyAlignment="1">
      <alignment vertical="center" wrapText="1"/>
    </xf>
    <xf numFmtId="0" fontId="10" fillId="0" borderId="0" xfId="3"/>
    <xf numFmtId="0" fontId="10" fillId="9" borderId="0" xfId="3" applyFill="1"/>
    <xf numFmtId="0" fontId="22" fillId="0" borderId="0" xfId="3" applyFont="1"/>
    <xf numFmtId="0" fontId="10" fillId="0" borderId="0" xfId="3" applyAlignment="1">
      <alignment vertical="center"/>
    </xf>
    <xf numFmtId="0" fontId="21" fillId="0" borderId="0" xfId="3" applyFont="1"/>
    <xf numFmtId="0" fontId="15" fillId="9" borderId="0" xfId="3" applyFont="1" applyFill="1" applyAlignment="1">
      <alignment vertical="center"/>
    </xf>
    <xf numFmtId="49" fontId="41" fillId="10" borderId="14" xfId="0" applyNumberFormat="1" applyFont="1" applyFill="1" applyBorder="1" applyAlignment="1">
      <alignment vertical="center"/>
    </xf>
    <xf numFmtId="49" fontId="41" fillId="9" borderId="0" xfId="0" applyNumberFormat="1" applyFont="1" applyFill="1" applyAlignment="1">
      <alignment horizontal="right" vertical="center"/>
    </xf>
    <xf numFmtId="0" fontId="11" fillId="5" borderId="14" xfId="0" applyFont="1" applyFill="1" applyBorder="1" applyAlignment="1">
      <alignment vertical="center"/>
    </xf>
    <xf numFmtId="0" fontId="62" fillId="9" borderId="0" xfId="0" applyFont="1" applyFill="1" applyAlignment="1">
      <alignment horizontal="center" vertical="center" wrapText="1"/>
    </xf>
    <xf numFmtId="0" fontId="37" fillId="14" borderId="17" xfId="0" applyFont="1" applyFill="1" applyBorder="1" applyAlignment="1">
      <alignment vertical="center" wrapText="1"/>
    </xf>
    <xf numFmtId="0" fontId="37" fillId="9" borderId="0" xfId="0" applyFont="1" applyFill="1" applyAlignment="1">
      <alignment wrapText="1"/>
    </xf>
    <xf numFmtId="0" fontId="63" fillId="0" borderId="0" xfId="0" applyFont="1" applyAlignment="1">
      <alignment vertical="center"/>
    </xf>
    <xf numFmtId="0" fontId="60" fillId="9" borderId="0" xfId="0" applyFont="1" applyFill="1" applyAlignment="1">
      <alignment horizontal="right"/>
    </xf>
    <xf numFmtId="0" fontId="26" fillId="9" borderId="0" xfId="0" applyFont="1" applyFill="1" applyAlignment="1">
      <alignment horizontal="left" vertical="center" wrapText="1"/>
    </xf>
    <xf numFmtId="0" fontId="26" fillId="9" borderId="14" xfId="0" applyFont="1" applyFill="1" applyBorder="1" applyAlignment="1">
      <alignment horizontal="left" vertical="center" wrapText="1"/>
    </xf>
    <xf numFmtId="0" fontId="24" fillId="16" borderId="13" xfId="0" applyFont="1" applyFill="1" applyBorder="1"/>
    <xf numFmtId="0" fontId="24" fillId="16" borderId="14" xfId="0" applyFont="1" applyFill="1" applyBorder="1"/>
    <xf numFmtId="0" fontId="24" fillId="16" borderId="15" xfId="0" applyFont="1" applyFill="1" applyBorder="1"/>
    <xf numFmtId="0" fontId="0" fillId="9" borderId="0" xfId="0" applyFill="1" applyAlignment="1">
      <alignment horizontal="right"/>
    </xf>
    <xf numFmtId="0" fontId="24" fillId="9" borderId="0" xfId="0" applyFont="1" applyFill="1" applyAlignment="1">
      <alignment horizontal="center" vertical="center"/>
    </xf>
    <xf numFmtId="0" fontId="33" fillId="9" borderId="0" xfId="0" applyFont="1" applyFill="1" applyAlignment="1">
      <alignment horizontal="right" wrapText="1"/>
    </xf>
    <xf numFmtId="0" fontId="38" fillId="9" borderId="0" xfId="0" applyFont="1" applyFill="1" applyAlignment="1">
      <alignment horizontal="center" vertical="center"/>
    </xf>
    <xf numFmtId="0" fontId="0" fillId="0" borderId="23" xfId="0" applyBorder="1"/>
    <xf numFmtId="0" fontId="0" fillId="9" borderId="20" xfId="0" applyFill="1" applyBorder="1"/>
    <xf numFmtId="0" fontId="49" fillId="19" borderId="24" xfId="0" applyFont="1" applyFill="1" applyBorder="1"/>
    <xf numFmtId="0" fontId="9" fillId="9" borderId="0" xfId="3" applyFont="1" applyFill="1"/>
    <xf numFmtId="0" fontId="23" fillId="9" borderId="0" xfId="3" applyFont="1" applyFill="1" applyAlignment="1">
      <alignment horizontal="center"/>
    </xf>
    <xf numFmtId="0" fontId="15" fillId="9" borderId="0" xfId="3" applyFont="1" applyFill="1" applyAlignment="1">
      <alignment horizontal="left" vertical="center"/>
    </xf>
    <xf numFmtId="0" fontId="10" fillId="9" borderId="0" xfId="3" applyFill="1" applyAlignment="1">
      <alignment horizontal="left" vertical="center"/>
    </xf>
    <xf numFmtId="0" fontId="9" fillId="9" borderId="0" xfId="3" applyFont="1" applyFill="1" applyAlignment="1">
      <alignment vertical="center"/>
    </xf>
    <xf numFmtId="0" fontId="25" fillId="9" borderId="0" xfId="3" applyFont="1" applyFill="1"/>
    <xf numFmtId="0" fontId="37" fillId="9" borderId="0" xfId="3" applyFont="1" applyFill="1" applyAlignment="1">
      <alignment vertical="center" wrapText="1"/>
    </xf>
    <xf numFmtId="0" fontId="10" fillId="9" borderId="0" xfId="3" applyFill="1" applyAlignment="1">
      <alignment vertical="center" wrapText="1"/>
    </xf>
    <xf numFmtId="0" fontId="26" fillId="8" borderId="13" xfId="3" applyFont="1" applyFill="1" applyBorder="1" applyAlignment="1">
      <alignment vertical="center"/>
    </xf>
    <xf numFmtId="0" fontId="10" fillId="8" borderId="14" xfId="3" applyFill="1" applyBorder="1" applyAlignment="1">
      <alignment vertical="center" wrapText="1"/>
    </xf>
    <xf numFmtId="0" fontId="10" fillId="4" borderId="12" xfId="3" applyFill="1" applyBorder="1"/>
    <xf numFmtId="0" fontId="25" fillId="9" borderId="0" xfId="3" applyFont="1" applyFill="1" applyAlignment="1">
      <alignment horizontal="left" wrapText="1"/>
    </xf>
    <xf numFmtId="0" fontId="24" fillId="9" borderId="0" xfId="3" applyFont="1" applyFill="1" applyAlignment="1">
      <alignment horizontal="left"/>
    </xf>
    <xf numFmtId="0" fontId="40" fillId="9" borderId="0" xfId="3" applyFont="1" applyFill="1"/>
    <xf numFmtId="0" fontId="21" fillId="9" borderId="0" xfId="3" applyFont="1" applyFill="1"/>
    <xf numFmtId="0" fontId="10" fillId="9" borderId="0" xfId="3" applyFill="1" applyAlignment="1">
      <alignment vertical="center"/>
    </xf>
    <xf numFmtId="0" fontId="21" fillId="9" borderId="0" xfId="3" applyFont="1" applyFill="1" applyAlignment="1">
      <alignment wrapText="1"/>
    </xf>
    <xf numFmtId="0" fontId="10" fillId="2" borderId="12" xfId="3" applyFill="1" applyBorder="1"/>
    <xf numFmtId="0" fontId="36" fillId="9" borderId="0" xfId="3" applyFont="1" applyFill="1" applyAlignment="1">
      <alignment horizontal="left" vertical="top" wrapText="1"/>
    </xf>
    <xf numFmtId="0" fontId="31" fillId="9" borderId="0" xfId="0" applyFont="1" applyFill="1" applyAlignment="1">
      <alignment vertical="center"/>
    </xf>
    <xf numFmtId="0" fontId="70" fillId="9" borderId="0" xfId="0" applyFont="1" applyFill="1" applyAlignment="1">
      <alignment vertical="center"/>
    </xf>
    <xf numFmtId="0" fontId="12" fillId="9" borderId="0" xfId="0" applyFont="1" applyFill="1" applyAlignment="1">
      <alignment vertical="center"/>
    </xf>
    <xf numFmtId="0" fontId="15" fillId="9" borderId="0" xfId="0" applyFont="1" applyFill="1" applyAlignment="1">
      <alignment horizontal="left" vertical="center"/>
    </xf>
    <xf numFmtId="0" fontId="0" fillId="9" borderId="0" xfId="0" applyFill="1" applyAlignment="1">
      <alignment horizontal="left" vertical="center"/>
    </xf>
    <xf numFmtId="0" fontId="15" fillId="9" borderId="0" xfId="0" applyFont="1" applyFill="1"/>
    <xf numFmtId="0" fontId="22" fillId="9" borderId="0" xfId="0" applyFont="1" applyFill="1" applyAlignment="1" applyProtection="1">
      <alignment wrapText="1"/>
      <protection locked="0"/>
    </xf>
    <xf numFmtId="0" fontId="10" fillId="9" borderId="0" xfId="0" applyFont="1" applyFill="1" applyAlignment="1" applyProtection="1">
      <alignment horizontal="right" vertical="center"/>
      <protection locked="0"/>
    </xf>
    <xf numFmtId="0" fontId="10" fillId="9" borderId="0" xfId="2" applyFont="1" applyFill="1" applyAlignment="1">
      <alignment vertical="center"/>
      <protection locked="0"/>
    </xf>
    <xf numFmtId="0" fontId="10" fillId="9" borderId="0" xfId="0" applyFont="1" applyFill="1" applyAlignment="1" applyProtection="1">
      <alignment vertical="center" wrapText="1"/>
      <protection locked="0"/>
    </xf>
    <xf numFmtId="0" fontId="10" fillId="9" borderId="0" xfId="0" applyFont="1" applyFill="1" applyProtection="1">
      <protection locked="0"/>
    </xf>
    <xf numFmtId="0" fontId="10" fillId="9" borderId="0" xfId="0" applyFont="1" applyFill="1" applyAlignment="1" applyProtection="1">
      <alignment horizontal="right" vertical="top"/>
      <protection locked="0"/>
    </xf>
    <xf numFmtId="0" fontId="15" fillId="9" borderId="0" xfId="0" applyFont="1" applyFill="1" applyAlignment="1">
      <alignment horizontal="center"/>
    </xf>
    <xf numFmtId="0" fontId="16" fillId="0" borderId="17" xfId="0" applyFont="1" applyBorder="1" applyAlignment="1">
      <alignment horizontal="center" vertical="center" wrapText="1"/>
    </xf>
    <xf numFmtId="3" fontId="0" fillId="15" borderId="21" xfId="0" applyNumberFormat="1" applyFill="1" applyBorder="1" applyAlignment="1">
      <alignment vertical="center" wrapText="1"/>
    </xf>
    <xf numFmtId="0" fontId="10" fillId="9" borderId="0" xfId="0" quotePrefix="1" applyFont="1" applyFill="1"/>
    <xf numFmtId="0" fontId="0" fillId="9" borderId="0" xfId="0" applyFill="1" applyProtection="1">
      <protection locked="0"/>
    </xf>
    <xf numFmtId="3" fontId="0" fillId="4" borderId="21" xfId="0" applyNumberFormat="1" applyFill="1" applyBorder="1" applyAlignment="1">
      <alignment vertical="center" wrapText="1"/>
    </xf>
    <xf numFmtId="0" fontId="0" fillId="9" borderId="0" xfId="0" applyFill="1" applyAlignment="1">
      <alignment horizontal="right" vertical="top" wrapText="1"/>
    </xf>
    <xf numFmtId="0" fontId="21" fillId="0" borderId="0" xfId="0" applyFont="1" applyAlignment="1">
      <alignment wrapText="1"/>
    </xf>
    <xf numFmtId="0" fontId="0" fillId="0" borderId="0" xfId="0" applyProtection="1">
      <protection locked="0"/>
    </xf>
    <xf numFmtId="0" fontId="10" fillId="9" borderId="0" xfId="0" applyFont="1" applyFill="1" applyAlignment="1">
      <alignment horizontal="right" vertical="top"/>
    </xf>
    <xf numFmtId="0" fontId="10" fillId="9" borderId="0" xfId="0" applyFont="1" applyFill="1" applyAlignment="1">
      <alignment vertical="center"/>
    </xf>
    <xf numFmtId="0" fontId="0" fillId="9" borderId="0" xfId="0" applyFill="1" applyAlignment="1">
      <alignment horizontal="center" vertical="center"/>
    </xf>
    <xf numFmtId="0" fontId="0" fillId="9" borderId="0" xfId="0" applyFill="1" applyAlignment="1">
      <alignment vertical="top" wrapText="1"/>
    </xf>
    <xf numFmtId="3" fontId="0" fillId="4" borderId="21" xfId="0" applyNumberFormat="1" applyFill="1" applyBorder="1" applyAlignment="1">
      <alignment vertical="top" wrapText="1"/>
    </xf>
    <xf numFmtId="0" fontId="22" fillId="5" borderId="12" xfId="0" applyFont="1" applyFill="1" applyBorder="1" applyAlignment="1">
      <alignment vertical="top"/>
    </xf>
    <xf numFmtId="0" fontId="22" fillId="9" borderId="0" xfId="0" applyFont="1" applyFill="1" applyAlignment="1">
      <alignment vertical="top" wrapText="1"/>
    </xf>
    <xf numFmtId="0" fontId="22" fillId="0" borderId="0" xfId="0" applyFont="1" applyAlignment="1">
      <alignment vertical="top" wrapText="1"/>
    </xf>
    <xf numFmtId="0" fontId="16" fillId="9" borderId="0" xfId="0" applyFont="1" applyFill="1" applyAlignment="1">
      <alignment horizontal="center"/>
    </xf>
    <xf numFmtId="0" fontId="15" fillId="9" borderId="0" xfId="0" applyFont="1" applyFill="1" applyAlignment="1">
      <alignment horizontal="right" vertical="center"/>
    </xf>
    <xf numFmtId="0" fontId="41" fillId="9" borderId="0" xfId="0" applyFont="1" applyFill="1"/>
    <xf numFmtId="0" fontId="22" fillId="9" borderId="0" xfId="0" applyFont="1" applyFill="1" applyAlignment="1">
      <alignment vertical="center"/>
    </xf>
    <xf numFmtId="0" fontId="22" fillId="9" borderId="0" xfId="0" applyFont="1" applyFill="1" applyAlignment="1">
      <alignment horizontal="left" vertical="center" wrapText="1"/>
    </xf>
    <xf numFmtId="0" fontId="0" fillId="9" borderId="0" xfId="0" applyFill="1" applyAlignment="1" applyProtection="1">
      <alignment vertical="center"/>
      <protection locked="0"/>
    </xf>
    <xf numFmtId="0" fontId="0" fillId="0" borderId="0" xfId="0" applyAlignment="1" applyProtection="1">
      <alignment vertical="center"/>
      <protection locked="0"/>
    </xf>
    <xf numFmtId="0" fontId="23" fillId="9" borderId="0" xfId="3" applyFont="1" applyFill="1" applyAlignment="1">
      <alignment horizontal="center" wrapText="1"/>
    </xf>
    <xf numFmtId="0" fontId="26" fillId="9" borderId="0" xfId="3" applyFont="1" applyFill="1"/>
    <xf numFmtId="0" fontId="40" fillId="9" borderId="0" xfId="3" applyFont="1" applyFill="1" applyAlignment="1">
      <alignment horizontal="center"/>
    </xf>
    <xf numFmtId="3" fontId="40" fillId="9" borderId="0" xfId="3" applyNumberFormat="1" applyFont="1" applyFill="1" applyAlignment="1">
      <alignment horizontal="center"/>
    </xf>
    <xf numFmtId="165" fontId="40" fillId="9" borderId="0" xfId="3" applyNumberFormat="1" applyFont="1" applyFill="1" applyAlignment="1">
      <alignment horizontal="center" vertical="center"/>
    </xf>
    <xf numFmtId="0" fontId="60" fillId="9" borderId="0" xfId="3" applyFont="1" applyFill="1" applyProtection="1">
      <protection locked="0"/>
    </xf>
    <xf numFmtId="0" fontId="35" fillId="9" borderId="0" xfId="3" applyFont="1" applyFill="1" applyAlignment="1" applyProtection="1">
      <alignment horizontal="center" vertical="center" wrapText="1"/>
      <protection locked="0"/>
    </xf>
    <xf numFmtId="0" fontId="23" fillId="9" borderId="0" xfId="3" applyFont="1" applyFill="1" applyProtection="1">
      <protection locked="0"/>
    </xf>
    <xf numFmtId="0" fontId="23" fillId="0" borderId="0" xfId="3" applyFont="1" applyProtection="1">
      <protection locked="0"/>
    </xf>
    <xf numFmtId="0" fontId="48" fillId="9" borderId="0" xfId="0" applyFont="1" applyFill="1" applyAlignment="1">
      <alignment horizontal="left" vertical="center" wrapText="1"/>
    </xf>
    <xf numFmtId="49" fontId="0" fillId="0" borderId="0" xfId="0" applyNumberFormat="1" applyAlignment="1" applyProtection="1">
      <alignment vertical="center"/>
      <protection locked="0"/>
    </xf>
    <xf numFmtId="49" fontId="59" fillId="0" borderId="0" xfId="0" applyNumberFormat="1" applyFont="1" applyAlignment="1" applyProtection="1">
      <alignment vertical="center"/>
      <protection locked="0"/>
    </xf>
    <xf numFmtId="49" fontId="0" fillId="9" borderId="4" xfId="0" applyNumberFormat="1" applyFill="1" applyBorder="1" applyAlignment="1" applyProtection="1">
      <alignment vertical="center"/>
      <protection locked="0"/>
    </xf>
    <xf numFmtId="49" fontId="0" fillId="9" borderId="24" xfId="0" applyNumberFormat="1" applyFill="1" applyBorder="1" applyAlignment="1" applyProtection="1">
      <alignment vertical="center"/>
      <protection locked="0"/>
    </xf>
    <xf numFmtId="49" fontId="0" fillId="9" borderId="1" xfId="0" applyNumberFormat="1" applyFill="1" applyBorder="1" applyAlignment="1" applyProtection="1">
      <alignment vertical="center"/>
      <protection locked="0"/>
    </xf>
    <xf numFmtId="49" fontId="0" fillId="9" borderId="23" xfId="0" applyNumberFormat="1" applyFill="1" applyBorder="1" applyAlignment="1" applyProtection="1">
      <alignment vertical="center"/>
      <protection locked="0"/>
    </xf>
    <xf numFmtId="49" fontId="0" fillId="0" borderId="0" xfId="0" applyNumberFormat="1" applyProtection="1">
      <protection locked="0"/>
    </xf>
    <xf numFmtId="3" fontId="47" fillId="9" borderId="0" xfId="0" applyNumberFormat="1" applyFont="1" applyFill="1" applyAlignment="1" applyProtection="1">
      <alignment horizontal="right"/>
      <protection locked="0"/>
    </xf>
    <xf numFmtId="3" fontId="45" fillId="9" borderId="0" xfId="0" applyNumberFormat="1" applyFont="1" applyFill="1" applyAlignment="1">
      <alignment vertical="center" shrinkToFit="1"/>
    </xf>
    <xf numFmtId="0" fontId="39" fillId="9" borderId="0" xfId="0" applyFont="1" applyFill="1" applyAlignment="1">
      <alignment horizontal="center" vertical="center" wrapText="1"/>
    </xf>
    <xf numFmtId="0" fontId="84" fillId="9" borderId="0" xfId="0" applyFont="1" applyFill="1" applyAlignment="1" applyProtection="1">
      <alignment wrapText="1"/>
      <protection locked="0"/>
    </xf>
    <xf numFmtId="0" fontId="84" fillId="0" borderId="23" xfId="0" applyFont="1" applyBorder="1" applyAlignment="1" applyProtection="1">
      <alignment horizontal="left" wrapText="1"/>
      <protection locked="0"/>
    </xf>
    <xf numFmtId="3" fontId="0" fillId="2" borderId="23" xfId="0" applyNumberFormat="1" applyFill="1" applyBorder="1" applyAlignment="1">
      <alignment vertical="center" wrapText="1"/>
    </xf>
    <xf numFmtId="0" fontId="22" fillId="9" borderId="0" xfId="0" applyFont="1" applyFill="1" applyAlignment="1">
      <alignment wrapText="1"/>
    </xf>
    <xf numFmtId="0" fontId="22" fillId="9" borderId="0" xfId="2" applyFont="1" applyFill="1" applyAlignment="1" applyProtection="1"/>
    <xf numFmtId="0" fontId="9" fillId="9" borderId="0" xfId="0" applyFont="1" applyFill="1" applyAlignment="1">
      <alignment vertical="center"/>
    </xf>
    <xf numFmtId="0" fontId="10" fillId="9" borderId="0" xfId="0" applyFont="1" applyFill="1" applyAlignment="1">
      <alignment horizontal="right"/>
    </xf>
    <xf numFmtId="0" fontId="57" fillId="9" borderId="0" xfId="0" applyFont="1" applyFill="1"/>
    <xf numFmtId="0" fontId="42" fillId="9" borderId="0" xfId="0" applyFont="1" applyFill="1" applyAlignment="1">
      <alignment horizontal="left"/>
    </xf>
    <xf numFmtId="0" fontId="43" fillId="9" borderId="0" xfId="0" applyFont="1" applyFill="1"/>
    <xf numFmtId="0" fontId="46" fillId="9" borderId="0" xfId="0" applyFont="1" applyFill="1" applyAlignment="1">
      <alignment horizontal="center" wrapText="1"/>
    </xf>
    <xf numFmtId="0" fontId="45" fillId="9" borderId="0" xfId="0" applyFont="1" applyFill="1" applyAlignment="1">
      <alignment vertical="top" wrapText="1"/>
    </xf>
    <xf numFmtId="0" fontId="45" fillId="9" borderId="0" xfId="0" applyFont="1" applyFill="1" applyAlignment="1">
      <alignment horizontal="center" wrapText="1"/>
    </xf>
    <xf numFmtId="0" fontId="48" fillId="9" borderId="0" xfId="0" applyFont="1" applyFill="1" applyAlignment="1">
      <alignment horizontal="right" vertical="center" wrapText="1"/>
    </xf>
    <xf numFmtId="0" fontId="44" fillId="9" borderId="0" xfId="0" applyFont="1" applyFill="1" applyAlignment="1">
      <alignment horizontal="left" vertical="center" wrapText="1"/>
    </xf>
    <xf numFmtId="0" fontId="15" fillId="9" borderId="0" xfId="0" applyFont="1" applyFill="1" applyAlignment="1">
      <alignment horizontal="right"/>
    </xf>
    <xf numFmtId="0" fontId="44" fillId="9" borderId="0" xfId="0" applyFont="1" applyFill="1"/>
    <xf numFmtId="0" fontId="33" fillId="9" borderId="0" xfId="0" applyFont="1" applyFill="1" applyAlignment="1">
      <alignment horizontal="right" vertical="center" wrapText="1"/>
    </xf>
    <xf numFmtId="0" fontId="93" fillId="9" borderId="0" xfId="3" applyFont="1" applyFill="1"/>
    <xf numFmtId="0" fontId="93" fillId="9" borderId="0" xfId="3" applyFont="1" applyFill="1" applyAlignment="1">
      <alignment horizontal="center"/>
    </xf>
    <xf numFmtId="0" fontId="94" fillId="9" borderId="0" xfId="3" applyFont="1" applyFill="1"/>
    <xf numFmtId="0" fontId="93" fillId="9" borderId="0" xfId="3" applyFont="1" applyFill="1" applyProtection="1">
      <protection locked="0"/>
    </xf>
    <xf numFmtId="0" fontId="95" fillId="9" borderId="0" xfId="3" applyFont="1" applyFill="1" applyAlignment="1" applyProtection="1">
      <alignment vertical="top" wrapText="1"/>
      <protection locked="0"/>
    </xf>
    <xf numFmtId="0" fontId="96" fillId="9" borderId="0" xfId="3" applyFont="1" applyFill="1" applyAlignment="1" applyProtection="1">
      <alignment vertical="top" wrapText="1"/>
      <protection locked="0"/>
    </xf>
    <xf numFmtId="0" fontId="97" fillId="9" borderId="0" xfId="3" applyFont="1" applyFill="1" applyAlignment="1" applyProtection="1">
      <alignment horizontal="center" vertical="center" wrapText="1"/>
      <protection locked="0"/>
    </xf>
    <xf numFmtId="0" fontId="94" fillId="9" borderId="0" xfId="3" applyFont="1" applyFill="1" applyProtection="1">
      <protection locked="0"/>
    </xf>
    <xf numFmtId="0" fontId="98" fillId="9" borderId="0" xfId="3" applyFont="1" applyFill="1"/>
    <xf numFmtId="0" fontId="93" fillId="9" borderId="0" xfId="3" applyFont="1" applyFill="1" applyAlignment="1">
      <alignment vertical="center"/>
    </xf>
    <xf numFmtId="0" fontId="101" fillId="9" borderId="0" xfId="3" applyFont="1" applyFill="1"/>
    <xf numFmtId="0" fontId="103" fillId="9" borderId="0" xfId="3" applyFont="1" applyFill="1"/>
    <xf numFmtId="0" fontId="104" fillId="9" borderId="0" xfId="6" applyFont="1" applyFill="1" applyAlignment="1">
      <alignment vertical="center"/>
    </xf>
    <xf numFmtId="0" fontId="99" fillId="9" borderId="0" xfId="3" applyFont="1" applyFill="1" applyAlignment="1">
      <alignment horizontal="center"/>
    </xf>
    <xf numFmtId="3" fontId="98" fillId="9" borderId="0" xfId="3" applyNumberFormat="1" applyFont="1" applyFill="1" applyAlignment="1">
      <alignment horizontal="center"/>
    </xf>
    <xf numFmtId="0" fontId="98" fillId="9" borderId="0" xfId="3" applyFont="1" applyFill="1" applyAlignment="1">
      <alignment horizontal="center"/>
    </xf>
    <xf numFmtId="0" fontId="102" fillId="9" borderId="0" xfId="3" applyFont="1" applyFill="1"/>
    <xf numFmtId="0" fontId="102" fillId="9" borderId="0" xfId="3" applyFont="1" applyFill="1" applyAlignment="1">
      <alignment horizontal="center" vertical="center" wrapText="1"/>
    </xf>
    <xf numFmtId="0" fontId="103" fillId="9" borderId="0" xfId="3" applyFont="1" applyFill="1" applyAlignment="1">
      <alignment horizontal="center"/>
    </xf>
    <xf numFmtId="0" fontId="105" fillId="9" borderId="0" xfId="3" applyFont="1" applyFill="1" applyAlignment="1">
      <alignment horizontal="left" wrapText="1"/>
    </xf>
    <xf numFmtId="0" fontId="106" fillId="9" borderId="0" xfId="3" applyFont="1" applyFill="1" applyAlignment="1">
      <alignment horizontal="left" vertical="center" wrapText="1"/>
    </xf>
    <xf numFmtId="0" fontId="103" fillId="9" borderId="0" xfId="3" applyFont="1" applyFill="1" applyAlignment="1">
      <alignment vertical="center"/>
    </xf>
    <xf numFmtId="0" fontId="80" fillId="9" borderId="0" xfId="3" applyFont="1" applyFill="1" applyAlignment="1">
      <alignment vertical="center" wrapText="1"/>
    </xf>
    <xf numFmtId="0" fontId="108" fillId="9" borderId="0" xfId="3" applyFont="1" applyFill="1" applyAlignment="1">
      <alignment vertical="center" wrapText="1"/>
    </xf>
    <xf numFmtId="0" fontId="41" fillId="9" borderId="4" xfId="3" applyFont="1" applyFill="1" applyBorder="1" applyAlignment="1">
      <alignment vertical="center" wrapText="1"/>
    </xf>
    <xf numFmtId="0" fontId="41" fillId="9" borderId="23" xfId="3" applyFont="1" applyFill="1" applyBorder="1" applyAlignment="1">
      <alignment vertical="center" wrapText="1"/>
    </xf>
    <xf numFmtId="0" fontId="109" fillId="9" borderId="0" xfId="3" applyFont="1" applyFill="1" applyAlignment="1">
      <alignment horizontal="left" vertical="center"/>
    </xf>
    <xf numFmtId="0" fontId="41" fillId="9" borderId="21" xfId="3" applyFont="1" applyFill="1" applyBorder="1" applyAlignment="1">
      <alignment vertical="center" wrapText="1"/>
    </xf>
    <xf numFmtId="0" fontId="80" fillId="9" borderId="0" xfId="3" applyFont="1" applyFill="1"/>
    <xf numFmtId="0" fontId="110" fillId="9" borderId="0" xfId="3" applyFont="1" applyFill="1" applyAlignment="1" applyProtection="1">
      <alignment vertical="center"/>
      <protection locked="0"/>
    </xf>
    <xf numFmtId="0" fontId="110" fillId="9" borderId="0" xfId="3" applyFont="1" applyFill="1" applyAlignment="1">
      <alignment vertical="center"/>
    </xf>
    <xf numFmtId="0" fontId="111" fillId="9" borderId="0" xfId="3" applyFont="1" applyFill="1" applyAlignment="1">
      <alignment horizontal="center" vertical="center"/>
    </xf>
    <xf numFmtId="0" fontId="102" fillId="0" borderId="0" xfId="3" applyFont="1" applyAlignment="1">
      <alignment horizontal="right" vertical="center"/>
    </xf>
    <xf numFmtId="49" fontId="80" fillId="9" borderId="0" xfId="3" applyNumberFormat="1" applyFont="1" applyFill="1" applyAlignment="1">
      <alignment vertical="center"/>
    </xf>
    <xf numFmtId="49" fontId="41" fillId="9" borderId="0" xfId="3" applyNumberFormat="1" applyFont="1" applyFill="1" applyAlignment="1">
      <alignment vertical="center"/>
    </xf>
    <xf numFmtId="49" fontId="79" fillId="9" borderId="0" xfId="3" applyNumberFormat="1" applyFont="1" applyFill="1" applyAlignment="1">
      <alignment vertical="center"/>
    </xf>
    <xf numFmtId="164" fontId="98" fillId="9" borderId="0" xfId="7" applyNumberFormat="1" applyFont="1" applyFill="1"/>
    <xf numFmtId="0" fontId="26" fillId="21" borderId="13" xfId="3" applyFont="1" applyFill="1" applyBorder="1" applyAlignment="1">
      <alignment vertical="center"/>
    </xf>
    <xf numFmtId="0" fontId="10" fillId="21" borderId="14" xfId="3" applyFill="1" applyBorder="1" applyAlignment="1">
      <alignment vertical="center" wrapText="1"/>
    </xf>
    <xf numFmtId="0" fontId="10" fillId="21" borderId="15" xfId="3" applyFill="1" applyBorder="1" applyAlignment="1">
      <alignment vertical="center" wrapText="1"/>
    </xf>
    <xf numFmtId="0" fontId="122" fillId="9" borderId="0" xfId="3" applyFont="1" applyFill="1" applyAlignment="1">
      <alignment vertical="center"/>
    </xf>
    <xf numFmtId="0" fontId="121" fillId="9" borderId="32" xfId="0" applyFont="1" applyFill="1" applyBorder="1"/>
    <xf numFmtId="0" fontId="126" fillId="9" borderId="0" xfId="3" applyFont="1" applyFill="1"/>
    <xf numFmtId="0" fontId="119" fillId="9" borderId="0" xfId="0" applyFont="1" applyFill="1" applyAlignment="1">
      <alignment vertical="center"/>
    </xf>
    <xf numFmtId="0" fontId="127" fillId="9" borderId="0" xfId="3" applyFont="1" applyFill="1"/>
    <xf numFmtId="0" fontId="128" fillId="9" borderId="0" xfId="3" applyFont="1" applyFill="1"/>
    <xf numFmtId="3" fontId="119" fillId="0" borderId="0" xfId="0" applyNumberFormat="1" applyFont="1" applyAlignment="1">
      <alignment vertical="center" wrapText="1"/>
    </xf>
    <xf numFmtId="0" fontId="70" fillId="9" borderId="0" xfId="0" applyFont="1" applyFill="1"/>
    <xf numFmtId="0" fontId="85" fillId="9" borderId="0" xfId="3" applyFont="1" applyFill="1" applyAlignment="1">
      <alignment wrapText="1"/>
    </xf>
    <xf numFmtId="49" fontId="10" fillId="9" borderId="0" xfId="3" applyNumberFormat="1" applyFill="1" applyAlignment="1">
      <alignment vertical="center"/>
    </xf>
    <xf numFmtId="49" fontId="10" fillId="0" borderId="0" xfId="3" applyNumberFormat="1" applyAlignment="1">
      <alignment vertical="center"/>
    </xf>
    <xf numFmtId="49" fontId="42" fillId="9" borderId="0" xfId="3" applyNumberFormat="1" applyFont="1" applyFill="1" applyAlignment="1">
      <alignment vertical="center"/>
    </xf>
    <xf numFmtId="49" fontId="10" fillId="9" borderId="0" xfId="3" applyNumberFormat="1" applyFill="1" applyAlignment="1">
      <alignment horizontal="center" vertical="center"/>
    </xf>
    <xf numFmtId="49" fontId="15" fillId="9" borderId="0" xfId="3" applyNumberFormat="1" applyFont="1" applyFill="1" applyAlignment="1">
      <alignment horizontal="right" vertical="center"/>
    </xf>
    <xf numFmtId="49" fontId="70" fillId="9" borderId="0" xfId="3" applyNumberFormat="1" applyFont="1" applyFill="1" applyAlignment="1">
      <alignment vertical="center"/>
    </xf>
    <xf numFmtId="0" fontId="80" fillId="9" borderId="0" xfId="3" applyFont="1" applyFill="1" applyAlignment="1">
      <alignment horizontal="left" vertical="center"/>
    </xf>
    <xf numFmtId="0" fontId="81" fillId="9" borderId="0" xfId="3" applyFont="1" applyFill="1"/>
    <xf numFmtId="49" fontId="10" fillId="0" borderId="0" xfId="3" applyNumberFormat="1" applyAlignment="1">
      <alignment horizontal="center" vertical="center"/>
    </xf>
    <xf numFmtId="0" fontId="80" fillId="9" borderId="0" xfId="3" applyFont="1" applyFill="1" applyAlignment="1">
      <alignment horizontal="left" vertical="center" wrapText="1"/>
    </xf>
    <xf numFmtId="0" fontId="88" fillId="0" borderId="0" xfId="3" applyFont="1" applyAlignment="1">
      <alignment vertical="center"/>
    </xf>
    <xf numFmtId="0" fontId="140" fillId="9" borderId="0" xfId="3" applyFont="1" applyFill="1"/>
    <xf numFmtId="49" fontId="141" fillId="9" borderId="0" xfId="3" applyNumberFormat="1" applyFont="1" applyFill="1" applyAlignment="1">
      <alignment horizontal="center" vertical="center"/>
    </xf>
    <xf numFmtId="49" fontId="142" fillId="9" borderId="0" xfId="3" applyNumberFormat="1" applyFont="1" applyFill="1" applyAlignment="1">
      <alignment horizontal="center" vertical="center"/>
    </xf>
    <xf numFmtId="0" fontId="14" fillId="0" borderId="0" xfId="3" applyFont="1"/>
    <xf numFmtId="0" fontId="48" fillId="9" borderId="0" xfId="3" applyFont="1" applyFill="1"/>
    <xf numFmtId="0" fontId="14" fillId="9" borderId="0" xfId="3" applyFont="1" applyFill="1"/>
    <xf numFmtId="0" fontId="14" fillId="9" borderId="0" xfId="3" applyFont="1" applyFill="1" applyProtection="1">
      <protection locked="0"/>
    </xf>
    <xf numFmtId="0" fontId="14" fillId="9" borderId="20" xfId="3" applyFont="1" applyFill="1" applyBorder="1" applyAlignment="1" applyProtection="1">
      <alignment horizontal="left"/>
      <protection locked="0"/>
    </xf>
    <xf numFmtId="0" fontId="48" fillId="9" borderId="0" xfId="3" applyFont="1" applyFill="1" applyAlignment="1" applyProtection="1">
      <alignment horizontal="right" vertical="center"/>
      <protection locked="0"/>
    </xf>
    <xf numFmtId="0" fontId="14" fillId="9" borderId="0" xfId="3" applyFont="1" applyFill="1" applyAlignment="1">
      <alignment vertical="center"/>
    </xf>
    <xf numFmtId="0" fontId="14" fillId="0" borderId="0" xfId="3" applyFont="1" applyAlignment="1">
      <alignment vertical="center"/>
    </xf>
    <xf numFmtId="0" fontId="48" fillId="9" borderId="0" xfId="3" applyFont="1" applyFill="1" applyProtection="1">
      <protection locked="0"/>
    </xf>
    <xf numFmtId="49" fontId="14" fillId="17" borderId="17" xfId="3" applyNumberFormat="1" applyFont="1" applyFill="1" applyBorder="1" applyAlignment="1">
      <alignment horizontal="left" vertical="center"/>
    </xf>
    <xf numFmtId="0" fontId="14" fillId="9" borderId="0" xfId="3" applyFont="1" applyFill="1" applyAlignment="1">
      <alignment horizontal="left" vertical="center"/>
    </xf>
    <xf numFmtId="0" fontId="14" fillId="0" borderId="0" xfId="3" applyFont="1" applyAlignment="1">
      <alignment horizontal="left" vertical="center"/>
    </xf>
    <xf numFmtId="0" fontId="10" fillId="9" borderId="0" xfId="3" applyFill="1" applyProtection="1">
      <protection locked="0"/>
    </xf>
    <xf numFmtId="49" fontId="15" fillId="9" borderId="0" xfId="3" applyNumberFormat="1" applyFont="1" applyFill="1" applyAlignment="1">
      <alignment vertical="center"/>
    </xf>
    <xf numFmtId="49" fontId="71" fillId="9" borderId="0" xfId="3" applyNumberFormat="1" applyFont="1" applyFill="1" applyAlignment="1">
      <alignment vertical="center"/>
    </xf>
    <xf numFmtId="0" fontId="48" fillId="9" borderId="0" xfId="3" applyFont="1" applyFill="1" applyAlignment="1">
      <alignment vertical="center"/>
    </xf>
    <xf numFmtId="49" fontId="14" fillId="9" borderId="8" xfId="3" applyNumberFormat="1" applyFont="1" applyFill="1" applyBorder="1" applyAlignment="1">
      <alignment vertical="center"/>
    </xf>
    <xf numFmtId="0" fontId="14" fillId="9" borderId="8" xfId="3" applyFont="1" applyFill="1" applyBorder="1" applyAlignment="1">
      <alignment vertical="center"/>
    </xf>
    <xf numFmtId="0" fontId="48" fillId="9" borderId="0" xfId="3" applyFont="1" applyFill="1" applyAlignment="1">
      <alignment horizontal="left" vertical="top"/>
    </xf>
    <xf numFmtId="0" fontId="48" fillId="9" borderId="8" xfId="3" applyFont="1" applyFill="1" applyBorder="1" applyAlignment="1">
      <alignment vertical="center"/>
    </xf>
    <xf numFmtId="0" fontId="48" fillId="9" borderId="31" xfId="3" applyFont="1" applyFill="1" applyBorder="1"/>
    <xf numFmtId="0" fontId="10" fillId="9" borderId="31" xfId="3" applyFill="1" applyBorder="1"/>
    <xf numFmtId="0" fontId="48" fillId="0" borderId="0" xfId="3" applyFont="1"/>
    <xf numFmtId="49" fontId="0" fillId="9" borderId="0" xfId="0" applyNumberFormat="1" applyFill="1" applyAlignment="1">
      <alignment horizontal="center"/>
    </xf>
    <xf numFmtId="49" fontId="15" fillId="9" borderId="0" xfId="0" applyNumberFormat="1" applyFont="1" applyFill="1" applyAlignment="1">
      <alignment horizontal="right"/>
    </xf>
    <xf numFmtId="49" fontId="0" fillId="9" borderId="0" xfId="0" applyNumberFormat="1" applyFill="1"/>
    <xf numFmtId="0" fontId="85" fillId="9" borderId="0" xfId="3" applyFont="1" applyFill="1" applyAlignment="1">
      <alignment vertical="center"/>
    </xf>
    <xf numFmtId="0" fontId="23" fillId="9" borderId="0" xfId="3" applyFont="1" applyFill="1" applyAlignment="1">
      <alignment horizontal="right"/>
    </xf>
    <xf numFmtId="0" fontId="31" fillId="9" borderId="0" xfId="3" applyFont="1" applyFill="1" applyAlignment="1">
      <alignment horizontal="left" vertical="center"/>
    </xf>
    <xf numFmtId="0" fontId="15" fillId="9" borderId="0" xfId="3" applyFont="1" applyFill="1" applyAlignment="1">
      <alignment horizontal="center"/>
    </xf>
    <xf numFmtId="0" fontId="20" fillId="0" borderId="0" xfId="3" applyFont="1" applyAlignment="1">
      <alignment horizontal="center" vertical="center"/>
    </xf>
    <xf numFmtId="0" fontId="10" fillId="0" borderId="0" xfId="3" applyAlignment="1">
      <alignment horizontal="right" vertical="center"/>
    </xf>
    <xf numFmtId="168" fontId="10" fillId="0" borderId="0" xfId="3" applyNumberFormat="1" applyAlignment="1">
      <alignment vertical="center"/>
    </xf>
    <xf numFmtId="0" fontId="15" fillId="9" borderId="0" xfId="3" applyFont="1" applyFill="1" applyAlignment="1">
      <alignment vertical="center" wrapText="1"/>
    </xf>
    <xf numFmtId="3" fontId="10" fillId="9" borderId="0" xfId="3" applyNumberFormat="1" applyFill="1" applyAlignment="1">
      <alignment vertical="center" wrapText="1"/>
    </xf>
    <xf numFmtId="3" fontId="10" fillId="9" borderId="0" xfId="3" applyNumberFormat="1" applyFill="1" applyAlignment="1">
      <alignment vertical="center"/>
    </xf>
    <xf numFmtId="0" fontId="49" fillId="9" borderId="0" xfId="3" applyFont="1" applyFill="1"/>
    <xf numFmtId="0" fontId="10" fillId="9" borderId="0" xfId="3" applyFill="1" applyAlignment="1">
      <alignment horizontal="right" vertical="center" wrapText="1"/>
    </xf>
    <xf numFmtId="0" fontId="21" fillId="0" borderId="0" xfId="3" applyFont="1" applyAlignment="1">
      <alignment wrapText="1"/>
    </xf>
    <xf numFmtId="0" fontId="10" fillId="5" borderId="12" xfId="3" applyFill="1" applyBorder="1" applyAlignment="1">
      <alignment vertical="top"/>
    </xf>
    <xf numFmtId="0" fontId="49" fillId="9" borderId="0" xfId="3" applyFont="1" applyFill="1" applyAlignment="1">
      <alignment horizontal="left" vertical="center"/>
    </xf>
    <xf numFmtId="0" fontId="10" fillId="9" borderId="0" xfId="3" applyFill="1" applyAlignment="1">
      <alignment horizontal="left" vertical="center" wrapText="1"/>
    </xf>
    <xf numFmtId="0" fontId="10" fillId="0" borderId="0" xfId="3" applyAlignment="1">
      <alignment horizontal="left" vertical="center"/>
    </xf>
    <xf numFmtId="0" fontId="13" fillId="9" borderId="0" xfId="3" applyFont="1" applyFill="1"/>
    <xf numFmtId="0" fontId="70" fillId="9" borderId="0" xfId="3" applyFont="1" applyFill="1" applyAlignment="1">
      <alignment vertical="center"/>
    </xf>
    <xf numFmtId="0" fontId="70" fillId="0" borderId="0" xfId="3" applyFont="1" applyAlignment="1" applyProtection="1">
      <alignment vertical="center"/>
      <protection locked="0"/>
    </xf>
    <xf numFmtId="49" fontId="41" fillId="0" borderId="0" xfId="3" applyNumberFormat="1" applyFont="1" applyAlignment="1">
      <alignment vertical="center"/>
    </xf>
    <xf numFmtId="0" fontId="12" fillId="0" borderId="0" xfId="3" applyFont="1" applyAlignment="1" applyProtection="1">
      <alignment vertical="center"/>
      <protection locked="0"/>
    </xf>
    <xf numFmtId="44" fontId="24" fillId="17" borderId="23" xfId="4" applyFont="1" applyFill="1" applyBorder="1" applyAlignment="1">
      <alignment horizontal="right" vertical="center"/>
    </xf>
    <xf numFmtId="0" fontId="24" fillId="0" borderId="0" xfId="3" applyFont="1" applyAlignment="1">
      <alignment horizontal="center"/>
    </xf>
    <xf numFmtId="165" fontId="24" fillId="0" borderId="0" xfId="3" applyNumberFormat="1" applyFont="1" applyAlignment="1">
      <alignment horizontal="right" vertical="center"/>
    </xf>
    <xf numFmtId="3" fontId="13" fillId="0" borderId="0" xfId="3" applyNumberFormat="1" applyFont="1" applyAlignment="1">
      <alignment vertical="center" wrapText="1"/>
    </xf>
    <xf numFmtId="0" fontId="10" fillId="23" borderId="12" xfId="3" applyFill="1" applyBorder="1" applyAlignment="1">
      <alignment vertical="center" wrapText="1"/>
    </xf>
    <xf numFmtId="0" fontId="10" fillId="22" borderId="12" xfId="3" applyFill="1" applyBorder="1" applyAlignment="1">
      <alignment vertical="center" wrapText="1"/>
    </xf>
    <xf numFmtId="49" fontId="41" fillId="9" borderId="23" xfId="0" applyNumberFormat="1" applyFont="1" applyFill="1" applyBorder="1" applyAlignment="1">
      <alignment horizontal="center" vertical="center"/>
    </xf>
    <xf numFmtId="0" fontId="10" fillId="0" borderId="0" xfId="3" applyProtection="1">
      <protection locked="0"/>
    </xf>
    <xf numFmtId="0" fontId="141" fillId="0" borderId="0" xfId="3" applyFont="1" applyAlignment="1" applyProtection="1">
      <alignment horizontal="center"/>
      <protection locked="0"/>
    </xf>
    <xf numFmtId="0" fontId="14" fillId="0" borderId="20" xfId="3" applyFont="1" applyBorder="1" applyAlignment="1" applyProtection="1">
      <alignment horizontal="left"/>
      <protection locked="0"/>
    </xf>
    <xf numFmtId="0" fontId="48" fillId="0" borderId="0" xfId="3" applyFont="1" applyAlignment="1" applyProtection="1">
      <alignment horizontal="right" vertical="center"/>
      <protection locked="0"/>
    </xf>
    <xf numFmtId="0" fontId="147" fillId="9" borderId="0" xfId="3" applyFont="1" applyFill="1"/>
    <xf numFmtId="0" fontId="41" fillId="9" borderId="4" xfId="3" applyFont="1" applyFill="1" applyBorder="1" applyAlignment="1" applyProtection="1">
      <alignment horizontal="left" vertical="center"/>
      <protection locked="0"/>
    </xf>
    <xf numFmtId="0" fontId="41" fillId="9" borderId="24" xfId="3" applyFont="1" applyFill="1" applyBorder="1" applyAlignment="1" applyProtection="1">
      <alignment horizontal="left" vertical="center"/>
      <protection locked="0"/>
    </xf>
    <xf numFmtId="0" fontId="41" fillId="9" borderId="1" xfId="3" applyFont="1" applyFill="1" applyBorder="1" applyAlignment="1" applyProtection="1">
      <alignment horizontal="left" vertical="center"/>
      <protection locked="0"/>
    </xf>
    <xf numFmtId="0" fontId="123" fillId="0" borderId="0" xfId="3" applyFont="1"/>
    <xf numFmtId="0" fontId="40" fillId="3" borderId="0" xfId="3" applyFont="1" applyFill="1"/>
    <xf numFmtId="0" fontId="92" fillId="9" borderId="0" xfId="3" applyFont="1" applyFill="1" applyAlignment="1">
      <alignment horizontal="center" vertical="center"/>
    </xf>
    <xf numFmtId="0" fontId="27" fillId="9" borderId="0" xfId="3" applyFont="1" applyFill="1" applyAlignment="1">
      <alignment vertical="top" wrapText="1"/>
    </xf>
    <xf numFmtId="0" fontId="35" fillId="9" borderId="0" xfId="3" applyFont="1" applyFill="1" applyAlignment="1">
      <alignment horizontal="center" vertical="center" wrapText="1"/>
    </xf>
    <xf numFmtId="0" fontId="9" fillId="9" borderId="0" xfId="3" applyFont="1" applyFill="1" applyAlignment="1">
      <alignment horizontal="left" vertical="top" wrapText="1"/>
    </xf>
    <xf numFmtId="0" fontId="9" fillId="9" borderId="0" xfId="3" applyFont="1" applyFill="1" applyAlignment="1">
      <alignment vertical="top"/>
    </xf>
    <xf numFmtId="0" fontId="149" fillId="9" borderId="23" xfId="3" applyFont="1" applyFill="1" applyBorder="1" applyAlignment="1">
      <alignment vertical="center"/>
    </xf>
    <xf numFmtId="3" fontId="127" fillId="9" borderId="0" xfId="3" applyNumberFormat="1" applyFont="1" applyFill="1"/>
    <xf numFmtId="3" fontId="127" fillId="9" borderId="0" xfId="7" applyNumberFormat="1" applyFont="1" applyFill="1"/>
    <xf numFmtId="3" fontId="150" fillId="9" borderId="0" xfId="7" applyNumberFormat="1" applyFont="1" applyFill="1"/>
    <xf numFmtId="0" fontId="119" fillId="9" borderId="0" xfId="3" applyFont="1" applyFill="1"/>
    <xf numFmtId="49" fontId="119" fillId="9" borderId="0" xfId="0" applyNumberFormat="1" applyFont="1" applyFill="1"/>
    <xf numFmtId="0" fontId="10" fillId="8" borderId="12" xfId="3" applyFill="1" applyBorder="1" applyAlignment="1">
      <alignment vertical="top"/>
    </xf>
    <xf numFmtId="0" fontId="10" fillId="15" borderId="12" xfId="3" applyFill="1" applyBorder="1"/>
    <xf numFmtId="0" fontId="10" fillId="15" borderId="23" xfId="0" applyFont="1" applyFill="1" applyBorder="1" applyAlignment="1">
      <alignment horizontal="left" vertical="top"/>
    </xf>
    <xf numFmtId="0" fontId="10" fillId="8" borderId="13" xfId="3" applyFill="1" applyBorder="1" applyAlignment="1">
      <alignment vertical="center" wrapText="1"/>
    </xf>
    <xf numFmtId="0" fontId="23" fillId="0" borderId="0" xfId="0" applyFont="1" applyProtection="1">
      <protection locked="0"/>
    </xf>
    <xf numFmtId="3" fontId="10" fillId="0" borderId="0" xfId="3" applyNumberFormat="1" applyAlignment="1">
      <alignment vertical="center"/>
    </xf>
    <xf numFmtId="0" fontId="11" fillId="0" borderId="0" xfId="3" applyFont="1" applyAlignment="1">
      <alignment vertical="center"/>
    </xf>
    <xf numFmtId="49" fontId="15" fillId="9" borderId="0" xfId="0" applyNumberFormat="1" applyFont="1" applyFill="1" applyAlignment="1">
      <alignment vertical="center"/>
    </xf>
    <xf numFmtId="0" fontId="157" fillId="0" borderId="0" xfId="17"/>
    <xf numFmtId="0" fontId="119" fillId="9" borderId="0" xfId="0" applyFont="1" applyFill="1"/>
    <xf numFmtId="3" fontId="160" fillId="9" borderId="0" xfId="0" applyNumberFormat="1" applyFont="1" applyFill="1" applyAlignment="1" applyProtection="1">
      <alignment horizontal="right"/>
      <protection locked="0"/>
    </xf>
    <xf numFmtId="0" fontId="126" fillId="0" borderId="0" xfId="3" applyFont="1"/>
    <xf numFmtId="0" fontId="160" fillId="0" borderId="0" xfId="3" applyFont="1" applyAlignment="1">
      <alignment horizontal="right"/>
    </xf>
    <xf numFmtId="0" fontId="147" fillId="0" borderId="0" xfId="3" applyFont="1"/>
    <xf numFmtId="165" fontId="161" fillId="0" borderId="0" xfId="3" applyNumberFormat="1" applyFont="1" applyAlignment="1">
      <alignment horizontal="right"/>
    </xf>
    <xf numFmtId="49" fontId="47" fillId="0" borderId="0" xfId="0" applyNumberFormat="1" applyFont="1"/>
    <xf numFmtId="0" fontId="47" fillId="0" borderId="0" xfId="0" applyFont="1"/>
    <xf numFmtId="0" fontId="47" fillId="0" borderId="0" xfId="0" applyFont="1" applyAlignment="1">
      <alignment horizontal="right"/>
    </xf>
    <xf numFmtId="49" fontId="47" fillId="0" borderId="0" xfId="0" applyNumberFormat="1" applyFont="1" applyAlignment="1">
      <alignment horizontal="right"/>
    </xf>
    <xf numFmtId="0" fontId="40" fillId="0" borderId="0" xfId="3" applyFont="1" applyAlignment="1">
      <alignment horizontal="left"/>
    </xf>
    <xf numFmtId="37" fontId="47" fillId="0" borderId="0" xfId="0" applyNumberFormat="1" applyFont="1" applyAlignment="1">
      <alignment horizontal="right"/>
    </xf>
    <xf numFmtId="0" fontId="155" fillId="9" borderId="0" xfId="3" applyFont="1" applyFill="1" applyAlignment="1">
      <alignment vertical="center"/>
    </xf>
    <xf numFmtId="0" fontId="57" fillId="9" borderId="0" xfId="0" applyFont="1" applyFill="1" applyProtection="1">
      <protection locked="0"/>
    </xf>
    <xf numFmtId="0" fontId="48" fillId="9" borderId="8" xfId="3" applyFont="1" applyFill="1" applyBorder="1" applyAlignment="1">
      <alignment horizontal="left" vertical="center"/>
    </xf>
    <xf numFmtId="0" fontId="119" fillId="9" borderId="0" xfId="0" applyFont="1" applyFill="1" applyAlignment="1">
      <alignment horizontal="right" vertical="center"/>
    </xf>
    <xf numFmtId="0" fontId="58" fillId="9" borderId="0" xfId="0" quotePrefix="1" applyFont="1" applyFill="1" applyAlignment="1">
      <alignment vertical="top" wrapText="1"/>
    </xf>
    <xf numFmtId="0" fontId="58" fillId="9" borderId="19" xfId="0" quotePrefix="1" applyFont="1" applyFill="1" applyBorder="1" applyAlignment="1">
      <alignment vertical="top"/>
    </xf>
    <xf numFmtId="0" fontId="58" fillId="9" borderId="0" xfId="0" quotePrefix="1" applyFont="1" applyFill="1" applyAlignment="1">
      <alignment vertical="top"/>
    </xf>
    <xf numFmtId="0" fontId="164" fillId="0" borderId="20" xfId="3" applyFont="1" applyBorder="1"/>
    <xf numFmtId="0" fontId="164" fillId="0" borderId="20" xfId="3" applyFont="1" applyBorder="1" applyAlignment="1">
      <alignment horizontal="right"/>
    </xf>
    <xf numFmtId="0" fontId="158" fillId="0" borderId="0" xfId="0" applyFont="1"/>
    <xf numFmtId="0" fontId="158" fillId="0" borderId="0" xfId="0" applyFont="1" applyAlignment="1">
      <alignment horizontal="right"/>
    </xf>
    <xf numFmtId="3" fontId="158" fillId="0" borderId="0" xfId="0" applyNumberFormat="1" applyFont="1"/>
    <xf numFmtId="0" fontId="22" fillId="9" borderId="0" xfId="3" applyFont="1" applyFill="1"/>
    <xf numFmtId="0" fontId="22" fillId="9" borderId="0" xfId="0" applyFont="1" applyFill="1"/>
    <xf numFmtId="0" fontId="47" fillId="0" borderId="0" xfId="0" applyFont="1" applyAlignment="1">
      <alignment horizontal="left"/>
    </xf>
    <xf numFmtId="20" fontId="158" fillId="0" borderId="0" xfId="0" applyNumberFormat="1" applyFont="1"/>
    <xf numFmtId="37" fontId="158" fillId="0" borderId="0" xfId="0" applyNumberFormat="1" applyFont="1"/>
    <xf numFmtId="0" fontId="10" fillId="9" borderId="0" xfId="0" applyFont="1" applyFill="1" applyAlignment="1">
      <alignment horizontal="left" vertical="top"/>
    </xf>
    <xf numFmtId="0" fontId="9" fillId="0" borderId="0" xfId="0" applyFont="1" applyAlignment="1">
      <alignment vertical="center"/>
    </xf>
    <xf numFmtId="0" fontId="30" fillId="9" borderId="0" xfId="0" applyFont="1" applyFill="1" applyAlignment="1">
      <alignment horizontal="center" vertical="top" wrapText="1"/>
    </xf>
    <xf numFmtId="0" fontId="22" fillId="0" borderId="0" xfId="0" applyFont="1" applyAlignment="1">
      <alignment horizontal="center"/>
    </xf>
    <xf numFmtId="0" fontId="15" fillId="9" borderId="0" xfId="0" applyFont="1" applyFill="1" applyAlignment="1">
      <alignment vertical="center" wrapText="1"/>
    </xf>
    <xf numFmtId="0" fontId="10" fillId="5" borderId="12" xfId="0" applyFont="1" applyFill="1" applyBorder="1" applyAlignment="1">
      <alignment vertical="top"/>
    </xf>
    <xf numFmtId="0" fontId="26" fillId="9" borderId="0" xfId="0" applyFont="1" applyFill="1" applyAlignment="1">
      <alignment horizontal="center"/>
    </xf>
    <xf numFmtId="166" fontId="9" fillId="9" borderId="0" xfId="0" applyNumberFormat="1" applyFont="1" applyFill="1" applyAlignment="1">
      <alignment horizontal="center"/>
    </xf>
    <xf numFmtId="0" fontId="15" fillId="9" borderId="0" xfId="0" applyFont="1" applyFill="1" applyAlignment="1">
      <alignment vertical="top" wrapText="1"/>
    </xf>
    <xf numFmtId="0" fontId="55" fillId="9" borderId="0" xfId="3" applyFont="1" applyFill="1" applyAlignment="1">
      <alignment horizontal="center"/>
    </xf>
    <xf numFmtId="0" fontId="55" fillId="9" borderId="0" xfId="3" applyFont="1" applyFill="1"/>
    <xf numFmtId="0" fontId="55" fillId="9" borderId="0" xfId="3" applyFont="1" applyFill="1" applyAlignment="1">
      <alignment horizontal="right"/>
    </xf>
    <xf numFmtId="0" fontId="103" fillId="9" borderId="0" xfId="6" applyFont="1" applyFill="1"/>
    <xf numFmtId="0" fontId="55" fillId="9" borderId="0" xfId="3" applyFont="1" applyFill="1" applyAlignment="1">
      <alignment vertical="center"/>
    </xf>
    <xf numFmtId="0" fontId="55" fillId="9" borderId="0" xfId="3" applyFont="1" applyFill="1" applyProtection="1">
      <protection locked="0"/>
    </xf>
    <xf numFmtId="0" fontId="55" fillId="9" borderId="0" xfId="3" quotePrefix="1" applyFont="1" applyFill="1" applyAlignment="1">
      <alignment horizontal="center" vertical="center"/>
    </xf>
    <xf numFmtId="49" fontId="52" fillId="9" borderId="4" xfId="2" applyNumberFormat="1" applyFill="1" applyBorder="1" applyAlignment="1" applyProtection="1">
      <alignment vertical="center"/>
      <protection locked="0"/>
    </xf>
    <xf numFmtId="0" fontId="158" fillId="0" borderId="0" xfId="0" applyFont="1" applyAlignment="1">
      <alignment horizontal="left"/>
    </xf>
    <xf numFmtId="49" fontId="41" fillId="9" borderId="0" xfId="0" applyNumberFormat="1" applyFont="1" applyFill="1" applyAlignment="1">
      <alignment horizontal="center" vertical="center"/>
    </xf>
    <xf numFmtId="0" fontId="30" fillId="9" borderId="0" xfId="0" applyFont="1" applyFill="1" applyAlignment="1">
      <alignment horizontal="center" vertical="center" wrapText="1"/>
    </xf>
    <xf numFmtId="0" fontId="31" fillId="9" borderId="0" xfId="0" applyFont="1" applyFill="1" applyAlignment="1">
      <alignment horizontal="left" vertical="center"/>
    </xf>
    <xf numFmtId="0" fontId="31" fillId="9" borderId="0" xfId="0" applyFont="1" applyFill="1" applyAlignment="1">
      <alignment horizontal="center" vertical="center"/>
    </xf>
    <xf numFmtId="0" fontId="48" fillId="9" borderId="0" xfId="3" applyFont="1" applyFill="1" applyAlignment="1">
      <alignment horizontal="left" vertical="center"/>
    </xf>
    <xf numFmtId="0" fontId="48" fillId="9" borderId="0" xfId="3" applyFont="1" applyFill="1" applyAlignment="1">
      <alignment horizontal="left" vertical="center" wrapText="1"/>
    </xf>
    <xf numFmtId="49" fontId="41" fillId="9" borderId="0" xfId="3" applyNumberFormat="1" applyFont="1" applyFill="1" applyAlignment="1">
      <alignment horizontal="center" vertical="center"/>
    </xf>
    <xf numFmtId="49" fontId="70" fillId="9" borderId="0" xfId="3" applyNumberFormat="1" applyFont="1" applyFill="1" applyAlignment="1">
      <alignment horizontal="center" vertical="center"/>
    </xf>
    <xf numFmtId="49" fontId="70" fillId="0" borderId="0" xfId="3" applyNumberFormat="1" applyFont="1" applyAlignment="1">
      <alignment horizontal="center" vertical="center"/>
    </xf>
    <xf numFmtId="49" fontId="79" fillId="9" borderId="0" xfId="3" applyNumberFormat="1" applyFont="1" applyFill="1" applyAlignment="1">
      <alignment horizontal="center" vertical="center"/>
    </xf>
    <xf numFmtId="49" fontId="42" fillId="0" borderId="0" xfId="3" applyNumberFormat="1" applyFont="1" applyAlignment="1">
      <alignment horizontal="center" vertical="center"/>
    </xf>
    <xf numFmtId="0" fontId="112" fillId="9" borderId="0" xfId="3" applyFont="1" applyFill="1" applyAlignment="1">
      <alignment horizontal="center" vertical="center"/>
    </xf>
    <xf numFmtId="49" fontId="89" fillId="9" borderId="0" xfId="0" applyNumberFormat="1" applyFont="1" applyFill="1" applyAlignment="1">
      <alignment horizontal="center" vertical="center"/>
    </xf>
    <xf numFmtId="49" fontId="0" fillId="9" borderId="23" xfId="0" quotePrefix="1" applyNumberFormat="1" applyFill="1" applyBorder="1" applyAlignment="1" applyProtection="1">
      <alignment vertical="center"/>
      <protection locked="0"/>
    </xf>
    <xf numFmtId="49" fontId="10" fillId="9" borderId="4" xfId="0" applyNumberFormat="1" applyFont="1" applyFill="1" applyBorder="1" applyAlignment="1" applyProtection="1">
      <alignment vertical="center"/>
      <protection locked="0"/>
    </xf>
    <xf numFmtId="0" fontId="10" fillId="0" borderId="4" xfId="0" applyFont="1" applyBorder="1"/>
    <xf numFmtId="0" fontId="0" fillId="0" borderId="24" xfId="0" applyBorder="1"/>
    <xf numFmtId="0" fontId="119" fillId="9" borderId="1" xfId="0" applyFont="1" applyFill="1" applyBorder="1"/>
    <xf numFmtId="0" fontId="80" fillId="0" borderId="0" xfId="0" applyFont="1"/>
    <xf numFmtId="0" fontId="55" fillId="9" borderId="0" xfId="0" applyFont="1" applyFill="1" applyAlignment="1">
      <alignment horizontal="center"/>
    </xf>
    <xf numFmtId="0" fontId="103" fillId="9" borderId="0" xfId="0" applyFont="1" applyFill="1"/>
    <xf numFmtId="0" fontId="80" fillId="9" borderId="0" xfId="0" applyFont="1" applyFill="1"/>
    <xf numFmtId="49" fontId="80" fillId="9" borderId="0" xfId="0" applyNumberFormat="1" applyFont="1" applyFill="1" applyAlignment="1">
      <alignment vertical="center"/>
    </xf>
    <xf numFmtId="49" fontId="80" fillId="0" borderId="0" xfId="0" applyNumberFormat="1" applyFont="1" applyAlignment="1">
      <alignment vertical="center"/>
    </xf>
    <xf numFmtId="0" fontId="55" fillId="9" borderId="0" xfId="0" applyFont="1" applyFill="1" applyAlignment="1">
      <alignment horizontal="right"/>
    </xf>
    <xf numFmtId="0" fontId="55" fillId="0" borderId="0" xfId="0" applyFont="1"/>
    <xf numFmtId="0" fontId="112" fillId="9" borderId="0" xfId="0" applyFont="1" applyFill="1" applyAlignment="1">
      <alignment horizontal="left" vertical="center"/>
    </xf>
    <xf numFmtId="0" fontId="103" fillId="9" borderId="0" xfId="0" applyFont="1" applyFill="1" applyAlignment="1">
      <alignment vertical="center"/>
    </xf>
    <xf numFmtId="0" fontId="48" fillId="9" borderId="0" xfId="0" applyFont="1" applyFill="1"/>
    <xf numFmtId="0" fontId="48" fillId="0" borderId="0" xfId="0" applyFont="1"/>
    <xf numFmtId="0" fontId="109" fillId="9" borderId="0" xfId="0" applyFont="1" applyFill="1" applyAlignment="1">
      <alignment horizontal="center"/>
    </xf>
    <xf numFmtId="0" fontId="166" fillId="0" borderId="0" xfId="0" applyFont="1" applyAlignment="1">
      <alignment horizontal="center" vertical="center"/>
    </xf>
    <xf numFmtId="0" fontId="80" fillId="0" borderId="0" xfId="0" applyFont="1" applyAlignment="1">
      <alignment horizontal="right" vertical="center"/>
    </xf>
    <xf numFmtId="0" fontId="80" fillId="0" borderId="0" xfId="0" applyFont="1" applyAlignment="1">
      <alignment vertical="center"/>
    </xf>
    <xf numFmtId="0" fontId="80" fillId="9" borderId="0" xfId="0" applyFont="1" applyFill="1" applyAlignment="1">
      <alignment vertical="center" wrapText="1"/>
    </xf>
    <xf numFmtId="0" fontId="109" fillId="9" borderId="0" xfId="0" applyFont="1" applyFill="1" applyAlignment="1">
      <alignment vertical="center" wrapText="1"/>
    </xf>
    <xf numFmtId="3" fontId="80" fillId="9" borderId="0" xfId="0" applyNumberFormat="1" applyFont="1" applyFill="1" applyAlignment="1">
      <alignment vertical="center" wrapText="1"/>
    </xf>
    <xf numFmtId="3" fontId="80" fillId="9" borderId="0" xfId="0" applyNumberFormat="1" applyFont="1" applyFill="1" applyAlignment="1">
      <alignment vertical="center"/>
    </xf>
    <xf numFmtId="0" fontId="80" fillId="9" borderId="0" xfId="0" applyFont="1" applyFill="1" applyAlignment="1">
      <alignment vertical="center"/>
    </xf>
    <xf numFmtId="0" fontId="168" fillId="9" borderId="0" xfId="0" applyFont="1" applyFill="1" applyAlignment="1">
      <alignment wrapText="1"/>
    </xf>
    <xf numFmtId="3" fontId="80" fillId="9" borderId="0" xfId="0" applyNumberFormat="1" applyFont="1" applyFill="1" applyAlignment="1">
      <alignment vertical="top" wrapText="1"/>
    </xf>
    <xf numFmtId="0" fontId="168" fillId="0" borderId="0" xfId="0" applyFont="1" applyAlignment="1">
      <alignment wrapText="1"/>
    </xf>
    <xf numFmtId="0" fontId="44" fillId="0" borderId="0" xfId="0" applyFont="1"/>
    <xf numFmtId="0" fontId="80" fillId="9" borderId="0" xfId="0" applyFont="1" applyFill="1" applyAlignment="1">
      <alignment horizontal="left" vertical="center" wrapText="1"/>
    </xf>
    <xf numFmtId="0" fontId="80" fillId="9" borderId="0" xfId="0" applyFont="1" applyFill="1" applyAlignment="1">
      <alignment horizontal="left" vertical="center"/>
    </xf>
    <xf numFmtId="0" fontId="80" fillId="0" borderId="0" xfId="0" applyFont="1" applyAlignment="1">
      <alignment horizontal="left" vertical="center"/>
    </xf>
    <xf numFmtId="0" fontId="80" fillId="9" borderId="0" xfId="0" applyFont="1" applyFill="1" applyProtection="1">
      <protection locked="0"/>
    </xf>
    <xf numFmtId="3" fontId="0" fillId="2" borderId="23" xfId="0" applyNumberFormat="1" applyFill="1" applyBorder="1" applyAlignment="1">
      <alignment vertical="top" wrapText="1"/>
    </xf>
    <xf numFmtId="3" fontId="0" fillId="0" borderId="23" xfId="0" applyNumberFormat="1" applyBorder="1" applyAlignment="1" applyProtection="1">
      <alignment vertical="center" wrapText="1"/>
      <protection locked="0"/>
    </xf>
    <xf numFmtId="3" fontId="10" fillId="0" borderId="23" xfId="0" applyNumberFormat="1" applyFont="1" applyBorder="1" applyAlignment="1" applyProtection="1">
      <alignment vertical="center" wrapText="1"/>
      <protection locked="0"/>
    </xf>
    <xf numFmtId="3" fontId="0" fillId="15" borderId="23" xfId="0" applyNumberFormat="1" applyFill="1" applyBorder="1" applyAlignment="1">
      <alignment vertical="center" wrapText="1"/>
    </xf>
    <xf numFmtId="3" fontId="67" fillId="9" borderId="0" xfId="0" applyNumberFormat="1" applyFont="1" applyFill="1" applyAlignment="1">
      <alignment horizontal="center" vertical="top" wrapText="1"/>
    </xf>
    <xf numFmtId="3" fontId="10" fillId="2" borderId="23" xfId="3" applyNumberFormat="1" applyFill="1" applyBorder="1" applyAlignment="1">
      <alignment vertical="center" wrapText="1"/>
    </xf>
    <xf numFmtId="3" fontId="10" fillId="0" borderId="23" xfId="3" applyNumberFormat="1" applyBorder="1" applyAlignment="1" applyProtection="1">
      <alignment vertical="center" wrapText="1"/>
      <protection locked="0"/>
    </xf>
    <xf numFmtId="0" fontId="22" fillId="9" borderId="27" xfId="3" applyFont="1" applyFill="1" applyBorder="1" applyAlignment="1">
      <alignment vertical="top" wrapText="1"/>
    </xf>
    <xf numFmtId="0" fontId="58" fillId="9" borderId="0" xfId="0" quotePrefix="1" applyFont="1" applyFill="1" applyAlignment="1">
      <alignment horizontal="left" vertical="top" wrapText="1"/>
    </xf>
    <xf numFmtId="0" fontId="37" fillId="14" borderId="1" xfId="3" applyFont="1" applyFill="1" applyBorder="1" applyAlignment="1">
      <alignment wrapText="1"/>
    </xf>
    <xf numFmtId="0" fontId="10" fillId="9" borderId="0" xfId="0" applyFont="1" applyFill="1" applyAlignment="1">
      <alignment horizontal="left" vertical="center" wrapText="1"/>
    </xf>
    <xf numFmtId="0" fontId="83" fillId="16" borderId="14" xfId="0" applyFont="1" applyFill="1" applyBorder="1" applyAlignment="1">
      <alignment vertical="center"/>
    </xf>
    <xf numFmtId="0" fontId="83" fillId="16" borderId="15" xfId="0" applyFont="1" applyFill="1" applyBorder="1" applyAlignment="1">
      <alignment vertical="center"/>
    </xf>
    <xf numFmtId="0" fontId="24" fillId="16" borderId="13" xfId="3" applyFont="1" applyFill="1" applyBorder="1"/>
    <xf numFmtId="0" fontId="24" fillId="16" borderId="14" xfId="3" applyFont="1" applyFill="1" applyBorder="1"/>
    <xf numFmtId="0" fontId="24" fillId="16" borderId="15" xfId="3" applyFont="1" applyFill="1" applyBorder="1"/>
    <xf numFmtId="3" fontId="10" fillId="2" borderId="23" xfId="0" applyNumberFormat="1" applyFont="1" applyFill="1" applyBorder="1" applyAlignment="1">
      <alignment vertical="center" wrapText="1"/>
    </xf>
    <xf numFmtId="0" fontId="10" fillId="2" borderId="12" xfId="0" applyFont="1" applyFill="1" applyBorder="1"/>
    <xf numFmtId="0" fontId="66" fillId="9" borderId="0" xfId="0" applyFont="1" applyFill="1" applyAlignment="1">
      <alignment horizontal="left" vertical="center"/>
    </xf>
    <xf numFmtId="0" fontId="49" fillId="9" borderId="0" xfId="0" applyFont="1" applyFill="1" applyAlignment="1">
      <alignment horizontal="left" vertical="center"/>
    </xf>
    <xf numFmtId="49" fontId="79" fillId="10" borderId="13" xfId="3" applyNumberFormat="1" applyFont="1" applyFill="1" applyBorder="1" applyAlignment="1">
      <alignment vertical="center"/>
    </xf>
    <xf numFmtId="49" fontId="79" fillId="10" borderId="14" xfId="3" applyNumberFormat="1" applyFont="1" applyFill="1" applyBorder="1" applyAlignment="1">
      <alignment vertical="center"/>
    </xf>
    <xf numFmtId="49" fontId="79" fillId="10" borderId="15" xfId="3" applyNumberFormat="1" applyFont="1" applyFill="1" applyBorder="1" applyAlignment="1">
      <alignment vertical="center"/>
    </xf>
    <xf numFmtId="0" fontId="1" fillId="0" borderId="0" xfId="20"/>
    <xf numFmtId="49" fontId="41" fillId="9" borderId="0" xfId="21" applyNumberFormat="1" applyFont="1" applyFill="1" applyAlignment="1">
      <alignment horizontal="center" vertical="center"/>
    </xf>
    <xf numFmtId="49" fontId="1" fillId="9" borderId="0" xfId="21" applyNumberFormat="1" applyFill="1" applyAlignment="1">
      <alignment vertical="center"/>
    </xf>
    <xf numFmtId="0" fontId="139" fillId="0" borderId="0" xfId="21" applyFont="1" applyAlignment="1">
      <alignment horizontal="center" vertical="center"/>
    </xf>
    <xf numFmtId="0" fontId="31" fillId="9" borderId="0" xfId="21" applyFont="1" applyFill="1" applyAlignment="1">
      <alignment vertical="center"/>
    </xf>
    <xf numFmtId="0" fontId="23" fillId="9" borderId="0" xfId="21" applyFont="1" applyFill="1"/>
    <xf numFmtId="0" fontId="1" fillId="9" borderId="0" xfId="21" applyFill="1"/>
    <xf numFmtId="0" fontId="15" fillId="9" borderId="0" xfId="21" applyFont="1" applyFill="1" applyAlignment="1">
      <alignment horizontal="center"/>
    </xf>
    <xf numFmtId="0" fontId="1" fillId="9" borderId="0" xfId="21" applyFill="1" applyAlignment="1">
      <alignment vertical="center"/>
    </xf>
    <xf numFmtId="0" fontId="1" fillId="0" borderId="0" xfId="21" applyAlignment="1">
      <alignment vertical="center"/>
    </xf>
    <xf numFmtId="0" fontId="1" fillId="0" borderId="0" xfId="21"/>
    <xf numFmtId="0" fontId="1" fillId="9" borderId="0" xfId="21" applyFill="1" applyAlignment="1">
      <alignment horizontal="right" vertical="top" wrapText="1"/>
    </xf>
    <xf numFmtId="0" fontId="10" fillId="9" borderId="0" xfId="21" applyFont="1" applyFill="1" applyAlignment="1">
      <alignment horizontal="right" vertical="top"/>
    </xf>
    <xf numFmtId="0" fontId="1" fillId="23" borderId="12" xfId="21" applyFill="1" applyBorder="1"/>
    <xf numFmtId="0" fontId="15" fillId="9" borderId="0" xfId="21" applyFont="1" applyFill="1" applyAlignment="1">
      <alignment vertical="center"/>
    </xf>
    <xf numFmtId="0" fontId="1" fillId="2" borderId="12" xfId="21" applyFill="1" applyBorder="1"/>
    <xf numFmtId="0" fontId="22" fillId="9" borderId="0" xfId="21" applyFont="1" applyFill="1" applyAlignment="1">
      <alignment vertical="top"/>
    </xf>
    <xf numFmtId="0" fontId="22" fillId="0" borderId="0" xfId="21" applyFont="1"/>
    <xf numFmtId="0" fontId="22" fillId="9" borderId="0" xfId="21" applyFont="1" applyFill="1"/>
    <xf numFmtId="0" fontId="10" fillId="0" borderId="0" xfId="21" applyFont="1"/>
    <xf numFmtId="0" fontId="10" fillId="0" borderId="0" xfId="21" applyFont="1" applyAlignment="1">
      <alignment vertical="center"/>
    </xf>
    <xf numFmtId="0" fontId="15" fillId="0" borderId="0" xfId="21" applyFont="1" applyAlignment="1">
      <alignment vertical="center"/>
    </xf>
    <xf numFmtId="0" fontId="1" fillId="9" borderId="0" xfId="21" applyFill="1" applyProtection="1">
      <protection locked="0"/>
    </xf>
    <xf numFmtId="0" fontId="26" fillId="9" borderId="0" xfId="21" applyFont="1" applyFill="1" applyAlignment="1">
      <alignment horizontal="center"/>
    </xf>
    <xf numFmtId="0" fontId="171" fillId="0" borderId="0" xfId="17" applyFont="1"/>
    <xf numFmtId="0" fontId="158" fillId="0" borderId="0" xfId="20" applyFont="1"/>
    <xf numFmtId="0" fontId="1" fillId="10" borderId="8" xfId="21" applyFill="1" applyBorder="1"/>
    <xf numFmtId="49" fontId="141" fillId="9" borderId="0" xfId="0" applyNumberFormat="1" applyFont="1" applyFill="1" applyAlignment="1">
      <alignment horizontal="center" vertical="center"/>
    </xf>
    <xf numFmtId="3" fontId="10" fillId="17" borderId="23" xfId="0" applyNumberFormat="1" applyFont="1" applyFill="1" applyBorder="1" applyAlignment="1">
      <alignment vertical="center" wrapText="1"/>
    </xf>
    <xf numFmtId="49" fontId="87" fillId="9" borderId="4" xfId="0" applyNumberFormat="1" applyFont="1" applyFill="1" applyBorder="1" applyAlignment="1" applyProtection="1">
      <alignment vertical="center"/>
      <protection locked="0"/>
    </xf>
    <xf numFmtId="49" fontId="87" fillId="9" borderId="24" xfId="0" applyNumberFormat="1" applyFont="1" applyFill="1" applyBorder="1" applyAlignment="1" applyProtection="1">
      <alignment vertical="center"/>
      <protection locked="0"/>
    </xf>
    <xf numFmtId="49" fontId="117" fillId="9" borderId="1" xfId="0" applyNumberFormat="1" applyFont="1" applyFill="1" applyBorder="1" applyAlignment="1" applyProtection="1">
      <alignment vertical="center"/>
      <protection locked="0"/>
    </xf>
    <xf numFmtId="49" fontId="10" fillId="9" borderId="3" xfId="0" applyNumberFormat="1" applyFont="1" applyFill="1" applyBorder="1" applyAlignment="1" applyProtection="1">
      <alignment vertical="center"/>
      <protection locked="0"/>
    </xf>
    <xf numFmtId="49" fontId="0" fillId="9" borderId="9" xfId="0" applyNumberFormat="1" applyFill="1" applyBorder="1" applyAlignment="1" applyProtection="1">
      <alignment vertical="center"/>
      <protection locked="0"/>
    </xf>
    <xf numFmtId="49" fontId="0" fillId="9" borderId="6" xfId="0" applyNumberFormat="1" applyFill="1" applyBorder="1" applyAlignment="1" applyProtection="1">
      <alignment vertical="center"/>
      <protection locked="0"/>
    </xf>
    <xf numFmtId="49" fontId="32" fillId="9" borderId="4" xfId="0" applyNumberFormat="1" applyFont="1" applyFill="1" applyBorder="1" applyAlignment="1" applyProtection="1">
      <alignment vertical="center"/>
      <protection locked="0"/>
    </xf>
    <xf numFmtId="49" fontId="32" fillId="9" borderId="24" xfId="0" applyNumberFormat="1" applyFont="1" applyFill="1" applyBorder="1" applyAlignment="1" applyProtection="1">
      <alignment vertical="center"/>
      <protection locked="0"/>
    </xf>
    <xf numFmtId="49" fontId="32" fillId="9" borderId="1" xfId="0" applyNumberFormat="1" applyFont="1" applyFill="1" applyBorder="1" applyAlignment="1" applyProtection="1">
      <alignment vertical="center"/>
      <protection locked="0"/>
    </xf>
    <xf numFmtId="49" fontId="32" fillId="9" borderId="5" xfId="0" applyNumberFormat="1" applyFont="1" applyFill="1" applyBorder="1" applyAlignment="1" applyProtection="1">
      <alignment vertical="center"/>
      <protection locked="0"/>
    </xf>
    <xf numFmtId="49" fontId="32" fillId="9" borderId="8" xfId="0" applyNumberFormat="1" applyFont="1" applyFill="1" applyBorder="1" applyAlignment="1" applyProtection="1">
      <alignment vertical="center"/>
      <protection locked="0"/>
    </xf>
    <xf numFmtId="49" fontId="32" fillId="9" borderId="7" xfId="0" applyNumberFormat="1" applyFont="1" applyFill="1" applyBorder="1" applyAlignment="1" applyProtection="1">
      <alignment vertical="center"/>
      <protection locked="0"/>
    </xf>
    <xf numFmtId="49" fontId="0" fillId="9" borderId="3" xfId="0" applyNumberFormat="1" applyFill="1" applyBorder="1" applyAlignment="1" applyProtection="1">
      <alignment vertical="center"/>
      <protection locked="0"/>
    </xf>
    <xf numFmtId="49" fontId="0" fillId="9" borderId="9" xfId="0" applyNumberFormat="1" applyFill="1" applyBorder="1" applyAlignment="1" applyProtection="1">
      <alignment horizontal="left" vertical="center"/>
      <protection locked="0"/>
    </xf>
    <xf numFmtId="49" fontId="0" fillId="9" borderId="6" xfId="0" applyNumberFormat="1" applyFill="1" applyBorder="1" applyAlignment="1" applyProtection="1">
      <alignment horizontal="left" vertical="center"/>
      <protection locked="0"/>
    </xf>
    <xf numFmtId="49" fontId="32" fillId="9" borderId="24" xfId="0" applyNumberFormat="1" applyFont="1" applyFill="1" applyBorder="1" applyAlignment="1" applyProtection="1">
      <alignment horizontal="left" vertical="center"/>
      <protection locked="0"/>
    </xf>
    <xf numFmtId="49" fontId="32" fillId="9" borderId="1" xfId="0" applyNumberFormat="1" applyFont="1" applyFill="1" applyBorder="1" applyAlignment="1" applyProtection="1">
      <alignment horizontal="left" vertical="center"/>
      <protection locked="0"/>
    </xf>
    <xf numFmtId="49" fontId="141" fillId="9" borderId="29" xfId="0" applyNumberFormat="1" applyFont="1" applyFill="1" applyBorder="1" applyAlignment="1">
      <alignment horizontal="center" vertical="center"/>
    </xf>
    <xf numFmtId="49" fontId="141" fillId="9" borderId="27" xfId="0" applyNumberFormat="1" applyFont="1" applyFill="1" applyBorder="1" applyAlignment="1">
      <alignment horizontal="center" vertical="center"/>
    </xf>
    <xf numFmtId="49" fontId="15" fillId="0" borderId="3"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0" fillId="9" borderId="29" xfId="0" applyNumberFormat="1" applyFill="1" applyBorder="1" applyAlignment="1">
      <alignment horizontal="center" vertical="center"/>
    </xf>
    <xf numFmtId="49" fontId="0" fillId="9" borderId="27" xfId="0" applyNumberFormat="1" applyFill="1" applyBorder="1" applyAlignment="1">
      <alignment vertical="center"/>
    </xf>
    <xf numFmtId="49" fontId="0" fillId="9" borderId="29" xfId="0" applyNumberFormat="1" applyFill="1" applyBorder="1" applyAlignment="1">
      <alignment vertical="center"/>
    </xf>
    <xf numFmtId="49" fontId="41" fillId="9" borderId="27" xfId="0" applyNumberFormat="1" applyFont="1" applyFill="1" applyBorder="1" applyAlignment="1">
      <alignment vertical="center"/>
    </xf>
    <xf numFmtId="49" fontId="42" fillId="9" borderId="29" xfId="0" applyNumberFormat="1" applyFont="1" applyFill="1" applyBorder="1" applyAlignment="1" applyProtection="1">
      <alignment horizontal="center" vertical="center"/>
      <protection locked="0"/>
    </xf>
    <xf numFmtId="49" fontId="73" fillId="9" borderId="0" xfId="0" applyNumberFormat="1" applyFont="1" applyFill="1" applyAlignment="1" applyProtection="1">
      <alignment horizontal="left" vertical="center"/>
      <protection locked="0"/>
    </xf>
    <xf numFmtId="49" fontId="59" fillId="9" borderId="0" xfId="0" applyNumberFormat="1" applyFont="1" applyFill="1" applyAlignment="1" applyProtection="1">
      <alignment vertical="center"/>
      <protection locked="0"/>
    </xf>
    <xf numFmtId="49" fontId="59" fillId="9" borderId="27" xfId="0" applyNumberFormat="1" applyFont="1" applyFill="1" applyBorder="1" applyAlignment="1" applyProtection="1">
      <alignment vertical="center"/>
      <protection locked="0"/>
    </xf>
    <xf numFmtId="49" fontId="72" fillId="9" borderId="29" xfId="0" applyNumberFormat="1" applyFont="1" applyFill="1" applyBorder="1" applyAlignment="1" applyProtection="1">
      <alignment horizontal="center" vertical="center"/>
      <protection locked="0"/>
    </xf>
    <xf numFmtId="49" fontId="15" fillId="9" borderId="0" xfId="0" applyNumberFormat="1" applyFont="1" applyFill="1" applyAlignment="1" applyProtection="1">
      <alignment horizontal="left" vertical="center"/>
      <protection locked="0"/>
    </xf>
    <xf numFmtId="0" fontId="0" fillId="0" borderId="27" xfId="0" applyBorder="1"/>
    <xf numFmtId="49" fontId="0" fillId="9" borderId="0" xfId="0" applyNumberFormat="1" applyFill="1" applyAlignment="1" applyProtection="1">
      <alignment vertical="center"/>
      <protection locked="0"/>
    </xf>
    <xf numFmtId="49" fontId="0" fillId="9" borderId="27" xfId="0" applyNumberFormat="1" applyFill="1" applyBorder="1" applyAlignment="1" applyProtection="1">
      <alignment vertical="center"/>
      <protection locked="0"/>
    </xf>
    <xf numFmtId="49" fontId="0" fillId="9" borderId="29" xfId="0" applyNumberFormat="1" applyFill="1" applyBorder="1" applyAlignment="1" applyProtection="1">
      <alignment horizontal="center" vertical="center"/>
      <protection locked="0"/>
    </xf>
    <xf numFmtId="49" fontId="15" fillId="9" borderId="0" xfId="0" applyNumberFormat="1" applyFont="1" applyFill="1" applyAlignment="1" applyProtection="1">
      <alignment horizontal="right" vertical="center"/>
      <protection locked="0"/>
    </xf>
    <xf numFmtId="49" fontId="119" fillId="9" borderId="27" xfId="0" applyNumberFormat="1" applyFont="1" applyFill="1" applyBorder="1" applyAlignment="1" applyProtection="1">
      <alignment vertical="center"/>
      <protection locked="0"/>
    </xf>
    <xf numFmtId="49" fontId="118" fillId="9" borderId="0" xfId="0" applyNumberFormat="1" applyFont="1" applyFill="1" applyAlignment="1" applyProtection="1">
      <alignment horizontal="right" vertical="center"/>
      <protection locked="0"/>
    </xf>
    <xf numFmtId="49" fontId="49" fillId="9" borderId="0" xfId="0" applyNumberFormat="1" applyFont="1" applyFill="1" applyAlignment="1" applyProtection="1">
      <alignment horizontal="right" vertical="center"/>
      <protection locked="0"/>
    </xf>
    <xf numFmtId="49" fontId="119" fillId="9" borderId="0" xfId="0" applyNumberFormat="1" applyFont="1" applyFill="1" applyAlignment="1" applyProtection="1">
      <alignment vertical="center"/>
      <protection locked="0"/>
    </xf>
    <xf numFmtId="49" fontId="115" fillId="9" borderId="0" xfId="0" applyNumberFormat="1" applyFont="1" applyFill="1" applyAlignment="1" applyProtection="1">
      <alignment horizontal="right" vertical="center"/>
      <protection locked="0"/>
    </xf>
    <xf numFmtId="49" fontId="125" fillId="9" borderId="0" xfId="0" applyNumberFormat="1" applyFont="1" applyFill="1" applyAlignment="1" applyProtection="1">
      <alignment horizontal="right" vertical="center"/>
      <protection locked="0"/>
    </xf>
    <xf numFmtId="49" fontId="151" fillId="9" borderId="0" xfId="0" applyNumberFormat="1" applyFont="1" applyFill="1" applyAlignment="1" applyProtection="1">
      <alignment horizontal="right" vertical="center"/>
      <protection locked="0"/>
    </xf>
    <xf numFmtId="49" fontId="119" fillId="9" borderId="27" xfId="0" applyNumberFormat="1" applyFont="1" applyFill="1" applyBorder="1" applyProtection="1">
      <protection locked="0"/>
    </xf>
    <xf numFmtId="49" fontId="0" fillId="9" borderId="3" xfId="0" applyNumberFormat="1" applyFill="1" applyBorder="1" applyAlignment="1">
      <alignment horizontal="center"/>
    </xf>
    <xf numFmtId="49" fontId="15" fillId="9" borderId="9" xfId="0" applyNumberFormat="1" applyFont="1" applyFill="1" applyBorder="1" applyAlignment="1">
      <alignment horizontal="right"/>
    </xf>
    <xf numFmtId="49" fontId="0" fillId="9" borderId="9" xfId="0" applyNumberFormat="1" applyFill="1" applyBorder="1"/>
    <xf numFmtId="49" fontId="119" fillId="9" borderId="6" xfId="0" applyNumberFormat="1" applyFont="1" applyFill="1" applyBorder="1"/>
    <xf numFmtId="49" fontId="119" fillId="9" borderId="24" xfId="0" applyNumberFormat="1" applyFont="1" applyFill="1" applyBorder="1" applyAlignment="1" applyProtection="1">
      <alignment vertical="center"/>
      <protection locked="0"/>
    </xf>
    <xf numFmtId="0" fontId="10" fillId="9" borderId="20" xfId="0" applyFont="1" applyFill="1" applyBorder="1" applyAlignment="1">
      <alignment horizontal="center" vertical="center"/>
    </xf>
    <xf numFmtId="0" fontId="10" fillId="9" borderId="20" xfId="0" applyFont="1" applyFill="1" applyBorder="1"/>
    <xf numFmtId="0" fontId="10" fillId="0" borderId="23" xfId="0" applyFont="1" applyBorder="1" applyAlignment="1">
      <alignment horizontal="center" vertical="center"/>
    </xf>
    <xf numFmtId="0" fontId="10" fillId="0" borderId="23" xfId="0" applyFont="1" applyBorder="1"/>
    <xf numFmtId="0" fontId="10" fillId="0" borderId="23" xfId="0" applyFont="1" applyBorder="1" applyAlignment="1">
      <alignment horizontal="left" vertical="center" wrapText="1"/>
    </xf>
    <xf numFmtId="0" fontId="0" fillId="23" borderId="23" xfId="0" applyFill="1" applyBorder="1"/>
    <xf numFmtId="0" fontId="10" fillId="0" borderId="23" xfId="0" quotePrefix="1" applyFont="1" applyBorder="1"/>
    <xf numFmtId="0" fontId="13" fillId="11" borderId="23" xfId="0" applyFont="1" applyFill="1" applyBorder="1"/>
    <xf numFmtId="0" fontId="0" fillId="9" borderId="23" xfId="0" applyFill="1" applyBorder="1"/>
    <xf numFmtId="0" fontId="120" fillId="0" borderId="23" xfId="0" applyFont="1" applyBorder="1" applyAlignment="1">
      <alignment horizontal="center" vertical="center" wrapText="1"/>
    </xf>
    <xf numFmtId="0" fontId="10" fillId="21" borderId="23" xfId="0" applyFont="1" applyFill="1" applyBorder="1" applyAlignment="1" applyProtection="1">
      <alignment vertical="center" wrapText="1"/>
      <protection locked="0"/>
    </xf>
    <xf numFmtId="3" fontId="10" fillId="21" borderId="23" xfId="0" applyNumberFormat="1" applyFont="1" applyFill="1" applyBorder="1" applyAlignment="1" applyProtection="1">
      <alignment vertical="center" wrapText="1"/>
      <protection locked="0"/>
    </xf>
    <xf numFmtId="167" fontId="15" fillId="2" borderId="23" xfId="1" applyNumberFormat="1" applyFont="1" applyFill="1" applyBorder="1" applyAlignment="1">
      <alignment horizontal="right" vertical="center"/>
    </xf>
    <xf numFmtId="0" fontId="17" fillId="0" borderId="23" xfId="3" applyFont="1" applyBorder="1" applyAlignment="1">
      <alignment horizontal="center" vertical="center" wrapText="1"/>
    </xf>
    <xf numFmtId="0" fontId="17" fillId="0" borderId="23" xfId="3" applyFont="1" applyBorder="1" applyAlignment="1">
      <alignment horizontal="center" vertical="center"/>
    </xf>
    <xf numFmtId="0" fontId="10" fillId="0" borderId="23" xfId="3" applyBorder="1" applyAlignment="1">
      <alignment horizontal="center" wrapText="1"/>
    </xf>
    <xf numFmtId="0" fontId="53" fillId="0" borderId="23" xfId="3" applyFont="1" applyBorder="1" applyAlignment="1">
      <alignment horizontal="center" wrapText="1"/>
    </xf>
    <xf numFmtId="0" fontId="53" fillId="10" borderId="23" xfId="0" applyFont="1" applyFill="1" applyBorder="1" applyAlignment="1">
      <alignment horizontal="center" vertical="center" wrapText="1"/>
    </xf>
    <xf numFmtId="0" fontId="35" fillId="12" borderId="23" xfId="3" applyFont="1" applyFill="1" applyBorder="1" applyAlignment="1">
      <alignment horizontal="center" vertical="center" wrapText="1"/>
    </xf>
    <xf numFmtId="0" fontId="10" fillId="0" borderId="23" xfId="3" applyBorder="1" applyAlignment="1">
      <alignment horizontal="right" vertical="center" wrapText="1"/>
    </xf>
    <xf numFmtId="0" fontId="10" fillId="0" borderId="23" xfId="3" applyBorder="1" applyAlignment="1">
      <alignment horizontal="center"/>
    </xf>
    <xf numFmtId="0" fontId="38" fillId="12" borderId="23" xfId="3" applyFont="1" applyFill="1" applyBorder="1" applyAlignment="1">
      <alignment horizontal="center" vertical="center"/>
    </xf>
    <xf numFmtId="0" fontId="20" fillId="0" borderId="23" xfId="3" applyFont="1" applyBorder="1" applyAlignment="1">
      <alignment horizontal="center" vertical="center" wrapText="1"/>
    </xf>
    <xf numFmtId="167" fontId="0" fillId="8" borderId="23" xfId="1" applyNumberFormat="1" applyFont="1" applyFill="1" applyBorder="1" applyAlignment="1">
      <alignment horizontal="center" vertical="center"/>
    </xf>
    <xf numFmtId="167" fontId="0" fillId="8" borderId="23" xfId="1" applyNumberFormat="1" applyFont="1" applyFill="1" applyBorder="1" applyAlignment="1">
      <alignment horizontal="right" vertical="center"/>
    </xf>
    <xf numFmtId="37" fontId="0" fillId="0" borderId="23" xfId="1" applyNumberFormat="1" applyFont="1" applyBorder="1" applyAlignment="1" applyProtection="1">
      <alignment horizontal="right" vertical="center"/>
      <protection locked="0"/>
    </xf>
    <xf numFmtId="3" fontId="10" fillId="15" borderId="23" xfId="3" applyNumberFormat="1" applyFill="1" applyBorder="1"/>
    <xf numFmtId="0" fontId="15" fillId="9" borderId="23" xfId="3" applyFont="1" applyFill="1" applyBorder="1" applyAlignment="1">
      <alignment horizontal="right" vertical="center"/>
    </xf>
    <xf numFmtId="3" fontId="58" fillId="15" borderId="23" xfId="3" applyNumberFormat="1" applyFont="1" applyFill="1" applyBorder="1"/>
    <xf numFmtId="0" fontId="9" fillId="10" borderId="23" xfId="0" applyFont="1" applyFill="1" applyBorder="1" applyAlignment="1">
      <alignment vertical="center" wrapText="1"/>
    </xf>
    <xf numFmtId="0" fontId="9" fillId="10" borderId="23" xfId="0" applyFont="1" applyFill="1" applyBorder="1" applyAlignment="1">
      <alignment horizontal="center" wrapText="1"/>
    </xf>
    <xf numFmtId="0" fontId="9" fillId="10" borderId="23" xfId="0" applyFont="1" applyFill="1" applyBorder="1" applyAlignment="1">
      <alignment horizontal="center" vertical="center" wrapText="1"/>
    </xf>
    <xf numFmtId="0" fontId="40" fillId="10" borderId="23" xfId="0" applyFont="1" applyFill="1" applyBorder="1" applyAlignment="1">
      <alignment horizontal="center" vertical="center" wrapText="1"/>
    </xf>
    <xf numFmtId="0" fontId="28" fillId="26" borderId="23" xfId="0" applyFont="1" applyFill="1" applyBorder="1" applyAlignment="1">
      <alignment horizontal="center"/>
    </xf>
    <xf numFmtId="1" fontId="9" fillId="26" borderId="23" xfId="0" quotePrefix="1" applyNumberFormat="1" applyFont="1" applyFill="1" applyBorder="1" applyAlignment="1">
      <alignment horizontal="center" vertical="center"/>
    </xf>
    <xf numFmtId="3" fontId="9" fillId="9" borderId="23" xfId="0" applyNumberFormat="1" applyFont="1" applyFill="1" applyBorder="1" applyProtection="1">
      <protection locked="0"/>
    </xf>
    <xf numFmtId="0" fontId="53" fillId="10" borderId="23" xfId="0" applyFont="1" applyFill="1" applyBorder="1" applyAlignment="1">
      <alignment horizontal="center" wrapText="1"/>
    </xf>
    <xf numFmtId="0" fontId="35" fillId="12" borderId="23" xfId="3" applyFont="1" applyFill="1" applyBorder="1" applyAlignment="1">
      <alignment horizontal="center" wrapText="1"/>
    </xf>
    <xf numFmtId="0" fontId="0" fillId="0" borderId="23" xfId="0" applyBorder="1" applyAlignment="1">
      <alignment horizontal="right"/>
    </xf>
    <xf numFmtId="0" fontId="10" fillId="9" borderId="23" xfId="3" applyFill="1" applyBorder="1" applyAlignment="1">
      <alignment horizontal="center" wrapText="1"/>
    </xf>
    <xf numFmtId="0" fontId="53" fillId="0" borderId="23" xfId="3" applyFont="1" applyBorder="1" applyAlignment="1">
      <alignment wrapText="1"/>
    </xf>
    <xf numFmtId="0" fontId="22" fillId="9" borderId="23" xfId="3" applyFont="1" applyFill="1" applyBorder="1" applyAlignment="1">
      <alignment horizontal="right" vertical="center" wrapText="1"/>
    </xf>
    <xf numFmtId="0" fontId="22" fillId="9" borderId="23" xfId="3" applyFont="1" applyFill="1" applyBorder="1" applyAlignment="1">
      <alignment horizontal="center"/>
    </xf>
    <xf numFmtId="0" fontId="84" fillId="12" borderId="23" xfId="3" applyFont="1" applyFill="1" applyBorder="1" applyAlignment="1">
      <alignment horizontal="center" vertical="center"/>
    </xf>
    <xf numFmtId="167" fontId="10" fillId="8" borderId="23" xfId="1" applyNumberFormat="1" applyFont="1" applyFill="1" applyBorder="1" applyAlignment="1">
      <alignment vertical="center"/>
    </xf>
    <xf numFmtId="3" fontId="0" fillId="9" borderId="23" xfId="1" applyNumberFormat="1" applyFont="1" applyFill="1" applyBorder="1" applyAlignment="1" applyProtection="1">
      <alignment horizontal="right" vertical="center"/>
      <protection locked="0"/>
    </xf>
    <xf numFmtId="0" fontId="124" fillId="9" borderId="23" xfId="3" applyFont="1" applyFill="1" applyBorder="1" applyAlignment="1">
      <alignment horizontal="center" vertical="center"/>
    </xf>
    <xf numFmtId="0" fontId="125" fillId="9" borderId="23" xfId="3" applyFont="1" applyFill="1" applyBorder="1" applyAlignment="1">
      <alignment horizontal="center" vertical="center"/>
    </xf>
    <xf numFmtId="0" fontId="125" fillId="9" borderId="23" xfId="3" applyFont="1" applyFill="1" applyBorder="1" applyAlignment="1">
      <alignment horizontal="center" vertical="center" wrapText="1"/>
    </xf>
    <xf numFmtId="0" fontId="124" fillId="9" borderId="23" xfId="3" applyFont="1" applyFill="1" applyBorder="1" applyAlignment="1">
      <alignment horizontal="center" vertical="center" wrapText="1"/>
    </xf>
    <xf numFmtId="0" fontId="9" fillId="10" borderId="23" xfId="3" applyFont="1" applyFill="1" applyBorder="1" applyAlignment="1">
      <alignment horizontal="center" vertical="center" wrapText="1"/>
    </xf>
    <xf numFmtId="0" fontId="40" fillId="10" borderId="23" xfId="3" applyFont="1" applyFill="1" applyBorder="1" applyAlignment="1">
      <alignment horizontal="center" vertical="center" wrapText="1"/>
    </xf>
    <xf numFmtId="3" fontId="9" fillId="9" borderId="23" xfId="3" applyNumberFormat="1" applyFont="1" applyFill="1" applyBorder="1" applyProtection="1">
      <protection locked="0"/>
    </xf>
    <xf numFmtId="0" fontId="39" fillId="9" borderId="23" xfId="0" applyFont="1" applyFill="1" applyBorder="1" applyAlignment="1">
      <alignment horizontal="center" vertical="center" wrapText="1"/>
    </xf>
    <xf numFmtId="0" fontId="47" fillId="0" borderId="23" xfId="0" applyFont="1" applyBorder="1" applyAlignment="1" applyProtection="1">
      <alignment horizontal="center" vertical="top" wrapText="1"/>
      <protection locked="0"/>
    </xf>
    <xf numFmtId="0" fontId="84" fillId="0" borderId="23" xfId="0" applyFont="1" applyBorder="1" applyAlignment="1" applyProtection="1">
      <alignment wrapText="1"/>
      <protection locked="0"/>
    </xf>
    <xf numFmtId="0" fontId="84" fillId="0" borderId="23" xfId="0" applyFont="1" applyBorder="1" applyProtection="1">
      <protection locked="0"/>
    </xf>
    <xf numFmtId="0" fontId="39" fillId="9" borderId="23" xfId="0" applyFont="1" applyFill="1" applyBorder="1" applyAlignment="1">
      <alignment horizontal="center" wrapText="1"/>
    </xf>
    <xf numFmtId="0" fontId="10" fillId="5" borderId="23" xfId="0" applyFont="1" applyFill="1" applyBorder="1" applyAlignment="1">
      <alignment vertical="top"/>
    </xf>
    <xf numFmtId="0" fontId="16" fillId="0" borderId="23" xfId="0" applyFont="1" applyBorder="1" applyAlignment="1">
      <alignment horizontal="center" vertical="center" wrapText="1"/>
    </xf>
    <xf numFmtId="0" fontId="16" fillId="0" borderId="23" xfId="3" applyFont="1" applyBorder="1" applyAlignment="1">
      <alignment horizontal="center" vertical="center" wrapText="1"/>
    </xf>
    <xf numFmtId="0" fontId="114" fillId="0" borderId="23" xfId="3" applyFont="1" applyBorder="1" applyAlignment="1">
      <alignment horizontal="left" vertical="center"/>
    </xf>
    <xf numFmtId="0" fontId="114" fillId="0" borderId="23" xfId="3" applyFont="1" applyBorder="1" applyAlignment="1">
      <alignment horizontal="center" vertical="center"/>
    </xf>
    <xf numFmtId="0" fontId="68" fillId="0" borderId="23" xfId="0" applyFont="1" applyBorder="1" applyAlignment="1">
      <alignment horizontal="center" vertical="center"/>
    </xf>
    <xf numFmtId="166" fontId="114" fillId="0" borderId="23" xfId="10" applyNumberFormat="1" applyFont="1" applyBorder="1" applyAlignment="1">
      <alignment horizontal="center" vertical="center" wrapText="1"/>
    </xf>
    <xf numFmtId="0" fontId="114" fillId="0" borderId="23" xfId="0" applyFont="1" applyBorder="1" applyAlignment="1">
      <alignment horizontal="center" vertical="center"/>
    </xf>
    <xf numFmtId="9" fontId="114" fillId="0" borderId="23" xfId="10" applyFont="1" applyBorder="1" applyAlignment="1">
      <alignment horizontal="center" vertical="center" wrapText="1"/>
    </xf>
    <xf numFmtId="0" fontId="0" fillId="0" borderId="23" xfId="0" applyBorder="1" applyAlignment="1">
      <alignment horizontal="right" vertical="center" wrapText="1"/>
    </xf>
    <xf numFmtId="0" fontId="0" fillId="0" borderId="23" xfId="0" applyBorder="1" applyAlignment="1">
      <alignment horizontal="center" wrapText="1"/>
    </xf>
    <xf numFmtId="0" fontId="17" fillId="0" borderId="23" xfId="0" applyFont="1" applyBorder="1" applyAlignment="1">
      <alignment horizontal="center" wrapText="1"/>
    </xf>
    <xf numFmtId="0" fontId="138" fillId="9" borderId="23" xfId="3" applyFont="1" applyFill="1" applyBorder="1" applyAlignment="1">
      <alignment horizontal="center" wrapText="1"/>
    </xf>
    <xf numFmtId="0" fontId="17" fillId="9" borderId="23" xfId="0" applyFont="1" applyFill="1" applyBorder="1" applyAlignment="1">
      <alignment horizontal="center" wrapText="1"/>
    </xf>
    <xf numFmtId="0" fontId="16" fillId="3" borderId="23" xfId="0" applyFont="1" applyFill="1" applyBorder="1" applyAlignment="1">
      <alignment horizontal="center" vertical="center" wrapText="1"/>
    </xf>
    <xf numFmtId="0" fontId="20" fillId="0" borderId="23" xfId="0" applyFont="1" applyBorder="1" applyAlignment="1">
      <alignment horizontal="center" vertical="center" wrapText="1"/>
    </xf>
    <xf numFmtId="0" fontId="0" fillId="5" borderId="23" xfId="0" applyFill="1" applyBorder="1" applyAlignment="1">
      <alignment vertical="center" wrapText="1"/>
    </xf>
    <xf numFmtId="3" fontId="80" fillId="6" borderId="23" xfId="0" applyNumberFormat="1" applyFont="1" applyFill="1" applyBorder="1" applyAlignment="1">
      <alignment horizontal="center" vertical="center"/>
    </xf>
    <xf numFmtId="0" fontId="0" fillId="9" borderId="23" xfId="0" applyFill="1" applyBorder="1" applyAlignment="1">
      <alignment vertical="center" wrapText="1"/>
    </xf>
    <xf numFmtId="0" fontId="15" fillId="0" borderId="23" xfId="0" applyFont="1" applyBorder="1" applyAlignment="1">
      <alignment horizontal="right" vertical="center" wrapText="1"/>
    </xf>
    <xf numFmtId="3" fontId="0" fillId="5" borderId="23" xfId="0" applyNumberFormat="1" applyFill="1" applyBorder="1" applyAlignment="1">
      <alignment vertical="center" wrapText="1"/>
    </xf>
    <xf numFmtId="0" fontId="51" fillId="0" borderId="23" xfId="0" applyFont="1" applyBorder="1" applyAlignment="1">
      <alignment horizontal="center" vertical="center" wrapText="1"/>
    </xf>
    <xf numFmtId="0" fontId="51" fillId="0" borderId="23" xfId="0" applyFont="1" applyBorder="1" applyAlignment="1">
      <alignment horizontal="center" vertical="center"/>
    </xf>
    <xf numFmtId="0" fontId="80" fillId="0" borderId="23" xfId="0" applyFont="1" applyBorder="1"/>
    <xf numFmtId="0" fontId="42" fillId="0" borderId="23" xfId="0" applyFont="1" applyBorder="1" applyAlignment="1">
      <alignment vertical="center"/>
    </xf>
    <xf numFmtId="166" fontId="42" fillId="0" borderId="23" xfId="13" applyNumberFormat="1" applyFont="1" applyBorder="1" applyAlignment="1">
      <alignment horizontal="center" vertical="center" wrapText="1"/>
    </xf>
    <xf numFmtId="9" fontId="42" fillId="0" borderId="23" xfId="13" applyFont="1" applyBorder="1" applyAlignment="1">
      <alignment horizontal="center" vertical="center" wrapText="1"/>
    </xf>
    <xf numFmtId="0" fontId="80" fillId="0" borderId="23" xfId="0" applyFont="1" applyBorder="1" applyAlignment="1">
      <alignment horizontal="right" vertical="center" wrapText="1"/>
    </xf>
    <xf numFmtId="0" fontId="80" fillId="0" borderId="23" xfId="0" applyFont="1" applyBorder="1" applyAlignment="1">
      <alignment wrapText="1"/>
    </xf>
    <xf numFmtId="0" fontId="18" fillId="0" borderId="23" xfId="0" applyFont="1" applyBorder="1" applyAlignment="1">
      <alignment horizontal="center" wrapText="1"/>
    </xf>
    <xf numFmtId="0" fontId="56" fillId="9" borderId="23" xfId="0" applyFont="1" applyFill="1" applyBorder="1" applyAlignment="1">
      <alignment horizontal="center" wrapText="1"/>
    </xf>
    <xf numFmtId="0" fontId="18" fillId="9" borderId="23" xfId="0" applyFont="1" applyFill="1" applyBorder="1" applyAlignment="1">
      <alignment horizontal="center" wrapText="1"/>
    </xf>
    <xf numFmtId="0" fontId="16" fillId="0" borderId="23" xfId="0" applyFont="1" applyBorder="1" applyAlignment="1">
      <alignment horizontal="center" wrapText="1"/>
    </xf>
    <xf numFmtId="0" fontId="166" fillId="0" borderId="23" xfId="0" applyFont="1" applyBorder="1" applyAlignment="1">
      <alignment horizontal="center" vertical="center" wrapText="1"/>
    </xf>
    <xf numFmtId="0" fontId="80" fillId="9" borderId="23" xfId="0" applyFont="1" applyFill="1" applyBorder="1" applyAlignment="1">
      <alignment vertical="center" wrapText="1"/>
    </xf>
    <xf numFmtId="0" fontId="15" fillId="17" borderId="23" xfId="0" applyFont="1" applyFill="1" applyBorder="1" applyAlignment="1">
      <alignment vertical="center" wrapText="1"/>
    </xf>
    <xf numFmtId="3" fontId="80" fillId="2" borderId="23" xfId="0" applyNumberFormat="1" applyFont="1" applyFill="1" applyBorder="1" applyAlignment="1">
      <alignment vertical="center" wrapText="1"/>
    </xf>
    <xf numFmtId="3" fontId="80" fillId="8" borderId="23" xfId="0" applyNumberFormat="1" applyFont="1" applyFill="1" applyBorder="1" applyAlignment="1">
      <alignment vertical="center"/>
    </xf>
    <xf numFmtId="0" fontId="16" fillId="0" borderId="23" xfId="0" applyFont="1" applyBorder="1" applyAlignment="1">
      <alignment horizontal="left" vertical="center" wrapText="1"/>
    </xf>
    <xf numFmtId="0" fontId="20" fillId="0" borderId="23" xfId="0" applyFont="1" applyBorder="1" applyAlignment="1">
      <alignment horizontal="center" vertical="center"/>
    </xf>
    <xf numFmtId="166" fontId="68" fillId="0" borderId="23" xfId="10" applyNumberFormat="1" applyFont="1" applyBorder="1" applyAlignment="1">
      <alignment horizontal="center" vertical="center"/>
    </xf>
    <xf numFmtId="9" fontId="39" fillId="0" borderId="23" xfId="10" applyFont="1" applyBorder="1" applyAlignment="1">
      <alignment horizontal="center" vertical="center" wrapText="1"/>
    </xf>
    <xf numFmtId="0" fontId="15" fillId="9" borderId="23" xfId="0" applyFont="1" applyFill="1" applyBorder="1" applyAlignment="1">
      <alignment horizontal="right" vertical="center" wrapText="1"/>
    </xf>
    <xf numFmtId="0" fontId="16" fillId="0" borderId="23" xfId="0" applyFont="1" applyBorder="1" applyAlignment="1">
      <alignment horizontal="center" vertical="center"/>
    </xf>
    <xf numFmtId="166" fontId="115" fillId="0" borderId="23" xfId="10" applyNumberFormat="1" applyFont="1" applyBorder="1" applyAlignment="1">
      <alignment horizontal="center" vertical="center" wrapText="1"/>
    </xf>
    <xf numFmtId="0" fontId="115" fillId="0" borderId="23" xfId="0" applyFont="1" applyBorder="1"/>
    <xf numFmtId="9" fontId="115" fillId="0" borderId="23" xfId="10" applyFont="1" applyBorder="1" applyAlignment="1">
      <alignment horizontal="center" vertical="center"/>
    </xf>
    <xf numFmtId="0" fontId="0" fillId="0" borderId="23" xfId="0" applyBorder="1" applyAlignment="1">
      <alignment wrapText="1"/>
    </xf>
    <xf numFmtId="0" fontId="15" fillId="9" borderId="23" xfId="0" applyFont="1" applyFill="1" applyBorder="1" applyAlignment="1">
      <alignment vertical="center" wrapText="1"/>
    </xf>
    <xf numFmtId="3" fontId="0" fillId="2" borderId="23" xfId="0" applyNumberFormat="1" applyFill="1" applyBorder="1" applyAlignment="1">
      <alignment vertical="center"/>
    </xf>
    <xf numFmtId="0" fontId="17" fillId="0" borderId="23" xfId="0" applyFont="1" applyBorder="1" applyAlignment="1">
      <alignment horizontal="center" vertical="center" wrapText="1"/>
    </xf>
    <xf numFmtId="166" fontId="53" fillId="0" borderId="23" xfId="10" applyNumberFormat="1" applyFont="1" applyBorder="1" applyAlignment="1">
      <alignment horizontal="center" vertical="center" wrapText="1"/>
    </xf>
    <xf numFmtId="9" fontId="15" fillId="0" borderId="23" xfId="10" applyFont="1" applyBorder="1" applyAlignment="1">
      <alignment horizontal="center" vertical="center"/>
    </xf>
    <xf numFmtId="3" fontId="20" fillId="6" borderId="23" xfId="0" applyNumberFormat="1" applyFont="1" applyFill="1" applyBorder="1" applyAlignment="1">
      <alignment horizontal="center" vertical="top" wrapText="1"/>
    </xf>
    <xf numFmtId="3" fontId="0" fillId="6" borderId="23" xfId="0" applyNumberFormat="1" applyFill="1" applyBorder="1" applyAlignment="1">
      <alignment horizontal="center"/>
    </xf>
    <xf numFmtId="0" fontId="0" fillId="9" borderId="23" xfId="0" applyFill="1" applyBorder="1" applyAlignment="1">
      <alignment vertical="top" wrapText="1"/>
    </xf>
    <xf numFmtId="0" fontId="15" fillId="9" borderId="23" xfId="0" applyFont="1" applyFill="1" applyBorder="1" applyAlignment="1">
      <alignment vertical="top" wrapText="1"/>
    </xf>
    <xf numFmtId="3" fontId="0" fillId="5" borderId="23" xfId="0" applyNumberFormat="1" applyFill="1" applyBorder="1" applyAlignment="1">
      <alignment vertical="top" wrapText="1"/>
    </xf>
    <xf numFmtId="3" fontId="0" fillId="4" borderId="23" xfId="0" applyNumberFormat="1" applyFill="1" applyBorder="1" applyAlignment="1">
      <alignment vertical="top" wrapText="1"/>
    </xf>
    <xf numFmtId="0" fontId="68" fillId="0" borderId="23" xfId="3" applyFont="1" applyBorder="1" applyAlignment="1">
      <alignment vertical="center"/>
    </xf>
    <xf numFmtId="0" fontId="56" fillId="9" borderId="23" xfId="3" applyFont="1" applyFill="1" applyBorder="1" applyAlignment="1">
      <alignment horizontal="center" wrapText="1"/>
    </xf>
    <xf numFmtId="3" fontId="20" fillId="6" borderId="23" xfId="0" applyNumberFormat="1" applyFont="1" applyFill="1" applyBorder="1" applyAlignment="1">
      <alignment horizontal="center" vertical="center" wrapText="1"/>
    </xf>
    <xf numFmtId="3" fontId="0" fillId="6" borderId="23" xfId="0" applyNumberFormat="1" applyFill="1" applyBorder="1" applyAlignment="1">
      <alignment horizontal="center" vertical="center"/>
    </xf>
    <xf numFmtId="0" fontId="15" fillId="0" borderId="23" xfId="0" applyFont="1" applyBorder="1" applyAlignment="1">
      <alignment vertical="center" wrapText="1"/>
    </xf>
    <xf numFmtId="0" fontId="16" fillId="0" borderId="23" xfId="3" applyFont="1" applyBorder="1" applyAlignment="1">
      <alignment horizontal="center" vertical="center"/>
    </xf>
    <xf numFmtId="0" fontId="10" fillId="0" borderId="23" xfId="3" applyBorder="1"/>
    <xf numFmtId="0" fontId="53" fillId="0" borderId="23" xfId="3" applyFont="1" applyBorder="1" applyAlignment="1">
      <alignment horizontal="center" vertical="center" wrapText="1"/>
    </xf>
    <xf numFmtId="0" fontId="53" fillId="0" borderId="23" xfId="3" applyFont="1" applyBorder="1" applyAlignment="1">
      <alignment horizontal="left" vertical="center"/>
    </xf>
    <xf numFmtId="10" fontId="68" fillId="0" borderId="23" xfId="13" applyNumberFormat="1" applyFont="1" applyBorder="1" applyAlignment="1">
      <alignment horizontal="center" vertical="center" wrapText="1"/>
    </xf>
    <xf numFmtId="0" fontId="114" fillId="0" borderId="23" xfId="3" applyFont="1" applyBorder="1" applyAlignment="1">
      <alignment vertical="center"/>
    </xf>
    <xf numFmtId="9" fontId="39" fillId="0" borderId="23" xfId="13" applyFont="1" applyBorder="1" applyAlignment="1">
      <alignment horizontal="center" vertical="center" wrapText="1"/>
    </xf>
    <xf numFmtId="0" fontId="10" fillId="0" borderId="23" xfId="3" applyBorder="1" applyAlignment="1">
      <alignment wrapText="1"/>
    </xf>
    <xf numFmtId="0" fontId="18" fillId="0" borderId="23" xfId="3" applyFont="1" applyBorder="1" applyAlignment="1">
      <alignment horizontal="center" wrapText="1"/>
    </xf>
    <xf numFmtId="0" fontId="17" fillId="0" borderId="23" xfId="3" applyFont="1" applyBorder="1" applyAlignment="1">
      <alignment horizontal="center" wrapText="1"/>
    </xf>
    <xf numFmtId="0" fontId="18" fillId="9" borderId="23" xfId="3" applyFont="1" applyFill="1" applyBorder="1" applyAlignment="1">
      <alignment horizontal="center" wrapText="1"/>
    </xf>
    <xf numFmtId="0" fontId="10" fillId="0" borderId="23" xfId="3" applyBorder="1" applyAlignment="1">
      <alignment horizontal="center" vertical="center" wrapText="1"/>
    </xf>
    <xf numFmtId="3" fontId="10" fillId="9" borderId="23" xfId="3" applyNumberFormat="1" applyFill="1" applyBorder="1" applyAlignment="1" applyProtection="1">
      <alignment vertical="center" wrapText="1"/>
      <protection locked="0"/>
    </xf>
    <xf numFmtId="0" fontId="10" fillId="9" borderId="23" xfId="3" applyFill="1" applyBorder="1" applyAlignment="1">
      <alignment vertical="center" wrapText="1"/>
    </xf>
    <xf numFmtId="0" fontId="17" fillId="9" borderId="23" xfId="3" applyFont="1" applyFill="1" applyBorder="1" applyAlignment="1">
      <alignment vertical="center" wrapText="1"/>
    </xf>
    <xf numFmtId="3" fontId="10" fillId="8" borderId="23" xfId="3" applyNumberFormat="1" applyFill="1" applyBorder="1" applyAlignment="1">
      <alignment vertical="center"/>
    </xf>
    <xf numFmtId="0" fontId="16" fillId="0" borderId="23" xfId="21" applyFont="1" applyBorder="1" applyAlignment="1">
      <alignment horizontal="center" vertical="center" wrapText="1"/>
    </xf>
    <xf numFmtId="0" fontId="1" fillId="0" borderId="23" xfId="21" applyBorder="1" applyAlignment="1">
      <alignment vertical="center" wrapText="1"/>
    </xf>
    <xf numFmtId="0" fontId="17" fillId="0" borderId="23" xfId="21" applyFont="1" applyBorder="1" applyAlignment="1">
      <alignment horizontal="center" wrapText="1"/>
    </xf>
    <xf numFmtId="0" fontId="17" fillId="9" borderId="23" xfId="21" applyFont="1" applyFill="1" applyBorder="1" applyAlignment="1">
      <alignment horizontal="center" wrapText="1"/>
    </xf>
    <xf numFmtId="0" fontId="138" fillId="9" borderId="23" xfId="21" applyFont="1" applyFill="1" applyBorder="1" applyAlignment="1">
      <alignment horizontal="center" wrapText="1"/>
    </xf>
    <xf numFmtId="0" fontId="1" fillId="0" borderId="23" xfId="21" applyBorder="1" applyAlignment="1">
      <alignment horizontal="center" vertical="center" wrapText="1"/>
    </xf>
    <xf numFmtId="0" fontId="15" fillId="9" borderId="23" xfId="21" applyFont="1" applyFill="1" applyBorder="1" applyAlignment="1">
      <alignment horizontal="right" vertical="center" wrapText="1"/>
    </xf>
    <xf numFmtId="0" fontId="15" fillId="0" borderId="5" xfId="21" applyFont="1" applyBorder="1" applyAlignment="1">
      <alignment vertical="center" wrapText="1"/>
    </xf>
    <xf numFmtId="0" fontId="129" fillId="0" borderId="8" xfId="21" applyFont="1" applyBorder="1" applyAlignment="1">
      <alignment horizontal="left"/>
    </xf>
    <xf numFmtId="0" fontId="1" fillId="0" borderId="8" xfId="21" applyBorder="1" applyAlignment="1">
      <alignment vertical="center"/>
    </xf>
    <xf numFmtId="0" fontId="135" fillId="0" borderId="8" xfId="21" applyFont="1" applyBorder="1"/>
    <xf numFmtId="0" fontId="137" fillId="0" borderId="8" xfId="21" applyFont="1" applyBorder="1"/>
    <xf numFmtId="0" fontId="1" fillId="0" borderId="8" xfId="21" applyBorder="1"/>
    <xf numFmtId="0" fontId="0" fillId="0" borderId="8" xfId="21" applyFont="1" applyBorder="1" applyAlignment="1">
      <alignment horizontal="center"/>
    </xf>
    <xf numFmtId="3" fontId="1" fillId="0" borderId="8" xfId="21" applyNumberFormat="1" applyBorder="1" applyAlignment="1">
      <alignment vertical="center"/>
    </xf>
    <xf numFmtId="3" fontId="1" fillId="0" borderId="7" xfId="21" applyNumberFormat="1" applyBorder="1" applyAlignment="1">
      <alignment vertical="center"/>
    </xf>
    <xf numFmtId="0" fontId="15" fillId="0" borderId="29" xfId="21" applyFont="1" applyBorder="1" applyAlignment="1">
      <alignment vertical="center" wrapText="1"/>
    </xf>
    <xf numFmtId="0" fontId="114" fillId="0" borderId="0" xfId="21" applyFont="1" applyAlignment="1">
      <alignment horizontal="right"/>
    </xf>
    <xf numFmtId="0" fontId="133" fillId="0" borderId="0" xfId="21" applyFont="1"/>
    <xf numFmtId="0" fontId="129" fillId="0" borderId="0" xfId="21" applyFont="1" applyAlignment="1">
      <alignment horizontal="left"/>
    </xf>
    <xf numFmtId="0" fontId="129" fillId="0" borderId="0" xfId="21" applyFont="1" applyAlignment="1">
      <alignment horizontal="right"/>
    </xf>
    <xf numFmtId="0" fontId="135" fillId="0" borderId="0" xfId="21" applyFont="1"/>
    <xf numFmtId="3" fontId="1" fillId="0" borderId="27" xfId="21" applyNumberFormat="1" applyBorder="1" applyAlignment="1">
      <alignment vertical="center"/>
    </xf>
    <xf numFmtId="0" fontId="1" fillId="0" borderId="3" xfId="21" applyBorder="1"/>
    <xf numFmtId="0" fontId="1" fillId="0" borderId="9" xfId="21" applyBorder="1"/>
    <xf numFmtId="0" fontId="1" fillId="0" borderId="6" xfId="21" applyBorder="1"/>
    <xf numFmtId="3" fontId="1" fillId="2" borderId="23" xfId="21" applyNumberFormat="1" applyFill="1" applyBorder="1" applyAlignment="1">
      <alignment horizontal="right"/>
    </xf>
    <xf numFmtId="3" fontId="158" fillId="2" borderId="23" xfId="21" applyNumberFormat="1" applyFont="1" applyFill="1" applyBorder="1" applyAlignment="1">
      <alignment horizontal="right"/>
    </xf>
    <xf numFmtId="0" fontId="1" fillId="10" borderId="0" xfId="21" applyFill="1"/>
    <xf numFmtId="0" fontId="68" fillId="10" borderId="23" xfId="21" applyFont="1" applyFill="1" applyBorder="1" applyAlignment="1">
      <alignment horizontal="left"/>
    </xf>
    <xf numFmtId="1" fontId="39" fillId="10" borderId="23" xfId="22" applyNumberFormat="1" applyFont="1" applyFill="1" applyBorder="1" applyAlignment="1">
      <alignment horizontal="left"/>
    </xf>
    <xf numFmtId="0" fontId="17" fillId="10" borderId="23" xfId="21" applyFont="1" applyFill="1" applyBorder="1" applyAlignment="1">
      <alignment horizontal="center" wrapText="1"/>
    </xf>
    <xf numFmtId="166" fontId="9" fillId="10" borderId="8" xfId="21" applyNumberFormat="1" applyFont="1" applyFill="1" applyBorder="1" applyAlignment="1">
      <alignment horizontal="center"/>
    </xf>
    <xf numFmtId="0" fontId="1" fillId="10" borderId="7" xfId="21" applyFill="1" applyBorder="1" applyAlignment="1">
      <alignment horizontal="right"/>
    </xf>
    <xf numFmtId="0" fontId="1" fillId="10" borderId="27" xfId="21" applyFill="1" applyBorder="1" applyAlignment="1">
      <alignment horizontal="right"/>
    </xf>
    <xf numFmtId="0" fontId="157" fillId="10" borderId="9" xfId="17" applyFill="1" applyBorder="1"/>
    <xf numFmtId="0" fontId="1" fillId="10" borderId="6" xfId="17" applyFont="1" applyFill="1" applyBorder="1" applyAlignment="1">
      <alignment horizontal="right"/>
    </xf>
    <xf numFmtId="0" fontId="1" fillId="10" borderId="3" xfId="21" applyFill="1" applyBorder="1"/>
    <xf numFmtId="0" fontId="1" fillId="10" borderId="9" xfId="21" applyFill="1" applyBorder="1"/>
    <xf numFmtId="0" fontId="1" fillId="10" borderId="6" xfId="21" applyFill="1" applyBorder="1" applyAlignment="1">
      <alignment horizontal="right"/>
    </xf>
    <xf numFmtId="0" fontId="1" fillId="0" borderId="5" xfId="21" applyBorder="1"/>
    <xf numFmtId="0" fontId="1" fillId="0" borderId="7" xfId="21" applyBorder="1"/>
    <xf numFmtId="0" fontId="1" fillId="10" borderId="4" xfId="21" applyFill="1" applyBorder="1"/>
    <xf numFmtId="0" fontId="1" fillId="10" borderId="24" xfId="21" applyFill="1" applyBorder="1"/>
    <xf numFmtId="0" fontId="1" fillId="10" borderId="1" xfId="21" applyFill="1" applyBorder="1" applyAlignment="1">
      <alignment horizontal="right"/>
    </xf>
    <xf numFmtId="0" fontId="51" fillId="9" borderId="23" xfId="0" applyFont="1" applyFill="1" applyBorder="1" applyAlignment="1">
      <alignment horizontal="center"/>
    </xf>
    <xf numFmtId="0" fontId="16" fillId="9" borderId="23" xfId="0" applyFont="1" applyFill="1" applyBorder="1" applyAlignment="1">
      <alignment horizontal="center"/>
    </xf>
    <xf numFmtId="0" fontId="45" fillId="9" borderId="23" xfId="0" applyFont="1" applyFill="1" applyBorder="1" applyAlignment="1">
      <alignment vertical="top" wrapText="1"/>
    </xf>
    <xf numFmtId="0" fontId="50" fillId="0" borderId="23" xfId="0" applyFont="1" applyBorder="1" applyAlignment="1">
      <alignment horizontal="center" wrapText="1"/>
    </xf>
    <xf numFmtId="0" fontId="44" fillId="0" borderId="23" xfId="0" applyFont="1" applyBorder="1" applyAlignment="1" applyProtection="1">
      <alignment horizontal="center" vertical="center" wrapText="1"/>
      <protection locked="0"/>
    </xf>
    <xf numFmtId="167" fontId="48" fillId="0" borderId="23" xfId="1" applyNumberFormat="1" applyFont="1" applyBorder="1" applyAlignment="1" applyProtection="1">
      <alignment horizontal="right" vertical="center" wrapText="1"/>
      <protection locked="0"/>
    </xf>
    <xf numFmtId="0" fontId="78" fillId="20" borderId="23" xfId="3" applyFont="1" applyFill="1" applyBorder="1" applyAlignment="1">
      <alignment horizontal="center" vertical="center"/>
    </xf>
    <xf numFmtId="0" fontId="26" fillId="10" borderId="23" xfId="3" applyFont="1" applyFill="1" applyBorder="1" applyAlignment="1">
      <alignment horizontal="center" vertical="center"/>
    </xf>
    <xf numFmtId="0" fontId="26" fillId="10" borderId="23" xfId="3" applyFont="1" applyFill="1" applyBorder="1" applyAlignment="1">
      <alignment horizontal="center" vertical="center" wrapText="1"/>
    </xf>
    <xf numFmtId="0" fontId="24" fillId="0" borderId="23" xfId="3" applyFont="1" applyBorder="1" applyAlignment="1">
      <alignment horizontal="left"/>
    </xf>
    <xf numFmtId="37" fontId="24" fillId="17" borderId="23" xfId="1" applyNumberFormat="1" applyFont="1" applyFill="1" applyBorder="1" applyAlignment="1">
      <alignment horizontal="right"/>
    </xf>
    <xf numFmtId="165" fontId="24" fillId="17" borderId="23" xfId="3" applyNumberFormat="1" applyFont="1" applyFill="1" applyBorder="1" applyAlignment="1">
      <alignment horizontal="right" vertical="center"/>
    </xf>
    <xf numFmtId="0" fontId="24" fillId="0" borderId="23" xfId="3" applyFont="1" applyBorder="1" applyAlignment="1">
      <alignment horizontal="center"/>
    </xf>
    <xf numFmtId="0" fontId="102" fillId="20" borderId="23" xfId="3" applyFont="1" applyFill="1" applyBorder="1" applyAlignment="1">
      <alignment horizontal="center" vertical="center"/>
    </xf>
    <xf numFmtId="0" fontId="102" fillId="10" borderId="23" xfId="3" applyFont="1" applyFill="1" applyBorder="1" applyAlignment="1">
      <alignment horizontal="center" vertical="center"/>
    </xf>
    <xf numFmtId="0" fontId="102" fillId="10" borderId="23" xfId="3" applyFont="1" applyFill="1" applyBorder="1" applyAlignment="1">
      <alignment horizontal="center" vertical="center" wrapText="1"/>
    </xf>
    <xf numFmtId="0" fontId="102" fillId="0" borderId="23" xfId="3" applyFont="1" applyBorder="1" applyAlignment="1">
      <alignment horizontal="left"/>
    </xf>
    <xf numFmtId="44" fontId="24" fillId="17" borderId="23" xfId="9" applyFont="1" applyFill="1" applyBorder="1" applyAlignment="1">
      <alignment horizontal="right" vertical="center"/>
    </xf>
    <xf numFmtId="0" fontId="102" fillId="0" borderId="23" xfId="3" applyFont="1" applyBorder="1" applyAlignment="1">
      <alignment horizontal="center"/>
    </xf>
    <xf numFmtId="0" fontId="104" fillId="9" borderId="5" xfId="6" applyFont="1" applyFill="1" applyBorder="1" applyAlignment="1">
      <alignment vertical="center"/>
    </xf>
    <xf numFmtId="0" fontId="103" fillId="9" borderId="8" xfId="6" applyFont="1" applyFill="1" applyBorder="1"/>
    <xf numFmtId="0" fontId="103" fillId="9" borderId="7" xfId="6" applyFont="1" applyFill="1" applyBorder="1"/>
    <xf numFmtId="0" fontId="104" fillId="9" borderId="29" xfId="6" applyFont="1" applyFill="1" applyBorder="1" applyAlignment="1">
      <alignment vertical="center"/>
    </xf>
    <xf numFmtId="0" fontId="103" fillId="9" borderId="27" xfId="6" applyFont="1" applyFill="1" applyBorder="1"/>
    <xf numFmtId="0" fontId="104" fillId="9" borderId="3" xfId="6" applyFont="1" applyFill="1" applyBorder="1" applyAlignment="1">
      <alignment vertical="top"/>
    </xf>
    <xf numFmtId="0" fontId="103" fillId="9" borderId="9" xfId="6" applyFont="1" applyFill="1" applyBorder="1"/>
    <xf numFmtId="0" fontId="103" fillId="9" borderId="6" xfId="6" applyFont="1" applyFill="1" applyBorder="1"/>
    <xf numFmtId="0" fontId="94" fillId="9" borderId="0" xfId="3" applyFont="1" applyFill="1" applyAlignment="1">
      <alignment vertical="center"/>
    </xf>
    <xf numFmtId="0" fontId="1" fillId="27" borderId="23" xfId="17" applyFont="1" applyFill="1" applyBorder="1" applyAlignment="1" applyProtection="1">
      <alignment horizontal="right"/>
      <protection locked="0"/>
    </xf>
    <xf numFmtId="3" fontId="1" fillId="27" borderId="23" xfId="17" applyNumberFormat="1" applyFont="1" applyFill="1" applyBorder="1" applyAlignment="1" applyProtection="1">
      <alignment horizontal="right"/>
      <protection locked="0"/>
    </xf>
    <xf numFmtId="0" fontId="158" fillId="27" borderId="23" xfId="17" applyFont="1" applyFill="1" applyBorder="1" applyAlignment="1" applyProtection="1">
      <alignment horizontal="right"/>
      <protection locked="0"/>
    </xf>
    <xf numFmtId="169" fontId="1" fillId="10" borderId="6" xfId="21" applyNumberFormat="1" applyFill="1" applyBorder="1"/>
    <xf numFmtId="169" fontId="1" fillId="10" borderId="27" xfId="21" applyNumberFormat="1" applyFill="1" applyBorder="1"/>
    <xf numFmtId="169" fontId="1" fillId="10" borderId="6" xfId="21" applyNumberFormat="1" applyFill="1" applyBorder="1" applyAlignment="1">
      <alignment horizontal="right"/>
    </xf>
    <xf numFmtId="169" fontId="1" fillId="10" borderId="28" xfId="21" applyNumberFormat="1" applyFill="1" applyBorder="1"/>
    <xf numFmtId="169" fontId="1" fillId="10" borderId="1" xfId="21" applyNumberFormat="1" applyFill="1" applyBorder="1"/>
    <xf numFmtId="169" fontId="1" fillId="10" borderId="1" xfId="21" applyNumberFormat="1" applyFill="1" applyBorder="1" applyAlignment="1">
      <alignment horizontal="right"/>
    </xf>
    <xf numFmtId="169" fontId="1" fillId="10" borderId="23" xfId="21" applyNumberFormat="1" applyFill="1" applyBorder="1"/>
    <xf numFmtId="169" fontId="1" fillId="10" borderId="23" xfId="21" applyNumberFormat="1" applyFill="1" applyBorder="1" applyAlignment="1">
      <alignment horizontal="right"/>
    </xf>
    <xf numFmtId="170" fontId="1" fillId="0" borderId="0" xfId="21" applyNumberFormat="1"/>
    <xf numFmtId="170" fontId="1" fillId="0" borderId="27" xfId="21" applyNumberFormat="1" applyBorder="1"/>
    <xf numFmtId="0" fontId="38" fillId="0" borderId="0" xfId="0" applyFont="1" applyAlignment="1">
      <alignment vertical="center"/>
    </xf>
    <xf numFmtId="0" fontId="38" fillId="0" borderId="0" xfId="0" applyFont="1" applyAlignment="1">
      <alignment horizontal="right" vertical="center"/>
    </xf>
    <xf numFmtId="0" fontId="0" fillId="0" borderId="23" xfId="0" applyBorder="1" applyProtection="1">
      <protection locked="0"/>
    </xf>
    <xf numFmtId="49" fontId="41" fillId="9" borderId="4" xfId="0" applyNumberFormat="1" applyFont="1" applyFill="1" applyBorder="1" applyAlignment="1">
      <alignment horizontal="center" vertical="center"/>
    </xf>
    <xf numFmtId="49" fontId="41" fillId="9" borderId="24" xfId="0" applyNumberFormat="1" applyFont="1" applyFill="1" applyBorder="1" applyAlignment="1">
      <alignment horizontal="center" vertical="center"/>
    </xf>
    <xf numFmtId="49" fontId="41" fillId="9" borderId="1" xfId="0" applyNumberFormat="1" applyFont="1" applyFill="1" applyBorder="1" applyAlignment="1">
      <alignment horizontal="center" vertical="center"/>
    </xf>
    <xf numFmtId="49" fontId="79" fillId="9" borderId="29" xfId="0" applyNumberFormat="1" applyFont="1" applyFill="1" applyBorder="1" applyAlignment="1">
      <alignment horizontal="center" vertical="center"/>
    </xf>
    <xf numFmtId="49" fontId="79" fillId="9" borderId="0" xfId="0" applyNumberFormat="1" applyFont="1" applyFill="1" applyAlignment="1">
      <alignment horizontal="center" vertical="center"/>
    </xf>
    <xf numFmtId="49" fontId="79" fillId="9" borderId="27" xfId="0" applyNumberFormat="1" applyFont="1" applyFill="1" applyBorder="1" applyAlignment="1">
      <alignment horizontal="center" vertical="center"/>
    </xf>
    <xf numFmtId="49" fontId="41" fillId="9" borderId="5" xfId="0" applyNumberFormat="1" applyFont="1" applyFill="1" applyBorder="1" applyAlignment="1">
      <alignment horizontal="center" vertical="center"/>
    </xf>
    <xf numFmtId="49" fontId="41" fillId="9" borderId="8" xfId="0" applyNumberFormat="1" applyFont="1" applyFill="1" applyBorder="1" applyAlignment="1">
      <alignment horizontal="center" vertical="center"/>
    </xf>
    <xf numFmtId="49" fontId="41" fillId="9" borderId="7" xfId="0" applyNumberFormat="1" applyFont="1" applyFill="1" applyBorder="1" applyAlignment="1">
      <alignment horizontal="center" vertical="center"/>
    </xf>
    <xf numFmtId="49" fontId="42" fillId="9" borderId="29" xfId="0" applyNumberFormat="1" applyFont="1" applyFill="1" applyBorder="1" applyAlignment="1">
      <alignment horizontal="center" vertical="center"/>
    </xf>
    <xf numFmtId="49" fontId="42" fillId="9" borderId="0" xfId="0" applyNumberFormat="1" applyFont="1" applyFill="1" applyAlignment="1">
      <alignment horizontal="center" vertical="center"/>
    </xf>
    <xf numFmtId="49" fontId="42" fillId="9" borderId="27" xfId="0" applyNumberFormat="1" applyFont="1" applyFill="1" applyBorder="1" applyAlignment="1">
      <alignment horizontal="center" vertical="center"/>
    </xf>
    <xf numFmtId="49" fontId="41" fillId="0" borderId="29" xfId="0" applyNumberFormat="1" applyFont="1" applyBorder="1" applyAlignment="1">
      <alignment horizontal="center" vertical="center"/>
    </xf>
    <xf numFmtId="49" fontId="41" fillId="0" borderId="0" xfId="0" applyNumberFormat="1" applyFont="1" applyAlignment="1">
      <alignment horizontal="center" vertical="center"/>
    </xf>
    <xf numFmtId="49" fontId="41" fillId="0" borderId="27" xfId="0" applyNumberFormat="1" applyFont="1" applyBorder="1" applyAlignment="1">
      <alignment horizontal="center" vertical="center"/>
    </xf>
    <xf numFmtId="49" fontId="15" fillId="9" borderId="29" xfId="0" applyNumberFormat="1" applyFont="1" applyFill="1" applyBorder="1" applyAlignment="1">
      <alignment horizontal="center" vertical="center"/>
    </xf>
    <xf numFmtId="49" fontId="15" fillId="9" borderId="0" xfId="0" applyNumberFormat="1" applyFont="1" applyFill="1" applyAlignment="1">
      <alignment horizontal="center" vertical="center"/>
    </xf>
    <xf numFmtId="49" fontId="15" fillId="9" borderId="27" xfId="0" applyNumberFormat="1" applyFont="1" applyFill="1" applyBorder="1" applyAlignment="1">
      <alignment horizontal="center" vertical="center"/>
    </xf>
    <xf numFmtId="0" fontId="70" fillId="9" borderId="29" xfId="0" applyFont="1" applyFill="1" applyBorder="1" applyAlignment="1">
      <alignment horizontal="center"/>
    </xf>
    <xf numFmtId="0" fontId="70" fillId="9" borderId="0" xfId="0" applyFont="1" applyFill="1" applyAlignment="1">
      <alignment horizontal="center"/>
    </xf>
    <xf numFmtId="0" fontId="70" fillId="9" borderId="27" xfId="0" applyFont="1" applyFill="1" applyBorder="1" applyAlignment="1">
      <alignment horizontal="center"/>
    </xf>
    <xf numFmtId="49" fontId="141" fillId="9" borderId="29" xfId="0" applyNumberFormat="1" applyFont="1" applyFill="1" applyBorder="1" applyAlignment="1">
      <alignment horizontal="center" vertical="center"/>
    </xf>
    <xf numFmtId="49" fontId="141" fillId="9" borderId="0" xfId="0" applyNumberFormat="1" applyFont="1" applyFill="1" applyAlignment="1">
      <alignment horizontal="center" vertical="center"/>
    </xf>
    <xf numFmtId="49" fontId="141" fillId="9" borderId="27" xfId="0" applyNumberFormat="1" applyFont="1" applyFill="1" applyBorder="1" applyAlignment="1">
      <alignment horizontal="center" vertical="center"/>
    </xf>
    <xf numFmtId="0" fontId="49" fillId="19" borderId="4" xfId="0" applyFont="1" applyFill="1" applyBorder="1" applyAlignment="1">
      <alignment horizontal="center"/>
    </xf>
    <xf numFmtId="0" fontId="49" fillId="19" borderId="24" xfId="0" applyFont="1" applyFill="1" applyBorder="1" applyAlignment="1">
      <alignment horizontal="center"/>
    </xf>
    <xf numFmtId="0" fontId="49" fillId="19" borderId="1" xfId="0" applyFont="1" applyFill="1" applyBorder="1" applyAlignment="1">
      <alignment horizontal="center"/>
    </xf>
    <xf numFmtId="49" fontId="88" fillId="5" borderId="13" xfId="0" applyNumberFormat="1" applyFont="1" applyFill="1" applyBorder="1" applyAlignment="1">
      <alignment horizontal="center" vertical="center"/>
    </xf>
    <xf numFmtId="0" fontId="0" fillId="0" borderId="14" xfId="0" applyBorder="1"/>
    <xf numFmtId="0" fontId="0" fillId="0" borderId="15" xfId="0" applyBorder="1"/>
    <xf numFmtId="0" fontId="30" fillId="9" borderId="0" xfId="0" applyFont="1" applyFill="1" applyAlignment="1">
      <alignment horizontal="center" vertical="center" wrapText="1"/>
    </xf>
    <xf numFmtId="0" fontId="64" fillId="14" borderId="13" xfId="0" applyFont="1" applyFill="1" applyBorder="1" applyAlignment="1">
      <alignment horizontal="left" vertical="center" wrapText="1"/>
    </xf>
    <xf numFmtId="0" fontId="64" fillId="14" borderId="14" xfId="0" applyFont="1" applyFill="1" applyBorder="1" applyAlignment="1">
      <alignment horizontal="left" vertical="center" wrapText="1"/>
    </xf>
    <xf numFmtId="0" fontId="64" fillId="14" borderId="15" xfId="0" applyFont="1" applyFill="1" applyBorder="1" applyAlignment="1">
      <alignment horizontal="left" vertical="center" wrapText="1"/>
    </xf>
    <xf numFmtId="0" fontId="62" fillId="7" borderId="13" xfId="0" applyFont="1" applyFill="1" applyBorder="1" applyAlignment="1">
      <alignment horizontal="center" wrapText="1"/>
    </xf>
    <xf numFmtId="0" fontId="62" fillId="7" borderId="14" xfId="0" applyFont="1" applyFill="1" applyBorder="1" applyAlignment="1">
      <alignment horizontal="center" wrapText="1"/>
    </xf>
    <xf numFmtId="0" fontId="62" fillId="7" borderId="15" xfId="0" applyFont="1" applyFill="1" applyBorder="1" applyAlignment="1">
      <alignment horizontal="center" wrapText="1"/>
    </xf>
    <xf numFmtId="0" fontId="10" fillId="13" borderId="23" xfId="0" applyFont="1" applyFill="1" applyBorder="1" applyAlignment="1">
      <alignment horizontal="left" vertical="center" wrapText="1"/>
    </xf>
    <xf numFmtId="0" fontId="24" fillId="21" borderId="13" xfId="0" applyFont="1" applyFill="1" applyBorder="1" applyAlignment="1">
      <alignment horizontal="left" vertical="center" wrapText="1"/>
    </xf>
    <xf numFmtId="0" fontId="24" fillId="21" borderId="14" xfId="0" applyFont="1" applyFill="1" applyBorder="1" applyAlignment="1">
      <alignment horizontal="left" vertical="center" wrapText="1"/>
    </xf>
    <xf numFmtId="0" fontId="24" fillId="21" borderId="15" xfId="0" applyFont="1" applyFill="1" applyBorder="1" applyAlignment="1">
      <alignment horizontal="left" vertical="center" wrapText="1"/>
    </xf>
    <xf numFmtId="0" fontId="68" fillId="0" borderId="23" xfId="0" applyFont="1" applyBorder="1" applyAlignment="1">
      <alignment horizontal="center" vertical="center" wrapText="1"/>
    </xf>
    <xf numFmtId="0" fontId="26" fillId="8" borderId="13" xfId="0" applyFont="1" applyFill="1" applyBorder="1" applyAlignment="1">
      <alignment horizontal="left" vertical="center" wrapText="1"/>
    </xf>
    <xf numFmtId="0" fontId="26" fillId="8" borderId="14" xfId="0" applyFont="1" applyFill="1" applyBorder="1" applyAlignment="1">
      <alignment horizontal="left" vertical="center" wrapText="1"/>
    </xf>
    <xf numFmtId="0" fontId="26" fillId="8" borderId="15" xfId="0" applyFont="1" applyFill="1" applyBorder="1" applyAlignment="1">
      <alignment horizontal="left" vertical="center" wrapText="1"/>
    </xf>
    <xf numFmtId="49" fontId="41" fillId="10" borderId="13" xfId="0" applyNumberFormat="1" applyFont="1" applyFill="1" applyBorder="1" applyAlignment="1">
      <alignment horizontal="center" vertical="center"/>
    </xf>
    <xf numFmtId="49" fontId="41" fillId="10" borderId="14" xfId="0" applyNumberFormat="1" applyFont="1" applyFill="1" applyBorder="1" applyAlignment="1">
      <alignment horizontal="center" vertical="center"/>
    </xf>
    <xf numFmtId="49" fontId="41" fillId="10" borderId="15" xfId="0" applyNumberFormat="1" applyFont="1" applyFill="1" applyBorder="1" applyAlignment="1">
      <alignment horizontal="center" vertical="center"/>
    </xf>
    <xf numFmtId="0" fontId="85" fillId="9" borderId="0" xfId="3" applyFont="1" applyFill="1" applyAlignment="1">
      <alignment horizontal="center" wrapText="1"/>
    </xf>
    <xf numFmtId="0" fontId="83" fillId="16" borderId="13" xfId="0" applyFont="1" applyFill="1" applyBorder="1" applyAlignment="1">
      <alignment horizontal="center" vertical="center"/>
    </xf>
    <xf numFmtId="0" fontId="83" fillId="16" borderId="14" xfId="0" applyFont="1" applyFill="1" applyBorder="1" applyAlignment="1">
      <alignment horizontal="center" vertical="center"/>
    </xf>
    <xf numFmtId="0" fontId="37" fillId="14" borderId="4" xfId="3" applyFont="1" applyFill="1" applyBorder="1" applyAlignment="1">
      <alignment horizontal="center" wrapText="1"/>
    </xf>
    <xf numFmtId="0" fontId="37" fillId="14" borderId="24" xfId="3" applyFont="1" applyFill="1" applyBorder="1" applyAlignment="1">
      <alignment horizontal="center" wrapText="1"/>
    </xf>
    <xf numFmtId="49" fontId="169" fillId="10" borderId="13" xfId="0" applyNumberFormat="1" applyFont="1" applyFill="1" applyBorder="1" applyAlignment="1">
      <alignment horizontal="center" vertical="center"/>
    </xf>
    <xf numFmtId="49" fontId="169" fillId="10" borderId="14" xfId="0" applyNumberFormat="1" applyFont="1" applyFill="1" applyBorder="1" applyAlignment="1">
      <alignment horizontal="center" vertical="center"/>
    </xf>
    <xf numFmtId="49" fontId="169" fillId="10" borderId="15" xfId="0" applyNumberFormat="1" applyFont="1" applyFill="1" applyBorder="1" applyAlignment="1">
      <alignment horizontal="center" vertical="center"/>
    </xf>
    <xf numFmtId="0" fontId="62" fillId="7" borderId="23" xfId="3" applyFont="1" applyFill="1" applyBorder="1" applyAlignment="1">
      <alignment horizontal="center" vertical="center" wrapText="1"/>
    </xf>
    <xf numFmtId="0" fontId="155" fillId="9" borderId="0" xfId="3" applyFont="1" applyFill="1" applyAlignment="1">
      <alignment horizontal="center" vertical="center"/>
    </xf>
    <xf numFmtId="0" fontId="145" fillId="9" borderId="0" xfId="3" applyFont="1" applyFill="1" applyAlignment="1">
      <alignment horizontal="center" vertical="center"/>
    </xf>
    <xf numFmtId="0" fontId="58" fillId="9" borderId="19" xfId="0" quotePrefix="1" applyFont="1" applyFill="1" applyBorder="1" applyAlignment="1">
      <alignment horizontal="left" vertical="top" wrapText="1"/>
    </xf>
    <xf numFmtId="0" fontId="58" fillId="9" borderId="0" xfId="0" quotePrefix="1" applyFont="1" applyFill="1" applyAlignment="1">
      <alignment horizontal="left" vertical="top" wrapText="1"/>
    </xf>
    <xf numFmtId="0" fontId="37" fillId="14" borderId="1" xfId="3" applyFont="1" applyFill="1" applyBorder="1" applyAlignment="1">
      <alignment horizontal="center" wrapText="1"/>
    </xf>
    <xf numFmtId="0" fontId="31" fillId="9" borderId="0" xfId="3" applyFont="1" applyFill="1" applyAlignment="1">
      <alignment horizontal="center" vertical="center"/>
    </xf>
    <xf numFmtId="0" fontId="22" fillId="9" borderId="0" xfId="3" applyFont="1" applyFill="1"/>
    <xf numFmtId="0" fontId="62" fillId="7" borderId="4" xfId="3" applyFont="1" applyFill="1" applyBorder="1" applyAlignment="1">
      <alignment horizontal="center" vertical="center" wrapText="1"/>
    </xf>
    <xf numFmtId="0" fontId="62" fillId="7" borderId="24" xfId="3" applyFont="1" applyFill="1" applyBorder="1" applyAlignment="1">
      <alignment horizontal="center" vertical="center" wrapText="1"/>
    </xf>
    <xf numFmtId="0" fontId="62" fillId="7" borderId="1" xfId="3" applyFont="1" applyFill="1" applyBorder="1" applyAlignment="1">
      <alignment horizontal="center" vertical="center" wrapText="1"/>
    </xf>
    <xf numFmtId="0" fontId="11" fillId="9" borderId="0" xfId="3" applyFont="1" applyFill="1" applyAlignment="1">
      <alignment horizontal="center" vertical="center"/>
    </xf>
    <xf numFmtId="49" fontId="41" fillId="10" borderId="4" xfId="0" applyNumberFormat="1" applyFont="1" applyFill="1" applyBorder="1" applyAlignment="1">
      <alignment horizontal="center" vertical="center"/>
    </xf>
    <xf numFmtId="49" fontId="41" fillId="10" borderId="24" xfId="0" applyNumberFormat="1" applyFont="1" applyFill="1" applyBorder="1" applyAlignment="1">
      <alignment horizontal="center" vertical="center"/>
    </xf>
    <xf numFmtId="49" fontId="41" fillId="10" borderId="1" xfId="0" applyNumberFormat="1" applyFont="1" applyFill="1" applyBorder="1" applyAlignment="1">
      <alignment horizontal="center" vertical="center"/>
    </xf>
    <xf numFmtId="49" fontId="169" fillId="10" borderId="4" xfId="0" applyNumberFormat="1" applyFont="1" applyFill="1" applyBorder="1" applyAlignment="1">
      <alignment horizontal="center" vertical="center"/>
    </xf>
    <xf numFmtId="49" fontId="169" fillId="10" borderId="24" xfId="0" applyNumberFormat="1" applyFont="1" applyFill="1" applyBorder="1" applyAlignment="1">
      <alignment horizontal="center" vertical="center"/>
    </xf>
    <xf numFmtId="49" fontId="169" fillId="10" borderId="1" xfId="0" applyNumberFormat="1" applyFont="1" applyFill="1" applyBorder="1" applyAlignment="1">
      <alignment horizontal="center" vertical="center"/>
    </xf>
    <xf numFmtId="49" fontId="88" fillId="5" borderId="14" xfId="0" applyNumberFormat="1" applyFont="1" applyFill="1" applyBorder="1" applyAlignment="1">
      <alignment horizontal="center" vertical="center"/>
    </xf>
    <xf numFmtId="49" fontId="88" fillId="5" borderId="15" xfId="0" applyNumberFormat="1" applyFont="1" applyFill="1" applyBorder="1" applyAlignment="1">
      <alignment horizontal="center" vertical="center"/>
    </xf>
    <xf numFmtId="0" fontId="9" fillId="10" borderId="23" xfId="3" applyFont="1" applyFill="1" applyBorder="1" applyAlignment="1">
      <alignment horizontal="center" vertical="center" wrapText="1"/>
    </xf>
    <xf numFmtId="0" fontId="83" fillId="16" borderId="13" xfId="3" applyFont="1" applyFill="1" applyBorder="1" applyAlignment="1">
      <alignment horizontal="center" vertical="center"/>
    </xf>
    <xf numFmtId="0" fontId="83" fillId="16" borderId="14" xfId="3" applyFont="1" applyFill="1" applyBorder="1" applyAlignment="1">
      <alignment horizontal="center" vertical="center"/>
    </xf>
    <xf numFmtId="0" fontId="83" fillId="16" borderId="15" xfId="3" applyFont="1" applyFill="1" applyBorder="1" applyAlignment="1">
      <alignment horizontal="center" vertical="center"/>
    </xf>
    <xf numFmtId="0" fontId="24" fillId="16" borderId="4" xfId="3" applyFont="1" applyFill="1" applyBorder="1" applyAlignment="1">
      <alignment horizontal="center"/>
    </xf>
    <xf numFmtId="0" fontId="24" fillId="16" borderId="24" xfId="3" applyFont="1" applyFill="1" applyBorder="1" applyAlignment="1">
      <alignment horizontal="center"/>
    </xf>
    <xf numFmtId="0" fontId="24" fillId="16" borderId="1" xfId="3" applyFont="1" applyFill="1" applyBorder="1" applyAlignment="1">
      <alignment horizontal="center"/>
    </xf>
    <xf numFmtId="0" fontId="37" fillId="14" borderId="4" xfId="3" applyFont="1" applyFill="1" applyBorder="1" applyAlignment="1">
      <alignment horizontal="center" vertical="center" wrapText="1"/>
    </xf>
    <xf numFmtId="0" fontId="37" fillId="14" borderId="24" xfId="3" applyFont="1" applyFill="1" applyBorder="1" applyAlignment="1">
      <alignment horizontal="center" vertical="center" wrapText="1"/>
    </xf>
    <xf numFmtId="0" fontId="37" fillId="14" borderId="1" xfId="3" applyFont="1" applyFill="1" applyBorder="1" applyAlignment="1">
      <alignment horizontal="center" vertical="center" wrapText="1"/>
    </xf>
    <xf numFmtId="0" fontId="62" fillId="7" borderId="0" xfId="3" applyFont="1" applyFill="1" applyAlignment="1">
      <alignment horizontal="center" vertical="center" wrapText="1"/>
    </xf>
    <xf numFmtId="0" fontId="85" fillId="9" borderId="0" xfId="3" applyFont="1" applyFill="1" applyAlignment="1">
      <alignment horizontal="center" vertical="center" wrapText="1"/>
    </xf>
    <xf numFmtId="0" fontId="37" fillId="14" borderId="5" xfId="3" applyFont="1" applyFill="1" applyBorder="1" applyAlignment="1">
      <alignment horizontal="center" vertical="center" wrapText="1"/>
    </xf>
    <xf numFmtId="0" fontId="37" fillId="14" borderId="8" xfId="3" applyFont="1" applyFill="1" applyBorder="1" applyAlignment="1">
      <alignment horizontal="center" vertical="center" wrapText="1"/>
    </xf>
    <xf numFmtId="0" fontId="37" fillId="14" borderId="7" xfId="3" applyFont="1" applyFill="1" applyBorder="1" applyAlignment="1">
      <alignment horizontal="center" vertical="center" wrapText="1"/>
    </xf>
    <xf numFmtId="0" fontId="37" fillId="14" borderId="3" xfId="3" applyFont="1" applyFill="1" applyBorder="1" applyAlignment="1">
      <alignment horizontal="center" vertical="center" wrapText="1"/>
    </xf>
    <xf numFmtId="0" fontId="37" fillId="14" borderId="9" xfId="3" applyFont="1" applyFill="1" applyBorder="1" applyAlignment="1">
      <alignment horizontal="center" vertical="center" wrapText="1"/>
    </xf>
    <xf numFmtId="0" fontId="37" fillId="14" borderId="6" xfId="3" applyFont="1" applyFill="1" applyBorder="1" applyAlignment="1">
      <alignment horizontal="center" vertical="center" wrapText="1"/>
    </xf>
    <xf numFmtId="0" fontId="24" fillId="16" borderId="23" xfId="3" applyFont="1" applyFill="1" applyBorder="1" applyAlignment="1">
      <alignment horizontal="center"/>
    </xf>
    <xf numFmtId="0" fontId="9" fillId="10" borderId="23" xfId="0" applyFont="1" applyFill="1" applyBorder="1" applyAlignment="1">
      <alignment horizontal="center" vertical="center" wrapText="1"/>
    </xf>
    <xf numFmtId="0" fontId="83" fillId="16" borderId="15" xfId="0" applyFont="1" applyFill="1" applyBorder="1" applyAlignment="1">
      <alignment horizontal="center" vertical="center"/>
    </xf>
    <xf numFmtId="49" fontId="41" fillId="10" borderId="23" xfId="0" applyNumberFormat="1" applyFont="1" applyFill="1" applyBorder="1" applyAlignment="1">
      <alignment horizontal="center" vertical="center"/>
    </xf>
    <xf numFmtId="49" fontId="169" fillId="10" borderId="23" xfId="0" applyNumberFormat="1" applyFont="1" applyFill="1" applyBorder="1" applyAlignment="1">
      <alignment horizontal="center" vertical="center"/>
    </xf>
    <xf numFmtId="0" fontId="75" fillId="18" borderId="16" xfId="0" applyFont="1" applyFill="1" applyBorder="1" applyAlignment="1">
      <alignment horizontal="center" wrapText="1"/>
    </xf>
    <xf numFmtId="0" fontId="75" fillId="18" borderId="17" xfId="0" applyFont="1" applyFill="1" applyBorder="1" applyAlignment="1">
      <alignment horizontal="center" wrapText="1"/>
    </xf>
    <xf numFmtId="0" fontId="75" fillId="18" borderId="10" xfId="0" applyFont="1" applyFill="1" applyBorder="1" applyAlignment="1">
      <alignment horizontal="center" wrapText="1"/>
    </xf>
    <xf numFmtId="0" fontId="75" fillId="18" borderId="11" xfId="0" applyFont="1" applyFill="1" applyBorder="1" applyAlignment="1">
      <alignment horizontal="center" vertical="top" wrapText="1"/>
    </xf>
    <xf numFmtId="0" fontId="75" fillId="18" borderId="20" xfId="0" applyFont="1" applyFill="1" applyBorder="1" applyAlignment="1">
      <alignment horizontal="center" vertical="top" wrapText="1"/>
    </xf>
    <xf numFmtId="0" fontId="75" fillId="18" borderId="0" xfId="0" applyFont="1" applyFill="1" applyAlignment="1">
      <alignment horizontal="center" vertical="top" wrapText="1"/>
    </xf>
    <xf numFmtId="0" fontId="75" fillId="18" borderId="18" xfId="0" applyFont="1" applyFill="1" applyBorder="1" applyAlignment="1">
      <alignment horizontal="center" vertical="top" wrapText="1"/>
    </xf>
    <xf numFmtId="0" fontId="39" fillId="16" borderId="23" xfId="0" applyFont="1" applyFill="1" applyBorder="1" applyAlignment="1">
      <alignment horizontal="center" wrapText="1"/>
    </xf>
    <xf numFmtId="0" fontId="70" fillId="9" borderId="0" xfId="0" applyFont="1" applyFill="1" applyAlignment="1">
      <alignment horizontal="center" vertical="center"/>
    </xf>
    <xf numFmtId="0" fontId="88" fillId="5" borderId="14" xfId="0" applyFont="1" applyFill="1" applyBorder="1" applyAlignment="1">
      <alignment horizontal="center" vertical="center"/>
    </xf>
    <xf numFmtId="0" fontId="88" fillId="5" borderId="15" xfId="0" applyFont="1" applyFill="1" applyBorder="1" applyAlignment="1">
      <alignment horizontal="center" vertical="center"/>
    </xf>
    <xf numFmtId="49" fontId="30" fillId="9" borderId="0" xfId="0" applyNumberFormat="1" applyFont="1" applyFill="1" applyAlignment="1">
      <alignment horizontal="center" vertical="center" wrapText="1"/>
    </xf>
    <xf numFmtId="0" fontId="31" fillId="9" borderId="0" xfId="0" applyFont="1" applyFill="1" applyAlignment="1">
      <alignment horizontal="left" vertical="center"/>
    </xf>
    <xf numFmtId="0" fontId="15" fillId="16" borderId="23" xfId="0" applyFont="1" applyFill="1" applyBorder="1" applyAlignment="1">
      <alignment horizontal="center" vertical="center"/>
    </xf>
    <xf numFmtId="0" fontId="22" fillId="9" borderId="27" xfId="0" applyFont="1" applyFill="1" applyBorder="1" applyAlignment="1">
      <alignment vertical="top" wrapText="1"/>
    </xf>
    <xf numFmtId="0" fontId="22" fillId="9" borderId="0" xfId="0" applyFont="1" applyFill="1"/>
    <xf numFmtId="49" fontId="88" fillId="5" borderId="23" xfId="0" applyNumberFormat="1"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31" fillId="9" borderId="0" xfId="0" applyFont="1" applyFill="1" applyAlignment="1">
      <alignment horizontal="center" vertical="center"/>
    </xf>
    <xf numFmtId="0" fontId="167" fillId="0" borderId="23" xfId="0" applyFont="1" applyBorder="1" applyAlignment="1">
      <alignment horizontal="center" vertical="center"/>
    </xf>
    <xf numFmtId="0" fontId="108" fillId="9" borderId="0" xfId="0" applyFont="1" applyFill="1" applyAlignment="1">
      <alignment horizontal="center" vertical="center" wrapText="1"/>
    </xf>
    <xf numFmtId="0" fontId="112" fillId="9" borderId="0" xfId="0" applyFont="1" applyFill="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88" fillId="5" borderId="23" xfId="0" applyFont="1" applyFill="1" applyBorder="1" applyAlignment="1">
      <alignment horizontal="center" vertical="center"/>
    </xf>
    <xf numFmtId="0" fontId="68" fillId="0" borderId="23" xfId="0" applyFont="1" applyBorder="1" applyAlignment="1">
      <alignment horizontal="center" vertical="center"/>
    </xf>
    <xf numFmtId="0" fontId="114" fillId="0" borderId="23" xfId="0" applyFont="1" applyBorder="1" applyAlignment="1">
      <alignment horizontal="center" vertical="center"/>
    </xf>
    <xf numFmtId="3" fontId="67" fillId="9" borderId="0" xfId="0" applyNumberFormat="1" applyFont="1" applyFill="1" applyAlignment="1">
      <alignment horizontal="center" vertical="top" wrapText="1"/>
    </xf>
    <xf numFmtId="0" fontId="11" fillId="9" borderId="13"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3" fontId="0" fillId="6" borderId="23" xfId="0" applyNumberFormat="1" applyFill="1" applyBorder="1" applyAlignment="1">
      <alignment horizontal="center"/>
    </xf>
    <xf numFmtId="3" fontId="20" fillId="6" borderId="23" xfId="0" applyNumberFormat="1" applyFont="1" applyFill="1" applyBorder="1" applyAlignment="1">
      <alignment horizontal="center" vertical="top" wrapText="1"/>
    </xf>
    <xf numFmtId="0" fontId="10" fillId="9" borderId="0" xfId="0" applyFont="1" applyFill="1" applyAlignment="1">
      <alignment horizontal="left" vertical="center" wrapText="1"/>
    </xf>
    <xf numFmtId="0" fontId="22" fillId="9" borderId="27" xfId="3" applyFont="1" applyFill="1" applyBorder="1" applyAlignment="1">
      <alignment vertical="top" wrapText="1"/>
    </xf>
    <xf numFmtId="0" fontId="13" fillId="24" borderId="0" xfId="3" applyFont="1" applyFill="1" applyAlignment="1">
      <alignment horizontal="center" vertical="center"/>
    </xf>
    <xf numFmtId="49" fontId="70" fillId="10" borderId="23" xfId="3" applyNumberFormat="1" applyFont="1" applyFill="1" applyBorder="1" applyAlignment="1">
      <alignment horizontal="center" vertical="center"/>
    </xf>
    <xf numFmtId="49" fontId="88" fillId="5" borderId="23" xfId="3" applyNumberFormat="1" applyFont="1" applyFill="1" applyBorder="1" applyAlignment="1">
      <alignment horizontal="center" vertical="center"/>
    </xf>
    <xf numFmtId="0" fontId="88" fillId="5" borderId="23" xfId="3" applyFont="1" applyFill="1" applyBorder="1" applyAlignment="1">
      <alignment horizontal="center" vertical="center"/>
    </xf>
    <xf numFmtId="0" fontId="30" fillId="9" borderId="0" xfId="3" applyFont="1" applyFill="1" applyAlignment="1">
      <alignment horizontal="center" vertical="center" wrapText="1"/>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30" xfId="0" applyFont="1" applyBorder="1" applyAlignment="1">
      <alignment horizontal="center" vertical="center"/>
    </xf>
    <xf numFmtId="0" fontId="68" fillId="0" borderId="23" xfId="0" applyFont="1" applyBorder="1" applyAlignment="1">
      <alignment horizontal="right" vertical="center"/>
    </xf>
    <xf numFmtId="0" fontId="70" fillId="9" borderId="22" xfId="21" applyFont="1" applyFill="1" applyBorder="1" applyAlignment="1">
      <alignment horizontal="center" vertical="center"/>
    </xf>
    <xf numFmtId="49" fontId="41" fillId="10" borderId="13" xfId="21" applyNumberFormat="1" applyFont="1" applyFill="1" applyBorder="1" applyAlignment="1">
      <alignment horizontal="center" vertical="center"/>
    </xf>
    <xf numFmtId="49" fontId="41" fillId="10" borderId="14" xfId="21" applyNumberFormat="1" applyFont="1" applyFill="1" applyBorder="1" applyAlignment="1">
      <alignment horizontal="center" vertical="center"/>
    </xf>
    <xf numFmtId="49" fontId="41" fillId="10" borderId="15" xfId="21" applyNumberFormat="1" applyFont="1" applyFill="1" applyBorder="1" applyAlignment="1">
      <alignment horizontal="center" vertical="center"/>
    </xf>
    <xf numFmtId="49" fontId="88" fillId="5" borderId="4" xfId="0" applyNumberFormat="1" applyFont="1" applyFill="1" applyBorder="1" applyAlignment="1">
      <alignment horizontal="center" vertical="center"/>
    </xf>
    <xf numFmtId="49" fontId="88" fillId="5" borderId="24" xfId="0" applyNumberFormat="1" applyFont="1" applyFill="1" applyBorder="1" applyAlignment="1">
      <alignment horizontal="center" vertical="center"/>
    </xf>
    <xf numFmtId="49" fontId="88" fillId="5" borderId="1" xfId="0" applyNumberFormat="1" applyFont="1" applyFill="1" applyBorder="1" applyAlignment="1">
      <alignment horizontal="center" vertical="center"/>
    </xf>
    <xf numFmtId="0" fontId="11" fillId="0" borderId="13" xfId="21" applyFont="1" applyBorder="1" applyAlignment="1">
      <alignment horizontal="center" vertical="center" wrapText="1"/>
    </xf>
    <xf numFmtId="0" fontId="11" fillId="0" borderId="14" xfId="21" applyFont="1" applyBorder="1" applyAlignment="1">
      <alignment horizontal="center" vertical="center" wrapText="1"/>
    </xf>
    <xf numFmtId="0" fontId="11" fillId="0" borderId="15" xfId="21" applyFont="1" applyBorder="1" applyAlignment="1">
      <alignment horizontal="center" vertical="center" wrapText="1"/>
    </xf>
    <xf numFmtId="0" fontId="114" fillId="0" borderId="23" xfId="21" applyFont="1" applyBorder="1" applyAlignment="1">
      <alignment horizontal="center"/>
    </xf>
    <xf numFmtId="0" fontId="145" fillId="25" borderId="4" xfId="21" applyFont="1" applyFill="1" applyBorder="1" applyAlignment="1">
      <alignment horizontal="left" vertical="center"/>
    </xf>
    <xf numFmtId="0" fontId="145" fillId="25" borderId="24" xfId="21" applyFont="1" applyFill="1" applyBorder="1" applyAlignment="1">
      <alignment horizontal="left" vertical="center"/>
    </xf>
    <xf numFmtId="0" fontId="145" fillId="25" borderId="1" xfId="21" applyFont="1" applyFill="1" applyBorder="1" applyAlignment="1">
      <alignment horizontal="left" vertical="center"/>
    </xf>
    <xf numFmtId="0" fontId="10" fillId="10" borderId="5" xfId="21" applyFont="1" applyFill="1" applyBorder="1" applyAlignment="1">
      <alignment horizontal="left" vertical="center" wrapText="1"/>
    </xf>
    <xf numFmtId="0" fontId="10" fillId="10" borderId="8" xfId="21" applyFont="1" applyFill="1" applyBorder="1" applyAlignment="1">
      <alignment horizontal="left" vertical="center" wrapText="1"/>
    </xf>
    <xf numFmtId="0" fontId="10" fillId="10" borderId="29" xfId="21" applyFont="1" applyFill="1" applyBorder="1" applyAlignment="1">
      <alignment horizontal="left" vertical="center" wrapText="1"/>
    </xf>
    <xf numFmtId="0" fontId="10" fillId="10" borderId="0" xfId="21" applyFont="1" applyFill="1" applyAlignment="1">
      <alignment horizontal="left" vertical="center" wrapText="1"/>
    </xf>
    <xf numFmtId="3" fontId="114" fillId="10" borderId="23" xfId="21" applyNumberFormat="1" applyFont="1" applyFill="1" applyBorder="1" applyAlignment="1">
      <alignment horizontal="center" vertical="center"/>
    </xf>
    <xf numFmtId="0" fontId="1" fillId="10" borderId="23" xfId="21" applyFill="1" applyBorder="1" applyAlignment="1">
      <alignment horizontal="center"/>
    </xf>
    <xf numFmtId="0" fontId="68" fillId="10" borderId="23" xfId="21" applyFont="1" applyFill="1" applyBorder="1" applyAlignment="1">
      <alignment horizontal="left" wrapText="1"/>
    </xf>
    <xf numFmtId="0" fontId="15" fillId="10" borderId="5" xfId="21" applyFont="1" applyFill="1" applyBorder="1" applyAlignment="1">
      <alignment horizontal="left" vertical="center" wrapText="1"/>
    </xf>
    <xf numFmtId="0" fontId="15" fillId="10" borderId="8" xfId="21" applyFont="1" applyFill="1" applyBorder="1" applyAlignment="1">
      <alignment horizontal="left" vertical="center" wrapText="1"/>
    </xf>
    <xf numFmtId="0" fontId="15" fillId="10" borderId="29" xfId="21" applyFont="1" applyFill="1" applyBorder="1" applyAlignment="1">
      <alignment horizontal="left" vertical="center" wrapText="1"/>
    </xf>
    <xf numFmtId="0" fontId="15" fillId="10" borderId="0" xfId="21" applyFont="1" applyFill="1" applyAlignment="1">
      <alignment horizontal="left" vertical="center" wrapText="1"/>
    </xf>
    <xf numFmtId="0" fontId="15" fillId="10" borderId="3" xfId="17" applyFont="1" applyFill="1" applyBorder="1" applyAlignment="1">
      <alignment horizontal="left" vertical="center" wrapText="1"/>
    </xf>
    <xf numFmtId="0" fontId="15" fillId="10" borderId="9" xfId="17" applyFont="1" applyFill="1" applyBorder="1" applyAlignment="1">
      <alignment horizontal="left" vertical="center" wrapText="1"/>
    </xf>
    <xf numFmtId="0" fontId="48" fillId="0" borderId="23" xfId="0" applyFont="1" applyBorder="1" applyAlignment="1" applyProtection="1">
      <alignment vertical="center" wrapText="1"/>
      <protection locked="0"/>
    </xf>
    <xf numFmtId="0" fontId="76" fillId="18" borderId="13" xfId="0" applyFont="1" applyFill="1" applyBorder="1" applyAlignment="1">
      <alignment horizontal="center" vertical="center" wrapText="1"/>
    </xf>
    <xf numFmtId="0" fontId="76" fillId="18" borderId="14" xfId="0" applyFont="1" applyFill="1" applyBorder="1" applyAlignment="1">
      <alignment horizontal="center" vertical="center" wrapText="1"/>
    </xf>
    <xf numFmtId="0" fontId="59" fillId="0" borderId="23" xfId="0" applyFont="1" applyBorder="1" applyAlignment="1" applyProtection="1">
      <alignment vertical="center" wrapText="1"/>
      <protection locked="0"/>
    </xf>
    <xf numFmtId="0" fontId="39" fillId="9" borderId="23" xfId="0" applyFont="1" applyFill="1" applyBorder="1" applyAlignment="1">
      <alignment horizontal="center" wrapText="1"/>
    </xf>
    <xf numFmtId="0" fontId="24" fillId="14" borderId="3" xfId="3" applyFont="1" applyFill="1" applyBorder="1" applyAlignment="1">
      <alignment horizontal="left" vertical="top" wrapText="1"/>
    </xf>
    <xf numFmtId="0" fontId="24" fillId="14" borderId="9" xfId="3" applyFont="1" applyFill="1" applyBorder="1" applyAlignment="1">
      <alignment horizontal="left" vertical="top" wrapText="1"/>
    </xf>
    <xf numFmtId="0" fontId="24" fillId="14" borderId="6" xfId="3" applyFont="1" applyFill="1" applyBorder="1" applyAlignment="1">
      <alignment horizontal="left" vertical="top" wrapText="1"/>
    </xf>
    <xf numFmtId="0" fontId="26" fillId="17" borderId="4" xfId="3" applyFont="1" applyFill="1" applyBorder="1" applyAlignment="1">
      <alignment horizontal="left" vertical="center"/>
    </xf>
    <xf numFmtId="0" fontId="26" fillId="17" borderId="24" xfId="3" applyFont="1" applyFill="1" applyBorder="1" applyAlignment="1">
      <alignment horizontal="left" vertical="center"/>
    </xf>
    <xf numFmtId="0" fontId="26" fillId="17" borderId="1" xfId="3" applyFont="1" applyFill="1" applyBorder="1" applyAlignment="1">
      <alignment horizontal="left" vertical="center"/>
    </xf>
    <xf numFmtId="0" fontId="37" fillId="9" borderId="0" xfId="3" applyFont="1" applyFill="1" applyAlignment="1">
      <alignment horizontal="left" vertical="center" wrapText="1"/>
    </xf>
    <xf numFmtId="0" fontId="78" fillId="20" borderId="23" xfId="3" applyFont="1" applyFill="1" applyBorder="1" applyAlignment="1">
      <alignment horizontal="center" vertical="center"/>
    </xf>
    <xf numFmtId="0" fontId="24" fillId="24" borderId="23" xfId="3" applyFont="1" applyFill="1" applyBorder="1" applyAlignment="1" applyProtection="1">
      <alignment horizontal="left" vertical="top" wrapText="1"/>
      <protection locked="0"/>
    </xf>
    <xf numFmtId="0" fontId="24" fillId="14" borderId="5" xfId="3" applyFont="1" applyFill="1" applyBorder="1" applyAlignment="1">
      <alignment horizontal="center"/>
    </xf>
    <xf numFmtId="0" fontId="24" fillId="14" borderId="8" xfId="3" applyFont="1" applyFill="1" applyBorder="1" applyAlignment="1">
      <alignment horizontal="center"/>
    </xf>
    <xf numFmtId="0" fontId="24" fillId="14" borderId="7" xfId="3" applyFont="1" applyFill="1" applyBorder="1" applyAlignment="1">
      <alignment horizontal="center"/>
    </xf>
    <xf numFmtId="49" fontId="41" fillId="10" borderId="13" xfId="3" applyNumberFormat="1" applyFont="1" applyFill="1" applyBorder="1" applyAlignment="1">
      <alignment horizontal="center" vertical="center"/>
    </xf>
    <xf numFmtId="49" fontId="41" fillId="10" borderId="14" xfId="3" applyNumberFormat="1" applyFont="1" applyFill="1" applyBorder="1" applyAlignment="1">
      <alignment horizontal="center" vertical="center"/>
    </xf>
    <xf numFmtId="49" fontId="41" fillId="10" borderId="15" xfId="3" applyNumberFormat="1" applyFont="1" applyFill="1" applyBorder="1" applyAlignment="1">
      <alignment horizontal="center" vertical="center"/>
    </xf>
    <xf numFmtId="0" fontId="76" fillId="18" borderId="23" xfId="3" applyFont="1" applyFill="1" applyBorder="1" applyAlignment="1">
      <alignment horizontal="center" vertical="center" wrapText="1"/>
    </xf>
    <xf numFmtId="49" fontId="42" fillId="9" borderId="0" xfId="3" applyNumberFormat="1" applyFont="1" applyFill="1" applyAlignment="1">
      <alignment horizontal="center" vertical="center"/>
    </xf>
    <xf numFmtId="49" fontId="79" fillId="10" borderId="13" xfId="3" applyNumberFormat="1" applyFont="1" applyFill="1" applyBorder="1" applyAlignment="1">
      <alignment horizontal="center" vertical="center"/>
    </xf>
    <xf numFmtId="49" fontId="79" fillId="10" borderId="14" xfId="3" applyNumberFormat="1" applyFont="1" applyFill="1" applyBorder="1" applyAlignment="1">
      <alignment horizontal="center" vertical="center"/>
    </xf>
    <xf numFmtId="49" fontId="79" fillId="10" borderId="15" xfId="3" applyNumberFormat="1" applyFont="1" applyFill="1" applyBorder="1" applyAlignment="1">
      <alignment horizontal="center" vertical="center"/>
    </xf>
    <xf numFmtId="49" fontId="41" fillId="9" borderId="0" xfId="3" applyNumberFormat="1" applyFont="1" applyFill="1" applyAlignment="1">
      <alignment horizontal="center" vertical="center"/>
    </xf>
    <xf numFmtId="49" fontId="41" fillId="0" borderId="0" xfId="3" applyNumberFormat="1" applyFont="1" applyAlignment="1">
      <alignment horizontal="center" vertical="center"/>
    </xf>
    <xf numFmtId="49" fontId="70" fillId="9" borderId="0" xfId="3" applyNumberFormat="1" applyFont="1" applyFill="1" applyAlignment="1">
      <alignment horizontal="center" vertical="center"/>
    </xf>
    <xf numFmtId="0" fontId="48" fillId="9" borderId="0" xfId="3" applyFont="1" applyFill="1" applyAlignment="1">
      <alignment horizontal="left" vertical="center"/>
    </xf>
    <xf numFmtId="0" fontId="14" fillId="9" borderId="20" xfId="3" applyFont="1" applyFill="1" applyBorder="1" applyAlignment="1" applyProtection="1">
      <alignment horizontal="left" vertical="center"/>
      <protection locked="0"/>
    </xf>
    <xf numFmtId="0" fontId="59" fillId="14" borderId="4" xfId="3" applyFont="1" applyFill="1" applyBorder="1" applyAlignment="1">
      <alignment horizontal="left" vertical="center"/>
    </xf>
    <xf numFmtId="0" fontId="59" fillId="14" borderId="24" xfId="3" applyFont="1" applyFill="1" applyBorder="1" applyAlignment="1">
      <alignment horizontal="left" vertical="center"/>
    </xf>
    <xf numFmtId="0" fontId="59" fillId="14" borderId="1" xfId="3" applyFont="1" applyFill="1" applyBorder="1" applyAlignment="1">
      <alignment horizontal="left" vertical="center"/>
    </xf>
    <xf numFmtId="0" fontId="59" fillId="14" borderId="4" xfId="3" applyFont="1" applyFill="1" applyBorder="1" applyAlignment="1">
      <alignment horizontal="left" vertical="center" wrapText="1"/>
    </xf>
    <xf numFmtId="0" fontId="59" fillId="14" borderId="24" xfId="3" applyFont="1" applyFill="1" applyBorder="1" applyAlignment="1">
      <alignment horizontal="left" vertical="center" wrapText="1"/>
    </xf>
    <xf numFmtId="0" fontId="59" fillId="14" borderId="1" xfId="3" applyFont="1" applyFill="1" applyBorder="1" applyAlignment="1">
      <alignment horizontal="left" vertical="center" wrapText="1"/>
    </xf>
    <xf numFmtId="0" fontId="48" fillId="0" borderId="0" xfId="3" applyFont="1" applyAlignment="1">
      <alignment horizontal="left" vertical="center" wrapText="1"/>
    </xf>
    <xf numFmtId="0" fontId="48" fillId="0" borderId="0" xfId="3" applyFont="1" applyAlignment="1">
      <alignment horizontal="left" vertical="center"/>
    </xf>
    <xf numFmtId="0" fontId="14" fillId="0" borderId="20" xfId="3" applyFont="1" applyBorder="1" applyAlignment="1" applyProtection="1">
      <alignment horizontal="left" vertical="center"/>
      <protection locked="0"/>
    </xf>
    <xf numFmtId="0" fontId="48" fillId="9" borderId="0" xfId="3" applyFont="1" applyFill="1" applyAlignment="1">
      <alignment horizontal="left" vertical="center" wrapText="1"/>
    </xf>
    <xf numFmtId="49" fontId="88" fillId="5" borderId="13" xfId="3" applyNumberFormat="1" applyFont="1" applyFill="1" applyBorder="1" applyAlignment="1">
      <alignment horizontal="center" vertical="center"/>
    </xf>
    <xf numFmtId="0" fontId="88" fillId="5" borderId="14" xfId="3" applyFont="1" applyFill="1" applyBorder="1" applyAlignment="1">
      <alignment horizontal="center" vertical="center"/>
    </xf>
    <xf numFmtId="0" fontId="88" fillId="5" borderId="15" xfId="3" applyFont="1" applyFill="1" applyBorder="1" applyAlignment="1">
      <alignment horizontal="center" vertical="center"/>
    </xf>
    <xf numFmtId="49" fontId="70" fillId="0" borderId="0" xfId="3" applyNumberFormat="1" applyFont="1" applyAlignment="1">
      <alignment horizontal="center" vertical="center"/>
    </xf>
    <xf numFmtId="49" fontId="79" fillId="9" borderId="0" xfId="3" applyNumberFormat="1" applyFont="1" applyFill="1" applyAlignment="1">
      <alignment horizontal="center" vertical="center"/>
    </xf>
    <xf numFmtId="49" fontId="42" fillId="0" borderId="0" xfId="3" applyNumberFormat="1" applyFont="1" applyAlignment="1">
      <alignment horizontal="center" vertical="center"/>
    </xf>
    <xf numFmtId="49" fontId="79" fillId="10" borderId="23" xfId="3" applyNumberFormat="1" applyFont="1" applyFill="1" applyBorder="1" applyAlignment="1">
      <alignment horizontal="center" vertical="center"/>
    </xf>
    <xf numFmtId="0" fontId="48" fillId="9" borderId="9" xfId="3" applyFont="1" applyFill="1" applyBorder="1" applyAlignment="1">
      <alignment horizontal="left" vertical="center"/>
    </xf>
    <xf numFmtId="0" fontId="48" fillId="9" borderId="0" xfId="3" applyFont="1" applyFill="1" applyAlignment="1">
      <alignment horizontal="right" vertical="center"/>
    </xf>
    <xf numFmtId="49" fontId="11" fillId="17" borderId="9" xfId="3" applyNumberFormat="1" applyFont="1" applyFill="1" applyBorder="1" applyAlignment="1">
      <alignment horizontal="left" vertical="center"/>
    </xf>
    <xf numFmtId="0" fontId="11" fillId="17" borderId="9" xfId="3" applyFont="1" applyFill="1" applyBorder="1" applyAlignment="1">
      <alignment horizontal="left" vertical="center"/>
    </xf>
    <xf numFmtId="0" fontId="33" fillId="9" borderId="5" xfId="3" applyFont="1" applyFill="1" applyBorder="1" applyAlignment="1" applyProtection="1">
      <alignment horizontal="left" vertical="top" wrapText="1"/>
      <protection locked="0"/>
    </xf>
    <xf numFmtId="0" fontId="33" fillId="9" borderId="8" xfId="3" applyFont="1" applyFill="1" applyBorder="1" applyAlignment="1" applyProtection="1">
      <alignment horizontal="left" vertical="top"/>
      <protection locked="0"/>
    </xf>
    <xf numFmtId="0" fontId="33" fillId="9" borderId="7" xfId="3" applyFont="1" applyFill="1" applyBorder="1" applyAlignment="1" applyProtection="1">
      <alignment horizontal="left" vertical="top"/>
      <protection locked="0"/>
    </xf>
    <xf numFmtId="0" fontId="33" fillId="9" borderId="3" xfId="3" applyFont="1" applyFill="1" applyBorder="1" applyAlignment="1" applyProtection="1">
      <alignment horizontal="left" vertical="top"/>
      <protection locked="0"/>
    </xf>
    <xf numFmtId="0" fontId="33" fillId="9" borderId="9" xfId="3" applyFont="1" applyFill="1" applyBorder="1" applyAlignment="1" applyProtection="1">
      <alignment horizontal="left" vertical="top"/>
      <protection locked="0"/>
    </xf>
    <xf numFmtId="0" fontId="33" fillId="9" borderId="6" xfId="3" applyFont="1" applyFill="1" applyBorder="1" applyAlignment="1" applyProtection="1">
      <alignment horizontal="left" vertical="top"/>
      <protection locked="0"/>
    </xf>
    <xf numFmtId="0" fontId="107" fillId="9" borderId="4" xfId="3" applyFont="1" applyFill="1" applyBorder="1" applyAlignment="1">
      <alignment horizontal="center" vertical="center" wrapText="1"/>
    </xf>
    <xf numFmtId="0" fontId="107" fillId="9" borderId="24" xfId="3" applyFont="1" applyFill="1" applyBorder="1" applyAlignment="1">
      <alignment horizontal="center" vertical="center" wrapText="1"/>
    </xf>
    <xf numFmtId="0" fontId="107" fillId="9" borderId="1" xfId="3" applyFont="1" applyFill="1" applyBorder="1" applyAlignment="1">
      <alignment horizontal="center" vertical="center" wrapText="1"/>
    </xf>
    <xf numFmtId="49" fontId="110" fillId="5" borderId="13" xfId="3" applyNumberFormat="1" applyFont="1" applyFill="1" applyBorder="1" applyAlignment="1">
      <alignment horizontal="center" vertical="center"/>
    </xf>
    <xf numFmtId="0" fontId="110" fillId="5" borderId="14" xfId="3" applyFont="1" applyFill="1" applyBorder="1" applyAlignment="1">
      <alignment horizontal="center" vertical="center"/>
    </xf>
    <xf numFmtId="0" fontId="110" fillId="5" borderId="15" xfId="3" applyFont="1" applyFill="1" applyBorder="1" applyAlignment="1">
      <alignment horizontal="center" vertical="center"/>
    </xf>
    <xf numFmtId="0" fontId="104" fillId="20" borderId="23" xfId="6" applyFont="1" applyFill="1" applyBorder="1" applyAlignment="1">
      <alignment horizontal="center" vertical="center"/>
    </xf>
    <xf numFmtId="0" fontId="112" fillId="9" borderId="0" xfId="3" applyFont="1" applyFill="1" applyAlignment="1">
      <alignment horizontal="center" vertical="center"/>
    </xf>
    <xf numFmtId="0" fontId="99" fillId="19" borderId="4" xfId="3" applyFont="1" applyFill="1" applyBorder="1" applyAlignment="1">
      <alignment horizontal="center"/>
    </xf>
    <xf numFmtId="0" fontId="99" fillId="19" borderId="24" xfId="3" applyFont="1" applyFill="1" applyBorder="1" applyAlignment="1">
      <alignment horizontal="center"/>
    </xf>
    <xf numFmtId="0" fontId="99" fillId="19" borderId="1" xfId="3" applyFont="1" applyFill="1" applyBorder="1" applyAlignment="1">
      <alignment horizontal="center"/>
    </xf>
    <xf numFmtId="0" fontId="100" fillId="9" borderId="0" xfId="3" applyFont="1" applyFill="1" applyAlignment="1">
      <alignment horizontal="center" vertical="center"/>
    </xf>
    <xf numFmtId="0" fontId="102" fillId="20" borderId="23" xfId="3" applyFont="1" applyFill="1" applyBorder="1" applyAlignment="1">
      <alignment horizontal="center" vertical="center"/>
    </xf>
    <xf numFmtId="0" fontId="102" fillId="14" borderId="13" xfId="3" applyFont="1" applyFill="1" applyBorder="1" applyAlignment="1" applyProtection="1">
      <alignment horizontal="center" vertical="center" wrapText="1"/>
      <protection locked="0"/>
    </xf>
    <xf numFmtId="0" fontId="102" fillId="14" borderId="14" xfId="3" applyFont="1" applyFill="1" applyBorder="1" applyAlignment="1" applyProtection="1">
      <alignment horizontal="center" vertical="center" wrapText="1"/>
      <protection locked="0"/>
    </xf>
    <xf numFmtId="0" fontId="102" fillId="14" borderId="15" xfId="3" applyFont="1" applyFill="1" applyBorder="1" applyAlignment="1" applyProtection="1">
      <alignment horizontal="center" vertical="center" wrapText="1"/>
      <protection locked="0"/>
    </xf>
    <xf numFmtId="0" fontId="55" fillId="0" borderId="0" xfId="3" quotePrefix="1" applyFont="1" applyAlignment="1">
      <alignment horizontal="center"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 xfId="0" applyFont="1" applyBorder="1" applyAlignment="1">
      <alignment horizontal="center" vertical="center" wrapText="1"/>
    </xf>
    <xf numFmtId="49" fontId="41" fillId="9" borderId="0" xfId="0" applyNumberFormat="1" applyFont="1" applyFill="1" applyAlignment="1">
      <alignment horizontal="center" vertical="center"/>
    </xf>
    <xf numFmtId="49" fontId="89" fillId="9" borderId="0" xfId="0" applyNumberFormat="1" applyFont="1" applyFill="1" applyAlignment="1">
      <alignment horizontal="center" vertical="center"/>
    </xf>
    <xf numFmtId="49" fontId="41" fillId="9" borderId="13" xfId="0" applyNumberFormat="1" applyFont="1" applyFill="1" applyBorder="1" applyAlignment="1">
      <alignment horizontal="center" vertical="center"/>
    </xf>
    <xf numFmtId="49" fontId="41" fillId="9" borderId="14" xfId="0" applyNumberFormat="1" applyFont="1" applyFill="1" applyBorder="1" applyAlignment="1">
      <alignment horizontal="center" vertical="center"/>
    </xf>
    <xf numFmtId="49" fontId="41" fillId="9" borderId="15" xfId="0" applyNumberFormat="1" applyFont="1" applyFill="1" applyBorder="1" applyAlignment="1">
      <alignment horizontal="center" vertical="center"/>
    </xf>
  </cellXfs>
  <cellStyles count="23">
    <cellStyle name="Comma" xfId="1" builtinId="3"/>
    <cellStyle name="Comma 2" xfId="7" xr:uid="{00000000-0005-0000-0000-000001000000}"/>
    <cellStyle name="Currency" xfId="9" builtinId="4"/>
    <cellStyle name="Currency 2" xfId="4" xr:uid="{00000000-0005-0000-0000-000003000000}"/>
    <cellStyle name="Hyperlink" xfId="2" builtinId="8"/>
    <cellStyle name="Normal" xfId="0" builtinId="0"/>
    <cellStyle name="Normal 2" xfId="3" xr:uid="{00000000-0005-0000-0000-000006000000}"/>
    <cellStyle name="Normal 3" xfId="5" xr:uid="{00000000-0005-0000-0000-000007000000}"/>
    <cellStyle name="Normal 3 2" xfId="6" xr:uid="{00000000-0005-0000-0000-000008000000}"/>
    <cellStyle name="Normal 4" xfId="8" xr:uid="{00000000-0005-0000-0000-000009000000}"/>
    <cellStyle name="Normal 5" xfId="14" xr:uid="{9187F781-AA42-4E01-9AA7-FED5826B034B}"/>
    <cellStyle name="Normal 5 2" xfId="15" xr:uid="{C4BBDAD5-A106-436B-87E3-9712D13FF1F7}"/>
    <cellStyle name="Normal 5 2 2" xfId="18" xr:uid="{F0AFE21A-9463-420D-8BC2-561AEFD7A73D}"/>
    <cellStyle name="Normal 5 2 2 2" xfId="21" xr:uid="{B659EE25-AAE7-4EEE-99ED-79661258F721}"/>
    <cellStyle name="Normal 6" xfId="11" xr:uid="{281FB02F-C0FE-40A1-B74B-7BEB022E3730}"/>
    <cellStyle name="Normal 6 2" xfId="12" xr:uid="{0C97EE23-AA21-4A50-8454-B0C8A356052E}"/>
    <cellStyle name="Normal 7" xfId="17" xr:uid="{24EEAA07-1271-40AD-8CC9-EAA9DAD09857}"/>
    <cellStyle name="Normal 8" xfId="20" xr:uid="{0D98DB6B-58D1-4AAD-8443-334B16182FFE}"/>
    <cellStyle name="Percent" xfId="10" builtinId="5"/>
    <cellStyle name="Percent 2" xfId="13" xr:uid="{75AB937A-C18B-43AD-8769-358E10C87A7D}"/>
    <cellStyle name="Percent 3" xfId="16" xr:uid="{793C9161-BE54-47F8-A5CA-8D6CE280C839}"/>
    <cellStyle name="Percent 3 2" xfId="19" xr:uid="{A82777E9-C208-444E-96B0-36543622F31C}"/>
    <cellStyle name="Percent 3 2 2" xfId="22" xr:uid="{A6832897-ECCA-4E90-B328-4A635DC33CE8}"/>
  </cellStyles>
  <dxfs count="0"/>
  <tableStyles count="0" defaultTableStyle="TableStyleMedium9"/>
  <colors>
    <mruColors>
      <color rgb="FFFFFF99"/>
      <color rgb="FF908652"/>
      <color rgb="FFC0C0C0"/>
      <color rgb="FFCCFFCC"/>
      <color rgb="FFFFFFCC"/>
      <color rgb="FF8E8654"/>
      <color rgb="FFCCFFFF"/>
      <color rgb="FFFFFF66"/>
      <color rgb="FFFF99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ABCD8.5A8A93C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309563</xdr:colOff>
      <xdr:row>5</xdr:row>
      <xdr:rowOff>142875</xdr:rowOff>
    </xdr:from>
    <xdr:to>
      <xdr:col>2</xdr:col>
      <xdr:colOff>1960563</xdr:colOff>
      <xdr:row>11</xdr:row>
      <xdr:rowOff>7938</xdr:rowOff>
    </xdr:to>
    <xdr:pic>
      <xdr:nvPicPr>
        <xdr:cNvPr id="3" name="Picture 3">
          <a:extLst>
            <a:ext uri="{FF2B5EF4-FFF2-40B4-BE49-F238E27FC236}">
              <a16:creationId xmlns:a16="http://schemas.microsoft.com/office/drawing/2014/main" id="{91BA3D63-8DC8-E986-CA7C-6281739BF12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12751" y="1293813"/>
          <a:ext cx="2801937"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381-4975-4F54-A868-CBBCA4C16FB4}">
  <dimension ref="A1:I36"/>
  <sheetViews>
    <sheetView workbookViewId="0">
      <selection activeCell="J10" sqref="J10"/>
    </sheetView>
  </sheetViews>
  <sheetFormatPr defaultColWidth="8.81640625" defaultRowHeight="12.5" x14ac:dyDescent="0.25"/>
  <cols>
    <col min="6" max="6" width="29.81640625" bestFit="1" customWidth="1"/>
    <col min="8" max="8" width="19.81640625" bestFit="1" customWidth="1"/>
    <col min="9" max="9" width="13.453125" style="24" customWidth="1"/>
  </cols>
  <sheetData>
    <row r="1" spans="1:9" ht="13" x14ac:dyDescent="0.3">
      <c r="A1" s="344" t="s">
        <v>0</v>
      </c>
      <c r="B1" s="344" t="s">
        <v>1</v>
      </c>
      <c r="C1" s="344" t="s">
        <v>2</v>
      </c>
      <c r="D1" s="344" t="s">
        <v>3</v>
      </c>
      <c r="E1" s="344" t="s">
        <v>4</v>
      </c>
      <c r="F1" s="344" t="s">
        <v>5</v>
      </c>
      <c r="G1" s="344" t="s">
        <v>6</v>
      </c>
      <c r="H1" s="344" t="s">
        <v>7</v>
      </c>
      <c r="I1" s="345" t="s">
        <v>8</v>
      </c>
    </row>
    <row r="2" spans="1:9" ht="13" x14ac:dyDescent="0.3">
      <c r="A2" s="343" t="s">
        <v>990</v>
      </c>
      <c r="B2" s="344">
        <f>'1. FilerInfo'!$H$18</f>
        <v>0</v>
      </c>
      <c r="D2" s="344">
        <v>1</v>
      </c>
      <c r="E2" s="344" t="s">
        <v>10</v>
      </c>
      <c r="F2" s="344" t="s">
        <v>11</v>
      </c>
      <c r="G2" s="344" t="s">
        <v>12</v>
      </c>
      <c r="H2" s="344" t="s">
        <v>13</v>
      </c>
      <c r="I2" s="345">
        <f>'1. FilerInfo'!C18</f>
        <v>0</v>
      </c>
    </row>
    <row r="3" spans="1:9" ht="13" x14ac:dyDescent="0.3">
      <c r="A3" s="343" t="s">
        <v>990</v>
      </c>
      <c r="B3" s="344">
        <f>'1. FilerInfo'!$H$18</f>
        <v>0</v>
      </c>
      <c r="D3" s="344">
        <v>1</v>
      </c>
      <c r="E3" s="344" t="s">
        <v>10</v>
      </c>
      <c r="F3" s="344" t="s">
        <v>14</v>
      </c>
      <c r="G3" s="344" t="s">
        <v>15</v>
      </c>
      <c r="H3" s="344" t="s">
        <v>16</v>
      </c>
      <c r="I3" s="346">
        <f>'1. FilerInfo'!C24</f>
        <v>0</v>
      </c>
    </row>
    <row r="4" spans="1:9" ht="13" x14ac:dyDescent="0.3">
      <c r="A4" s="343" t="s">
        <v>990</v>
      </c>
      <c r="B4" s="344">
        <f>'1. FilerInfo'!$H$18</f>
        <v>0</v>
      </c>
      <c r="D4" s="344">
        <v>1</v>
      </c>
      <c r="E4" s="344" t="s">
        <v>10</v>
      </c>
      <c r="F4" s="344" t="s">
        <v>14</v>
      </c>
      <c r="G4" s="344" t="s">
        <v>17</v>
      </c>
      <c r="H4" s="344" t="s">
        <v>18</v>
      </c>
      <c r="I4" s="346">
        <f>'1. FilerInfo'!C25</f>
        <v>0</v>
      </c>
    </row>
    <row r="5" spans="1:9" ht="13" x14ac:dyDescent="0.3">
      <c r="A5" s="343" t="s">
        <v>990</v>
      </c>
      <c r="B5" s="344">
        <f>'1. FilerInfo'!$H$18</f>
        <v>0</v>
      </c>
      <c r="D5" s="344">
        <v>1</v>
      </c>
      <c r="E5" s="344" t="s">
        <v>10</v>
      </c>
      <c r="F5" s="344" t="s">
        <v>14</v>
      </c>
      <c r="G5" s="344" t="s">
        <v>19</v>
      </c>
      <c r="H5" s="344" t="s">
        <v>20</v>
      </c>
      <c r="I5" s="346">
        <f>'1. FilerInfo'!C26</f>
        <v>0</v>
      </c>
    </row>
    <row r="6" spans="1:9" ht="13" x14ac:dyDescent="0.3">
      <c r="A6" s="343" t="s">
        <v>990</v>
      </c>
      <c r="B6" s="344">
        <f>'1. FilerInfo'!$H$18</f>
        <v>0</v>
      </c>
      <c r="D6" s="344">
        <v>1</v>
      </c>
      <c r="E6" s="344" t="s">
        <v>10</v>
      </c>
      <c r="F6" s="344" t="s">
        <v>14</v>
      </c>
      <c r="G6" s="344" t="s">
        <v>21</v>
      </c>
      <c r="H6" s="344" t="s">
        <v>22</v>
      </c>
      <c r="I6" s="346">
        <f>'1. FilerInfo'!C27</f>
        <v>0</v>
      </c>
    </row>
    <row r="7" spans="1:9" ht="13" x14ac:dyDescent="0.3">
      <c r="A7" s="343" t="s">
        <v>990</v>
      </c>
      <c r="B7" s="344">
        <f>'1. FilerInfo'!$H$18</f>
        <v>0</v>
      </c>
      <c r="D7" s="344">
        <v>1</v>
      </c>
      <c r="E7" s="344" t="s">
        <v>10</v>
      </c>
      <c r="F7" s="344" t="s">
        <v>14</v>
      </c>
      <c r="G7" s="344" t="s">
        <v>23</v>
      </c>
      <c r="H7" s="344" t="s">
        <v>24</v>
      </c>
      <c r="I7" s="346">
        <f>'1. FilerInfo'!C28</f>
        <v>0</v>
      </c>
    </row>
    <row r="8" spans="1:9" ht="13" x14ac:dyDescent="0.3">
      <c r="A8" s="343" t="s">
        <v>990</v>
      </c>
      <c r="B8" s="344">
        <f>'1. FilerInfo'!$H$18</f>
        <v>0</v>
      </c>
      <c r="D8" s="344">
        <v>1</v>
      </c>
      <c r="E8" s="344" t="s">
        <v>10</v>
      </c>
      <c r="F8" s="344" t="s">
        <v>14</v>
      </c>
      <c r="G8" s="344" t="s">
        <v>25</v>
      </c>
      <c r="H8" s="344" t="s">
        <v>26</v>
      </c>
      <c r="I8" s="346">
        <f>'1. FilerInfo'!C29</f>
        <v>0</v>
      </c>
    </row>
    <row r="9" spans="1:9" ht="13" x14ac:dyDescent="0.3">
      <c r="A9" s="343" t="s">
        <v>990</v>
      </c>
      <c r="B9" s="344">
        <f>'1. FilerInfo'!$H$18</f>
        <v>0</v>
      </c>
      <c r="D9" s="344">
        <v>1</v>
      </c>
      <c r="E9" s="344" t="s">
        <v>10</v>
      </c>
      <c r="F9" s="344" t="s">
        <v>14</v>
      </c>
      <c r="G9" s="344" t="s">
        <v>27</v>
      </c>
      <c r="H9" s="344" t="s">
        <v>28</v>
      </c>
      <c r="I9" s="346">
        <f>'1. FilerInfo'!C30</f>
        <v>0</v>
      </c>
    </row>
    <row r="10" spans="1:9" ht="13" x14ac:dyDescent="0.3">
      <c r="A10" s="343" t="s">
        <v>990</v>
      </c>
      <c r="B10" s="344">
        <f>'1. FilerInfo'!$H$18</f>
        <v>0</v>
      </c>
      <c r="D10" s="344">
        <v>1</v>
      </c>
      <c r="E10" s="344" t="s">
        <v>10</v>
      </c>
      <c r="F10" s="344" t="s">
        <v>14</v>
      </c>
      <c r="G10" s="344" t="s">
        <v>29</v>
      </c>
      <c r="H10" s="344" t="s">
        <v>30</v>
      </c>
      <c r="I10" s="346">
        <f>'1. FilerInfo'!C31</f>
        <v>0</v>
      </c>
    </row>
    <row r="11" spans="1:9" ht="13" x14ac:dyDescent="0.3">
      <c r="A11" s="343" t="s">
        <v>990</v>
      </c>
      <c r="B11" s="344">
        <f>'1. FilerInfo'!$H$18</f>
        <v>0</v>
      </c>
      <c r="D11" s="344">
        <v>1</v>
      </c>
      <c r="E11" s="344" t="s">
        <v>10</v>
      </c>
      <c r="F11" s="344" t="s">
        <v>31</v>
      </c>
      <c r="G11" s="344" t="s">
        <v>32</v>
      </c>
      <c r="H11" s="344" t="s">
        <v>16</v>
      </c>
      <c r="I11" s="346" t="s">
        <v>1077</v>
      </c>
    </row>
    <row r="12" spans="1:9" ht="13" x14ac:dyDescent="0.3">
      <c r="A12" s="343" t="s">
        <v>990</v>
      </c>
      <c r="B12" s="344">
        <f>'1. FilerInfo'!$H$18</f>
        <v>0</v>
      </c>
      <c r="D12" s="344">
        <v>1</v>
      </c>
      <c r="E12" s="344" t="s">
        <v>10</v>
      </c>
      <c r="F12" s="344" t="s">
        <v>31</v>
      </c>
      <c r="G12" s="344" t="s">
        <v>33</v>
      </c>
      <c r="H12" s="344" t="s">
        <v>18</v>
      </c>
      <c r="I12" s="346" t="s">
        <v>1076</v>
      </c>
    </row>
    <row r="13" spans="1:9" ht="13" x14ac:dyDescent="0.3">
      <c r="A13" s="343" t="s">
        <v>990</v>
      </c>
      <c r="B13" s="344">
        <f>'1. FilerInfo'!$H$18</f>
        <v>0</v>
      </c>
      <c r="D13" s="344">
        <v>1</v>
      </c>
      <c r="E13" s="344" t="s">
        <v>10</v>
      </c>
      <c r="F13" s="344" t="s">
        <v>31</v>
      </c>
      <c r="G13" s="344" t="s">
        <v>34</v>
      </c>
      <c r="H13" s="344" t="s">
        <v>20</v>
      </c>
      <c r="I13" s="346">
        <f>'1. FilerInfo'!C36</f>
        <v>0</v>
      </c>
    </row>
    <row r="14" spans="1:9" ht="13" x14ac:dyDescent="0.3">
      <c r="A14" s="343" t="s">
        <v>990</v>
      </c>
      <c r="B14" s="344">
        <f>'1. FilerInfo'!$H$18</f>
        <v>0</v>
      </c>
      <c r="D14" s="344">
        <v>1</v>
      </c>
      <c r="E14" s="344" t="s">
        <v>10</v>
      </c>
      <c r="F14" s="344" t="s">
        <v>31</v>
      </c>
      <c r="G14" s="344" t="s">
        <v>35</v>
      </c>
      <c r="H14" s="344" t="s">
        <v>22</v>
      </c>
      <c r="I14" s="346">
        <f>'1. FilerInfo'!C37</f>
        <v>0</v>
      </c>
    </row>
    <row r="15" spans="1:9" ht="13" x14ac:dyDescent="0.3">
      <c r="A15" s="343" t="s">
        <v>990</v>
      </c>
      <c r="B15" s="344">
        <f>'1. FilerInfo'!$H$18</f>
        <v>0</v>
      </c>
      <c r="D15" s="344">
        <v>1</v>
      </c>
      <c r="E15" s="344" t="s">
        <v>10</v>
      </c>
      <c r="F15" s="344" t="s">
        <v>31</v>
      </c>
      <c r="G15" s="344" t="s">
        <v>36</v>
      </c>
      <c r="H15" s="344" t="s">
        <v>24</v>
      </c>
      <c r="I15" s="346">
        <f>'1. FilerInfo'!C38</f>
        <v>0</v>
      </c>
    </row>
    <row r="16" spans="1:9" ht="13" x14ac:dyDescent="0.3">
      <c r="A16" s="343" t="s">
        <v>990</v>
      </c>
      <c r="B16" s="344">
        <f>'1. FilerInfo'!$H$18</f>
        <v>0</v>
      </c>
      <c r="D16" s="344">
        <v>1</v>
      </c>
      <c r="E16" s="344" t="s">
        <v>10</v>
      </c>
      <c r="F16" s="344" t="s">
        <v>31</v>
      </c>
      <c r="G16" s="344" t="s">
        <v>37</v>
      </c>
      <c r="H16" s="344" t="s">
        <v>26</v>
      </c>
      <c r="I16" s="346">
        <f>'1. FilerInfo'!C39</f>
        <v>0</v>
      </c>
    </row>
    <row r="17" spans="1:9" ht="13" x14ac:dyDescent="0.3">
      <c r="A17" s="343" t="s">
        <v>990</v>
      </c>
      <c r="B17" s="344">
        <f>'1. FilerInfo'!$H$18</f>
        <v>0</v>
      </c>
      <c r="D17" s="344">
        <v>1</v>
      </c>
      <c r="E17" s="344" t="s">
        <v>10</v>
      </c>
      <c r="F17" s="344" t="s">
        <v>31</v>
      </c>
      <c r="G17" s="344" t="s">
        <v>38</v>
      </c>
      <c r="H17" s="344" t="s">
        <v>28</v>
      </c>
      <c r="I17" s="346">
        <f>'1. FilerInfo'!C40</f>
        <v>0</v>
      </c>
    </row>
    <row r="18" spans="1:9" ht="13" x14ac:dyDescent="0.3">
      <c r="A18" s="343" t="s">
        <v>990</v>
      </c>
      <c r="B18" s="344">
        <f>'1. FilerInfo'!$H$18</f>
        <v>0</v>
      </c>
      <c r="D18" s="344">
        <v>1</v>
      </c>
      <c r="E18" s="344" t="s">
        <v>10</v>
      </c>
      <c r="F18" s="344" t="s">
        <v>31</v>
      </c>
      <c r="G18" s="344" t="s">
        <v>39</v>
      </c>
      <c r="H18" s="344" t="s">
        <v>30</v>
      </c>
      <c r="I18" s="346">
        <f>'1. FilerInfo'!C41</f>
        <v>0</v>
      </c>
    </row>
    <row r="19" spans="1:9" ht="13" x14ac:dyDescent="0.3">
      <c r="A19" s="343" t="s">
        <v>990</v>
      </c>
      <c r="B19" s="344">
        <f>'1. FilerInfo'!$H$18</f>
        <v>0</v>
      </c>
      <c r="D19" s="344">
        <v>2</v>
      </c>
      <c r="E19" s="344" t="s">
        <v>40</v>
      </c>
      <c r="F19" s="344" t="s">
        <v>41</v>
      </c>
      <c r="G19" s="344" t="s">
        <v>42</v>
      </c>
      <c r="H19" s="343" t="s">
        <v>43</v>
      </c>
      <c r="I19" s="346">
        <f>'N. ACP Notif-Rcpt'!C13</f>
        <v>0</v>
      </c>
    </row>
    <row r="20" spans="1:9" ht="13" x14ac:dyDescent="0.3">
      <c r="A20" s="343" t="s">
        <v>990</v>
      </c>
      <c r="B20" s="344">
        <f>'1. FilerInfo'!$H$18</f>
        <v>0</v>
      </c>
      <c r="D20" s="344">
        <v>2</v>
      </c>
      <c r="E20" s="344" t="s">
        <v>40</v>
      </c>
      <c r="F20" s="344" t="s">
        <v>41</v>
      </c>
      <c r="G20" s="344" t="s">
        <v>44</v>
      </c>
      <c r="H20" s="344" t="s">
        <v>20</v>
      </c>
      <c r="I20" s="345">
        <f>'N. ACP Notif-Rcpt'!D15</f>
        <v>0</v>
      </c>
    </row>
    <row r="21" spans="1:9" ht="13" x14ac:dyDescent="0.3">
      <c r="A21" s="343" t="s">
        <v>990</v>
      </c>
      <c r="B21" s="344">
        <f>'1. FilerInfo'!$H$18</f>
        <v>0</v>
      </c>
      <c r="D21" s="344">
        <v>2</v>
      </c>
      <c r="E21" s="344" t="s">
        <v>40</v>
      </c>
      <c r="F21" s="344" t="s">
        <v>41</v>
      </c>
      <c r="G21" s="344" t="s">
        <v>45</v>
      </c>
      <c r="H21" s="344" t="s">
        <v>46</v>
      </c>
      <c r="I21" s="345">
        <f>'N. ACP Notif-Rcpt'!D16</f>
        <v>0</v>
      </c>
    </row>
    <row r="22" spans="1:9" ht="13" x14ac:dyDescent="0.3">
      <c r="A22" s="343" t="s">
        <v>990</v>
      </c>
      <c r="B22" s="344">
        <f>'1. FilerInfo'!$H$18</f>
        <v>0</v>
      </c>
      <c r="D22" s="344">
        <v>2</v>
      </c>
      <c r="E22" s="344" t="s">
        <v>40</v>
      </c>
      <c r="F22" s="344" t="s">
        <v>41</v>
      </c>
      <c r="G22" s="344" t="s">
        <v>47</v>
      </c>
      <c r="H22" s="344" t="s">
        <v>48</v>
      </c>
      <c r="I22" s="345">
        <f>'N. ACP Notif-Rcpt'!D17</f>
        <v>0</v>
      </c>
    </row>
    <row r="23" spans="1:9" ht="13" x14ac:dyDescent="0.3">
      <c r="A23" s="343" t="s">
        <v>990</v>
      </c>
      <c r="B23" s="344">
        <f>'1. FilerInfo'!$H$18</f>
        <v>0</v>
      </c>
      <c r="D23" s="344">
        <v>2</v>
      </c>
      <c r="E23" s="344" t="s">
        <v>40</v>
      </c>
      <c r="F23" s="344" t="s">
        <v>41</v>
      </c>
      <c r="G23" s="344" t="s">
        <v>49</v>
      </c>
      <c r="H23" s="347" t="s">
        <v>50</v>
      </c>
      <c r="I23" s="348">
        <f>'N. ACP Notif-Rcpt'!D29</f>
        <v>0</v>
      </c>
    </row>
    <row r="24" spans="1:9" ht="13" x14ac:dyDescent="0.3">
      <c r="A24" s="343" t="s">
        <v>990</v>
      </c>
      <c r="B24" s="344">
        <f>'1. FilerInfo'!$H$18</f>
        <v>0</v>
      </c>
      <c r="D24" s="344">
        <v>2</v>
      </c>
      <c r="E24" s="344" t="s">
        <v>40</v>
      </c>
      <c r="F24" s="344" t="s">
        <v>41</v>
      </c>
      <c r="G24" s="344" t="s">
        <v>51</v>
      </c>
      <c r="H24" s="347" t="s">
        <v>52</v>
      </c>
      <c r="I24" s="348">
        <f>'N. ACP Notif-Rcpt'!D30</f>
        <v>0</v>
      </c>
    </row>
    <row r="25" spans="1:9" ht="13" x14ac:dyDescent="0.3">
      <c r="A25" s="343" t="s">
        <v>990</v>
      </c>
      <c r="B25" s="344">
        <f>'1. FilerInfo'!$H$18</f>
        <v>0</v>
      </c>
      <c r="D25" s="344">
        <v>2</v>
      </c>
      <c r="E25" s="344" t="s">
        <v>40</v>
      </c>
      <c r="F25" s="344" t="s">
        <v>41</v>
      </c>
      <c r="G25" s="344" t="s">
        <v>53</v>
      </c>
      <c r="H25" s="347" t="s">
        <v>54</v>
      </c>
      <c r="I25" s="348">
        <f>'N. ACP Notif-Rcpt'!D31</f>
        <v>0</v>
      </c>
    </row>
    <row r="26" spans="1:9" ht="13" x14ac:dyDescent="0.3">
      <c r="A26" s="343" t="s">
        <v>990</v>
      </c>
      <c r="B26" s="344">
        <f>'1. FilerInfo'!$H$18</f>
        <v>0</v>
      </c>
      <c r="D26" s="344">
        <v>2</v>
      </c>
      <c r="E26" s="344" t="s">
        <v>40</v>
      </c>
      <c r="F26" s="344" t="s">
        <v>41</v>
      </c>
      <c r="G26" s="344" t="s">
        <v>55</v>
      </c>
      <c r="H26" s="347" t="s">
        <v>56</v>
      </c>
      <c r="I26" s="348">
        <f>'N. ACP Notif-Rcpt'!D32</f>
        <v>0</v>
      </c>
    </row>
    <row r="27" spans="1:9" ht="13" x14ac:dyDescent="0.3">
      <c r="A27" s="343" t="s">
        <v>990</v>
      </c>
      <c r="B27" s="344">
        <f>'1. FilerInfo'!$H$18</f>
        <v>0</v>
      </c>
      <c r="D27" s="344">
        <v>2</v>
      </c>
      <c r="E27" s="344" t="s">
        <v>40</v>
      </c>
      <c r="F27" s="344" t="s">
        <v>41</v>
      </c>
      <c r="G27" s="344" t="s">
        <v>57</v>
      </c>
      <c r="H27" s="347" t="s">
        <v>58</v>
      </c>
      <c r="I27" s="348">
        <f>'N. ACP Notif-Rcpt'!D33</f>
        <v>0</v>
      </c>
    </row>
    <row r="28" spans="1:9" ht="13" x14ac:dyDescent="0.3">
      <c r="A28" s="343" t="s">
        <v>990</v>
      </c>
      <c r="B28" s="344">
        <f>'1. FilerInfo'!$H$18</f>
        <v>0</v>
      </c>
      <c r="D28" s="344">
        <v>2</v>
      </c>
      <c r="E28" s="344" t="s">
        <v>40</v>
      </c>
      <c r="F28" s="344" t="s">
        <v>41</v>
      </c>
      <c r="G28" s="344" t="s">
        <v>59</v>
      </c>
      <c r="H28" s="347" t="s">
        <v>60</v>
      </c>
      <c r="I28" s="348">
        <f>'N. ACP Notif-Rcpt'!D34</f>
        <v>0</v>
      </c>
    </row>
    <row r="29" spans="1:9" ht="13" x14ac:dyDescent="0.3">
      <c r="A29" s="343" t="s">
        <v>990</v>
      </c>
      <c r="B29" s="344">
        <f>'1. FilerInfo'!$H$18</f>
        <v>0</v>
      </c>
      <c r="D29" s="344">
        <v>2</v>
      </c>
      <c r="E29" s="344" t="s">
        <v>40</v>
      </c>
      <c r="F29" s="344" t="s">
        <v>41</v>
      </c>
      <c r="G29" s="344" t="s">
        <v>61</v>
      </c>
      <c r="H29" s="347" t="s">
        <v>62</v>
      </c>
      <c r="I29" s="348">
        <f>'N. ACP Notif-Rcpt'!D35</f>
        <v>0</v>
      </c>
    </row>
    <row r="30" spans="1:9" ht="13" x14ac:dyDescent="0.3">
      <c r="A30" s="343" t="s">
        <v>990</v>
      </c>
      <c r="B30" s="344">
        <f>'1. FilerInfo'!$H$18</f>
        <v>0</v>
      </c>
      <c r="D30" s="344">
        <v>2</v>
      </c>
      <c r="E30" s="344" t="s">
        <v>40</v>
      </c>
      <c r="F30" s="344" t="s">
        <v>41</v>
      </c>
      <c r="G30" s="344" t="s">
        <v>63</v>
      </c>
      <c r="H30" s="347" t="s">
        <v>64</v>
      </c>
      <c r="I30" s="345">
        <f>'N. ACP Notif-Rcpt'!F29</f>
        <v>0</v>
      </c>
    </row>
    <row r="31" spans="1:9" ht="13" x14ac:dyDescent="0.3">
      <c r="A31" s="343" t="s">
        <v>990</v>
      </c>
      <c r="B31" s="344">
        <f>'1. FilerInfo'!$H$18</f>
        <v>0</v>
      </c>
      <c r="D31" s="344">
        <v>2</v>
      </c>
      <c r="E31" s="344" t="s">
        <v>40</v>
      </c>
      <c r="F31" s="344" t="s">
        <v>41</v>
      </c>
      <c r="G31" s="344" t="s">
        <v>65</v>
      </c>
      <c r="H31" s="347" t="s">
        <v>66</v>
      </c>
      <c r="I31" s="345">
        <f>'N. ACP Notif-Rcpt'!F30</f>
        <v>0</v>
      </c>
    </row>
    <row r="32" spans="1:9" ht="13" x14ac:dyDescent="0.3">
      <c r="A32" s="343" t="s">
        <v>990</v>
      </c>
      <c r="B32" s="344">
        <f>'1. FilerInfo'!$H$18</f>
        <v>0</v>
      </c>
      <c r="D32" s="344">
        <v>2</v>
      </c>
      <c r="E32" s="344" t="s">
        <v>40</v>
      </c>
      <c r="F32" s="344" t="s">
        <v>41</v>
      </c>
      <c r="G32" s="344" t="s">
        <v>67</v>
      </c>
      <c r="H32" s="347" t="s">
        <v>68</v>
      </c>
      <c r="I32" s="345">
        <f>'N. ACP Notif-Rcpt'!F31</f>
        <v>0</v>
      </c>
    </row>
    <row r="33" spans="1:9" ht="13" x14ac:dyDescent="0.3">
      <c r="A33" s="343" t="s">
        <v>990</v>
      </c>
      <c r="B33" s="344">
        <f>'1. FilerInfo'!$H$18</f>
        <v>0</v>
      </c>
      <c r="D33" s="344">
        <v>2</v>
      </c>
      <c r="E33" s="344" t="s">
        <v>40</v>
      </c>
      <c r="F33" s="344" t="s">
        <v>41</v>
      </c>
      <c r="G33" s="344" t="s">
        <v>69</v>
      </c>
      <c r="H33" s="347" t="s">
        <v>70</v>
      </c>
      <c r="I33" s="345">
        <f>'N. ACP Notif-Rcpt'!F32</f>
        <v>0</v>
      </c>
    </row>
    <row r="34" spans="1:9" ht="13" x14ac:dyDescent="0.3">
      <c r="A34" s="343" t="s">
        <v>990</v>
      </c>
      <c r="B34" s="344">
        <f>'1. FilerInfo'!$H$18</f>
        <v>0</v>
      </c>
      <c r="D34" s="344">
        <v>2</v>
      </c>
      <c r="E34" s="344" t="s">
        <v>40</v>
      </c>
      <c r="F34" s="344" t="s">
        <v>41</v>
      </c>
      <c r="G34" s="344" t="s">
        <v>71</v>
      </c>
      <c r="H34" s="347" t="s">
        <v>72</v>
      </c>
      <c r="I34" s="345">
        <f>'N. ACP Notif-Rcpt'!F33</f>
        <v>0</v>
      </c>
    </row>
    <row r="35" spans="1:9" ht="13" x14ac:dyDescent="0.3">
      <c r="A35" s="343" t="s">
        <v>990</v>
      </c>
      <c r="B35" s="344">
        <f>'1. FilerInfo'!$H$18</f>
        <v>0</v>
      </c>
      <c r="D35" s="344">
        <v>2</v>
      </c>
      <c r="E35" s="344" t="s">
        <v>40</v>
      </c>
      <c r="F35" s="344" t="s">
        <v>41</v>
      </c>
      <c r="G35" s="344" t="s">
        <v>73</v>
      </c>
      <c r="H35" s="347" t="s">
        <v>74</v>
      </c>
      <c r="I35" s="345">
        <f>'N. ACP Notif-Rcpt'!F34</f>
        <v>0</v>
      </c>
    </row>
    <row r="36" spans="1:9" ht="13" x14ac:dyDescent="0.3">
      <c r="A36" s="343" t="s">
        <v>990</v>
      </c>
      <c r="B36" s="344">
        <f>'1. FilerInfo'!$H$18</f>
        <v>0</v>
      </c>
      <c r="D36" s="344">
        <v>2</v>
      </c>
      <c r="E36" s="344" t="s">
        <v>40</v>
      </c>
      <c r="F36" s="344" t="s">
        <v>41</v>
      </c>
      <c r="G36" s="344" t="s">
        <v>75</v>
      </c>
      <c r="H36" s="347" t="s">
        <v>76</v>
      </c>
      <c r="I36" s="345">
        <f>'N. ACP Notif-Rcpt'!F35</f>
        <v>0</v>
      </c>
    </row>
  </sheetData>
  <phoneticPr fontId="2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2D7-3506-49A9-90A3-382671B9AED0}">
  <dimension ref="A1:J250"/>
  <sheetViews>
    <sheetView workbookViewId="0">
      <selection activeCell="J225" sqref="J225"/>
    </sheetView>
  </sheetViews>
  <sheetFormatPr defaultColWidth="8.6328125" defaultRowHeight="14.5" x14ac:dyDescent="0.35"/>
  <cols>
    <col min="1" max="1" width="12" style="358" customWidth="1"/>
    <col min="2" max="2" width="9.81640625" style="358" customWidth="1"/>
    <col min="3" max="3" width="14.453125" style="358" customWidth="1"/>
    <col min="4" max="4" width="17.1796875" style="358" customWidth="1"/>
    <col min="5" max="5" width="17.81640625" style="358" customWidth="1"/>
    <col min="6" max="6" width="21.453125" style="358" customWidth="1"/>
    <col min="7" max="7" width="28.26953125" style="358" bestFit="1" customWidth="1"/>
    <col min="8" max="8" width="15" style="358" customWidth="1"/>
    <col min="9" max="9" width="11.453125" style="358" customWidth="1"/>
    <col min="10" max="10" width="13.36328125" style="358" customWidth="1"/>
    <col min="11" max="16384" width="8.6328125" style="358"/>
  </cols>
  <sheetData>
    <row r="1" spans="1:10" ht="15" thickBot="1" x14ac:dyDescent="0.4">
      <c r="A1" s="356" t="s">
        <v>77</v>
      </c>
      <c r="B1" s="356" t="s">
        <v>1</v>
      </c>
      <c r="C1" s="356" t="s">
        <v>2</v>
      </c>
      <c r="D1" s="356" t="s">
        <v>3</v>
      </c>
      <c r="E1" s="356" t="s">
        <v>4</v>
      </c>
      <c r="F1" s="356" t="s">
        <v>78</v>
      </c>
      <c r="G1" s="356" t="s">
        <v>79</v>
      </c>
      <c r="H1" s="356" t="s">
        <v>80</v>
      </c>
      <c r="I1" s="356" t="s">
        <v>81</v>
      </c>
      <c r="J1" s="357" t="s">
        <v>82</v>
      </c>
    </row>
    <row r="2" spans="1:10" x14ac:dyDescent="0.35">
      <c r="A2" s="358" t="s">
        <v>990</v>
      </c>
      <c r="B2" s="358">
        <f>'1. FilerInfo'!$H$18</f>
        <v>0</v>
      </c>
      <c r="C2" s="358">
        <f>'1. FilerInfo'!$C$18</f>
        <v>0</v>
      </c>
      <c r="D2" s="358">
        <v>2</v>
      </c>
      <c r="E2" s="358" t="s">
        <v>83</v>
      </c>
      <c r="F2" s="358" t="s">
        <v>84</v>
      </c>
      <c r="G2" s="358" t="s">
        <v>85</v>
      </c>
      <c r="H2" s="358" t="s">
        <v>86</v>
      </c>
      <c r="I2" s="358" t="s">
        <v>87</v>
      </c>
      <c r="J2" s="358">
        <f>'2. Prelim'!C34</f>
        <v>0</v>
      </c>
    </row>
    <row r="3" spans="1:10" x14ac:dyDescent="0.35">
      <c r="A3" s="358" t="s">
        <v>990</v>
      </c>
      <c r="B3" s="358">
        <f>'1. FilerInfo'!$H$18</f>
        <v>0</v>
      </c>
      <c r="C3" s="358">
        <f>'1. FilerInfo'!$C$18</f>
        <v>0</v>
      </c>
      <c r="D3" s="358">
        <v>2</v>
      </c>
      <c r="E3" s="358" t="s">
        <v>83</v>
      </c>
      <c r="F3" s="358" t="s">
        <v>88</v>
      </c>
      <c r="G3" s="358" t="s">
        <v>89</v>
      </c>
      <c r="H3" s="358" t="s">
        <v>90</v>
      </c>
      <c r="I3" s="358" t="s">
        <v>91</v>
      </c>
      <c r="J3" s="358">
        <f>'2. Prelim'!D38</f>
        <v>0</v>
      </c>
    </row>
    <row r="4" spans="1:10" x14ac:dyDescent="0.35">
      <c r="A4" s="358" t="s">
        <v>990</v>
      </c>
      <c r="B4" s="358">
        <f>'1. FilerInfo'!$H$18</f>
        <v>0</v>
      </c>
      <c r="C4" s="358">
        <f>'1. FilerInfo'!$C$18</f>
        <v>0</v>
      </c>
      <c r="D4" s="358">
        <v>2</v>
      </c>
      <c r="E4" s="358" t="s">
        <v>83</v>
      </c>
      <c r="F4" s="358" t="s">
        <v>92</v>
      </c>
      <c r="G4" s="358" t="s">
        <v>89</v>
      </c>
      <c r="H4" s="358" t="s">
        <v>90</v>
      </c>
      <c r="I4" s="358" t="s">
        <v>93</v>
      </c>
      <c r="J4" s="358">
        <f>'2. Prelim'!D39</f>
        <v>0</v>
      </c>
    </row>
    <row r="5" spans="1:10" x14ac:dyDescent="0.35">
      <c r="A5" s="358" t="s">
        <v>990</v>
      </c>
      <c r="B5" s="358">
        <f>'1. FilerInfo'!$H$18</f>
        <v>0</v>
      </c>
      <c r="C5" s="358">
        <f>'1. FilerInfo'!$C$18</f>
        <v>0</v>
      </c>
      <c r="D5" s="358">
        <v>2</v>
      </c>
      <c r="E5" s="358" t="s">
        <v>83</v>
      </c>
      <c r="F5" s="358" t="s">
        <v>94</v>
      </c>
      <c r="G5" s="358" t="s">
        <v>89</v>
      </c>
      <c r="H5" s="358" t="s">
        <v>90</v>
      </c>
      <c r="I5" s="358" t="s">
        <v>95</v>
      </c>
      <c r="J5" s="358">
        <f>'2. Prelim'!D40</f>
        <v>0</v>
      </c>
    </row>
    <row r="6" spans="1:10" x14ac:dyDescent="0.35">
      <c r="A6" s="358" t="s">
        <v>990</v>
      </c>
      <c r="B6" s="358">
        <f>'1. FilerInfo'!$H$18</f>
        <v>0</v>
      </c>
      <c r="C6" s="358">
        <f>'1. FilerInfo'!$C$18</f>
        <v>0</v>
      </c>
      <c r="D6" s="358">
        <v>2</v>
      </c>
      <c r="E6" s="358" t="s">
        <v>83</v>
      </c>
      <c r="F6" s="358" t="s">
        <v>96</v>
      </c>
      <c r="G6" s="358" t="s">
        <v>89</v>
      </c>
      <c r="H6" s="358" t="s">
        <v>90</v>
      </c>
      <c r="I6" s="358" t="s">
        <v>97</v>
      </c>
      <c r="J6" s="358">
        <f>'2. Prelim'!D41</f>
        <v>0</v>
      </c>
    </row>
    <row r="7" spans="1:10" x14ac:dyDescent="0.35">
      <c r="A7" s="358" t="s">
        <v>990</v>
      </c>
      <c r="B7" s="358">
        <f>'1. FilerInfo'!$H$18</f>
        <v>0</v>
      </c>
      <c r="C7" s="358">
        <f>'1. FilerInfo'!$C$18</f>
        <v>0</v>
      </c>
      <c r="D7" s="358">
        <v>2</v>
      </c>
      <c r="E7" s="358" t="s">
        <v>83</v>
      </c>
      <c r="F7" s="358" t="s">
        <v>98</v>
      </c>
      <c r="G7" s="358" t="s">
        <v>89</v>
      </c>
      <c r="H7" s="358" t="s">
        <v>90</v>
      </c>
      <c r="I7" s="358" t="s">
        <v>99</v>
      </c>
      <c r="J7" s="358">
        <f>'2. Prelim'!D42</f>
        <v>0</v>
      </c>
    </row>
    <row r="8" spans="1:10" x14ac:dyDescent="0.35">
      <c r="A8" s="358" t="s">
        <v>990</v>
      </c>
      <c r="B8" s="358">
        <f>'1. FilerInfo'!$H$18</f>
        <v>0</v>
      </c>
      <c r="C8" s="358">
        <f>'1. FilerInfo'!$C$18</f>
        <v>0</v>
      </c>
      <c r="D8" s="358">
        <v>2</v>
      </c>
      <c r="E8" s="358" t="s">
        <v>83</v>
      </c>
      <c r="F8" s="358" t="s">
        <v>100</v>
      </c>
      <c r="G8" s="358" t="s">
        <v>89</v>
      </c>
      <c r="H8" s="358" t="s">
        <v>90</v>
      </c>
      <c r="I8" s="358" t="s">
        <v>101</v>
      </c>
      <c r="J8" s="358">
        <f>'2. Prelim'!D43</f>
        <v>0</v>
      </c>
    </row>
    <row r="9" spans="1:10" x14ac:dyDescent="0.35">
      <c r="A9" s="358" t="s">
        <v>990</v>
      </c>
      <c r="B9" s="358">
        <f>'1. FilerInfo'!$H$18</f>
        <v>0</v>
      </c>
      <c r="C9" s="358">
        <f>'1. FilerInfo'!$C$18</f>
        <v>0</v>
      </c>
      <c r="D9" s="358">
        <v>2</v>
      </c>
      <c r="E9" s="358" t="s">
        <v>83</v>
      </c>
      <c r="F9" s="358" t="s">
        <v>102</v>
      </c>
      <c r="G9" s="358" t="s">
        <v>89</v>
      </c>
      <c r="H9" s="358" t="s">
        <v>90</v>
      </c>
      <c r="I9" s="358" t="s">
        <v>103</v>
      </c>
      <c r="J9" s="358">
        <f>'2. Prelim'!D44</f>
        <v>0</v>
      </c>
    </row>
    <row r="10" spans="1:10" x14ac:dyDescent="0.35">
      <c r="A10" s="358" t="s">
        <v>990</v>
      </c>
      <c r="B10" s="358">
        <f>'1. FilerInfo'!$H$18</f>
        <v>0</v>
      </c>
      <c r="C10" s="358">
        <f>'1. FilerInfo'!$C$18</f>
        <v>0</v>
      </c>
      <c r="D10" s="358">
        <v>2</v>
      </c>
      <c r="E10" s="358" t="s">
        <v>83</v>
      </c>
      <c r="F10" s="358" t="s">
        <v>104</v>
      </c>
      <c r="G10" s="358" t="s">
        <v>89</v>
      </c>
      <c r="H10" s="358" t="s">
        <v>90</v>
      </c>
      <c r="I10" s="358" t="s">
        <v>105</v>
      </c>
      <c r="J10" s="358">
        <f>'2. Prelim'!D45</f>
        <v>0</v>
      </c>
    </row>
    <row r="11" spans="1:10" x14ac:dyDescent="0.35">
      <c r="A11" s="358" t="s">
        <v>990</v>
      </c>
      <c r="B11" s="358">
        <f>'1. FilerInfo'!$H$18</f>
        <v>0</v>
      </c>
      <c r="C11" s="358">
        <f>'1. FilerInfo'!$C$18</f>
        <v>0</v>
      </c>
      <c r="D11" s="358">
        <v>2</v>
      </c>
      <c r="E11" s="358" t="s">
        <v>83</v>
      </c>
      <c r="F11" s="358" t="s">
        <v>106</v>
      </c>
      <c r="G11" s="358" t="s">
        <v>89</v>
      </c>
      <c r="H11" s="358" t="s">
        <v>90</v>
      </c>
      <c r="I11" s="358" t="s">
        <v>107</v>
      </c>
      <c r="J11" s="358">
        <f>'2. Prelim'!D46</f>
        <v>0</v>
      </c>
    </row>
    <row r="12" spans="1:10" x14ac:dyDescent="0.35">
      <c r="A12" s="358" t="s">
        <v>990</v>
      </c>
      <c r="B12" s="358">
        <f>'1. FilerInfo'!$H$18</f>
        <v>0</v>
      </c>
      <c r="C12" s="358">
        <f>'1. FilerInfo'!$C$18</f>
        <v>0</v>
      </c>
      <c r="D12" s="358">
        <v>2</v>
      </c>
      <c r="E12" s="358" t="s">
        <v>83</v>
      </c>
      <c r="F12" s="358" t="s">
        <v>108</v>
      </c>
      <c r="G12" s="358" t="s">
        <v>109</v>
      </c>
      <c r="H12" s="358" t="s">
        <v>110</v>
      </c>
      <c r="I12" s="358" t="s">
        <v>111</v>
      </c>
      <c r="J12" s="358">
        <f>'2. Prelim'!D50</f>
        <v>0</v>
      </c>
    </row>
    <row r="13" spans="1:10" x14ac:dyDescent="0.35">
      <c r="A13" s="358" t="s">
        <v>990</v>
      </c>
      <c r="B13" s="358">
        <f>'1. FilerInfo'!$H$18</f>
        <v>0</v>
      </c>
      <c r="C13" s="358">
        <f>'1. FilerInfo'!$C$18</f>
        <v>0</v>
      </c>
      <c r="D13" s="358">
        <v>2</v>
      </c>
      <c r="E13" s="358" t="s">
        <v>83</v>
      </c>
      <c r="F13" s="358" t="s">
        <v>112</v>
      </c>
      <c r="G13" s="358" t="s">
        <v>109</v>
      </c>
      <c r="H13" s="358" t="s">
        <v>110</v>
      </c>
      <c r="I13" s="358" t="s">
        <v>113</v>
      </c>
      <c r="J13" s="358">
        <f>'2. Prelim'!D51</f>
        <v>0</v>
      </c>
    </row>
    <row r="14" spans="1:10" x14ac:dyDescent="0.35">
      <c r="A14" s="358" t="s">
        <v>990</v>
      </c>
      <c r="B14" s="358">
        <f>'1. FilerInfo'!$H$18</f>
        <v>0</v>
      </c>
      <c r="C14" s="358">
        <f>'1. FilerInfo'!$C$18</f>
        <v>0</v>
      </c>
      <c r="D14" s="358">
        <v>2</v>
      </c>
      <c r="E14" s="358" t="s">
        <v>83</v>
      </c>
      <c r="F14" s="358" t="s">
        <v>114</v>
      </c>
      <c r="G14" s="358" t="s">
        <v>109</v>
      </c>
      <c r="H14" s="358" t="s">
        <v>110</v>
      </c>
      <c r="I14" s="358" t="s">
        <v>115</v>
      </c>
      <c r="J14" s="358">
        <f>'2. Prelim'!D52</f>
        <v>0</v>
      </c>
    </row>
    <row r="15" spans="1:10" x14ac:dyDescent="0.35">
      <c r="A15" s="358" t="s">
        <v>990</v>
      </c>
      <c r="B15" s="358">
        <f>'1. FilerInfo'!$H$18</f>
        <v>0</v>
      </c>
      <c r="C15" s="358">
        <f>'1. FilerInfo'!$C$18</f>
        <v>0</v>
      </c>
      <c r="D15" s="358">
        <v>2</v>
      </c>
      <c r="E15" s="358" t="s">
        <v>83</v>
      </c>
      <c r="F15" s="358" t="s">
        <v>116</v>
      </c>
      <c r="G15" s="358" t="s">
        <v>109</v>
      </c>
      <c r="H15" s="358" t="s">
        <v>110</v>
      </c>
      <c r="I15" s="358" t="s">
        <v>117</v>
      </c>
      <c r="J15" s="358">
        <f>'2. Prelim'!D53</f>
        <v>0</v>
      </c>
    </row>
    <row r="16" spans="1:10" x14ac:dyDescent="0.35">
      <c r="A16" s="358" t="s">
        <v>990</v>
      </c>
      <c r="B16" s="358">
        <f>'1. FilerInfo'!$H$18</f>
        <v>0</v>
      </c>
      <c r="C16" s="358">
        <f>'1. FilerInfo'!$C$18</f>
        <v>0</v>
      </c>
      <c r="D16" s="358">
        <v>2</v>
      </c>
      <c r="E16" s="358" t="s">
        <v>83</v>
      </c>
      <c r="F16" s="358" t="s">
        <v>98</v>
      </c>
      <c r="G16" s="358" t="s">
        <v>109</v>
      </c>
      <c r="H16" s="358" t="s">
        <v>110</v>
      </c>
      <c r="I16" s="358" t="s">
        <v>118</v>
      </c>
      <c r="J16" s="358">
        <f>'2. Prelim'!D54</f>
        <v>0</v>
      </c>
    </row>
    <row r="17" spans="1:10" x14ac:dyDescent="0.35">
      <c r="A17" s="358" t="s">
        <v>990</v>
      </c>
      <c r="B17" s="358">
        <f>'1. FilerInfo'!$H$18</f>
        <v>0</v>
      </c>
      <c r="C17" s="358">
        <f>'1. FilerInfo'!$C$18</f>
        <v>0</v>
      </c>
      <c r="D17" s="358">
        <v>2</v>
      </c>
      <c r="E17" s="358" t="s">
        <v>83</v>
      </c>
      <c r="F17" s="358" t="s">
        <v>119</v>
      </c>
      <c r="G17" s="358" t="s">
        <v>109</v>
      </c>
      <c r="H17" s="358" t="s">
        <v>110</v>
      </c>
      <c r="I17" s="358" t="s">
        <v>120</v>
      </c>
      <c r="J17" s="358">
        <f>'2. Prelim'!D55</f>
        <v>0</v>
      </c>
    </row>
    <row r="18" spans="1:10" x14ac:dyDescent="0.35">
      <c r="A18" s="358" t="s">
        <v>990</v>
      </c>
      <c r="B18" s="358">
        <f>'1. FilerInfo'!$H$18</f>
        <v>0</v>
      </c>
      <c r="C18" s="358">
        <f>'1. FilerInfo'!$C$18</f>
        <v>0</v>
      </c>
      <c r="D18" s="358">
        <v>2</v>
      </c>
      <c r="E18" s="358" t="s">
        <v>83</v>
      </c>
      <c r="F18" s="358" t="s">
        <v>121</v>
      </c>
      <c r="G18" s="358" t="s">
        <v>109</v>
      </c>
      <c r="H18" s="358" t="s">
        <v>110</v>
      </c>
      <c r="I18" s="358" t="s">
        <v>122</v>
      </c>
      <c r="J18" s="358">
        <f>'2. Prelim'!D56</f>
        <v>0</v>
      </c>
    </row>
    <row r="19" spans="1:10" x14ac:dyDescent="0.35">
      <c r="A19" s="358" t="s">
        <v>990</v>
      </c>
      <c r="B19" s="358">
        <f>'1. FilerInfo'!$H$18</f>
        <v>0</v>
      </c>
      <c r="C19" s="358">
        <f>'1. FilerInfo'!$C$18</f>
        <v>0</v>
      </c>
      <c r="D19" s="358">
        <v>2</v>
      </c>
      <c r="E19" s="358" t="s">
        <v>83</v>
      </c>
      <c r="F19" s="358" t="s">
        <v>123</v>
      </c>
      <c r="G19" s="358" t="s">
        <v>109</v>
      </c>
      <c r="H19" s="358" t="s">
        <v>110</v>
      </c>
      <c r="I19" s="358" t="s">
        <v>124</v>
      </c>
      <c r="J19" s="358">
        <f>'2. Prelim'!D57</f>
        <v>0</v>
      </c>
    </row>
    <row r="20" spans="1:10" x14ac:dyDescent="0.35">
      <c r="A20" s="358" t="s">
        <v>990</v>
      </c>
      <c r="B20" s="358">
        <f>'1. FilerInfo'!$H$18</f>
        <v>0</v>
      </c>
      <c r="C20" s="358">
        <f>'1. FilerInfo'!$C$18</f>
        <v>0</v>
      </c>
      <c r="D20" s="358">
        <v>2</v>
      </c>
      <c r="E20" s="358" t="s">
        <v>83</v>
      </c>
      <c r="F20" s="358" t="s">
        <v>125</v>
      </c>
      <c r="G20" s="358" t="s">
        <v>109</v>
      </c>
      <c r="H20" s="358" t="s">
        <v>110</v>
      </c>
      <c r="I20" s="358" t="s">
        <v>126</v>
      </c>
      <c r="J20" s="358">
        <f>'2. Prelim'!D58</f>
        <v>0</v>
      </c>
    </row>
    <row r="21" spans="1:10" x14ac:dyDescent="0.35">
      <c r="A21" s="358" t="s">
        <v>990</v>
      </c>
      <c r="B21" s="358">
        <f>'1. FilerInfo'!$H$18</f>
        <v>0</v>
      </c>
      <c r="C21" s="358">
        <f>'1. FilerInfo'!$C$18</f>
        <v>0</v>
      </c>
      <c r="D21" s="359" t="s">
        <v>127</v>
      </c>
      <c r="E21" s="358" t="s">
        <v>128</v>
      </c>
      <c r="F21" s="358" t="s">
        <v>1013</v>
      </c>
      <c r="G21" s="358" t="s">
        <v>164</v>
      </c>
      <c r="H21" s="358" t="s">
        <v>127</v>
      </c>
      <c r="I21" s="358" t="s">
        <v>131</v>
      </c>
      <c r="J21" s="358">
        <f>'2A. RPS Class I Exempt'!C34</f>
        <v>0</v>
      </c>
    </row>
    <row r="22" spans="1:10" x14ac:dyDescent="0.35">
      <c r="A22" s="358" t="s">
        <v>990</v>
      </c>
      <c r="B22" s="358">
        <f>'1. FilerInfo'!$H$18</f>
        <v>0</v>
      </c>
      <c r="C22" s="358">
        <f>'1. FilerInfo'!$C$18</f>
        <v>0</v>
      </c>
      <c r="D22" s="359" t="s">
        <v>127</v>
      </c>
      <c r="E22" s="358" t="s">
        <v>128</v>
      </c>
      <c r="F22" s="358" t="s">
        <v>1014</v>
      </c>
      <c r="G22" s="358" t="s">
        <v>164</v>
      </c>
      <c r="H22" s="358" t="s">
        <v>127</v>
      </c>
      <c r="I22" s="358" t="s">
        <v>132</v>
      </c>
      <c r="J22" s="360">
        <f>'2A. RPS Class I Exempt'!D34</f>
        <v>0</v>
      </c>
    </row>
    <row r="23" spans="1:10" x14ac:dyDescent="0.35">
      <c r="A23" s="358" t="s">
        <v>990</v>
      </c>
      <c r="B23" s="358">
        <f>'1. FilerInfo'!$H$18</f>
        <v>0</v>
      </c>
      <c r="C23" s="358">
        <f>'1. FilerInfo'!$C$18</f>
        <v>0</v>
      </c>
      <c r="D23" s="359" t="s">
        <v>127</v>
      </c>
      <c r="E23" s="358" t="s">
        <v>128</v>
      </c>
      <c r="F23" s="358" t="s">
        <v>1015</v>
      </c>
      <c r="G23" s="358" t="s">
        <v>164</v>
      </c>
      <c r="H23" s="358" t="s">
        <v>127</v>
      </c>
      <c r="I23" s="358" t="s">
        <v>133</v>
      </c>
      <c r="J23" s="360">
        <f>'2A. RPS Class I Exempt'!E34</f>
        <v>0</v>
      </c>
    </row>
    <row r="24" spans="1:10" x14ac:dyDescent="0.35">
      <c r="A24" s="358" t="s">
        <v>990</v>
      </c>
      <c r="B24" s="358">
        <f>'1. FilerInfo'!$H$18</f>
        <v>0</v>
      </c>
      <c r="C24" s="358">
        <f>'1. FilerInfo'!$C$18</f>
        <v>0</v>
      </c>
      <c r="D24" s="359" t="s">
        <v>127</v>
      </c>
      <c r="E24" s="358" t="s">
        <v>128</v>
      </c>
      <c r="F24" s="358" t="s">
        <v>1016</v>
      </c>
      <c r="G24" s="358" t="s">
        <v>164</v>
      </c>
      <c r="H24" s="358" t="s">
        <v>127</v>
      </c>
      <c r="I24" s="358" t="s">
        <v>134</v>
      </c>
      <c r="J24" s="360">
        <f>'2A. RPS Class I Exempt'!F34</f>
        <v>0</v>
      </c>
    </row>
    <row r="25" spans="1:10" x14ac:dyDescent="0.35">
      <c r="A25" s="358" t="s">
        <v>990</v>
      </c>
      <c r="B25" s="358">
        <f>'1. FilerInfo'!$H$18</f>
        <v>0</v>
      </c>
      <c r="C25" s="358">
        <f>'1. FilerInfo'!$C$18</f>
        <v>0</v>
      </c>
      <c r="D25" s="359" t="s">
        <v>127</v>
      </c>
      <c r="E25" s="358" t="s">
        <v>128</v>
      </c>
      <c r="F25" s="358" t="s">
        <v>1017</v>
      </c>
      <c r="G25" s="358" t="s">
        <v>136</v>
      </c>
      <c r="H25" s="358" t="s">
        <v>137</v>
      </c>
      <c r="I25" s="358" t="s">
        <v>138</v>
      </c>
      <c r="J25" s="360">
        <f>'2A. RPS Class I Exempt'!D49</f>
        <v>0</v>
      </c>
    </row>
    <row r="26" spans="1:10" x14ac:dyDescent="0.35">
      <c r="A26" s="358" t="s">
        <v>990</v>
      </c>
      <c r="B26" s="358">
        <f>'1. FilerInfo'!$H$18</f>
        <v>0</v>
      </c>
      <c r="C26" s="358">
        <f>'1. FilerInfo'!$C$18</f>
        <v>0</v>
      </c>
      <c r="D26" s="359" t="s">
        <v>127</v>
      </c>
      <c r="E26" s="358" t="s">
        <v>128</v>
      </c>
      <c r="F26" s="358" t="s">
        <v>1018</v>
      </c>
      <c r="G26" s="358" t="s">
        <v>136</v>
      </c>
      <c r="H26" s="358" t="s">
        <v>137</v>
      </c>
      <c r="I26" s="358" t="s">
        <v>140</v>
      </c>
      <c r="J26" s="360">
        <f>'2A. RPS Class I Exempt'!D50</f>
        <v>0</v>
      </c>
    </row>
    <row r="27" spans="1:10" x14ac:dyDescent="0.35">
      <c r="A27" s="358" t="s">
        <v>990</v>
      </c>
      <c r="B27" s="358">
        <f>'1. FilerInfo'!$H$18</f>
        <v>0</v>
      </c>
      <c r="C27" s="358">
        <f>'1. FilerInfo'!$C$18</f>
        <v>0</v>
      </c>
      <c r="D27" s="359" t="s">
        <v>127</v>
      </c>
      <c r="E27" s="358" t="s">
        <v>128</v>
      </c>
      <c r="F27" s="358" t="s">
        <v>1019</v>
      </c>
      <c r="G27" s="358" t="s">
        <v>136</v>
      </c>
      <c r="H27" s="358" t="s">
        <v>137</v>
      </c>
      <c r="I27" s="358" t="s">
        <v>142</v>
      </c>
      <c r="J27" s="360">
        <f>'2A. RPS Class I Exempt'!D51</f>
        <v>0</v>
      </c>
    </row>
    <row r="28" spans="1:10" x14ac:dyDescent="0.35">
      <c r="A28" s="358" t="s">
        <v>990</v>
      </c>
      <c r="B28" s="358">
        <f>'1. FilerInfo'!$H$18</f>
        <v>0</v>
      </c>
      <c r="C28" s="358">
        <f>'1. FilerInfo'!$C$18</f>
        <v>0</v>
      </c>
      <c r="D28" s="359" t="s">
        <v>127</v>
      </c>
      <c r="E28" s="358" t="s">
        <v>128</v>
      </c>
      <c r="F28" s="358" t="s">
        <v>1020</v>
      </c>
      <c r="G28" s="358" t="s">
        <v>136</v>
      </c>
      <c r="H28" s="358" t="s">
        <v>137</v>
      </c>
      <c r="I28" s="358" t="s">
        <v>144</v>
      </c>
      <c r="J28" s="360">
        <f>'2A. RPS Class I Exempt'!D52</f>
        <v>0</v>
      </c>
    </row>
    <row r="29" spans="1:10" x14ac:dyDescent="0.35">
      <c r="A29" s="358" t="s">
        <v>990</v>
      </c>
      <c r="B29" s="358">
        <f>'1. FilerInfo'!$H$18</f>
        <v>0</v>
      </c>
      <c r="C29" s="358">
        <f>'1. FilerInfo'!$C$18</f>
        <v>0</v>
      </c>
      <c r="D29" s="359" t="s">
        <v>127</v>
      </c>
      <c r="E29" s="358" t="s">
        <v>128</v>
      </c>
      <c r="F29" s="358" t="s">
        <v>1021</v>
      </c>
      <c r="G29" s="358" t="s">
        <v>136</v>
      </c>
      <c r="H29" s="358" t="s">
        <v>137</v>
      </c>
      <c r="I29" s="358" t="s">
        <v>146</v>
      </c>
      <c r="J29" s="360">
        <f>'2A. RPS Class I Exempt'!D53</f>
        <v>0</v>
      </c>
    </row>
    <row r="30" spans="1:10" x14ac:dyDescent="0.35">
      <c r="A30" s="358" t="s">
        <v>990</v>
      </c>
      <c r="B30" s="358">
        <f>'1. FilerInfo'!$H$18</f>
        <v>0</v>
      </c>
      <c r="C30" s="358">
        <f>'1. FilerInfo'!$C$18</f>
        <v>0</v>
      </c>
      <c r="D30" s="359" t="s">
        <v>127</v>
      </c>
      <c r="E30" s="358" t="s">
        <v>128</v>
      </c>
      <c r="F30" s="358" t="s">
        <v>1022</v>
      </c>
      <c r="G30" s="358" t="s">
        <v>136</v>
      </c>
      <c r="H30" s="358" t="s">
        <v>137</v>
      </c>
      <c r="I30" s="358" t="s">
        <v>148</v>
      </c>
      <c r="J30" s="360">
        <f>'2A. RPS Class I Exempt'!E49</f>
        <v>0</v>
      </c>
    </row>
    <row r="31" spans="1:10" x14ac:dyDescent="0.35">
      <c r="A31" s="358" t="s">
        <v>990</v>
      </c>
      <c r="B31" s="358">
        <f>'1. FilerInfo'!$H$18</f>
        <v>0</v>
      </c>
      <c r="C31" s="358">
        <f>'1. FilerInfo'!$C$18</f>
        <v>0</v>
      </c>
      <c r="D31" s="359" t="s">
        <v>127</v>
      </c>
      <c r="E31" s="358" t="s">
        <v>128</v>
      </c>
      <c r="F31" s="358" t="s">
        <v>1023</v>
      </c>
      <c r="G31" s="358" t="s">
        <v>136</v>
      </c>
      <c r="H31" s="358" t="s">
        <v>137</v>
      </c>
      <c r="I31" s="358" t="s">
        <v>150</v>
      </c>
      <c r="J31" s="360">
        <f>'2A. RPS Class I Exempt'!E50</f>
        <v>0</v>
      </c>
    </row>
    <row r="32" spans="1:10" x14ac:dyDescent="0.35">
      <c r="A32" s="358" t="s">
        <v>990</v>
      </c>
      <c r="B32" s="358">
        <f>'1. FilerInfo'!$H$18</f>
        <v>0</v>
      </c>
      <c r="C32" s="358">
        <f>'1. FilerInfo'!$C$18</f>
        <v>0</v>
      </c>
      <c r="D32" s="359" t="s">
        <v>127</v>
      </c>
      <c r="E32" s="358" t="s">
        <v>128</v>
      </c>
      <c r="F32" s="358" t="s">
        <v>1024</v>
      </c>
      <c r="G32" s="358" t="s">
        <v>136</v>
      </c>
      <c r="H32" s="358" t="s">
        <v>137</v>
      </c>
      <c r="I32" s="358" t="s">
        <v>152</v>
      </c>
      <c r="J32" s="360">
        <f>'2A. RPS Class I Exempt'!E51</f>
        <v>0</v>
      </c>
    </row>
    <row r="33" spans="1:10" x14ac:dyDescent="0.35">
      <c r="A33" s="358" t="s">
        <v>990</v>
      </c>
      <c r="B33" s="358">
        <f>'1. FilerInfo'!$H$18</f>
        <v>0</v>
      </c>
      <c r="C33" s="358">
        <f>'1. FilerInfo'!$C$18</f>
        <v>0</v>
      </c>
      <c r="D33" s="359" t="s">
        <v>127</v>
      </c>
      <c r="E33" s="358" t="s">
        <v>128</v>
      </c>
      <c r="F33" s="358" t="s">
        <v>1025</v>
      </c>
      <c r="G33" s="358" t="s">
        <v>136</v>
      </c>
      <c r="H33" s="358" t="s">
        <v>137</v>
      </c>
      <c r="I33" s="358" t="s">
        <v>154</v>
      </c>
      <c r="J33" s="360">
        <f>'2A. RPS Class I Exempt'!E52</f>
        <v>0</v>
      </c>
    </row>
    <row r="34" spans="1:10" x14ac:dyDescent="0.35">
      <c r="A34" s="358" t="s">
        <v>990</v>
      </c>
      <c r="B34" s="358">
        <f>'1. FilerInfo'!$H$18</f>
        <v>0</v>
      </c>
      <c r="C34" s="358">
        <f>'1. FilerInfo'!$C$18</f>
        <v>0</v>
      </c>
      <c r="D34" s="359" t="s">
        <v>127</v>
      </c>
      <c r="E34" s="358" t="s">
        <v>128</v>
      </c>
      <c r="F34" s="358" t="s">
        <v>1026</v>
      </c>
      <c r="G34" s="358" t="s">
        <v>136</v>
      </c>
      <c r="H34" s="358" t="s">
        <v>137</v>
      </c>
      <c r="I34" s="358" t="s">
        <v>156</v>
      </c>
      <c r="J34" s="360">
        <f>'2A. RPS Class I Exempt'!E53</f>
        <v>0</v>
      </c>
    </row>
    <row r="35" spans="1:10" x14ac:dyDescent="0.35">
      <c r="A35" s="358" t="s">
        <v>990</v>
      </c>
      <c r="B35" s="358">
        <f>'1. FilerInfo'!$H$18</f>
        <v>0</v>
      </c>
      <c r="C35" s="358">
        <f>'1. FilerInfo'!$C$18</f>
        <v>0</v>
      </c>
      <c r="D35" s="359" t="s">
        <v>157</v>
      </c>
      <c r="E35" s="358" t="s">
        <v>158</v>
      </c>
      <c r="F35" s="358" t="s">
        <v>129</v>
      </c>
      <c r="G35" s="358" t="s">
        <v>130</v>
      </c>
      <c r="H35" s="358" t="s">
        <v>157</v>
      </c>
      <c r="I35" s="358" t="s">
        <v>159</v>
      </c>
      <c r="J35" s="358">
        <f>'2C SCOII Exempt'!C34</f>
        <v>0</v>
      </c>
    </row>
    <row r="36" spans="1:10" x14ac:dyDescent="0.35">
      <c r="A36" s="358" t="s">
        <v>990</v>
      </c>
      <c r="B36" s="358">
        <f>'1. FilerInfo'!$H$18</f>
        <v>0</v>
      </c>
      <c r="C36" s="358">
        <f>'1. FilerInfo'!$C$18</f>
        <v>0</v>
      </c>
      <c r="D36" s="359" t="s">
        <v>157</v>
      </c>
      <c r="E36" s="358" t="s">
        <v>158</v>
      </c>
      <c r="F36" s="358" t="s">
        <v>160</v>
      </c>
      <c r="G36" s="358" t="s">
        <v>161</v>
      </c>
      <c r="H36" s="358" t="s">
        <v>157</v>
      </c>
      <c r="I36" s="358" t="s">
        <v>162</v>
      </c>
      <c r="J36" s="360">
        <f>'2C SCOII Exempt'!D34</f>
        <v>0</v>
      </c>
    </row>
    <row r="37" spans="1:10" x14ac:dyDescent="0.35">
      <c r="A37" s="358" t="s">
        <v>990</v>
      </c>
      <c r="B37" s="358">
        <f>'1. FilerInfo'!$H$18</f>
        <v>0</v>
      </c>
      <c r="C37" s="358">
        <f>'1. FilerInfo'!$C$18</f>
        <v>0</v>
      </c>
      <c r="D37" s="359" t="s">
        <v>157</v>
      </c>
      <c r="E37" s="358" t="s">
        <v>158</v>
      </c>
      <c r="F37" s="358" t="s">
        <v>163</v>
      </c>
      <c r="G37" s="358" t="s">
        <v>164</v>
      </c>
      <c r="H37" s="358" t="s">
        <v>157</v>
      </c>
      <c r="I37" s="358" t="s">
        <v>165</v>
      </c>
      <c r="J37" s="360">
        <f>'2C SCOII Exempt'!E34</f>
        <v>0</v>
      </c>
    </row>
    <row r="38" spans="1:10" x14ac:dyDescent="0.35">
      <c r="A38" s="358" t="s">
        <v>990</v>
      </c>
      <c r="B38" s="358">
        <f>'1. FilerInfo'!$H$18</f>
        <v>0</v>
      </c>
      <c r="C38" s="358">
        <f>'1. FilerInfo'!$C$18</f>
        <v>0</v>
      </c>
      <c r="D38" s="359" t="s">
        <v>157</v>
      </c>
      <c r="E38" s="358" t="s">
        <v>158</v>
      </c>
      <c r="F38" s="358" t="s">
        <v>166</v>
      </c>
      <c r="G38" s="358" t="s">
        <v>167</v>
      </c>
      <c r="H38" s="358" t="s">
        <v>157</v>
      </c>
      <c r="I38" s="358" t="s">
        <v>168</v>
      </c>
      <c r="J38" s="360">
        <f>'2C SCOII Exempt'!F34</f>
        <v>0</v>
      </c>
    </row>
    <row r="39" spans="1:10" x14ac:dyDescent="0.35">
      <c r="A39" s="358" t="s">
        <v>990</v>
      </c>
      <c r="B39" s="358">
        <f>'1. FilerInfo'!$H$18</f>
        <v>0</v>
      </c>
      <c r="C39" s="358">
        <f>'1. FilerInfo'!$C$18</f>
        <v>0</v>
      </c>
      <c r="D39" s="359" t="s">
        <v>157</v>
      </c>
      <c r="E39" s="358" t="s">
        <v>158</v>
      </c>
      <c r="F39" s="358" t="s">
        <v>169</v>
      </c>
      <c r="G39" s="358" t="s">
        <v>170</v>
      </c>
      <c r="H39" s="358" t="s">
        <v>157</v>
      </c>
      <c r="I39" s="358" t="s">
        <v>171</v>
      </c>
      <c r="J39" s="360">
        <f>'2C SCOII Exempt'!G34</f>
        <v>0</v>
      </c>
    </row>
    <row r="40" spans="1:10" x14ac:dyDescent="0.35">
      <c r="A40" s="358" t="s">
        <v>990</v>
      </c>
      <c r="B40" s="358">
        <f>'1. FilerInfo'!$H$18</f>
        <v>0</v>
      </c>
      <c r="C40" s="358">
        <f>'1. FilerInfo'!$C$18</f>
        <v>0</v>
      </c>
      <c r="D40" s="359" t="s">
        <v>157</v>
      </c>
      <c r="E40" s="358" t="s">
        <v>158</v>
      </c>
      <c r="F40" s="358" t="s">
        <v>172</v>
      </c>
      <c r="G40" s="358" t="s">
        <v>173</v>
      </c>
      <c r="H40" s="358" t="s">
        <v>157</v>
      </c>
      <c r="I40" s="358" t="s">
        <v>174</v>
      </c>
      <c r="J40" s="360">
        <f>'2C SCOII Exempt'!H34</f>
        <v>0</v>
      </c>
    </row>
    <row r="41" spans="1:10" x14ac:dyDescent="0.35">
      <c r="A41" s="358" t="s">
        <v>990</v>
      </c>
      <c r="B41" s="358">
        <f>'1. FilerInfo'!$H$18</f>
        <v>0</v>
      </c>
      <c r="C41" s="358">
        <f>'1. FilerInfo'!$C$18</f>
        <v>0</v>
      </c>
      <c r="D41" s="359" t="s">
        <v>157</v>
      </c>
      <c r="E41" s="358" t="s">
        <v>158</v>
      </c>
      <c r="F41" s="358" t="s">
        <v>175</v>
      </c>
      <c r="G41" s="358" t="s">
        <v>136</v>
      </c>
      <c r="H41" s="358" t="s">
        <v>176</v>
      </c>
      <c r="I41" s="358" t="s">
        <v>177</v>
      </c>
      <c r="J41" s="360">
        <f>'2C SCOII Exempt'!D50</f>
        <v>0</v>
      </c>
    </row>
    <row r="42" spans="1:10" x14ac:dyDescent="0.35">
      <c r="A42" s="358" t="s">
        <v>990</v>
      </c>
      <c r="B42" s="358">
        <f>'1. FilerInfo'!$H$18</f>
        <v>0</v>
      </c>
      <c r="C42" s="358">
        <f>'1. FilerInfo'!$C$18</f>
        <v>0</v>
      </c>
      <c r="D42" s="359" t="s">
        <v>157</v>
      </c>
      <c r="E42" s="358" t="s">
        <v>158</v>
      </c>
      <c r="F42" s="358" t="s">
        <v>178</v>
      </c>
      <c r="G42" s="358" t="s">
        <v>136</v>
      </c>
      <c r="H42" s="358" t="s">
        <v>176</v>
      </c>
      <c r="I42" s="358" t="s">
        <v>179</v>
      </c>
      <c r="J42" s="360">
        <f>'2C SCOII Exempt'!D51</f>
        <v>0</v>
      </c>
    </row>
    <row r="43" spans="1:10" x14ac:dyDescent="0.35">
      <c r="A43" s="358" t="s">
        <v>990</v>
      </c>
      <c r="B43" s="358">
        <f>'1. FilerInfo'!$H$18</f>
        <v>0</v>
      </c>
      <c r="C43" s="358">
        <f>'1. FilerInfo'!$C$18</f>
        <v>0</v>
      </c>
      <c r="D43" s="359" t="s">
        <v>157</v>
      </c>
      <c r="E43" s="358" t="s">
        <v>158</v>
      </c>
      <c r="F43" s="358" t="s">
        <v>180</v>
      </c>
      <c r="G43" s="358" t="s">
        <v>136</v>
      </c>
      <c r="H43" s="358" t="s">
        <v>176</v>
      </c>
      <c r="I43" s="358" t="s">
        <v>181</v>
      </c>
      <c r="J43" s="360">
        <f>'2C SCOII Exempt'!D52</f>
        <v>0</v>
      </c>
    </row>
    <row r="44" spans="1:10" x14ac:dyDescent="0.35">
      <c r="A44" s="358" t="s">
        <v>990</v>
      </c>
      <c r="B44" s="358">
        <f>'1. FilerInfo'!$H$18</f>
        <v>0</v>
      </c>
      <c r="C44" s="358">
        <f>'1. FilerInfo'!$C$18</f>
        <v>0</v>
      </c>
      <c r="D44" s="359" t="s">
        <v>157</v>
      </c>
      <c r="E44" s="358" t="s">
        <v>158</v>
      </c>
      <c r="F44" s="358" t="s">
        <v>182</v>
      </c>
      <c r="G44" s="358" t="s">
        <v>136</v>
      </c>
      <c r="H44" s="358" t="s">
        <v>176</v>
      </c>
      <c r="I44" s="358" t="s">
        <v>183</v>
      </c>
      <c r="J44" s="360">
        <f>'2C SCOII Exempt'!D53</f>
        <v>0</v>
      </c>
    </row>
    <row r="45" spans="1:10" x14ac:dyDescent="0.35">
      <c r="A45" s="358" t="s">
        <v>990</v>
      </c>
      <c r="B45" s="358">
        <f>'1. FilerInfo'!$H$18</f>
        <v>0</v>
      </c>
      <c r="C45" s="358">
        <f>'1. FilerInfo'!$C$18</f>
        <v>0</v>
      </c>
      <c r="D45" s="359" t="s">
        <v>157</v>
      </c>
      <c r="E45" s="358" t="s">
        <v>158</v>
      </c>
      <c r="F45" s="358" t="s">
        <v>184</v>
      </c>
      <c r="G45" s="358" t="s">
        <v>136</v>
      </c>
      <c r="H45" s="358" t="s">
        <v>176</v>
      </c>
      <c r="I45" s="358" t="s">
        <v>185</v>
      </c>
      <c r="J45" s="360">
        <f>'2C SCOII Exempt'!D54</f>
        <v>0</v>
      </c>
    </row>
    <row r="46" spans="1:10" x14ac:dyDescent="0.35">
      <c r="A46" s="358" t="s">
        <v>990</v>
      </c>
      <c r="B46" s="358">
        <f>'1. FilerInfo'!$H$18</f>
        <v>0</v>
      </c>
      <c r="C46" s="358">
        <f>'1. FilerInfo'!$C$18</f>
        <v>0</v>
      </c>
      <c r="D46" s="359" t="s">
        <v>157</v>
      </c>
      <c r="E46" s="358" t="s">
        <v>158</v>
      </c>
      <c r="F46" s="358" t="s">
        <v>186</v>
      </c>
      <c r="G46" s="358" t="s">
        <v>136</v>
      </c>
      <c r="H46" s="358" t="s">
        <v>176</v>
      </c>
      <c r="I46" s="358" t="s">
        <v>187</v>
      </c>
      <c r="J46" s="360">
        <f>'2C SCOII Exempt'!E50</f>
        <v>0</v>
      </c>
    </row>
    <row r="47" spans="1:10" x14ac:dyDescent="0.35">
      <c r="A47" s="358" t="s">
        <v>990</v>
      </c>
      <c r="B47" s="358">
        <f>'1. FilerInfo'!$H$18</f>
        <v>0</v>
      </c>
      <c r="C47" s="358">
        <f>'1. FilerInfo'!$C$18</f>
        <v>0</v>
      </c>
      <c r="D47" s="359" t="s">
        <v>157</v>
      </c>
      <c r="E47" s="358" t="s">
        <v>158</v>
      </c>
      <c r="F47" s="358" t="s">
        <v>188</v>
      </c>
      <c r="G47" s="358" t="s">
        <v>136</v>
      </c>
      <c r="H47" s="358" t="s">
        <v>176</v>
      </c>
      <c r="I47" s="358" t="s">
        <v>189</v>
      </c>
      <c r="J47" s="360">
        <f>'2C SCOII Exempt'!E51</f>
        <v>0</v>
      </c>
    </row>
    <row r="48" spans="1:10" x14ac:dyDescent="0.35">
      <c r="A48" s="358" t="s">
        <v>990</v>
      </c>
      <c r="B48" s="358">
        <f>'1. FilerInfo'!$H$18</f>
        <v>0</v>
      </c>
      <c r="C48" s="358">
        <f>'1. FilerInfo'!$C$18</f>
        <v>0</v>
      </c>
      <c r="D48" s="359" t="s">
        <v>157</v>
      </c>
      <c r="E48" s="358" t="s">
        <v>158</v>
      </c>
      <c r="F48" s="358" t="s">
        <v>190</v>
      </c>
      <c r="G48" s="358" t="s">
        <v>136</v>
      </c>
      <c r="H48" s="358" t="s">
        <v>176</v>
      </c>
      <c r="I48" s="358" t="s">
        <v>191</v>
      </c>
      <c r="J48" s="360">
        <f>'2C SCOII Exempt'!E52</f>
        <v>0</v>
      </c>
    </row>
    <row r="49" spans="1:10" x14ac:dyDescent="0.35">
      <c r="A49" s="358" t="s">
        <v>990</v>
      </c>
      <c r="B49" s="358">
        <f>'1. FilerInfo'!$H$18</f>
        <v>0</v>
      </c>
      <c r="C49" s="358">
        <f>'1. FilerInfo'!$C$18</f>
        <v>0</v>
      </c>
      <c r="D49" s="359" t="s">
        <v>157</v>
      </c>
      <c r="E49" s="358" t="s">
        <v>158</v>
      </c>
      <c r="F49" s="358" t="s">
        <v>192</v>
      </c>
      <c r="G49" s="358" t="s">
        <v>136</v>
      </c>
      <c r="H49" s="358" t="s">
        <v>176</v>
      </c>
      <c r="I49" s="358" t="s">
        <v>193</v>
      </c>
      <c r="J49" s="360">
        <f>'2C SCOII Exempt'!E53</f>
        <v>0</v>
      </c>
    </row>
    <row r="50" spans="1:10" x14ac:dyDescent="0.35">
      <c r="A50" s="358" t="s">
        <v>990</v>
      </c>
      <c r="B50" s="358">
        <f>'1. FilerInfo'!$H$18</f>
        <v>0</v>
      </c>
      <c r="C50" s="358">
        <f>'1. FilerInfo'!$C$18</f>
        <v>0</v>
      </c>
      <c r="D50" s="359" t="s">
        <v>157</v>
      </c>
      <c r="E50" s="358" t="s">
        <v>158</v>
      </c>
      <c r="F50" s="358" t="s">
        <v>194</v>
      </c>
      <c r="G50" s="358" t="s">
        <v>136</v>
      </c>
      <c r="H50" s="358" t="s">
        <v>176</v>
      </c>
      <c r="I50" s="358" t="s">
        <v>195</v>
      </c>
      <c r="J50" s="360">
        <f>'2C SCOII Exempt'!E54</f>
        <v>0</v>
      </c>
    </row>
    <row r="51" spans="1:10" x14ac:dyDescent="0.35">
      <c r="A51" s="358" t="s">
        <v>990</v>
      </c>
      <c r="B51" s="358">
        <f>'1. FilerInfo'!$H$18</f>
        <v>0</v>
      </c>
      <c r="C51" s="358">
        <f>'1. FilerInfo'!$C$18</f>
        <v>0</v>
      </c>
      <c r="D51" s="359" t="s">
        <v>157</v>
      </c>
      <c r="E51" s="358" t="s">
        <v>158</v>
      </c>
      <c r="F51" s="358" t="s">
        <v>196</v>
      </c>
      <c r="G51" s="358" t="s">
        <v>136</v>
      </c>
      <c r="H51" s="358" t="s">
        <v>176</v>
      </c>
      <c r="I51" s="358" t="s">
        <v>197</v>
      </c>
      <c r="J51" s="360">
        <f>'2C SCOII Exempt'!F50</f>
        <v>0</v>
      </c>
    </row>
    <row r="52" spans="1:10" x14ac:dyDescent="0.35">
      <c r="A52" s="358" t="s">
        <v>990</v>
      </c>
      <c r="B52" s="358">
        <f>'1. FilerInfo'!$H$18</f>
        <v>0</v>
      </c>
      <c r="C52" s="358">
        <f>'1. FilerInfo'!$C$18</f>
        <v>0</v>
      </c>
      <c r="D52" s="359" t="s">
        <v>157</v>
      </c>
      <c r="E52" s="358" t="s">
        <v>158</v>
      </c>
      <c r="F52" s="358" t="s">
        <v>198</v>
      </c>
      <c r="G52" s="358" t="s">
        <v>136</v>
      </c>
      <c r="H52" s="358" t="s">
        <v>176</v>
      </c>
      <c r="I52" s="358" t="s">
        <v>199</v>
      </c>
      <c r="J52" s="360">
        <f>'2C SCOII Exempt'!F51</f>
        <v>0</v>
      </c>
    </row>
    <row r="53" spans="1:10" x14ac:dyDescent="0.35">
      <c r="A53" s="358" t="s">
        <v>990</v>
      </c>
      <c r="B53" s="358">
        <f>'1. FilerInfo'!$H$18</f>
        <v>0</v>
      </c>
      <c r="C53" s="358">
        <f>'1. FilerInfo'!$C$18</f>
        <v>0</v>
      </c>
      <c r="D53" s="359" t="s">
        <v>157</v>
      </c>
      <c r="E53" s="358" t="s">
        <v>158</v>
      </c>
      <c r="F53" s="358" t="s">
        <v>200</v>
      </c>
      <c r="G53" s="358" t="s">
        <v>136</v>
      </c>
      <c r="H53" s="358" t="s">
        <v>176</v>
      </c>
      <c r="I53" s="358" t="s">
        <v>201</v>
      </c>
      <c r="J53" s="360">
        <f>'2C SCOII Exempt'!F52</f>
        <v>0</v>
      </c>
    </row>
    <row r="54" spans="1:10" x14ac:dyDescent="0.35">
      <c r="A54" s="358" t="s">
        <v>990</v>
      </c>
      <c r="B54" s="358">
        <f>'1. FilerInfo'!$H$18</f>
        <v>0</v>
      </c>
      <c r="C54" s="358">
        <f>'1. FilerInfo'!$C$18</f>
        <v>0</v>
      </c>
      <c r="D54" s="359" t="s">
        <v>157</v>
      </c>
      <c r="E54" s="358" t="s">
        <v>158</v>
      </c>
      <c r="F54" s="358" t="s">
        <v>202</v>
      </c>
      <c r="G54" s="358" t="s">
        <v>136</v>
      </c>
      <c r="H54" s="358" t="s">
        <v>176</v>
      </c>
      <c r="I54" s="358" t="s">
        <v>203</v>
      </c>
      <c r="J54" s="360">
        <f>'2C SCOII Exempt'!F53</f>
        <v>0</v>
      </c>
    </row>
    <row r="55" spans="1:10" x14ac:dyDescent="0.35">
      <c r="A55" s="358" t="s">
        <v>990</v>
      </c>
      <c r="B55" s="358">
        <f>'1. FilerInfo'!$H$18</f>
        <v>0</v>
      </c>
      <c r="C55" s="358">
        <f>'1. FilerInfo'!$C$18</f>
        <v>0</v>
      </c>
      <c r="D55" s="359" t="s">
        <v>157</v>
      </c>
      <c r="E55" s="358" t="s">
        <v>158</v>
      </c>
      <c r="F55" s="358" t="s">
        <v>204</v>
      </c>
      <c r="G55" s="358" t="s">
        <v>136</v>
      </c>
      <c r="H55" s="358" t="s">
        <v>176</v>
      </c>
      <c r="I55" s="358" t="s">
        <v>205</v>
      </c>
      <c r="J55" s="360">
        <f>'2C SCOII Exempt'!F54</f>
        <v>0</v>
      </c>
    </row>
    <row r="56" spans="1:10" x14ac:dyDescent="0.35">
      <c r="A56" s="358" t="s">
        <v>990</v>
      </c>
      <c r="B56" s="358">
        <f>'1. FilerInfo'!$H$18</f>
        <v>0</v>
      </c>
      <c r="C56" s="358">
        <f>'1. FilerInfo'!$C$18</f>
        <v>0</v>
      </c>
      <c r="D56" s="359" t="s">
        <v>157</v>
      </c>
      <c r="E56" s="358" t="s">
        <v>158</v>
      </c>
      <c r="F56" s="358" t="s">
        <v>206</v>
      </c>
      <c r="G56" s="358" t="s">
        <v>136</v>
      </c>
      <c r="H56" s="358" t="s">
        <v>176</v>
      </c>
      <c r="I56" s="358" t="s">
        <v>207</v>
      </c>
      <c r="J56" s="360">
        <f>'2C SCOII Exempt'!G50</f>
        <v>0</v>
      </c>
    </row>
    <row r="57" spans="1:10" x14ac:dyDescent="0.35">
      <c r="A57" s="358" t="s">
        <v>990</v>
      </c>
      <c r="B57" s="358">
        <f>'1. FilerInfo'!$H$18</f>
        <v>0</v>
      </c>
      <c r="C57" s="358">
        <f>'1. FilerInfo'!$C$18</f>
        <v>0</v>
      </c>
      <c r="D57" s="359" t="s">
        <v>157</v>
      </c>
      <c r="E57" s="358" t="s">
        <v>158</v>
      </c>
      <c r="F57" s="358" t="s">
        <v>208</v>
      </c>
      <c r="G57" s="358" t="s">
        <v>136</v>
      </c>
      <c r="H57" s="358" t="s">
        <v>176</v>
      </c>
      <c r="I57" s="358" t="s">
        <v>209</v>
      </c>
      <c r="J57" s="360">
        <f>'2C SCOII Exempt'!G51</f>
        <v>0</v>
      </c>
    </row>
    <row r="58" spans="1:10" x14ac:dyDescent="0.35">
      <c r="A58" s="358" t="s">
        <v>990</v>
      </c>
      <c r="B58" s="358">
        <f>'1. FilerInfo'!$H$18</f>
        <v>0</v>
      </c>
      <c r="C58" s="358">
        <f>'1. FilerInfo'!$C$18</f>
        <v>0</v>
      </c>
      <c r="D58" s="359" t="s">
        <v>157</v>
      </c>
      <c r="E58" s="358" t="s">
        <v>158</v>
      </c>
      <c r="F58" s="358" t="s">
        <v>210</v>
      </c>
      <c r="G58" s="358" t="s">
        <v>136</v>
      </c>
      <c r="H58" s="358" t="s">
        <v>176</v>
      </c>
      <c r="I58" s="358" t="s">
        <v>211</v>
      </c>
      <c r="J58" s="360">
        <f>'2C SCOII Exempt'!G52</f>
        <v>0</v>
      </c>
    </row>
    <row r="59" spans="1:10" x14ac:dyDescent="0.35">
      <c r="A59" s="358" t="s">
        <v>990</v>
      </c>
      <c r="B59" s="358">
        <f>'1. FilerInfo'!$H$18</f>
        <v>0</v>
      </c>
      <c r="C59" s="358">
        <f>'1. FilerInfo'!$C$18</f>
        <v>0</v>
      </c>
      <c r="D59" s="359" t="s">
        <v>157</v>
      </c>
      <c r="E59" s="358" t="s">
        <v>158</v>
      </c>
      <c r="F59" s="358" t="s">
        <v>212</v>
      </c>
      <c r="G59" s="358" t="s">
        <v>136</v>
      </c>
      <c r="H59" s="358" t="s">
        <v>176</v>
      </c>
      <c r="I59" s="358" t="s">
        <v>213</v>
      </c>
      <c r="J59" s="360">
        <f>'2C SCOII Exempt'!G53</f>
        <v>0</v>
      </c>
    </row>
    <row r="60" spans="1:10" x14ac:dyDescent="0.35">
      <c r="A60" s="358" t="s">
        <v>990</v>
      </c>
      <c r="B60" s="358">
        <f>'1. FilerInfo'!$H$18</f>
        <v>0</v>
      </c>
      <c r="C60" s="358">
        <f>'1. FilerInfo'!$C$18</f>
        <v>0</v>
      </c>
      <c r="D60" s="359" t="s">
        <v>157</v>
      </c>
      <c r="E60" s="358" t="s">
        <v>158</v>
      </c>
      <c r="F60" s="358" t="s">
        <v>214</v>
      </c>
      <c r="G60" s="358" t="s">
        <v>136</v>
      </c>
      <c r="H60" s="358" t="s">
        <v>176</v>
      </c>
      <c r="I60" s="358" t="s">
        <v>215</v>
      </c>
      <c r="J60" s="360">
        <f>'2C SCOII Exempt'!G54</f>
        <v>0</v>
      </c>
    </row>
    <row r="61" spans="1:10" x14ac:dyDescent="0.35">
      <c r="A61" s="358" t="s">
        <v>990</v>
      </c>
      <c r="B61" s="358">
        <f>'1. FilerInfo'!$H$18</f>
        <v>0</v>
      </c>
      <c r="C61" s="358">
        <f>'1. FilerInfo'!$C$18</f>
        <v>0</v>
      </c>
      <c r="D61" s="359" t="s">
        <v>157</v>
      </c>
      <c r="E61" s="358" t="s">
        <v>158</v>
      </c>
      <c r="F61" s="358" t="s">
        <v>216</v>
      </c>
      <c r="G61" s="358" t="s">
        <v>136</v>
      </c>
      <c r="H61" s="358" t="s">
        <v>176</v>
      </c>
      <c r="I61" s="358" t="s">
        <v>217</v>
      </c>
      <c r="J61" s="360">
        <f>'2C SCOII Exempt'!H50</f>
        <v>0</v>
      </c>
    </row>
    <row r="62" spans="1:10" x14ac:dyDescent="0.35">
      <c r="A62" s="358" t="s">
        <v>990</v>
      </c>
      <c r="B62" s="358">
        <f>'1. FilerInfo'!$H$18</f>
        <v>0</v>
      </c>
      <c r="C62" s="358">
        <f>'1. FilerInfo'!$C$18</f>
        <v>0</v>
      </c>
      <c r="D62" s="359" t="s">
        <v>157</v>
      </c>
      <c r="E62" s="358" t="s">
        <v>158</v>
      </c>
      <c r="F62" s="358" t="s">
        <v>218</v>
      </c>
      <c r="G62" s="358" t="s">
        <v>136</v>
      </c>
      <c r="H62" s="358" t="s">
        <v>176</v>
      </c>
      <c r="I62" s="358" t="s">
        <v>219</v>
      </c>
      <c r="J62" s="360">
        <f>'2C SCOII Exempt'!H51</f>
        <v>0</v>
      </c>
    </row>
    <row r="63" spans="1:10" x14ac:dyDescent="0.35">
      <c r="A63" s="358" t="s">
        <v>990</v>
      </c>
      <c r="B63" s="358">
        <f>'1. FilerInfo'!$H$18</f>
        <v>0</v>
      </c>
      <c r="C63" s="358">
        <f>'1. FilerInfo'!$C$18</f>
        <v>0</v>
      </c>
      <c r="D63" s="359" t="s">
        <v>157</v>
      </c>
      <c r="E63" s="358" t="s">
        <v>158</v>
      </c>
      <c r="F63" s="358" t="s">
        <v>220</v>
      </c>
      <c r="G63" s="358" t="s">
        <v>136</v>
      </c>
      <c r="H63" s="358" t="s">
        <v>176</v>
      </c>
      <c r="I63" s="358" t="s">
        <v>221</v>
      </c>
      <c r="J63" s="360">
        <f>'2C SCOII Exempt'!H52</f>
        <v>0</v>
      </c>
    </row>
    <row r="64" spans="1:10" x14ac:dyDescent="0.35">
      <c r="A64" s="358" t="s">
        <v>990</v>
      </c>
      <c r="B64" s="358">
        <f>'1. FilerInfo'!$H$18</f>
        <v>0</v>
      </c>
      <c r="C64" s="358">
        <f>'1. FilerInfo'!$C$18</f>
        <v>0</v>
      </c>
      <c r="D64" s="359" t="s">
        <v>157</v>
      </c>
      <c r="E64" s="358" t="s">
        <v>158</v>
      </c>
      <c r="F64" s="358" t="s">
        <v>222</v>
      </c>
      <c r="G64" s="358" t="s">
        <v>136</v>
      </c>
      <c r="H64" s="358" t="s">
        <v>176</v>
      </c>
      <c r="I64" s="358" t="s">
        <v>223</v>
      </c>
      <c r="J64" s="360">
        <f>'2C SCOII Exempt'!H53</f>
        <v>0</v>
      </c>
    </row>
    <row r="65" spans="1:10" x14ac:dyDescent="0.35">
      <c r="A65" s="358" t="s">
        <v>990</v>
      </c>
      <c r="B65" s="358">
        <f>'1. FilerInfo'!$H$18</f>
        <v>0</v>
      </c>
      <c r="C65" s="358">
        <f>'1. FilerInfo'!$C$18</f>
        <v>0</v>
      </c>
      <c r="D65" s="359" t="s">
        <v>157</v>
      </c>
      <c r="E65" s="358" t="s">
        <v>158</v>
      </c>
      <c r="F65" s="358" t="s">
        <v>224</v>
      </c>
      <c r="G65" s="358" t="s">
        <v>136</v>
      </c>
      <c r="H65" s="358" t="s">
        <v>176</v>
      </c>
      <c r="I65" s="358" t="s">
        <v>225</v>
      </c>
      <c r="J65" s="360">
        <f>'2C SCOII Exempt'!H54</f>
        <v>0</v>
      </c>
    </row>
    <row r="66" spans="1:10" x14ac:dyDescent="0.35">
      <c r="A66" s="358" t="s">
        <v>990</v>
      </c>
      <c r="B66" s="358">
        <f>'1. FilerInfo'!$H$18</f>
        <v>0</v>
      </c>
      <c r="C66" s="358">
        <f>'1. FilerInfo'!$C$18</f>
        <v>0</v>
      </c>
      <c r="D66" s="359" t="s">
        <v>226</v>
      </c>
      <c r="E66" s="358" t="s">
        <v>227</v>
      </c>
      <c r="F66" s="358" t="s">
        <v>129</v>
      </c>
      <c r="G66" s="358" t="s">
        <v>130</v>
      </c>
      <c r="H66" s="358" t="s">
        <v>226</v>
      </c>
      <c r="I66" s="358" t="s">
        <v>228</v>
      </c>
      <c r="J66" s="358">
        <f>'2D. CPS Exempt'!C33</f>
        <v>0</v>
      </c>
    </row>
    <row r="67" spans="1:10" x14ac:dyDescent="0.35">
      <c r="A67" s="358" t="s">
        <v>990</v>
      </c>
      <c r="B67" s="358">
        <f>'1. FilerInfo'!$H$18</f>
        <v>0</v>
      </c>
      <c r="C67" s="358">
        <f>'1. FilerInfo'!$C$18</f>
        <v>0</v>
      </c>
      <c r="D67" s="359" t="s">
        <v>226</v>
      </c>
      <c r="E67" s="358" t="s">
        <v>227</v>
      </c>
      <c r="F67" s="358" t="s">
        <v>229</v>
      </c>
      <c r="G67" s="358" t="s">
        <v>130</v>
      </c>
      <c r="H67" s="358" t="s">
        <v>226</v>
      </c>
      <c r="I67" s="358" t="s">
        <v>230</v>
      </c>
      <c r="J67" s="360">
        <f>'2D. CPS Exempt'!D33</f>
        <v>0</v>
      </c>
    </row>
    <row r="68" spans="1:10" x14ac:dyDescent="0.35">
      <c r="A68" s="358" t="s">
        <v>990</v>
      </c>
      <c r="B68" s="358">
        <f>'1. FilerInfo'!$H$18</f>
        <v>0</v>
      </c>
      <c r="C68" s="358">
        <f>'1. FilerInfo'!$C$18</f>
        <v>0</v>
      </c>
      <c r="D68" s="359" t="s">
        <v>226</v>
      </c>
      <c r="E68" s="358" t="s">
        <v>227</v>
      </c>
      <c r="F68" s="358" t="s">
        <v>231</v>
      </c>
      <c r="G68" s="358" t="s">
        <v>130</v>
      </c>
      <c r="H68" s="358" t="s">
        <v>226</v>
      </c>
      <c r="I68" s="358" t="s">
        <v>232</v>
      </c>
      <c r="J68" s="360">
        <f>'2D. CPS Exempt'!E33</f>
        <v>0</v>
      </c>
    </row>
    <row r="69" spans="1:10" x14ac:dyDescent="0.35">
      <c r="A69" s="358" t="s">
        <v>990</v>
      </c>
      <c r="B69" s="358">
        <f>'1. FilerInfo'!$H$18</f>
        <v>0</v>
      </c>
      <c r="C69" s="358">
        <f>'1. FilerInfo'!$C$18</f>
        <v>0</v>
      </c>
      <c r="D69" s="359" t="s">
        <v>226</v>
      </c>
      <c r="E69" s="358" t="s">
        <v>227</v>
      </c>
      <c r="F69" s="358" t="s">
        <v>233</v>
      </c>
      <c r="G69" s="358" t="s">
        <v>130</v>
      </c>
      <c r="H69" s="358" t="s">
        <v>226</v>
      </c>
      <c r="I69" s="358" t="s">
        <v>234</v>
      </c>
      <c r="J69" s="360">
        <f>'2D. CPS Exempt'!F33</f>
        <v>0</v>
      </c>
    </row>
    <row r="70" spans="1:10" x14ac:dyDescent="0.35">
      <c r="A70" s="358" t="s">
        <v>990</v>
      </c>
      <c r="B70" s="358">
        <f>'1. FilerInfo'!$H$18</f>
        <v>0</v>
      </c>
      <c r="C70" s="358">
        <f>'1. FilerInfo'!$C$18</f>
        <v>0</v>
      </c>
      <c r="D70" s="359" t="s">
        <v>226</v>
      </c>
      <c r="E70" s="358" t="s">
        <v>227</v>
      </c>
      <c r="F70" s="358" t="s">
        <v>135</v>
      </c>
      <c r="G70" s="358" t="s">
        <v>136</v>
      </c>
      <c r="H70" s="358" t="s">
        <v>235</v>
      </c>
      <c r="I70" s="358" t="s">
        <v>236</v>
      </c>
      <c r="J70" s="360">
        <f>'2D. CPS Exempt'!D48</f>
        <v>0</v>
      </c>
    </row>
    <row r="71" spans="1:10" x14ac:dyDescent="0.35">
      <c r="A71" s="358" t="s">
        <v>990</v>
      </c>
      <c r="B71" s="358">
        <f>'1. FilerInfo'!$H$18</f>
        <v>0</v>
      </c>
      <c r="C71" s="358">
        <f>'1. FilerInfo'!$C$18</f>
        <v>0</v>
      </c>
      <c r="D71" s="359" t="s">
        <v>226</v>
      </c>
      <c r="E71" s="358" t="s">
        <v>227</v>
      </c>
      <c r="F71" s="358" t="s">
        <v>139</v>
      </c>
      <c r="G71" s="358" t="s">
        <v>136</v>
      </c>
      <c r="H71" s="358" t="s">
        <v>235</v>
      </c>
      <c r="I71" s="358" t="s">
        <v>237</v>
      </c>
      <c r="J71" s="360">
        <f>'2D. CPS Exempt'!D49</f>
        <v>0</v>
      </c>
    </row>
    <row r="72" spans="1:10" x14ac:dyDescent="0.35">
      <c r="A72" s="358" t="s">
        <v>990</v>
      </c>
      <c r="B72" s="358">
        <f>'1. FilerInfo'!$H$18</f>
        <v>0</v>
      </c>
      <c r="C72" s="358">
        <f>'1. FilerInfo'!$C$18</f>
        <v>0</v>
      </c>
      <c r="D72" s="359" t="s">
        <v>226</v>
      </c>
      <c r="E72" s="358" t="s">
        <v>227</v>
      </c>
      <c r="F72" s="358" t="s">
        <v>141</v>
      </c>
      <c r="G72" s="358" t="s">
        <v>136</v>
      </c>
      <c r="H72" s="358" t="s">
        <v>235</v>
      </c>
      <c r="I72" s="358" t="s">
        <v>238</v>
      </c>
      <c r="J72" s="360">
        <f>'2D. CPS Exempt'!D50</f>
        <v>0</v>
      </c>
    </row>
    <row r="73" spans="1:10" x14ac:dyDescent="0.35">
      <c r="A73" s="358" t="s">
        <v>990</v>
      </c>
      <c r="B73" s="358">
        <f>'1. FilerInfo'!$H$18</f>
        <v>0</v>
      </c>
      <c r="C73" s="358">
        <f>'1. FilerInfo'!$C$18</f>
        <v>0</v>
      </c>
      <c r="D73" s="359" t="s">
        <v>226</v>
      </c>
      <c r="E73" s="358" t="s">
        <v>227</v>
      </c>
      <c r="F73" s="358" t="s">
        <v>143</v>
      </c>
      <c r="G73" s="358" t="s">
        <v>136</v>
      </c>
      <c r="H73" s="358" t="s">
        <v>235</v>
      </c>
      <c r="I73" s="358" t="s">
        <v>239</v>
      </c>
      <c r="J73" s="360">
        <f>'2D. CPS Exempt'!D51</f>
        <v>0</v>
      </c>
    </row>
    <row r="74" spans="1:10" x14ac:dyDescent="0.35">
      <c r="A74" s="358" t="s">
        <v>990</v>
      </c>
      <c r="B74" s="358">
        <f>'1. FilerInfo'!$H$18</f>
        <v>0</v>
      </c>
      <c r="C74" s="358">
        <f>'1. FilerInfo'!$C$18</f>
        <v>0</v>
      </c>
      <c r="D74" s="359" t="s">
        <v>226</v>
      </c>
      <c r="E74" s="358" t="s">
        <v>227</v>
      </c>
      <c r="F74" s="358" t="s">
        <v>145</v>
      </c>
      <c r="G74" s="358" t="s">
        <v>136</v>
      </c>
      <c r="H74" s="358" t="s">
        <v>235</v>
      </c>
      <c r="I74" s="358" t="s">
        <v>240</v>
      </c>
      <c r="J74" s="360">
        <f>'2D. CPS Exempt'!D52</f>
        <v>0</v>
      </c>
    </row>
    <row r="75" spans="1:10" x14ac:dyDescent="0.35">
      <c r="A75" s="358" t="s">
        <v>990</v>
      </c>
      <c r="B75" s="358">
        <f>'1. FilerInfo'!$H$18</f>
        <v>0</v>
      </c>
      <c r="C75" s="358">
        <f>'1. FilerInfo'!$C$18</f>
        <v>0</v>
      </c>
      <c r="D75" s="359" t="s">
        <v>226</v>
      </c>
      <c r="E75" s="358" t="s">
        <v>227</v>
      </c>
      <c r="F75" s="358" t="s">
        <v>147</v>
      </c>
      <c r="G75" s="358" t="s">
        <v>136</v>
      </c>
      <c r="H75" s="358" t="s">
        <v>235</v>
      </c>
      <c r="I75" s="358" t="s">
        <v>241</v>
      </c>
      <c r="J75" s="360">
        <f>'2D. CPS Exempt'!E48</f>
        <v>0</v>
      </c>
    </row>
    <row r="76" spans="1:10" x14ac:dyDescent="0.35">
      <c r="A76" s="358" t="s">
        <v>990</v>
      </c>
      <c r="B76" s="358">
        <f>'1. FilerInfo'!$H$18</f>
        <v>0</v>
      </c>
      <c r="C76" s="358">
        <f>'1. FilerInfo'!$C$18</f>
        <v>0</v>
      </c>
      <c r="D76" s="359" t="s">
        <v>226</v>
      </c>
      <c r="E76" s="358" t="s">
        <v>227</v>
      </c>
      <c r="F76" s="358" t="s">
        <v>149</v>
      </c>
      <c r="G76" s="358" t="s">
        <v>136</v>
      </c>
      <c r="H76" s="358" t="s">
        <v>235</v>
      </c>
      <c r="I76" s="358" t="s">
        <v>242</v>
      </c>
      <c r="J76" s="360">
        <f>'2D. CPS Exempt'!E49</f>
        <v>0</v>
      </c>
    </row>
    <row r="77" spans="1:10" x14ac:dyDescent="0.35">
      <c r="A77" s="358" t="s">
        <v>990</v>
      </c>
      <c r="B77" s="358">
        <f>'1. FilerInfo'!$H$18</f>
        <v>0</v>
      </c>
      <c r="C77" s="358">
        <f>'1. FilerInfo'!$C$18</f>
        <v>0</v>
      </c>
      <c r="D77" s="359" t="s">
        <v>226</v>
      </c>
      <c r="E77" s="358" t="s">
        <v>227</v>
      </c>
      <c r="F77" s="358" t="s">
        <v>151</v>
      </c>
      <c r="G77" s="358" t="s">
        <v>136</v>
      </c>
      <c r="H77" s="358" t="s">
        <v>235</v>
      </c>
      <c r="I77" s="358" t="s">
        <v>243</v>
      </c>
      <c r="J77" s="360">
        <f>'2D. CPS Exempt'!E50</f>
        <v>0</v>
      </c>
    </row>
    <row r="78" spans="1:10" x14ac:dyDescent="0.35">
      <c r="A78" s="358" t="s">
        <v>990</v>
      </c>
      <c r="B78" s="358">
        <f>'1. FilerInfo'!$H$18</f>
        <v>0</v>
      </c>
      <c r="C78" s="358">
        <f>'1. FilerInfo'!$C$18</f>
        <v>0</v>
      </c>
      <c r="D78" s="359" t="s">
        <v>226</v>
      </c>
      <c r="E78" s="358" t="s">
        <v>227</v>
      </c>
      <c r="F78" s="358" t="s">
        <v>153</v>
      </c>
      <c r="G78" s="358" t="s">
        <v>136</v>
      </c>
      <c r="H78" s="358" t="s">
        <v>235</v>
      </c>
      <c r="I78" s="358" t="s">
        <v>244</v>
      </c>
      <c r="J78" s="360">
        <f>'2D. CPS Exempt'!E51</f>
        <v>0</v>
      </c>
    </row>
    <row r="79" spans="1:10" x14ac:dyDescent="0.35">
      <c r="A79" s="358" t="s">
        <v>990</v>
      </c>
      <c r="B79" s="358">
        <f>'1. FilerInfo'!$H$18</f>
        <v>0</v>
      </c>
      <c r="C79" s="358">
        <f>'1. FilerInfo'!$C$18</f>
        <v>0</v>
      </c>
      <c r="D79" s="359" t="s">
        <v>226</v>
      </c>
      <c r="E79" s="358" t="s">
        <v>227</v>
      </c>
      <c r="F79" s="358" t="s">
        <v>155</v>
      </c>
      <c r="G79" s="358" t="s">
        <v>136</v>
      </c>
      <c r="H79" s="358" t="s">
        <v>235</v>
      </c>
      <c r="I79" s="358" t="s">
        <v>245</v>
      </c>
      <c r="J79" s="360">
        <f>'2D. CPS Exempt'!E52</f>
        <v>0</v>
      </c>
    </row>
    <row r="80" spans="1:10" x14ac:dyDescent="0.35">
      <c r="A80" s="358" t="s">
        <v>990</v>
      </c>
      <c r="B80" s="358">
        <f>'1. FilerInfo'!$H$18</f>
        <v>0</v>
      </c>
      <c r="C80" s="358">
        <f>'1. FilerInfo'!$C$18</f>
        <v>0</v>
      </c>
      <c r="D80" s="358">
        <v>4</v>
      </c>
      <c r="E80" s="358" t="s">
        <v>246</v>
      </c>
      <c r="F80" s="358" t="s">
        <v>247</v>
      </c>
      <c r="G80" s="358" t="s">
        <v>248</v>
      </c>
      <c r="H80" s="383">
        <v>4</v>
      </c>
      <c r="I80" s="358" t="s">
        <v>249</v>
      </c>
      <c r="J80" s="358">
        <f>'4. Errant'!F14</f>
        <v>0</v>
      </c>
    </row>
    <row r="81" spans="1:10" x14ac:dyDescent="0.35">
      <c r="A81" s="358" t="s">
        <v>990</v>
      </c>
      <c r="B81" s="358">
        <f>'1. FilerInfo'!$H$18</f>
        <v>0</v>
      </c>
      <c r="C81" s="358">
        <f>'1. FilerInfo'!$C$18</f>
        <v>0</v>
      </c>
      <c r="D81" s="358">
        <v>4</v>
      </c>
      <c r="E81" s="358" t="s">
        <v>246</v>
      </c>
      <c r="F81" s="358" t="s">
        <v>250</v>
      </c>
      <c r="G81" s="358" t="s">
        <v>248</v>
      </c>
      <c r="H81" s="383">
        <v>4</v>
      </c>
      <c r="I81" s="358" t="s">
        <v>251</v>
      </c>
      <c r="J81" s="358">
        <f>'4. Errant'!G14</f>
        <v>0</v>
      </c>
    </row>
    <row r="82" spans="1:10" x14ac:dyDescent="0.35">
      <c r="A82" s="358" t="s">
        <v>990</v>
      </c>
      <c r="B82" s="358">
        <f>'1. FilerInfo'!$H$18</f>
        <v>0</v>
      </c>
      <c r="C82" s="358">
        <f>'1. FilerInfo'!$C$18</f>
        <v>0</v>
      </c>
      <c r="D82" s="358">
        <v>4</v>
      </c>
      <c r="E82" s="358" t="s">
        <v>246</v>
      </c>
      <c r="F82" s="358" t="s">
        <v>252</v>
      </c>
      <c r="G82" s="358" t="s">
        <v>248</v>
      </c>
      <c r="H82" s="383">
        <v>4</v>
      </c>
      <c r="I82" s="358" t="s">
        <v>253</v>
      </c>
      <c r="J82" s="358">
        <f>'4. Errant'!H14</f>
        <v>0</v>
      </c>
    </row>
    <row r="83" spans="1:10" x14ac:dyDescent="0.35">
      <c r="A83" s="358" t="s">
        <v>990</v>
      </c>
      <c r="B83" s="358">
        <f>'1. FilerInfo'!$H$18</f>
        <v>0</v>
      </c>
      <c r="C83" s="358">
        <f>'1. FilerInfo'!$C$18</f>
        <v>0</v>
      </c>
      <c r="D83" s="358">
        <v>4</v>
      </c>
      <c r="E83" s="358" t="s">
        <v>246</v>
      </c>
      <c r="F83" s="358" t="s">
        <v>254</v>
      </c>
      <c r="G83" s="358" t="s">
        <v>248</v>
      </c>
      <c r="H83" s="383">
        <v>4</v>
      </c>
      <c r="I83" s="358" t="s">
        <v>255</v>
      </c>
      <c r="J83" s="358">
        <f>'4. Errant'!I14</f>
        <v>0</v>
      </c>
    </row>
    <row r="84" spans="1:10" x14ac:dyDescent="0.35">
      <c r="A84" s="358" t="s">
        <v>990</v>
      </c>
      <c r="B84" s="358">
        <f>'1. FilerInfo'!$H$18</f>
        <v>0</v>
      </c>
      <c r="C84" s="358">
        <f>'1. FilerInfo'!$C$18</f>
        <v>0</v>
      </c>
      <c r="D84" s="358">
        <v>4</v>
      </c>
      <c r="E84" s="358" t="s">
        <v>246</v>
      </c>
      <c r="F84" s="358" t="s">
        <v>256</v>
      </c>
      <c r="G84" s="358" t="s">
        <v>248</v>
      </c>
      <c r="H84" s="383">
        <v>4</v>
      </c>
      <c r="I84" s="358" t="s">
        <v>257</v>
      </c>
      <c r="J84" s="358">
        <f>'4. Errant'!J14</f>
        <v>0</v>
      </c>
    </row>
    <row r="85" spans="1:10" x14ac:dyDescent="0.35">
      <c r="A85" s="358" t="s">
        <v>990</v>
      </c>
      <c r="B85" s="358">
        <f>'1. FilerInfo'!$H$18</f>
        <v>0</v>
      </c>
      <c r="C85" s="358">
        <f>'1. FilerInfo'!$C$18</f>
        <v>0</v>
      </c>
      <c r="D85" s="358">
        <v>4</v>
      </c>
      <c r="E85" s="358" t="s">
        <v>246</v>
      </c>
      <c r="F85" s="358" t="s">
        <v>258</v>
      </c>
      <c r="G85" s="358" t="s">
        <v>248</v>
      </c>
      <c r="H85" s="383">
        <v>4</v>
      </c>
      <c r="I85" s="358" t="s">
        <v>259</v>
      </c>
      <c r="J85" s="358">
        <f>'4. Errant'!K14</f>
        <v>0</v>
      </c>
    </row>
    <row r="86" spans="1:10" x14ac:dyDescent="0.35">
      <c r="A86" s="358" t="s">
        <v>990</v>
      </c>
      <c r="B86" s="358">
        <f>'1. FilerInfo'!$H$18</f>
        <v>0</v>
      </c>
      <c r="C86" s="358">
        <f>'1. FilerInfo'!$C$18</f>
        <v>0</v>
      </c>
      <c r="D86" s="358">
        <v>4</v>
      </c>
      <c r="E86" s="358" t="s">
        <v>246</v>
      </c>
      <c r="F86" s="358" t="s">
        <v>260</v>
      </c>
      <c r="G86" s="358" t="s">
        <v>248</v>
      </c>
      <c r="H86" s="383">
        <v>4</v>
      </c>
      <c r="I86" s="358" t="s">
        <v>261</v>
      </c>
      <c r="J86" s="358">
        <f>'4. Errant'!F16</f>
        <v>0</v>
      </c>
    </row>
    <row r="87" spans="1:10" x14ac:dyDescent="0.35">
      <c r="A87" s="358" t="s">
        <v>990</v>
      </c>
      <c r="B87" s="358">
        <f>'1. FilerInfo'!$H$18</f>
        <v>0</v>
      </c>
      <c r="C87" s="358">
        <f>'1. FilerInfo'!$C$18</f>
        <v>0</v>
      </c>
      <c r="D87" s="358">
        <v>4</v>
      </c>
      <c r="E87" s="358" t="s">
        <v>246</v>
      </c>
      <c r="F87" s="358" t="s">
        <v>262</v>
      </c>
      <c r="G87" s="358" t="s">
        <v>248</v>
      </c>
      <c r="H87" s="383">
        <v>4</v>
      </c>
      <c r="I87" s="358" t="s">
        <v>263</v>
      </c>
      <c r="J87" s="358">
        <f>'4. Errant'!G16</f>
        <v>0</v>
      </c>
    </row>
    <row r="88" spans="1:10" x14ac:dyDescent="0.35">
      <c r="A88" s="358" t="s">
        <v>990</v>
      </c>
      <c r="B88" s="358">
        <f>'1. FilerInfo'!$H$18</f>
        <v>0</v>
      </c>
      <c r="C88" s="358">
        <f>'1. FilerInfo'!$C$18</f>
        <v>0</v>
      </c>
      <c r="D88" s="358">
        <v>4</v>
      </c>
      <c r="E88" s="358" t="s">
        <v>246</v>
      </c>
      <c r="F88" s="358" t="s">
        <v>264</v>
      </c>
      <c r="G88" s="358" t="s">
        <v>248</v>
      </c>
      <c r="H88" s="383">
        <v>4</v>
      </c>
      <c r="I88" s="358" t="s">
        <v>265</v>
      </c>
      <c r="J88" s="358">
        <f>'4. Errant'!H16</f>
        <v>0</v>
      </c>
    </row>
    <row r="89" spans="1:10" x14ac:dyDescent="0.35">
      <c r="A89" s="358" t="s">
        <v>990</v>
      </c>
      <c r="B89" s="358">
        <f>'1. FilerInfo'!$H$18</f>
        <v>0</v>
      </c>
      <c r="C89" s="358">
        <f>'1. FilerInfo'!$C$18</f>
        <v>0</v>
      </c>
      <c r="D89" s="358">
        <v>5</v>
      </c>
      <c r="E89" s="358" t="s">
        <v>1027</v>
      </c>
      <c r="F89" s="358" t="s">
        <v>1013</v>
      </c>
      <c r="G89" s="358" t="s">
        <v>266</v>
      </c>
      <c r="H89" s="358" t="s">
        <v>267</v>
      </c>
      <c r="I89" s="358" t="s">
        <v>268</v>
      </c>
      <c r="J89" s="360">
        <f>'5. RPS I non-SCO'!C25</f>
        <v>0</v>
      </c>
    </row>
    <row r="90" spans="1:10" x14ac:dyDescent="0.35">
      <c r="A90" s="358" t="s">
        <v>990</v>
      </c>
      <c r="B90" s="358">
        <f>'1. FilerInfo'!$H$18</f>
        <v>0</v>
      </c>
      <c r="C90" s="358">
        <f>'1. FilerInfo'!$C$18</f>
        <v>0</v>
      </c>
      <c r="D90" s="358">
        <v>5</v>
      </c>
      <c r="E90" s="358" t="s">
        <v>1027</v>
      </c>
      <c r="F90" s="358" t="s">
        <v>1028</v>
      </c>
      <c r="G90" s="358" t="s">
        <v>266</v>
      </c>
      <c r="H90" s="358" t="s">
        <v>267</v>
      </c>
      <c r="I90" s="358" t="s">
        <v>269</v>
      </c>
      <c r="J90" s="360">
        <f>'5. RPS I non-SCO'!D25</f>
        <v>0</v>
      </c>
    </row>
    <row r="91" spans="1:10" x14ac:dyDescent="0.35">
      <c r="A91" s="358" t="s">
        <v>990</v>
      </c>
      <c r="B91" s="358">
        <f>'1. FilerInfo'!$H$18</f>
        <v>0</v>
      </c>
      <c r="C91" s="358">
        <f>'1. FilerInfo'!$C$18</f>
        <v>0</v>
      </c>
      <c r="D91" s="358">
        <v>5</v>
      </c>
      <c r="E91" s="358" t="s">
        <v>1027</v>
      </c>
      <c r="F91" s="358" t="s">
        <v>1029</v>
      </c>
      <c r="G91" s="358" t="s">
        <v>266</v>
      </c>
      <c r="H91" s="358" t="s">
        <v>267</v>
      </c>
      <c r="I91" s="358" t="s">
        <v>270</v>
      </c>
      <c r="J91" s="360">
        <f>'5. RPS I non-SCO'!E25</f>
        <v>0</v>
      </c>
    </row>
    <row r="92" spans="1:10" x14ac:dyDescent="0.35">
      <c r="A92" s="358" t="s">
        <v>990</v>
      </c>
      <c r="B92" s="358">
        <f>'1. FilerInfo'!$H$18</f>
        <v>0</v>
      </c>
      <c r="C92" s="358">
        <f>'1. FilerInfo'!$C$18</f>
        <v>0</v>
      </c>
      <c r="D92" s="358">
        <v>5</v>
      </c>
      <c r="E92" s="358" t="s">
        <v>1027</v>
      </c>
      <c r="F92" s="358" t="s">
        <v>271</v>
      </c>
      <c r="G92" s="358" t="s">
        <v>266</v>
      </c>
      <c r="H92" s="358" t="s">
        <v>267</v>
      </c>
      <c r="I92" s="358" t="s">
        <v>272</v>
      </c>
      <c r="J92" s="360">
        <f>'5. RPS I non-SCO'!F25</f>
        <v>0</v>
      </c>
    </row>
    <row r="93" spans="1:10" x14ac:dyDescent="0.35">
      <c r="A93" s="358" t="s">
        <v>990</v>
      </c>
      <c r="B93" s="358">
        <f>'1. FilerInfo'!$H$18</f>
        <v>0</v>
      </c>
      <c r="C93" s="358">
        <f>'1. FilerInfo'!$C$18</f>
        <v>0</v>
      </c>
      <c r="D93" s="358">
        <v>5</v>
      </c>
      <c r="E93" s="358" t="s">
        <v>1027</v>
      </c>
      <c r="F93" s="358" t="s">
        <v>273</v>
      </c>
      <c r="G93" s="358" t="s">
        <v>266</v>
      </c>
      <c r="H93" s="358" t="s">
        <v>267</v>
      </c>
      <c r="I93" s="358" t="s">
        <v>274</v>
      </c>
      <c r="J93" s="360">
        <f>'5. RPS I non-SCO'!G25</f>
        <v>0</v>
      </c>
    </row>
    <row r="94" spans="1:10" x14ac:dyDescent="0.35">
      <c r="A94" s="358" t="s">
        <v>990</v>
      </c>
      <c r="B94" s="358">
        <f>'1. FilerInfo'!$H$18</f>
        <v>0</v>
      </c>
      <c r="C94" s="358">
        <f>'1. FilerInfo'!$C$18</f>
        <v>0</v>
      </c>
      <c r="D94" s="358">
        <v>5</v>
      </c>
      <c r="E94" s="358" t="s">
        <v>1027</v>
      </c>
      <c r="F94" s="358" t="s">
        <v>1030</v>
      </c>
      <c r="G94" s="358" t="s">
        <v>266</v>
      </c>
      <c r="H94" s="358" t="s">
        <v>267</v>
      </c>
      <c r="I94" s="358" t="s">
        <v>275</v>
      </c>
      <c r="J94" s="360">
        <f>'5. RPS I non-SCO'!H25</f>
        <v>0</v>
      </c>
    </row>
    <row r="95" spans="1:10" x14ac:dyDescent="0.35">
      <c r="A95" s="358" t="s">
        <v>990</v>
      </c>
      <c r="B95" s="358">
        <f>'1. FilerInfo'!$H$18</f>
        <v>0</v>
      </c>
      <c r="C95" s="358">
        <f>'1. FilerInfo'!$C$18</f>
        <v>0</v>
      </c>
      <c r="D95" s="358">
        <v>5</v>
      </c>
      <c r="E95" s="358" t="s">
        <v>1027</v>
      </c>
      <c r="F95" s="358" t="s">
        <v>1031</v>
      </c>
      <c r="G95" s="358" t="s">
        <v>266</v>
      </c>
      <c r="H95" s="358" t="s">
        <v>267</v>
      </c>
      <c r="I95" s="358" t="s">
        <v>276</v>
      </c>
      <c r="J95" s="360">
        <f>'5. RPS I non-SCO'!I25</f>
        <v>0</v>
      </c>
    </row>
    <row r="96" spans="1:10" x14ac:dyDescent="0.35">
      <c r="A96" s="358" t="s">
        <v>990</v>
      </c>
      <c r="B96" s="358">
        <f>'1. FilerInfo'!$H$18</f>
        <v>0</v>
      </c>
      <c r="C96" s="358">
        <f>'1. FilerInfo'!$C$18</f>
        <v>0</v>
      </c>
      <c r="D96" s="358">
        <v>5</v>
      </c>
      <c r="E96" s="358" t="s">
        <v>1027</v>
      </c>
      <c r="F96" s="358" t="s">
        <v>277</v>
      </c>
      <c r="G96" s="358" t="s">
        <v>266</v>
      </c>
      <c r="H96" s="358" t="s">
        <v>267</v>
      </c>
      <c r="I96" s="358" t="s">
        <v>278</v>
      </c>
      <c r="J96" s="360">
        <f>'5. RPS I non-SCO'!J25</f>
        <v>0</v>
      </c>
    </row>
    <row r="97" spans="1:10" x14ac:dyDescent="0.35">
      <c r="A97" s="358" t="s">
        <v>990</v>
      </c>
      <c r="B97" s="358">
        <f>'1. FilerInfo'!$H$18</f>
        <v>0</v>
      </c>
      <c r="C97" s="358">
        <f>'1. FilerInfo'!$C$18</f>
        <v>0</v>
      </c>
      <c r="D97" s="358">
        <v>5</v>
      </c>
      <c r="E97" s="358" t="s">
        <v>1027</v>
      </c>
      <c r="F97" s="358" t="s">
        <v>279</v>
      </c>
      <c r="G97" s="358" t="s">
        <v>266</v>
      </c>
      <c r="H97" s="358" t="s">
        <v>267</v>
      </c>
      <c r="I97" s="358" t="s">
        <v>280</v>
      </c>
      <c r="J97" s="360">
        <f>'5. RPS I non-SCO'!$K$25</f>
        <v>0</v>
      </c>
    </row>
    <row r="98" spans="1:10" x14ac:dyDescent="0.35">
      <c r="A98" s="358" t="s">
        <v>990</v>
      </c>
      <c r="B98" s="358">
        <f>'1. FilerInfo'!$H$18</f>
        <v>0</v>
      </c>
      <c r="C98" s="358">
        <f>'1. FilerInfo'!$C$18</f>
        <v>0</v>
      </c>
      <c r="D98" s="358">
        <v>5</v>
      </c>
      <c r="E98" s="358" t="s">
        <v>1027</v>
      </c>
      <c r="F98" s="358" t="s">
        <v>1034</v>
      </c>
      <c r="G98" s="358" t="s">
        <v>266</v>
      </c>
      <c r="H98" s="358" t="s">
        <v>267</v>
      </c>
      <c r="I98" s="358" t="s">
        <v>281</v>
      </c>
      <c r="J98" s="360">
        <f>'5. RPS I non-SCO'!$L$25</f>
        <v>0</v>
      </c>
    </row>
    <row r="99" spans="1:10" x14ac:dyDescent="0.35">
      <c r="A99" s="358" t="s">
        <v>990</v>
      </c>
      <c r="B99" s="358">
        <f>'1. FilerInfo'!$H$18</f>
        <v>0</v>
      </c>
      <c r="C99" s="358">
        <f>'1. FilerInfo'!$C$18</f>
        <v>0</v>
      </c>
      <c r="D99" s="358">
        <v>5</v>
      </c>
      <c r="E99" s="358" t="s">
        <v>1027</v>
      </c>
      <c r="F99" s="358" t="s">
        <v>1033</v>
      </c>
      <c r="G99" s="358" t="s">
        <v>266</v>
      </c>
      <c r="H99" s="358" t="s">
        <v>267</v>
      </c>
      <c r="I99" s="358" t="s">
        <v>282</v>
      </c>
      <c r="J99" s="360">
        <f>'5. RPS I non-SCO'!$M$25</f>
        <v>0</v>
      </c>
    </row>
    <row r="100" spans="1:10" x14ac:dyDescent="0.35">
      <c r="A100" s="358" t="s">
        <v>990</v>
      </c>
      <c r="B100" s="358">
        <f>'1. FilerInfo'!$H$18</f>
        <v>0</v>
      </c>
      <c r="C100" s="358">
        <f>'1. FilerInfo'!$C$18</f>
        <v>0</v>
      </c>
      <c r="D100" s="358">
        <v>5</v>
      </c>
      <c r="E100" s="358" t="s">
        <v>1027</v>
      </c>
      <c r="F100" s="358" t="s">
        <v>1032</v>
      </c>
      <c r="G100" s="358" t="s">
        <v>266</v>
      </c>
      <c r="H100" s="358" t="s">
        <v>267</v>
      </c>
      <c r="I100" s="358" t="s">
        <v>283</v>
      </c>
      <c r="J100" s="360">
        <f>'5. RPS I non-SCO'!$N$25</f>
        <v>0</v>
      </c>
    </row>
    <row r="101" spans="1:10" x14ac:dyDescent="0.35">
      <c r="A101" s="358" t="s">
        <v>990</v>
      </c>
      <c r="B101" s="358">
        <f>'1. FilerInfo'!$H$18</f>
        <v>0</v>
      </c>
      <c r="C101" s="358">
        <f>'1. FilerInfo'!$C$18</f>
        <v>0</v>
      </c>
      <c r="D101" s="358">
        <v>5</v>
      </c>
      <c r="E101" s="358" t="s">
        <v>1027</v>
      </c>
      <c r="F101" s="358" t="s">
        <v>284</v>
      </c>
      <c r="G101" s="358" t="s">
        <v>266</v>
      </c>
      <c r="H101" s="358" t="s">
        <v>267</v>
      </c>
      <c r="I101" s="358" t="s">
        <v>285</v>
      </c>
      <c r="J101" s="360">
        <f>'5. RPS I non-SCO'!$O$25</f>
        <v>0</v>
      </c>
    </row>
    <row r="102" spans="1:10" x14ac:dyDescent="0.35">
      <c r="A102" s="358" t="s">
        <v>990</v>
      </c>
      <c r="B102" s="358">
        <f>'1. FilerInfo'!$H$18</f>
        <v>0</v>
      </c>
      <c r="C102" s="358">
        <f>'1. FilerInfo'!$C$18</f>
        <v>0</v>
      </c>
      <c r="D102" s="358">
        <v>5</v>
      </c>
      <c r="E102" s="358" t="s">
        <v>1027</v>
      </c>
      <c r="F102" s="358" t="s">
        <v>286</v>
      </c>
      <c r="G102" s="358" t="s">
        <v>266</v>
      </c>
      <c r="H102" s="358" t="s">
        <v>267</v>
      </c>
      <c r="I102" s="358" t="s">
        <v>287</v>
      </c>
      <c r="J102" s="360">
        <f>'5. RPS I non-SCO'!$P$25</f>
        <v>0</v>
      </c>
    </row>
    <row r="103" spans="1:10" x14ac:dyDescent="0.35">
      <c r="A103" s="358" t="s">
        <v>990</v>
      </c>
      <c r="B103" s="358">
        <f>'1. FilerInfo'!$H$18</f>
        <v>0</v>
      </c>
      <c r="C103" s="358">
        <f>'1. FilerInfo'!$C$18</f>
        <v>0</v>
      </c>
      <c r="D103" s="358">
        <v>5</v>
      </c>
      <c r="E103" s="358" t="s">
        <v>1027</v>
      </c>
      <c r="F103" s="358" t="s">
        <v>288</v>
      </c>
      <c r="G103" s="358" t="s">
        <v>266</v>
      </c>
      <c r="H103" s="358" t="s">
        <v>267</v>
      </c>
      <c r="I103" s="358" t="s">
        <v>289</v>
      </c>
      <c r="J103" s="360">
        <f>'5. RPS I non-SCO'!$Q$25</f>
        <v>0</v>
      </c>
    </row>
    <row r="104" spans="1:10" x14ac:dyDescent="0.35">
      <c r="A104" s="358" t="s">
        <v>990</v>
      </c>
      <c r="B104" s="358">
        <f>'1. FilerInfo'!$H$18</f>
        <v>0</v>
      </c>
      <c r="C104" s="358">
        <f>'1. FilerInfo'!$C$18</f>
        <v>0</v>
      </c>
      <c r="D104" s="358">
        <v>5</v>
      </c>
      <c r="E104" s="358" t="s">
        <v>1027</v>
      </c>
      <c r="F104" s="358" t="s">
        <v>290</v>
      </c>
      <c r="G104" s="358" t="s">
        <v>266</v>
      </c>
      <c r="H104" s="358" t="s">
        <v>267</v>
      </c>
      <c r="I104" s="358" t="s">
        <v>291</v>
      </c>
      <c r="J104" s="360">
        <f>'5. RPS I non-SCO'!$R$25</f>
        <v>0</v>
      </c>
    </row>
    <row r="105" spans="1:10" x14ac:dyDescent="0.35">
      <c r="A105" s="358" t="s">
        <v>990</v>
      </c>
      <c r="B105" s="358">
        <f>'1. FilerInfo'!$H$18</f>
        <v>0</v>
      </c>
      <c r="C105" s="358">
        <f>'1. FilerInfo'!$C$18</f>
        <v>0</v>
      </c>
      <c r="D105" s="358">
        <v>6</v>
      </c>
      <c r="E105" s="358" t="s">
        <v>292</v>
      </c>
      <c r="F105" s="358" t="s">
        <v>1013</v>
      </c>
      <c r="G105" s="358" t="s">
        <v>266</v>
      </c>
      <c r="H105" s="358" t="s">
        <v>293</v>
      </c>
      <c r="I105" s="363" t="s">
        <v>294</v>
      </c>
      <c r="J105" s="360">
        <f>'6. SCO'!C25</f>
        <v>0</v>
      </c>
    </row>
    <row r="106" spans="1:10" x14ac:dyDescent="0.35">
      <c r="A106" s="358" t="s">
        <v>990</v>
      </c>
      <c r="B106" s="358">
        <f>'1. FilerInfo'!$H$18</f>
        <v>0</v>
      </c>
      <c r="C106" s="358">
        <f>'1. FilerInfo'!$C$18</f>
        <v>0</v>
      </c>
      <c r="D106" s="358">
        <v>6</v>
      </c>
      <c r="E106" s="358" t="s">
        <v>292</v>
      </c>
      <c r="F106" s="358" t="s">
        <v>1028</v>
      </c>
      <c r="G106" s="358" t="s">
        <v>266</v>
      </c>
      <c r="H106" s="358" t="s">
        <v>293</v>
      </c>
      <c r="I106" s="363" t="s">
        <v>295</v>
      </c>
      <c r="J106" s="360">
        <f>'6. SCO'!D25</f>
        <v>0</v>
      </c>
    </row>
    <row r="107" spans="1:10" x14ac:dyDescent="0.35">
      <c r="A107" s="358" t="s">
        <v>990</v>
      </c>
      <c r="B107" s="358">
        <f>'1. FilerInfo'!$H$18</f>
        <v>0</v>
      </c>
      <c r="C107" s="358">
        <f>'1. FilerInfo'!$C$18</f>
        <v>0</v>
      </c>
      <c r="D107" s="358">
        <v>6</v>
      </c>
      <c r="E107" s="358" t="s">
        <v>292</v>
      </c>
      <c r="F107" s="358" t="s">
        <v>1029</v>
      </c>
      <c r="G107" s="358" t="s">
        <v>266</v>
      </c>
      <c r="H107" s="358" t="s">
        <v>293</v>
      </c>
      <c r="I107" s="363" t="s">
        <v>296</v>
      </c>
      <c r="J107" s="360">
        <f>'6. SCO'!E25</f>
        <v>0</v>
      </c>
    </row>
    <row r="108" spans="1:10" x14ac:dyDescent="0.35">
      <c r="A108" s="358" t="s">
        <v>990</v>
      </c>
      <c r="B108" s="358">
        <f>'1. FilerInfo'!$H$18</f>
        <v>0</v>
      </c>
      <c r="C108" s="358">
        <f>'1. FilerInfo'!$C$18</f>
        <v>0</v>
      </c>
      <c r="D108" s="358">
        <v>6</v>
      </c>
      <c r="E108" s="358" t="s">
        <v>292</v>
      </c>
      <c r="F108" s="358" t="s">
        <v>297</v>
      </c>
      <c r="G108" s="358" t="s">
        <v>266</v>
      </c>
      <c r="H108" s="358" t="s">
        <v>293</v>
      </c>
      <c r="I108" s="363" t="s">
        <v>298</v>
      </c>
      <c r="J108" s="360">
        <f>'6. SCO'!F25</f>
        <v>0</v>
      </c>
    </row>
    <row r="109" spans="1:10" x14ac:dyDescent="0.35">
      <c r="A109" s="358" t="s">
        <v>990</v>
      </c>
      <c r="B109" s="358">
        <f>'1. FilerInfo'!$H$18</f>
        <v>0</v>
      </c>
      <c r="C109" s="358">
        <f>'1. FilerInfo'!$C$18</f>
        <v>0</v>
      </c>
      <c r="D109" s="358">
        <v>6</v>
      </c>
      <c r="E109" s="358" t="s">
        <v>292</v>
      </c>
      <c r="F109" s="358" t="s">
        <v>299</v>
      </c>
      <c r="G109" s="358" t="s">
        <v>266</v>
      </c>
      <c r="H109" s="358" t="s">
        <v>293</v>
      </c>
      <c r="I109" s="363" t="s">
        <v>300</v>
      </c>
      <c r="J109" s="360">
        <f>'6. SCO'!G25</f>
        <v>0</v>
      </c>
    </row>
    <row r="110" spans="1:10" x14ac:dyDescent="0.35">
      <c r="A110" s="358" t="s">
        <v>990</v>
      </c>
      <c r="B110" s="358">
        <f>'1. FilerInfo'!$H$18</f>
        <v>0</v>
      </c>
      <c r="C110" s="358">
        <f>'1. FilerInfo'!$C$18</f>
        <v>0</v>
      </c>
      <c r="D110" s="358">
        <v>6</v>
      </c>
      <c r="E110" s="358" t="s">
        <v>292</v>
      </c>
      <c r="F110" s="358" t="s">
        <v>1030</v>
      </c>
      <c r="G110" s="358" t="s">
        <v>266</v>
      </c>
      <c r="H110" s="358" t="s">
        <v>293</v>
      </c>
      <c r="I110" s="363" t="s">
        <v>301</v>
      </c>
      <c r="J110" s="360">
        <f>'6. SCO'!H25</f>
        <v>0</v>
      </c>
    </row>
    <row r="111" spans="1:10" x14ac:dyDescent="0.35">
      <c r="A111" s="358" t="s">
        <v>990</v>
      </c>
      <c r="B111" s="358">
        <f>'1. FilerInfo'!$H$18</f>
        <v>0</v>
      </c>
      <c r="C111" s="358">
        <f>'1. FilerInfo'!$C$18</f>
        <v>0</v>
      </c>
      <c r="D111" s="358">
        <v>6</v>
      </c>
      <c r="E111" s="358" t="s">
        <v>292</v>
      </c>
      <c r="F111" s="358" t="s">
        <v>1031</v>
      </c>
      <c r="G111" s="358" t="s">
        <v>266</v>
      </c>
      <c r="H111" s="358" t="s">
        <v>293</v>
      </c>
      <c r="I111" s="363" t="s">
        <v>302</v>
      </c>
      <c r="J111" s="360">
        <f>'6. SCO'!I25</f>
        <v>0</v>
      </c>
    </row>
    <row r="112" spans="1:10" x14ac:dyDescent="0.35">
      <c r="A112" s="358" t="s">
        <v>990</v>
      </c>
      <c r="B112" s="358">
        <f>'1. FilerInfo'!$H$18</f>
        <v>0</v>
      </c>
      <c r="C112" s="358">
        <f>'1. FilerInfo'!$C$18</f>
        <v>0</v>
      </c>
      <c r="D112" s="358">
        <v>6</v>
      </c>
      <c r="E112" s="358" t="s">
        <v>292</v>
      </c>
      <c r="F112" s="358" t="s">
        <v>303</v>
      </c>
      <c r="G112" s="358" t="s">
        <v>266</v>
      </c>
      <c r="H112" s="358" t="s">
        <v>293</v>
      </c>
      <c r="I112" s="363" t="s">
        <v>304</v>
      </c>
      <c r="J112" s="360">
        <f>'6. SCO'!J25</f>
        <v>0</v>
      </c>
    </row>
    <row r="113" spans="1:10" x14ac:dyDescent="0.35">
      <c r="A113" s="358" t="s">
        <v>990</v>
      </c>
      <c r="B113" s="358">
        <f>'1. FilerInfo'!$H$18</f>
        <v>0</v>
      </c>
      <c r="C113" s="358">
        <f>'1. FilerInfo'!$C$18</f>
        <v>0</v>
      </c>
      <c r="D113" s="358">
        <v>6</v>
      </c>
      <c r="E113" s="358" t="s">
        <v>292</v>
      </c>
      <c r="F113" s="358" t="s">
        <v>305</v>
      </c>
      <c r="G113" s="358" t="s">
        <v>266</v>
      </c>
      <c r="H113" s="358" t="s">
        <v>293</v>
      </c>
      <c r="I113" s="363" t="s">
        <v>306</v>
      </c>
      <c r="J113" s="360">
        <f>'6. SCO'!K25</f>
        <v>0</v>
      </c>
    </row>
    <row r="114" spans="1:10" x14ac:dyDescent="0.35">
      <c r="A114" s="358" t="s">
        <v>990</v>
      </c>
      <c r="B114" s="358">
        <f>'1. FilerInfo'!$H$18</f>
        <v>0</v>
      </c>
      <c r="C114" s="358">
        <f>'1. FilerInfo'!$C$18</f>
        <v>0</v>
      </c>
      <c r="D114" s="358">
        <v>6</v>
      </c>
      <c r="E114" s="358" t="s">
        <v>292</v>
      </c>
      <c r="F114" s="358" t="s">
        <v>1053</v>
      </c>
      <c r="G114" s="358" t="s">
        <v>266</v>
      </c>
      <c r="H114" s="358" t="s">
        <v>293</v>
      </c>
      <c r="I114" s="363" t="s">
        <v>307</v>
      </c>
      <c r="J114" s="360">
        <f>'6. SCO'!L25</f>
        <v>0</v>
      </c>
    </row>
    <row r="115" spans="1:10" x14ac:dyDescent="0.35">
      <c r="A115" s="358" t="s">
        <v>990</v>
      </c>
      <c r="B115" s="358">
        <f>'1. FilerInfo'!$H$18</f>
        <v>0</v>
      </c>
      <c r="C115" s="358">
        <f>'1. FilerInfo'!$C$18</f>
        <v>0</v>
      </c>
      <c r="D115" s="358">
        <v>6</v>
      </c>
      <c r="E115" s="358" t="s">
        <v>292</v>
      </c>
      <c r="F115" s="358" t="s">
        <v>1054</v>
      </c>
      <c r="G115" s="358" t="s">
        <v>266</v>
      </c>
      <c r="H115" s="358" t="s">
        <v>293</v>
      </c>
      <c r="I115" s="363" t="s">
        <v>308</v>
      </c>
      <c r="J115" s="360">
        <f>'6. SCO'!M25</f>
        <v>0</v>
      </c>
    </row>
    <row r="116" spans="1:10" x14ac:dyDescent="0.35">
      <c r="A116" s="358" t="s">
        <v>990</v>
      </c>
      <c r="B116" s="358">
        <f>'1. FilerInfo'!$H$18</f>
        <v>0</v>
      </c>
      <c r="C116" s="358">
        <f>'1. FilerInfo'!$C$18</f>
        <v>0</v>
      </c>
      <c r="D116" s="358">
        <v>6</v>
      </c>
      <c r="E116" s="358" t="s">
        <v>292</v>
      </c>
      <c r="F116" s="358" t="s">
        <v>309</v>
      </c>
      <c r="G116" s="358" t="s">
        <v>266</v>
      </c>
      <c r="H116" s="358" t="s">
        <v>293</v>
      </c>
      <c r="I116" s="363" t="s">
        <v>310</v>
      </c>
      <c r="J116" s="360">
        <f>'6. SCO'!N25</f>
        <v>0</v>
      </c>
    </row>
    <row r="117" spans="1:10" x14ac:dyDescent="0.35">
      <c r="A117" s="358" t="s">
        <v>990</v>
      </c>
      <c r="B117" s="358">
        <f>'1. FilerInfo'!$H$18</f>
        <v>0</v>
      </c>
      <c r="C117" s="358">
        <f>'1. FilerInfo'!$C$18</f>
        <v>0</v>
      </c>
      <c r="D117" s="358">
        <v>6</v>
      </c>
      <c r="E117" s="358" t="s">
        <v>292</v>
      </c>
      <c r="F117" s="358" t="s">
        <v>311</v>
      </c>
      <c r="G117" s="358" t="s">
        <v>266</v>
      </c>
      <c r="H117" s="358" t="s">
        <v>293</v>
      </c>
      <c r="I117" s="363" t="s">
        <v>312</v>
      </c>
      <c r="J117" s="360">
        <f>'6. SCO'!O25</f>
        <v>0</v>
      </c>
    </row>
    <row r="118" spans="1:10" x14ac:dyDescent="0.35">
      <c r="A118" s="358" t="s">
        <v>990</v>
      </c>
      <c r="B118" s="358">
        <f>'1. FilerInfo'!$H$18</f>
        <v>0</v>
      </c>
      <c r="C118" s="358">
        <f>'1. FilerInfo'!$C$18</f>
        <v>0</v>
      </c>
      <c r="D118" s="358">
        <v>6</v>
      </c>
      <c r="E118" s="358" t="s">
        <v>292</v>
      </c>
      <c r="F118" s="358" t="s">
        <v>313</v>
      </c>
      <c r="G118" s="358" t="s">
        <v>266</v>
      </c>
      <c r="H118" s="358" t="s">
        <v>293</v>
      </c>
      <c r="I118" s="363" t="s">
        <v>314</v>
      </c>
      <c r="J118" s="360">
        <f>'6. SCO'!P25</f>
        <v>0</v>
      </c>
    </row>
    <row r="119" spans="1:10" x14ac:dyDescent="0.35">
      <c r="A119" s="358" t="s">
        <v>990</v>
      </c>
      <c r="B119" s="358">
        <f>'1. FilerInfo'!$H$18</f>
        <v>0</v>
      </c>
      <c r="C119" s="358">
        <f>'1. FilerInfo'!$C$18</f>
        <v>0</v>
      </c>
      <c r="D119" s="358">
        <v>6</v>
      </c>
      <c r="E119" s="358" t="s">
        <v>292</v>
      </c>
      <c r="F119" s="358" t="s">
        <v>315</v>
      </c>
      <c r="G119" s="358" t="s">
        <v>266</v>
      </c>
      <c r="H119" s="358" t="s">
        <v>293</v>
      </c>
      <c r="I119" s="363" t="s">
        <v>316</v>
      </c>
      <c r="J119" s="360">
        <f>'6. SCO'!Q25</f>
        <v>0</v>
      </c>
    </row>
    <row r="120" spans="1:10" x14ac:dyDescent="0.35">
      <c r="A120" s="358" t="s">
        <v>990</v>
      </c>
      <c r="B120" s="358">
        <f>'1. FilerInfo'!$H$18</f>
        <v>0</v>
      </c>
      <c r="C120" s="358">
        <f>'1. FilerInfo'!$C$18</f>
        <v>0</v>
      </c>
      <c r="D120" s="358">
        <v>7</v>
      </c>
      <c r="E120" s="358" t="s">
        <v>317</v>
      </c>
      <c r="F120" s="358" t="s">
        <v>1013</v>
      </c>
      <c r="G120" s="358" t="s">
        <v>266</v>
      </c>
      <c r="H120" s="358" t="s">
        <v>318</v>
      </c>
      <c r="I120" s="363" t="s">
        <v>319</v>
      </c>
      <c r="J120" s="360">
        <f>'7. SCO-II'!C25</f>
        <v>0</v>
      </c>
    </row>
    <row r="121" spans="1:10" x14ac:dyDescent="0.35">
      <c r="A121" s="358" t="s">
        <v>990</v>
      </c>
      <c r="B121" s="358">
        <f>'1. FilerInfo'!$H$18</f>
        <v>0</v>
      </c>
      <c r="C121" s="358">
        <f>'1. FilerInfo'!$C$18</f>
        <v>0</v>
      </c>
      <c r="D121" s="358">
        <v>7</v>
      </c>
      <c r="E121" s="358" t="s">
        <v>317</v>
      </c>
      <c r="F121" s="358" t="s">
        <v>1055</v>
      </c>
      <c r="G121" s="358" t="s">
        <v>266</v>
      </c>
      <c r="H121" s="358" t="s">
        <v>318</v>
      </c>
      <c r="I121" s="363" t="s">
        <v>320</v>
      </c>
      <c r="J121" s="360">
        <f>'7. SCO-II'!D2526</f>
        <v>0</v>
      </c>
    </row>
    <row r="122" spans="1:10" x14ac:dyDescent="0.35">
      <c r="A122" s="358" t="s">
        <v>991</v>
      </c>
      <c r="B122" s="358">
        <f>'1. FilerInfo'!$H$18</f>
        <v>0</v>
      </c>
      <c r="C122" s="358">
        <f>'1. FilerInfo'!$C$18</f>
        <v>0</v>
      </c>
      <c r="D122" s="358">
        <v>8</v>
      </c>
      <c r="E122" s="358" t="s">
        <v>317</v>
      </c>
      <c r="F122" s="358" t="s">
        <v>1056</v>
      </c>
      <c r="G122" s="358" t="s">
        <v>266</v>
      </c>
      <c r="H122" s="358" t="s">
        <v>318</v>
      </c>
      <c r="I122" s="363" t="s">
        <v>320</v>
      </c>
      <c r="J122" s="360">
        <f>'7. SCO-II'!E25</f>
        <v>0</v>
      </c>
    </row>
    <row r="123" spans="1:10" x14ac:dyDescent="0.35">
      <c r="A123" s="358" t="s">
        <v>990</v>
      </c>
      <c r="B123" s="358">
        <f>'1. FilerInfo'!$H$18</f>
        <v>0</v>
      </c>
      <c r="C123" s="358">
        <f>'1. FilerInfo'!$C$18</f>
        <v>0</v>
      </c>
      <c r="D123" s="358">
        <v>7</v>
      </c>
      <c r="E123" s="358" t="s">
        <v>317</v>
      </c>
      <c r="F123" s="358" t="s">
        <v>1029</v>
      </c>
      <c r="G123" s="358" t="s">
        <v>266</v>
      </c>
      <c r="H123" s="358" t="s">
        <v>318</v>
      </c>
      <c r="I123" s="363" t="s">
        <v>321</v>
      </c>
      <c r="J123" s="360">
        <f>'7. SCO-II'!F25</f>
        <v>0</v>
      </c>
    </row>
    <row r="124" spans="1:10" x14ac:dyDescent="0.35">
      <c r="A124" s="358" t="s">
        <v>990</v>
      </c>
      <c r="B124" s="358">
        <f>'1. FilerInfo'!$H$18</f>
        <v>0</v>
      </c>
      <c r="C124" s="358">
        <f>'1. FilerInfo'!$C$18</f>
        <v>0</v>
      </c>
      <c r="D124" s="358">
        <v>7</v>
      </c>
      <c r="E124" s="358" t="s">
        <v>317</v>
      </c>
      <c r="F124" s="358" t="s">
        <v>322</v>
      </c>
      <c r="G124" s="358" t="s">
        <v>266</v>
      </c>
      <c r="H124" s="358" t="s">
        <v>318</v>
      </c>
      <c r="I124" s="363" t="s">
        <v>323</v>
      </c>
      <c r="J124" s="360">
        <f>'7. SCO-II'!G2526</f>
        <v>0</v>
      </c>
    </row>
    <row r="125" spans="1:10" x14ac:dyDescent="0.35">
      <c r="A125" s="358" t="s">
        <v>990</v>
      </c>
      <c r="B125" s="358">
        <f>'1. FilerInfo'!$H$18</f>
        <v>0</v>
      </c>
      <c r="C125" s="358">
        <f>'1. FilerInfo'!$C$18</f>
        <v>0</v>
      </c>
      <c r="D125" s="358">
        <v>7</v>
      </c>
      <c r="E125" s="358" t="s">
        <v>317</v>
      </c>
      <c r="F125" s="358" t="s">
        <v>324</v>
      </c>
      <c r="G125" s="358" t="s">
        <v>266</v>
      </c>
      <c r="H125" s="358" t="s">
        <v>318</v>
      </c>
      <c r="I125" s="363" t="s">
        <v>325</v>
      </c>
      <c r="J125" s="360">
        <f>'7. SCO-II'!H25</f>
        <v>0</v>
      </c>
    </row>
    <row r="126" spans="1:10" x14ac:dyDescent="0.35">
      <c r="A126" s="358" t="s">
        <v>990</v>
      </c>
      <c r="B126" s="358">
        <f>'1. FilerInfo'!$H$18</f>
        <v>0</v>
      </c>
      <c r="C126" s="358">
        <f>'1. FilerInfo'!$C$18</f>
        <v>0</v>
      </c>
      <c r="D126" s="358">
        <v>7</v>
      </c>
      <c r="E126" s="358" t="s">
        <v>317</v>
      </c>
      <c r="F126" s="358" t="s">
        <v>1057</v>
      </c>
      <c r="G126" s="358" t="s">
        <v>266</v>
      </c>
      <c r="H126" s="358" t="s">
        <v>318</v>
      </c>
      <c r="I126" s="363" t="s">
        <v>326</v>
      </c>
      <c r="J126" s="360">
        <f>'7. SCO-II'!I25</f>
        <v>0</v>
      </c>
    </row>
    <row r="127" spans="1:10" x14ac:dyDescent="0.35">
      <c r="A127" s="358" t="s">
        <v>990</v>
      </c>
      <c r="B127" s="358">
        <f>'1. FilerInfo'!$H$18</f>
        <v>0</v>
      </c>
      <c r="C127" s="358">
        <f>'1. FilerInfo'!$C$18</f>
        <v>0</v>
      </c>
      <c r="D127" s="358">
        <v>7</v>
      </c>
      <c r="E127" s="358" t="s">
        <v>317</v>
      </c>
      <c r="F127" s="358" t="s">
        <v>1058</v>
      </c>
      <c r="G127" s="358" t="s">
        <v>266</v>
      </c>
      <c r="H127" s="358" t="s">
        <v>318</v>
      </c>
      <c r="I127" s="363" t="s">
        <v>327</v>
      </c>
      <c r="J127" s="360">
        <f>'7. SCO-II'!J25</f>
        <v>0</v>
      </c>
    </row>
    <row r="128" spans="1:10" x14ac:dyDescent="0.35">
      <c r="A128" s="358" t="s">
        <v>990</v>
      </c>
      <c r="B128" s="358">
        <f>'1. FilerInfo'!$H$18</f>
        <v>0</v>
      </c>
      <c r="C128" s="358">
        <f>'1. FilerInfo'!$C$18</f>
        <v>0</v>
      </c>
      <c r="D128" s="358">
        <v>7</v>
      </c>
      <c r="E128" s="358" t="s">
        <v>317</v>
      </c>
      <c r="F128" s="358" t="s">
        <v>328</v>
      </c>
      <c r="G128" s="358" t="s">
        <v>266</v>
      </c>
      <c r="H128" s="358" t="s">
        <v>318</v>
      </c>
      <c r="I128" s="363" t="s">
        <v>329</v>
      </c>
      <c r="J128" s="360">
        <f>'7. SCO-II'!K25</f>
        <v>0</v>
      </c>
    </row>
    <row r="129" spans="1:10" x14ac:dyDescent="0.35">
      <c r="A129" s="358" t="s">
        <v>990</v>
      </c>
      <c r="B129" s="358">
        <f>'1. FilerInfo'!$H$18</f>
        <v>0</v>
      </c>
      <c r="C129" s="358">
        <f>'1. FilerInfo'!$C$18</f>
        <v>0</v>
      </c>
      <c r="D129" s="358">
        <v>7</v>
      </c>
      <c r="E129" s="358" t="s">
        <v>317</v>
      </c>
      <c r="F129" s="358" t="s">
        <v>330</v>
      </c>
      <c r="G129" s="358" t="s">
        <v>266</v>
      </c>
      <c r="H129" s="358" t="s">
        <v>318</v>
      </c>
      <c r="I129" s="363" t="s">
        <v>331</v>
      </c>
      <c r="J129" s="360">
        <f>'7. SCO-II'!L25</f>
        <v>0</v>
      </c>
    </row>
    <row r="130" spans="1:10" x14ac:dyDescent="0.35">
      <c r="A130" s="358" t="s">
        <v>990</v>
      </c>
      <c r="B130" s="358">
        <f>'1. FilerInfo'!$H$18</f>
        <v>0</v>
      </c>
      <c r="C130" s="358">
        <f>'1. FilerInfo'!$C$18</f>
        <v>0</v>
      </c>
      <c r="D130" s="358">
        <v>7</v>
      </c>
      <c r="E130" s="358" t="s">
        <v>317</v>
      </c>
      <c r="F130" s="358" t="s">
        <v>332</v>
      </c>
      <c r="G130" s="358" t="s">
        <v>266</v>
      </c>
      <c r="H130" s="358" t="s">
        <v>318</v>
      </c>
      <c r="I130" s="363" t="s">
        <v>333</v>
      </c>
      <c r="J130" s="360">
        <f>'7. SCO-II'!M25</f>
        <v>0</v>
      </c>
    </row>
    <row r="131" spans="1:10" x14ac:dyDescent="0.35">
      <c r="A131" s="358" t="s">
        <v>990</v>
      </c>
      <c r="B131" s="358">
        <f>'1. FilerInfo'!$H$18</f>
        <v>0</v>
      </c>
      <c r="C131" s="358">
        <f>'1. FilerInfo'!$C$18</f>
        <v>0</v>
      </c>
      <c r="D131" s="358">
        <v>7</v>
      </c>
      <c r="E131" s="358" t="s">
        <v>317</v>
      </c>
      <c r="F131" s="358" t="s">
        <v>334</v>
      </c>
      <c r="G131" s="358" t="s">
        <v>266</v>
      </c>
      <c r="H131" s="358" t="s">
        <v>318</v>
      </c>
      <c r="I131" s="363" t="s">
        <v>335</v>
      </c>
      <c r="J131" s="360">
        <f>'7. SCO-II'!N25</f>
        <v>0</v>
      </c>
    </row>
    <row r="132" spans="1:10" x14ac:dyDescent="0.35">
      <c r="A132" s="358" t="s">
        <v>990</v>
      </c>
      <c r="B132" s="358">
        <f>'1. FilerInfo'!$H$18</f>
        <v>0</v>
      </c>
      <c r="C132" s="358">
        <f>'1. FilerInfo'!$C$18</f>
        <v>0</v>
      </c>
      <c r="D132" s="358">
        <v>7</v>
      </c>
      <c r="E132" s="358" t="s">
        <v>317</v>
      </c>
      <c r="F132" s="358" t="s">
        <v>336</v>
      </c>
      <c r="G132" s="358" t="s">
        <v>266</v>
      </c>
      <c r="H132" s="358" t="s">
        <v>318</v>
      </c>
      <c r="I132" s="363" t="s">
        <v>337</v>
      </c>
      <c r="J132" s="360">
        <f>'7. SCO-II'!O25</f>
        <v>0</v>
      </c>
    </row>
    <row r="133" spans="1:10" x14ac:dyDescent="0.35">
      <c r="A133" s="358" t="s">
        <v>990</v>
      </c>
      <c r="B133" s="358">
        <f>'1. FilerInfo'!$H$18</f>
        <v>0</v>
      </c>
      <c r="C133" s="358">
        <f>'1. FilerInfo'!$C$18</f>
        <v>0</v>
      </c>
      <c r="D133" s="358">
        <v>7</v>
      </c>
      <c r="E133" s="358" t="s">
        <v>317</v>
      </c>
      <c r="F133" s="358" t="s">
        <v>338</v>
      </c>
      <c r="G133" s="358" t="s">
        <v>266</v>
      </c>
      <c r="H133" s="358" t="s">
        <v>318</v>
      </c>
      <c r="I133" s="363" t="s">
        <v>339</v>
      </c>
      <c r="J133" s="360">
        <f>'7. SCO-II'!P25</f>
        <v>0</v>
      </c>
    </row>
    <row r="134" spans="1:10" x14ac:dyDescent="0.35">
      <c r="A134" s="358" t="s">
        <v>990</v>
      </c>
      <c r="B134" s="358">
        <f>'1. FilerInfo'!$H$18</f>
        <v>0</v>
      </c>
      <c r="C134" s="358">
        <f>'1. FilerInfo'!$C$18</f>
        <v>0</v>
      </c>
      <c r="D134" s="358">
        <v>7</v>
      </c>
      <c r="E134" s="358" t="s">
        <v>317</v>
      </c>
      <c r="F134" s="358" t="s">
        <v>340</v>
      </c>
      <c r="G134" s="358" t="s">
        <v>266</v>
      </c>
      <c r="H134" s="358" t="s">
        <v>318</v>
      </c>
      <c r="I134" s="363" t="s">
        <v>341</v>
      </c>
      <c r="J134" s="360">
        <f>'7. SCO-II'!Q25</f>
        <v>0</v>
      </c>
    </row>
    <row r="135" spans="1:10" x14ac:dyDescent="0.35">
      <c r="A135" s="358" t="s">
        <v>990</v>
      </c>
      <c r="B135" s="358">
        <f>'1. FilerInfo'!$H$18</f>
        <v>0</v>
      </c>
      <c r="C135" s="358">
        <f>'1. FilerInfo'!$C$18</f>
        <v>0</v>
      </c>
      <c r="D135" s="358">
        <v>7</v>
      </c>
      <c r="E135" s="358" t="s">
        <v>317</v>
      </c>
      <c r="F135" s="358" t="s">
        <v>342</v>
      </c>
      <c r="G135" s="358" t="s">
        <v>266</v>
      </c>
      <c r="H135" s="358" t="s">
        <v>318</v>
      </c>
      <c r="I135" s="363" t="s">
        <v>343</v>
      </c>
      <c r="J135" s="360">
        <f>'7. SCO-II'!R25</f>
        <v>0</v>
      </c>
    </row>
    <row r="136" spans="1:10" x14ac:dyDescent="0.35">
      <c r="A136" s="358" t="s">
        <v>990</v>
      </c>
      <c r="B136" s="358">
        <f>'1. FilerInfo'!$H$18</f>
        <v>0</v>
      </c>
      <c r="C136" s="358">
        <f>'1. FilerInfo'!$C$18</f>
        <v>0</v>
      </c>
      <c r="D136" s="358">
        <v>8</v>
      </c>
      <c r="E136" s="358" t="s">
        <v>344</v>
      </c>
      <c r="F136" s="358" t="s">
        <v>1013</v>
      </c>
      <c r="G136" s="358" t="s">
        <v>266</v>
      </c>
      <c r="H136" s="358" t="s">
        <v>345</v>
      </c>
      <c r="I136" s="363" t="s">
        <v>346</v>
      </c>
      <c r="J136" s="360">
        <f>'8. RPS II RenEn'!C25</f>
        <v>0</v>
      </c>
    </row>
    <row r="137" spans="1:10" x14ac:dyDescent="0.35">
      <c r="A137" s="358" t="s">
        <v>990</v>
      </c>
      <c r="B137" s="358">
        <f>'1. FilerInfo'!$H$18</f>
        <v>0</v>
      </c>
      <c r="C137" s="358">
        <f>'1. FilerInfo'!$C$18</f>
        <v>0</v>
      </c>
      <c r="D137" s="358">
        <v>8</v>
      </c>
      <c r="E137" s="358" t="s">
        <v>344</v>
      </c>
      <c r="F137" s="358" t="s">
        <v>347</v>
      </c>
      <c r="G137" s="358" t="s">
        <v>266</v>
      </c>
      <c r="H137" s="358" t="s">
        <v>345</v>
      </c>
      <c r="I137" s="363" t="s">
        <v>348</v>
      </c>
      <c r="J137" s="360">
        <f>'8. RPS II RenEn'!D25</f>
        <v>0</v>
      </c>
    </row>
    <row r="138" spans="1:10" x14ac:dyDescent="0.35">
      <c r="A138" s="358" t="s">
        <v>990</v>
      </c>
      <c r="B138" s="358">
        <f>'1. FilerInfo'!$H$18</f>
        <v>0</v>
      </c>
      <c r="C138" s="358">
        <f>'1. FilerInfo'!$C$18</f>
        <v>0</v>
      </c>
      <c r="D138" s="358">
        <v>8</v>
      </c>
      <c r="E138" s="358" t="s">
        <v>344</v>
      </c>
      <c r="F138" s="358" t="s">
        <v>349</v>
      </c>
      <c r="G138" s="358" t="s">
        <v>266</v>
      </c>
      <c r="H138" s="358" t="s">
        <v>345</v>
      </c>
      <c r="I138" s="363" t="s">
        <v>350</v>
      </c>
      <c r="J138" s="360">
        <f>'8. RPS II RenEn'!E25</f>
        <v>0</v>
      </c>
    </row>
    <row r="139" spans="1:10" x14ac:dyDescent="0.35">
      <c r="A139" s="358" t="s">
        <v>990</v>
      </c>
      <c r="B139" s="358">
        <f>'1. FilerInfo'!$H$18</f>
        <v>0</v>
      </c>
      <c r="C139" s="358">
        <f>'1. FilerInfo'!$C$18</f>
        <v>0</v>
      </c>
      <c r="D139" s="358">
        <v>8</v>
      </c>
      <c r="E139" s="358" t="s">
        <v>344</v>
      </c>
      <c r="F139" s="358" t="s">
        <v>1060</v>
      </c>
      <c r="G139" s="358" t="s">
        <v>266</v>
      </c>
      <c r="H139" s="358" t="s">
        <v>345</v>
      </c>
      <c r="I139" s="363" t="s">
        <v>351</v>
      </c>
      <c r="J139" s="360">
        <f>'8. RPS II RenEn'!F25</f>
        <v>0</v>
      </c>
    </row>
    <row r="140" spans="1:10" x14ac:dyDescent="0.35">
      <c r="A140" s="358" t="s">
        <v>990</v>
      </c>
      <c r="B140" s="358">
        <f>'1. FilerInfo'!$H$18</f>
        <v>0</v>
      </c>
      <c r="C140" s="358">
        <f>'1. FilerInfo'!$C$18</f>
        <v>0</v>
      </c>
      <c r="D140" s="358">
        <v>8</v>
      </c>
      <c r="E140" s="358" t="s">
        <v>344</v>
      </c>
      <c r="F140" s="358" t="s">
        <v>1059</v>
      </c>
      <c r="G140" s="358" t="s">
        <v>266</v>
      </c>
      <c r="H140" s="358" t="s">
        <v>345</v>
      </c>
      <c r="I140" s="363" t="s">
        <v>352</v>
      </c>
      <c r="J140" s="360">
        <f>'8. RPS II RenEn'!G25</f>
        <v>0</v>
      </c>
    </row>
    <row r="141" spans="1:10" x14ac:dyDescent="0.35">
      <c r="A141" s="358" t="s">
        <v>990</v>
      </c>
      <c r="B141" s="358">
        <f>'1. FilerInfo'!$H$18</f>
        <v>0</v>
      </c>
      <c r="C141" s="358">
        <f>'1. FilerInfo'!$C$18</f>
        <v>0</v>
      </c>
      <c r="D141" s="358">
        <v>8</v>
      </c>
      <c r="E141" s="358" t="s">
        <v>344</v>
      </c>
      <c r="F141" s="358" t="s">
        <v>353</v>
      </c>
      <c r="G141" s="358" t="s">
        <v>266</v>
      </c>
      <c r="H141" s="358" t="s">
        <v>345</v>
      </c>
      <c r="I141" s="363" t="s">
        <v>354</v>
      </c>
      <c r="J141" s="360">
        <f>'8. RPS II RenEn'!H25</f>
        <v>0</v>
      </c>
    </row>
    <row r="142" spans="1:10" x14ac:dyDescent="0.35">
      <c r="A142" s="358" t="s">
        <v>990</v>
      </c>
      <c r="B142" s="358">
        <f>'1. FilerInfo'!$H$18</f>
        <v>0</v>
      </c>
      <c r="C142" s="358">
        <f>'1. FilerInfo'!$C$18</f>
        <v>0</v>
      </c>
      <c r="D142" s="358">
        <v>8</v>
      </c>
      <c r="E142" s="358" t="s">
        <v>344</v>
      </c>
      <c r="F142" s="358" t="s">
        <v>355</v>
      </c>
      <c r="G142" s="358" t="s">
        <v>266</v>
      </c>
      <c r="H142" s="358" t="s">
        <v>345</v>
      </c>
      <c r="I142" s="363" t="s">
        <v>356</v>
      </c>
      <c r="J142" s="360">
        <f>'8. RPS II RenEn'!I25</f>
        <v>0</v>
      </c>
    </row>
    <row r="143" spans="1:10" x14ac:dyDescent="0.35">
      <c r="A143" s="358" t="s">
        <v>990</v>
      </c>
      <c r="B143" s="358">
        <f>'1. FilerInfo'!$H$18</f>
        <v>0</v>
      </c>
      <c r="C143" s="358">
        <f>'1. FilerInfo'!$C$18</f>
        <v>0</v>
      </c>
      <c r="D143" s="358">
        <v>8</v>
      </c>
      <c r="E143" s="358" t="s">
        <v>344</v>
      </c>
      <c r="F143" s="358" t="s">
        <v>357</v>
      </c>
      <c r="G143" s="358" t="s">
        <v>266</v>
      </c>
      <c r="H143" s="358" t="s">
        <v>345</v>
      </c>
      <c r="I143" s="363" t="s">
        <v>358</v>
      </c>
      <c r="J143" s="360">
        <f>'8. RPS II RenEn'!J25</f>
        <v>0</v>
      </c>
    </row>
    <row r="144" spans="1:10" x14ac:dyDescent="0.35">
      <c r="A144" s="358" t="s">
        <v>990</v>
      </c>
      <c r="B144" s="358">
        <f>'1. FilerInfo'!$H$18</f>
        <v>0</v>
      </c>
      <c r="C144" s="358">
        <f>'1. FilerInfo'!$C$18</f>
        <v>0</v>
      </c>
      <c r="D144" s="358">
        <v>8</v>
      </c>
      <c r="E144" s="358" t="s">
        <v>344</v>
      </c>
      <c r="F144" s="358" t="s">
        <v>359</v>
      </c>
      <c r="G144" s="358" t="s">
        <v>266</v>
      </c>
      <c r="H144" s="358" t="s">
        <v>345</v>
      </c>
      <c r="I144" s="363" t="s">
        <v>360</v>
      </c>
      <c r="J144" s="360">
        <f>'8. RPS II RenEn'!K25</f>
        <v>0</v>
      </c>
    </row>
    <row r="145" spans="1:10" x14ac:dyDescent="0.35">
      <c r="A145" s="358" t="s">
        <v>990</v>
      </c>
      <c r="B145" s="358">
        <f>'1. FilerInfo'!$H$18</f>
        <v>0</v>
      </c>
      <c r="C145" s="358">
        <f>'1. FilerInfo'!$C$18</f>
        <v>0</v>
      </c>
      <c r="D145" s="358">
        <v>8</v>
      </c>
      <c r="E145" s="358" t="s">
        <v>344</v>
      </c>
      <c r="F145" s="358" t="s">
        <v>361</v>
      </c>
      <c r="G145" s="358" t="s">
        <v>266</v>
      </c>
      <c r="H145" s="358" t="s">
        <v>345</v>
      </c>
      <c r="I145" s="363" t="s">
        <v>362</v>
      </c>
      <c r="J145" s="360">
        <f>'8. RPS II RenEn'!L25</f>
        <v>0</v>
      </c>
    </row>
    <row r="146" spans="1:10" x14ac:dyDescent="0.35">
      <c r="A146" s="358" t="s">
        <v>990</v>
      </c>
      <c r="B146" s="358">
        <f>'1. FilerInfo'!$H$18</f>
        <v>0</v>
      </c>
      <c r="C146" s="358">
        <f>'1. FilerInfo'!$C$18</f>
        <v>0</v>
      </c>
      <c r="D146" s="358">
        <v>8</v>
      </c>
      <c r="E146" s="358" t="s">
        <v>344</v>
      </c>
      <c r="F146" s="358" t="s">
        <v>363</v>
      </c>
      <c r="G146" s="358" t="s">
        <v>266</v>
      </c>
      <c r="H146" s="358" t="s">
        <v>345</v>
      </c>
      <c r="I146" s="363" t="s">
        <v>364</v>
      </c>
      <c r="J146" s="360">
        <f>'8. RPS II RenEn'!M25</f>
        <v>0</v>
      </c>
    </row>
    <row r="147" spans="1:10" x14ac:dyDescent="0.35">
      <c r="A147" s="358" t="s">
        <v>990</v>
      </c>
      <c r="B147" s="358">
        <f>'1. FilerInfo'!$H$18</f>
        <v>0</v>
      </c>
      <c r="C147" s="358">
        <f>'1. FilerInfo'!$C$18</f>
        <v>0</v>
      </c>
      <c r="D147" s="358">
        <v>9</v>
      </c>
      <c r="E147" s="358" t="s">
        <v>365</v>
      </c>
      <c r="F147" s="358" t="s">
        <v>1013</v>
      </c>
      <c r="G147" s="358" t="s">
        <v>266</v>
      </c>
      <c r="H147" s="358" t="s">
        <v>366</v>
      </c>
      <c r="I147" s="358" t="s">
        <v>367</v>
      </c>
      <c r="J147" s="360">
        <f>'9. RPS II WasteEn'!C25</f>
        <v>0</v>
      </c>
    </row>
    <row r="148" spans="1:10" x14ac:dyDescent="0.35">
      <c r="A148" s="358" t="s">
        <v>990</v>
      </c>
      <c r="B148" s="358">
        <f>'1. FilerInfo'!$H$18</f>
        <v>0</v>
      </c>
      <c r="C148" s="358">
        <f>'1. FilerInfo'!$C$18</f>
        <v>0</v>
      </c>
      <c r="D148" s="358">
        <v>9</v>
      </c>
      <c r="E148" s="358" t="s">
        <v>365</v>
      </c>
      <c r="F148" s="358" t="s">
        <v>368</v>
      </c>
      <c r="G148" s="358" t="s">
        <v>266</v>
      </c>
      <c r="H148" s="358" t="s">
        <v>366</v>
      </c>
      <c r="I148" s="358" t="s">
        <v>369</v>
      </c>
      <c r="J148" s="360">
        <f>'9. RPS II WasteEn'!D25</f>
        <v>0</v>
      </c>
    </row>
    <row r="149" spans="1:10" x14ac:dyDescent="0.35">
      <c r="A149" s="358" t="s">
        <v>990</v>
      </c>
      <c r="B149" s="358">
        <f>'1. FilerInfo'!$H$18</f>
        <v>0</v>
      </c>
      <c r="C149" s="358">
        <f>'1. FilerInfo'!$C$18</f>
        <v>0</v>
      </c>
      <c r="D149" s="358">
        <v>9</v>
      </c>
      <c r="E149" s="358" t="s">
        <v>365</v>
      </c>
      <c r="F149" s="358" t="s">
        <v>1061</v>
      </c>
      <c r="G149" s="358" t="s">
        <v>266</v>
      </c>
      <c r="H149" s="358" t="s">
        <v>366</v>
      </c>
      <c r="I149" s="358" t="s">
        <v>370</v>
      </c>
      <c r="J149" s="360">
        <f>'9. RPS II WasteEn'!E25</f>
        <v>0</v>
      </c>
    </row>
    <row r="150" spans="1:10" x14ac:dyDescent="0.35">
      <c r="A150" s="358" t="s">
        <v>990</v>
      </c>
      <c r="B150" s="358">
        <f>'1. FilerInfo'!$H$18</f>
        <v>0</v>
      </c>
      <c r="C150" s="358">
        <f>'1. FilerInfo'!$C$18</f>
        <v>0</v>
      </c>
      <c r="D150" s="358">
        <v>9</v>
      </c>
      <c r="E150" s="358" t="s">
        <v>365</v>
      </c>
      <c r="F150" s="358" t="s">
        <v>1062</v>
      </c>
      <c r="G150" s="358" t="s">
        <v>266</v>
      </c>
      <c r="H150" s="358" t="s">
        <v>366</v>
      </c>
      <c r="I150" s="358" t="s">
        <v>371</v>
      </c>
      <c r="J150" s="360">
        <f>'9. RPS II WasteEn'!F25</f>
        <v>0</v>
      </c>
    </row>
    <row r="151" spans="1:10" x14ac:dyDescent="0.35">
      <c r="A151" s="358" t="s">
        <v>990</v>
      </c>
      <c r="B151" s="358">
        <f>'1. FilerInfo'!$H$18</f>
        <v>0</v>
      </c>
      <c r="C151" s="358">
        <f>'1. FilerInfo'!$C$18</f>
        <v>0</v>
      </c>
      <c r="D151" s="358">
        <v>9</v>
      </c>
      <c r="E151" s="358" t="s">
        <v>365</v>
      </c>
      <c r="F151" s="358" t="s">
        <v>1063</v>
      </c>
      <c r="G151" s="358" t="s">
        <v>266</v>
      </c>
      <c r="H151" s="358" t="s">
        <v>366</v>
      </c>
      <c r="I151" s="358" t="s">
        <v>372</v>
      </c>
      <c r="J151" s="360">
        <f>'9. RPS II WasteEn'!G25</f>
        <v>0</v>
      </c>
    </row>
    <row r="152" spans="1:10" x14ac:dyDescent="0.35">
      <c r="A152" s="358" t="s">
        <v>990</v>
      </c>
      <c r="B152" s="358">
        <f>'1. FilerInfo'!$H$18</f>
        <v>0</v>
      </c>
      <c r="C152" s="358">
        <f>'1. FilerInfo'!$C$18</f>
        <v>0</v>
      </c>
      <c r="D152" s="358">
        <v>9</v>
      </c>
      <c r="E152" s="358" t="s">
        <v>365</v>
      </c>
      <c r="F152" s="358" t="s">
        <v>373</v>
      </c>
      <c r="G152" s="358" t="s">
        <v>266</v>
      </c>
      <c r="H152" s="358" t="s">
        <v>366</v>
      </c>
      <c r="I152" s="358" t="s">
        <v>374</v>
      </c>
      <c r="J152" s="360">
        <f>'9. RPS II WasteEn'!H25</f>
        <v>0</v>
      </c>
    </row>
    <row r="153" spans="1:10" x14ac:dyDescent="0.35">
      <c r="A153" s="358" t="s">
        <v>990</v>
      </c>
      <c r="B153" s="358">
        <f>'1. FilerInfo'!$H$18</f>
        <v>0</v>
      </c>
      <c r="C153" s="358">
        <f>'1. FilerInfo'!$C$18</f>
        <v>0</v>
      </c>
      <c r="D153" s="358">
        <v>9</v>
      </c>
      <c r="E153" s="358" t="s">
        <v>365</v>
      </c>
      <c r="F153" s="358" t="s">
        <v>375</v>
      </c>
      <c r="G153" s="358" t="s">
        <v>266</v>
      </c>
      <c r="H153" s="358" t="s">
        <v>366</v>
      </c>
      <c r="I153" s="358" t="s">
        <v>376</v>
      </c>
      <c r="J153" s="360">
        <f>'9. RPS II WasteEn'!I25</f>
        <v>0</v>
      </c>
    </row>
    <row r="154" spans="1:10" x14ac:dyDescent="0.35">
      <c r="A154" s="358" t="s">
        <v>990</v>
      </c>
      <c r="B154" s="358">
        <f>'1. FilerInfo'!$H$18</f>
        <v>0</v>
      </c>
      <c r="C154" s="358">
        <f>'1. FilerInfo'!$C$18</f>
        <v>0</v>
      </c>
      <c r="D154" s="358">
        <v>9</v>
      </c>
      <c r="E154" s="358" t="s">
        <v>365</v>
      </c>
      <c r="F154" s="358" t="s">
        <v>377</v>
      </c>
      <c r="G154" s="358" t="s">
        <v>266</v>
      </c>
      <c r="H154" s="358" t="s">
        <v>366</v>
      </c>
      <c r="I154" s="358" t="s">
        <v>378</v>
      </c>
      <c r="J154" s="360">
        <f>'9. RPS II WasteEn'!J25</f>
        <v>0</v>
      </c>
    </row>
    <row r="155" spans="1:10" x14ac:dyDescent="0.35">
      <c r="A155" s="358" t="s">
        <v>990</v>
      </c>
      <c r="B155" s="358">
        <f>'1. FilerInfo'!$H$18</f>
        <v>0</v>
      </c>
      <c r="C155" s="358">
        <f>'1. FilerInfo'!$C$18</f>
        <v>0</v>
      </c>
      <c r="D155" s="358">
        <v>9</v>
      </c>
      <c r="E155" s="358" t="s">
        <v>365</v>
      </c>
      <c r="F155" s="358" t="s">
        <v>379</v>
      </c>
      <c r="G155" s="358" t="s">
        <v>266</v>
      </c>
      <c r="H155" s="358" t="s">
        <v>366</v>
      </c>
      <c r="I155" s="358" t="s">
        <v>380</v>
      </c>
      <c r="J155" s="360">
        <f>'9. RPS II WasteEn'!K25</f>
        <v>0</v>
      </c>
    </row>
    <row r="156" spans="1:10" x14ac:dyDescent="0.35">
      <c r="A156" s="358" t="s">
        <v>990</v>
      </c>
      <c r="B156" s="358">
        <f>'1. FilerInfo'!$H$18</f>
        <v>0</v>
      </c>
      <c r="C156" s="358">
        <f>'1. FilerInfo'!$C$18</f>
        <v>0</v>
      </c>
      <c r="D156" s="358">
        <v>9</v>
      </c>
      <c r="E156" s="358" t="s">
        <v>365</v>
      </c>
      <c r="F156" s="358" t="s">
        <v>381</v>
      </c>
      <c r="G156" s="358" t="s">
        <v>266</v>
      </c>
      <c r="H156" s="358" t="s">
        <v>366</v>
      </c>
      <c r="I156" s="358" t="s">
        <v>382</v>
      </c>
      <c r="J156" s="360">
        <f>'9. RPS II WasteEn'!L25</f>
        <v>0</v>
      </c>
    </row>
    <row r="157" spans="1:10" x14ac:dyDescent="0.35">
      <c r="A157" s="358" t="s">
        <v>990</v>
      </c>
      <c r="B157" s="358">
        <f>'1. FilerInfo'!$H$18</f>
        <v>0</v>
      </c>
      <c r="C157" s="358">
        <f>'1. FilerInfo'!$C$18</f>
        <v>0</v>
      </c>
      <c r="D157" s="358">
        <v>9</v>
      </c>
      <c r="E157" s="358" t="s">
        <v>365</v>
      </c>
      <c r="F157" s="358" t="s">
        <v>383</v>
      </c>
      <c r="G157" s="358" t="s">
        <v>266</v>
      </c>
      <c r="H157" s="358" t="s">
        <v>366</v>
      </c>
      <c r="I157" s="358" t="s">
        <v>384</v>
      </c>
      <c r="J157" s="360">
        <f>'9. RPS II WasteEn'!M25</f>
        <v>0</v>
      </c>
    </row>
    <row r="158" spans="1:10" x14ac:dyDescent="0.35">
      <c r="A158" s="358" t="s">
        <v>990</v>
      </c>
      <c r="B158" s="358">
        <f>'1. FilerInfo'!$H$18</f>
        <v>0</v>
      </c>
      <c r="C158" s="358">
        <f>'1. FilerInfo'!$C$18</f>
        <v>0</v>
      </c>
      <c r="D158" s="358">
        <v>10</v>
      </c>
      <c r="E158" s="358" t="s">
        <v>385</v>
      </c>
      <c r="F158" s="358" t="s">
        <v>1013</v>
      </c>
      <c r="G158" s="358" t="s">
        <v>266</v>
      </c>
      <c r="H158" s="358" t="s">
        <v>386</v>
      </c>
      <c r="I158" s="358" t="s">
        <v>387</v>
      </c>
      <c r="J158" s="360">
        <f>'10. APS'!C25</f>
        <v>0</v>
      </c>
    </row>
    <row r="159" spans="1:10" x14ac:dyDescent="0.35">
      <c r="A159" s="358" t="s">
        <v>990</v>
      </c>
      <c r="B159" s="358">
        <f>'1. FilerInfo'!$H$18</f>
        <v>0</v>
      </c>
      <c r="C159" s="358">
        <f>'1. FilerInfo'!$C$18</f>
        <v>0</v>
      </c>
      <c r="D159" s="358">
        <v>10</v>
      </c>
      <c r="E159" s="358" t="s">
        <v>385</v>
      </c>
      <c r="F159" s="358" t="s">
        <v>388</v>
      </c>
      <c r="G159" s="358" t="s">
        <v>266</v>
      </c>
      <c r="H159" s="358" t="s">
        <v>386</v>
      </c>
      <c r="I159" s="358" t="s">
        <v>389</v>
      </c>
      <c r="J159" s="360">
        <f>'10. APS'!D25</f>
        <v>0</v>
      </c>
    </row>
    <row r="160" spans="1:10" x14ac:dyDescent="0.35">
      <c r="A160" s="358" t="s">
        <v>990</v>
      </c>
      <c r="B160" s="358">
        <f>'1. FilerInfo'!$H$18</f>
        <v>0</v>
      </c>
      <c r="C160" s="358">
        <f>'1. FilerInfo'!$C$18</f>
        <v>0</v>
      </c>
      <c r="D160" s="358">
        <v>10</v>
      </c>
      <c r="E160" s="358" t="s">
        <v>385</v>
      </c>
      <c r="F160" s="358" t="s">
        <v>390</v>
      </c>
      <c r="G160" s="358" t="s">
        <v>266</v>
      </c>
      <c r="H160" s="358" t="s">
        <v>386</v>
      </c>
      <c r="I160" s="358" t="s">
        <v>391</v>
      </c>
      <c r="J160" s="360">
        <f>'10. APS'!E25</f>
        <v>0</v>
      </c>
    </row>
    <row r="161" spans="1:10" x14ac:dyDescent="0.35">
      <c r="A161" s="358" t="s">
        <v>990</v>
      </c>
      <c r="B161" s="358">
        <f>'1. FilerInfo'!$H$18</f>
        <v>0</v>
      </c>
      <c r="C161" s="358">
        <f>'1. FilerInfo'!$C$18</f>
        <v>0</v>
      </c>
      <c r="D161" s="358">
        <v>10</v>
      </c>
      <c r="E161" s="358" t="s">
        <v>385</v>
      </c>
      <c r="F161" s="358" t="s">
        <v>392</v>
      </c>
      <c r="G161" s="358" t="s">
        <v>266</v>
      </c>
      <c r="H161" s="358" t="s">
        <v>386</v>
      </c>
      <c r="I161" s="358" t="s">
        <v>393</v>
      </c>
      <c r="J161" s="360">
        <f>'10. APS'!F25</f>
        <v>0</v>
      </c>
    </row>
    <row r="162" spans="1:10" x14ac:dyDescent="0.35">
      <c r="A162" s="358" t="s">
        <v>990</v>
      </c>
      <c r="B162" s="358">
        <f>'1. FilerInfo'!$H$18</f>
        <v>0</v>
      </c>
      <c r="C162" s="358">
        <f>'1. FilerInfo'!$C$18</f>
        <v>0</v>
      </c>
      <c r="D162" s="358">
        <v>10</v>
      </c>
      <c r="E162" s="358" t="s">
        <v>385</v>
      </c>
      <c r="F162" s="358" t="s">
        <v>394</v>
      </c>
      <c r="G162" s="358" t="s">
        <v>266</v>
      </c>
      <c r="H162" s="358" t="s">
        <v>386</v>
      </c>
      <c r="I162" s="358" t="s">
        <v>395</v>
      </c>
      <c r="J162" s="360">
        <f>'10. APS'!G25</f>
        <v>0</v>
      </c>
    </row>
    <row r="163" spans="1:10" x14ac:dyDescent="0.35">
      <c r="A163" s="358" t="s">
        <v>990</v>
      </c>
      <c r="B163" s="358">
        <f>'1. FilerInfo'!$H$18</f>
        <v>0</v>
      </c>
      <c r="C163" s="358">
        <f>'1. FilerInfo'!$C$18</f>
        <v>0</v>
      </c>
      <c r="D163" s="358">
        <v>10</v>
      </c>
      <c r="E163" s="358" t="s">
        <v>385</v>
      </c>
      <c r="F163" s="358" t="s">
        <v>396</v>
      </c>
      <c r="G163" s="358" t="s">
        <v>266</v>
      </c>
      <c r="H163" s="358" t="s">
        <v>386</v>
      </c>
      <c r="I163" s="358" t="s">
        <v>397</v>
      </c>
      <c r="J163" s="360">
        <f>'10. APS'!H25</f>
        <v>0</v>
      </c>
    </row>
    <row r="164" spans="1:10" x14ac:dyDescent="0.35">
      <c r="A164" s="358" t="s">
        <v>990</v>
      </c>
      <c r="B164" s="358">
        <f>'1. FilerInfo'!$H$18</f>
        <v>0</v>
      </c>
      <c r="C164" s="358">
        <f>'1. FilerInfo'!$C$18</f>
        <v>0</v>
      </c>
      <c r="D164" s="358">
        <v>10</v>
      </c>
      <c r="E164" s="358" t="s">
        <v>385</v>
      </c>
      <c r="F164" s="358" t="s">
        <v>398</v>
      </c>
      <c r="G164" s="358" t="s">
        <v>266</v>
      </c>
      <c r="H164" s="358" t="s">
        <v>386</v>
      </c>
      <c r="I164" s="358" t="s">
        <v>399</v>
      </c>
      <c r="J164" s="360">
        <f>'10. APS'!I25</f>
        <v>0</v>
      </c>
    </row>
    <row r="165" spans="1:10" x14ac:dyDescent="0.35">
      <c r="A165" s="358" t="s">
        <v>990</v>
      </c>
      <c r="B165" s="358">
        <f>'1. FilerInfo'!$H$18</f>
        <v>0</v>
      </c>
      <c r="C165" s="358">
        <f>'1. FilerInfo'!$C$18</f>
        <v>0</v>
      </c>
      <c r="D165" s="358">
        <v>10</v>
      </c>
      <c r="E165" s="358" t="s">
        <v>385</v>
      </c>
      <c r="F165" s="358" t="s">
        <v>400</v>
      </c>
      <c r="G165" s="358" t="s">
        <v>266</v>
      </c>
      <c r="H165" s="358" t="s">
        <v>386</v>
      </c>
      <c r="I165" s="358" t="s">
        <v>401</v>
      </c>
      <c r="J165" s="360">
        <f>'10. APS'!J25</f>
        <v>0</v>
      </c>
    </row>
    <row r="166" spans="1:10" x14ac:dyDescent="0.35">
      <c r="A166" s="358" t="s">
        <v>990</v>
      </c>
      <c r="B166" s="358">
        <f>'1. FilerInfo'!$H$18</f>
        <v>0</v>
      </c>
      <c r="C166" s="358">
        <f>'1. FilerInfo'!$C$18</f>
        <v>0</v>
      </c>
      <c r="D166" s="358">
        <v>10</v>
      </c>
      <c r="E166" s="358" t="s">
        <v>385</v>
      </c>
      <c r="F166" s="358" t="s">
        <v>402</v>
      </c>
      <c r="G166" s="358" t="s">
        <v>266</v>
      </c>
      <c r="H166" s="358" t="s">
        <v>386</v>
      </c>
      <c r="I166" s="358" t="s">
        <v>403</v>
      </c>
      <c r="J166" s="360">
        <f>'10. APS'!K25</f>
        <v>0</v>
      </c>
    </row>
    <row r="167" spans="1:10" x14ac:dyDescent="0.35">
      <c r="A167" s="358" t="s">
        <v>990</v>
      </c>
      <c r="B167" s="358">
        <f>'1. FilerInfo'!$H$18</f>
        <v>0</v>
      </c>
      <c r="C167" s="358">
        <f>'1. FilerInfo'!$C$18</f>
        <v>0</v>
      </c>
      <c r="D167" s="358">
        <v>10</v>
      </c>
      <c r="E167" s="358" t="s">
        <v>385</v>
      </c>
      <c r="F167" s="358" t="s">
        <v>404</v>
      </c>
      <c r="G167" s="358" t="s">
        <v>266</v>
      </c>
      <c r="H167" s="358" t="s">
        <v>386</v>
      </c>
      <c r="I167" s="358" t="s">
        <v>405</v>
      </c>
      <c r="J167" s="360">
        <f>'10. APS'!L25</f>
        <v>0</v>
      </c>
    </row>
    <row r="168" spans="1:10" x14ac:dyDescent="0.35">
      <c r="A168" s="358" t="s">
        <v>990</v>
      </c>
      <c r="B168" s="358">
        <f>'1. FilerInfo'!$H$18</f>
        <v>0</v>
      </c>
      <c r="C168" s="358">
        <f>'1. FilerInfo'!$C$18</f>
        <v>0</v>
      </c>
      <c r="D168" s="358">
        <v>10</v>
      </c>
      <c r="E168" s="358" t="s">
        <v>385</v>
      </c>
      <c r="F168" s="358" t="s">
        <v>406</v>
      </c>
      <c r="G168" s="358" t="s">
        <v>266</v>
      </c>
      <c r="H168" s="358" t="s">
        <v>386</v>
      </c>
      <c r="I168" s="358" t="s">
        <v>407</v>
      </c>
      <c r="J168" s="360">
        <f>'10. APS'!M25</f>
        <v>0</v>
      </c>
    </row>
    <row r="169" spans="1:10" x14ac:dyDescent="0.35">
      <c r="A169" s="358" t="s">
        <v>990</v>
      </c>
      <c r="B169" s="358">
        <f>'1. FilerInfo'!$H$18</f>
        <v>0</v>
      </c>
      <c r="C169" s="358">
        <f>'1. FilerInfo'!$C$18</f>
        <v>0</v>
      </c>
      <c r="D169" s="344">
        <v>11</v>
      </c>
      <c r="E169" s="344" t="s">
        <v>408</v>
      </c>
      <c r="F169" s="358" t="s">
        <v>1013</v>
      </c>
      <c r="G169" s="358" t="s">
        <v>266</v>
      </c>
      <c r="H169" s="358" t="s">
        <v>409</v>
      </c>
      <c r="I169" s="358" t="s">
        <v>410</v>
      </c>
      <c r="J169" s="360">
        <f>'11. CPS'!C25</f>
        <v>0</v>
      </c>
    </row>
    <row r="170" spans="1:10" x14ac:dyDescent="0.35">
      <c r="A170" s="358" t="s">
        <v>990</v>
      </c>
      <c r="B170" s="358">
        <f>'1. FilerInfo'!$H$18</f>
        <v>0</v>
      </c>
      <c r="C170" s="358">
        <f>'1. FilerInfo'!$C$18</f>
        <v>0</v>
      </c>
      <c r="D170" s="344">
        <v>11</v>
      </c>
      <c r="E170" s="344" t="s">
        <v>408</v>
      </c>
      <c r="F170" s="358" t="s">
        <v>1028</v>
      </c>
      <c r="G170" s="358" t="s">
        <v>266</v>
      </c>
      <c r="H170" s="358" t="s">
        <v>409</v>
      </c>
      <c r="I170" s="358" t="s">
        <v>411</v>
      </c>
      <c r="J170" s="360">
        <f>'11. CPS'!D25</f>
        <v>0</v>
      </c>
    </row>
    <row r="171" spans="1:10" x14ac:dyDescent="0.35">
      <c r="A171" s="358" t="s">
        <v>990</v>
      </c>
      <c r="B171" s="358">
        <f>'1. FilerInfo'!$H$18</f>
        <v>0</v>
      </c>
      <c r="C171" s="358">
        <f>'1. FilerInfo'!$C$18</f>
        <v>0</v>
      </c>
      <c r="D171" s="344">
        <v>11</v>
      </c>
      <c r="E171" s="344" t="s">
        <v>408</v>
      </c>
      <c r="F171" s="358" t="s">
        <v>1029</v>
      </c>
      <c r="G171" s="358" t="s">
        <v>266</v>
      </c>
      <c r="H171" s="358" t="s">
        <v>409</v>
      </c>
      <c r="I171" s="358" t="s">
        <v>412</v>
      </c>
      <c r="J171" s="360">
        <f>'11. CPS'!E25</f>
        <v>0</v>
      </c>
    </row>
    <row r="172" spans="1:10" x14ac:dyDescent="0.35">
      <c r="A172" s="358" t="s">
        <v>990</v>
      </c>
      <c r="B172" s="358">
        <f>'1. FilerInfo'!$H$18</f>
        <v>0</v>
      </c>
      <c r="C172" s="358">
        <f>'1. FilerInfo'!$C$18</f>
        <v>0</v>
      </c>
      <c r="D172" s="344">
        <v>11</v>
      </c>
      <c r="E172" s="344" t="s">
        <v>408</v>
      </c>
      <c r="F172" s="358" t="s">
        <v>413</v>
      </c>
      <c r="G172" s="358" t="s">
        <v>266</v>
      </c>
      <c r="H172" s="358" t="s">
        <v>409</v>
      </c>
      <c r="I172" s="358" t="s">
        <v>414</v>
      </c>
      <c r="J172" s="360">
        <f>'11. CPS'!F25</f>
        <v>0</v>
      </c>
    </row>
    <row r="173" spans="1:10" x14ac:dyDescent="0.35">
      <c r="A173" s="358" t="s">
        <v>990</v>
      </c>
      <c r="B173" s="358">
        <f>'1. FilerInfo'!$H$18</f>
        <v>0</v>
      </c>
      <c r="C173" s="358">
        <f>'1. FilerInfo'!$C$18</f>
        <v>0</v>
      </c>
      <c r="D173" s="344">
        <v>11</v>
      </c>
      <c r="E173" s="344" t="s">
        <v>408</v>
      </c>
      <c r="F173" s="358" t="s">
        <v>415</v>
      </c>
      <c r="G173" s="358" t="s">
        <v>266</v>
      </c>
      <c r="H173" s="358" t="s">
        <v>409</v>
      </c>
      <c r="I173" s="358" t="s">
        <v>416</v>
      </c>
      <c r="J173" s="360">
        <f>'11. CPS'!G25</f>
        <v>0</v>
      </c>
    </row>
    <row r="174" spans="1:10" x14ac:dyDescent="0.35">
      <c r="A174" s="358" t="s">
        <v>990</v>
      </c>
      <c r="B174" s="358">
        <f>'1. FilerInfo'!$H$18</f>
        <v>0</v>
      </c>
      <c r="C174" s="358">
        <f>'1. FilerInfo'!$C$18</f>
        <v>0</v>
      </c>
      <c r="D174" s="344">
        <v>11</v>
      </c>
      <c r="E174" s="344" t="s">
        <v>408</v>
      </c>
      <c r="F174" s="358" t="s">
        <v>1064</v>
      </c>
      <c r="G174" s="358" t="s">
        <v>266</v>
      </c>
      <c r="H174" s="358" t="s">
        <v>409</v>
      </c>
      <c r="I174" s="358" t="s">
        <v>417</v>
      </c>
      <c r="J174" s="360">
        <f>'11. CPS'!H25</f>
        <v>0</v>
      </c>
    </row>
    <row r="175" spans="1:10" x14ac:dyDescent="0.35">
      <c r="A175" s="358" t="s">
        <v>990</v>
      </c>
      <c r="B175" s="358">
        <f>'1. FilerInfo'!$H$18</f>
        <v>0</v>
      </c>
      <c r="C175" s="358">
        <f>'1. FilerInfo'!$C$18</f>
        <v>0</v>
      </c>
      <c r="D175" s="344">
        <v>11</v>
      </c>
      <c r="E175" s="344" t="s">
        <v>408</v>
      </c>
      <c r="F175" s="358" t="s">
        <v>1065</v>
      </c>
      <c r="G175" s="358" t="s">
        <v>266</v>
      </c>
      <c r="H175" s="358" t="s">
        <v>409</v>
      </c>
      <c r="I175" s="358" t="s">
        <v>418</v>
      </c>
      <c r="J175" s="360">
        <f>'11. CPS'!I25</f>
        <v>0</v>
      </c>
    </row>
    <row r="176" spans="1:10" x14ac:dyDescent="0.35">
      <c r="A176" s="358" t="s">
        <v>990</v>
      </c>
      <c r="B176" s="358">
        <f>'1. FilerInfo'!$H$18</f>
        <v>0</v>
      </c>
      <c r="C176" s="358">
        <f>'1. FilerInfo'!$C$18</f>
        <v>0</v>
      </c>
      <c r="D176" s="344">
        <v>11</v>
      </c>
      <c r="E176" s="344" t="s">
        <v>408</v>
      </c>
      <c r="F176" s="358" t="s">
        <v>419</v>
      </c>
      <c r="G176" s="358" t="s">
        <v>266</v>
      </c>
      <c r="H176" s="358" t="s">
        <v>409</v>
      </c>
      <c r="I176" s="358" t="s">
        <v>420</v>
      </c>
      <c r="J176" s="360">
        <f>'11. CPS'!J25</f>
        <v>0</v>
      </c>
    </row>
    <row r="177" spans="1:10" x14ac:dyDescent="0.35">
      <c r="A177" s="358" t="s">
        <v>990</v>
      </c>
      <c r="B177" s="358">
        <f>'1. FilerInfo'!$H$18</f>
        <v>0</v>
      </c>
      <c r="C177" s="358">
        <f>'1. FilerInfo'!$C$18</f>
        <v>0</v>
      </c>
      <c r="D177" s="344">
        <v>11</v>
      </c>
      <c r="E177" s="344" t="s">
        <v>408</v>
      </c>
      <c r="F177" s="358" t="s">
        <v>421</v>
      </c>
      <c r="G177" s="358" t="s">
        <v>266</v>
      </c>
      <c r="H177" s="358" t="s">
        <v>409</v>
      </c>
      <c r="I177" s="358" t="s">
        <v>422</v>
      </c>
      <c r="J177" s="360">
        <f>'11. CPS'!K25</f>
        <v>0</v>
      </c>
    </row>
    <row r="178" spans="1:10" x14ac:dyDescent="0.35">
      <c r="A178" s="358" t="s">
        <v>990</v>
      </c>
      <c r="B178" s="358">
        <f>'1. FilerInfo'!$H$18</f>
        <v>0</v>
      </c>
      <c r="C178" s="358">
        <f>'1. FilerInfo'!$C$18</f>
        <v>0</v>
      </c>
      <c r="D178" s="344">
        <v>11</v>
      </c>
      <c r="E178" s="344" t="s">
        <v>408</v>
      </c>
      <c r="F178" s="358" t="s">
        <v>423</v>
      </c>
      <c r="G178" s="358" t="s">
        <v>266</v>
      </c>
      <c r="H178" s="358" t="s">
        <v>409</v>
      </c>
      <c r="I178" s="358" t="s">
        <v>424</v>
      </c>
      <c r="J178" s="360">
        <f>'11. CPS'!L25</f>
        <v>0</v>
      </c>
    </row>
    <row r="179" spans="1:10" x14ac:dyDescent="0.35">
      <c r="A179" s="358" t="s">
        <v>990</v>
      </c>
      <c r="B179" s="358">
        <f>'1. FilerInfo'!$H$18</f>
        <v>0</v>
      </c>
      <c r="C179" s="358">
        <f>'1. FilerInfo'!$C$18</f>
        <v>0</v>
      </c>
      <c r="D179" s="344">
        <v>11</v>
      </c>
      <c r="E179" s="344" t="s">
        <v>408</v>
      </c>
      <c r="F179" s="358" t="s">
        <v>425</v>
      </c>
      <c r="G179" s="358" t="s">
        <v>266</v>
      </c>
      <c r="H179" s="358" t="s">
        <v>409</v>
      </c>
      <c r="I179" s="358" t="s">
        <v>426</v>
      </c>
      <c r="J179" s="360">
        <f>'11. CPS'!M25</f>
        <v>0</v>
      </c>
    </row>
    <row r="180" spans="1:10" x14ac:dyDescent="0.35">
      <c r="A180" s="358" t="s">
        <v>990</v>
      </c>
      <c r="B180" s="358">
        <f>'1. FilerInfo'!$H$18</f>
        <v>0</v>
      </c>
      <c r="C180" s="358">
        <f>'1. FilerInfo'!$C$18</f>
        <v>0</v>
      </c>
      <c r="D180" s="344">
        <v>11</v>
      </c>
      <c r="E180" s="344" t="s">
        <v>408</v>
      </c>
      <c r="F180" s="358" t="s">
        <v>427</v>
      </c>
      <c r="G180" s="358" t="s">
        <v>266</v>
      </c>
      <c r="H180" s="358" t="s">
        <v>409</v>
      </c>
      <c r="I180" s="358" t="s">
        <v>428</v>
      </c>
      <c r="J180" s="360">
        <f>'11. CPS'!N25</f>
        <v>0</v>
      </c>
    </row>
    <row r="181" spans="1:10" x14ac:dyDescent="0.35">
      <c r="A181" s="358" t="s">
        <v>990</v>
      </c>
      <c r="B181" s="358">
        <f>'1. FilerInfo'!$H$18</f>
        <v>0</v>
      </c>
      <c r="C181" s="358">
        <f>'1. FilerInfo'!$C$18</f>
        <v>0</v>
      </c>
      <c r="D181" s="344">
        <v>11</v>
      </c>
      <c r="E181" s="344" t="s">
        <v>408</v>
      </c>
      <c r="F181" s="358" t="s">
        <v>429</v>
      </c>
      <c r="G181" s="358" t="s">
        <v>266</v>
      </c>
      <c r="H181" s="358" t="s">
        <v>409</v>
      </c>
      <c r="I181" s="358" t="s">
        <v>430</v>
      </c>
      <c r="J181" s="360">
        <f>'11. CPS'!O25</f>
        <v>0</v>
      </c>
    </row>
    <row r="182" spans="1:10" x14ac:dyDescent="0.35">
      <c r="A182" s="358" t="s">
        <v>990</v>
      </c>
      <c r="B182" s="358">
        <f>'1. FilerInfo'!$H$18</f>
        <v>0</v>
      </c>
      <c r="C182" s="358">
        <f>'1. FilerInfo'!$C$18</f>
        <v>0</v>
      </c>
      <c r="D182" s="358">
        <v>12</v>
      </c>
      <c r="E182" s="358" t="s">
        <v>431</v>
      </c>
      <c r="F182" s="358" t="s">
        <v>1013</v>
      </c>
      <c r="G182" s="358" t="s">
        <v>266</v>
      </c>
      <c r="H182" s="358" t="s">
        <v>432</v>
      </c>
      <c r="I182" s="363" t="s">
        <v>433</v>
      </c>
      <c r="J182" s="360">
        <f>'12. CES'!C25</f>
        <v>0</v>
      </c>
    </row>
    <row r="183" spans="1:10" x14ac:dyDescent="0.35">
      <c r="A183" s="358" t="s">
        <v>990</v>
      </c>
      <c r="B183" s="358">
        <f>'1. FilerInfo'!$H$18</f>
        <v>0</v>
      </c>
      <c r="C183" s="358">
        <f>'1. FilerInfo'!$C$18</f>
        <v>0</v>
      </c>
      <c r="D183" s="358">
        <v>12</v>
      </c>
      <c r="E183" s="358" t="s">
        <v>431</v>
      </c>
      <c r="F183" s="358" t="s">
        <v>434</v>
      </c>
      <c r="G183" s="358" t="s">
        <v>266</v>
      </c>
      <c r="H183" s="358" t="s">
        <v>432</v>
      </c>
      <c r="I183" s="363" t="s">
        <v>435</v>
      </c>
      <c r="J183" s="360">
        <f>'12. CES'!D25</f>
        <v>0</v>
      </c>
    </row>
    <row r="184" spans="1:10" x14ac:dyDescent="0.35">
      <c r="A184" s="358" t="s">
        <v>990</v>
      </c>
      <c r="B184" s="358">
        <f>'1. FilerInfo'!$H$18</f>
        <v>0</v>
      </c>
      <c r="C184" s="358">
        <f>'1. FilerInfo'!$C$18</f>
        <v>0</v>
      </c>
      <c r="D184" s="358">
        <v>12</v>
      </c>
      <c r="E184" s="358" t="s">
        <v>431</v>
      </c>
      <c r="F184" s="358" t="s">
        <v>436</v>
      </c>
      <c r="G184" s="358" t="s">
        <v>266</v>
      </c>
      <c r="H184" s="358" t="s">
        <v>432</v>
      </c>
      <c r="I184" s="363" t="s">
        <v>437</v>
      </c>
      <c r="J184" s="360">
        <f>'12. CES'!E25</f>
        <v>0</v>
      </c>
    </row>
    <row r="185" spans="1:10" x14ac:dyDescent="0.35">
      <c r="A185" s="358" t="s">
        <v>990</v>
      </c>
      <c r="B185" s="358">
        <f>'1. FilerInfo'!$H$18</f>
        <v>0</v>
      </c>
      <c r="C185" s="358">
        <f>'1. FilerInfo'!$C$18</f>
        <v>0</v>
      </c>
      <c r="D185" s="358">
        <v>12</v>
      </c>
      <c r="E185" s="358" t="s">
        <v>431</v>
      </c>
      <c r="F185" s="358" t="s">
        <v>438</v>
      </c>
      <c r="G185" s="358" t="s">
        <v>266</v>
      </c>
      <c r="H185" s="358" t="s">
        <v>432</v>
      </c>
      <c r="I185" s="363" t="s">
        <v>439</v>
      </c>
      <c r="J185" s="360">
        <f>'12. CES'!F25</f>
        <v>0</v>
      </c>
    </row>
    <row r="186" spans="1:10" x14ac:dyDescent="0.35">
      <c r="A186" s="358" t="s">
        <v>990</v>
      </c>
      <c r="B186" s="358">
        <f>'1. FilerInfo'!$H$18</f>
        <v>0</v>
      </c>
      <c r="C186" s="358">
        <f>'1. FilerInfo'!$C$18</f>
        <v>0</v>
      </c>
      <c r="D186" s="358">
        <v>12</v>
      </c>
      <c r="E186" s="358" t="s">
        <v>431</v>
      </c>
      <c r="F186" s="358" t="s">
        <v>440</v>
      </c>
      <c r="G186" s="358" t="s">
        <v>266</v>
      </c>
      <c r="H186" s="358" t="s">
        <v>432</v>
      </c>
      <c r="I186" s="363" t="s">
        <v>441</v>
      </c>
      <c r="J186" s="360">
        <f>'12. CES'!G25</f>
        <v>0</v>
      </c>
    </row>
    <row r="187" spans="1:10" x14ac:dyDescent="0.35">
      <c r="A187" s="358" t="s">
        <v>990</v>
      </c>
      <c r="B187" s="358">
        <f>'1. FilerInfo'!$H$18</f>
        <v>0</v>
      </c>
      <c r="C187" s="358">
        <f>'1. FilerInfo'!$C$18</f>
        <v>0</v>
      </c>
      <c r="D187" s="358">
        <v>12</v>
      </c>
      <c r="E187" s="358" t="s">
        <v>431</v>
      </c>
      <c r="F187" s="358" t="s">
        <v>442</v>
      </c>
      <c r="G187" s="358" t="s">
        <v>266</v>
      </c>
      <c r="H187" s="358" t="s">
        <v>432</v>
      </c>
      <c r="I187" s="363" t="s">
        <v>443</v>
      </c>
      <c r="J187" s="360">
        <f>'12. CES'!H25</f>
        <v>0</v>
      </c>
    </row>
    <row r="188" spans="1:10" x14ac:dyDescent="0.35">
      <c r="A188" s="358" t="s">
        <v>990</v>
      </c>
      <c r="B188" s="358">
        <f>'1. FilerInfo'!$H$18</f>
        <v>0</v>
      </c>
      <c r="C188" s="358">
        <f>'1. FilerInfo'!$C$18</f>
        <v>0</v>
      </c>
      <c r="D188" s="358">
        <v>12</v>
      </c>
      <c r="E188" s="358" t="s">
        <v>431</v>
      </c>
      <c r="F188" s="358" t="s">
        <v>444</v>
      </c>
      <c r="G188" s="358" t="s">
        <v>266</v>
      </c>
      <c r="H188" s="358" t="s">
        <v>432</v>
      </c>
      <c r="I188" s="363" t="s">
        <v>445</v>
      </c>
      <c r="J188" s="360">
        <f>'12. CES'!I25</f>
        <v>0</v>
      </c>
    </row>
    <row r="189" spans="1:10" x14ac:dyDescent="0.35">
      <c r="A189" s="358" t="s">
        <v>990</v>
      </c>
      <c r="B189" s="358">
        <f>'1. FilerInfo'!$H$18</f>
        <v>0</v>
      </c>
      <c r="C189" s="358">
        <f>'1. FilerInfo'!$C$18</f>
        <v>0</v>
      </c>
      <c r="D189" s="358">
        <v>12</v>
      </c>
      <c r="E189" s="358" t="s">
        <v>431</v>
      </c>
      <c r="F189" s="358" t="s">
        <v>446</v>
      </c>
      <c r="G189" s="358" t="s">
        <v>266</v>
      </c>
      <c r="H189" s="358" t="s">
        <v>432</v>
      </c>
      <c r="I189" s="363" t="s">
        <v>447</v>
      </c>
      <c r="J189" s="360">
        <f>'12. CES'!J25</f>
        <v>0</v>
      </c>
    </row>
    <row r="190" spans="1:10" x14ac:dyDescent="0.35">
      <c r="A190" s="358" t="s">
        <v>990</v>
      </c>
      <c r="B190" s="358">
        <f>'1. FilerInfo'!$H$18</f>
        <v>0</v>
      </c>
      <c r="C190" s="358">
        <f>'1. FilerInfo'!$C$18</f>
        <v>0</v>
      </c>
      <c r="D190" s="358">
        <v>12</v>
      </c>
      <c r="E190" s="358" t="s">
        <v>431</v>
      </c>
      <c r="F190" s="358" t="s">
        <v>448</v>
      </c>
      <c r="G190" s="358" t="s">
        <v>266</v>
      </c>
      <c r="H190" s="358" t="s">
        <v>432</v>
      </c>
      <c r="I190" s="363" t="s">
        <v>449</v>
      </c>
      <c r="J190" s="360">
        <f>'12. CES'!K25</f>
        <v>0</v>
      </c>
    </row>
    <row r="191" spans="1:10" x14ac:dyDescent="0.35">
      <c r="A191" s="358" t="s">
        <v>990</v>
      </c>
      <c r="B191" s="358">
        <f>'1. FilerInfo'!$H$18</f>
        <v>0</v>
      </c>
      <c r="C191" s="358">
        <f>'1. FilerInfo'!$C$18</f>
        <v>0</v>
      </c>
      <c r="D191" s="358">
        <v>12</v>
      </c>
      <c r="E191" s="358" t="s">
        <v>431</v>
      </c>
      <c r="F191" s="358" t="s">
        <v>450</v>
      </c>
      <c r="G191" s="358" t="s">
        <v>266</v>
      </c>
      <c r="H191" s="358" t="s">
        <v>432</v>
      </c>
      <c r="I191" s="363" t="s">
        <v>451</v>
      </c>
      <c r="J191" s="360">
        <f>'12. CES'!L25</f>
        <v>0</v>
      </c>
    </row>
    <row r="192" spans="1:10" x14ac:dyDescent="0.35">
      <c r="A192" s="358" t="s">
        <v>990</v>
      </c>
      <c r="B192" s="358">
        <f>'1. FilerInfo'!$H$18</f>
        <v>0</v>
      </c>
      <c r="C192" s="358">
        <f>'1. FilerInfo'!$C$18</f>
        <v>0</v>
      </c>
      <c r="D192" s="358">
        <v>12</v>
      </c>
      <c r="E192" s="358" t="s">
        <v>431</v>
      </c>
      <c r="F192" s="358" t="s">
        <v>452</v>
      </c>
      <c r="G192" s="358" t="s">
        <v>266</v>
      </c>
      <c r="H192" s="358" t="s">
        <v>432</v>
      </c>
      <c r="I192" s="363" t="s">
        <v>453</v>
      </c>
      <c r="J192" s="360">
        <f>'12. CES'!M25</f>
        <v>0</v>
      </c>
    </row>
    <row r="193" spans="1:10" x14ac:dyDescent="0.35">
      <c r="A193" s="358" t="s">
        <v>990</v>
      </c>
      <c r="B193" s="358">
        <f>'1. FilerInfo'!$H$18</f>
        <v>0</v>
      </c>
      <c r="C193" s="358">
        <f>'1. FilerInfo'!$C$18</f>
        <v>0</v>
      </c>
      <c r="D193" s="358">
        <v>12</v>
      </c>
      <c r="E193" s="358" t="s">
        <v>431</v>
      </c>
      <c r="F193" s="358" t="s">
        <v>454</v>
      </c>
      <c r="G193" s="358" t="s">
        <v>266</v>
      </c>
      <c r="H193" s="358" t="s">
        <v>432</v>
      </c>
      <c r="I193" s="363" t="s">
        <v>455</v>
      </c>
      <c r="J193" s="360">
        <f>'12. CES'!N25</f>
        <v>0</v>
      </c>
    </row>
    <row r="194" spans="1:10" x14ac:dyDescent="0.35">
      <c r="A194" s="358" t="s">
        <v>990</v>
      </c>
      <c r="B194" s="358">
        <f>'1. FilerInfo'!$H$18</f>
        <v>0</v>
      </c>
      <c r="C194" s="358">
        <f>'1. FilerInfo'!$C$18</f>
        <v>0</v>
      </c>
      <c r="D194" s="358">
        <v>12</v>
      </c>
      <c r="E194" s="358" t="s">
        <v>431</v>
      </c>
      <c r="F194" s="358" t="s">
        <v>456</v>
      </c>
      <c r="G194" s="358" t="s">
        <v>266</v>
      </c>
      <c r="H194" s="358" t="s">
        <v>432</v>
      </c>
      <c r="I194" s="363" t="s">
        <v>457</v>
      </c>
      <c r="J194" s="360">
        <f>'12. CES'!O25</f>
        <v>0</v>
      </c>
    </row>
    <row r="195" spans="1:10" x14ac:dyDescent="0.35">
      <c r="A195" s="358" t="s">
        <v>990</v>
      </c>
      <c r="B195" s="358">
        <f>'1. FilerInfo'!$H$18</f>
        <v>0</v>
      </c>
      <c r="C195" s="358">
        <f>'1. FilerInfo'!$C$18</f>
        <v>0</v>
      </c>
      <c r="D195" s="358">
        <v>13</v>
      </c>
      <c r="E195" s="358" t="s">
        <v>458</v>
      </c>
      <c r="F195" s="358" t="s">
        <v>1013</v>
      </c>
      <c r="G195" s="358" t="s">
        <v>266</v>
      </c>
      <c r="H195" s="358" t="s">
        <v>459</v>
      </c>
      <c r="I195" s="358" t="s">
        <v>460</v>
      </c>
      <c r="J195" s="360">
        <f>'13. CES-E'!C25</f>
        <v>0</v>
      </c>
    </row>
    <row r="196" spans="1:10" x14ac:dyDescent="0.35">
      <c r="A196" s="358" t="s">
        <v>990</v>
      </c>
      <c r="B196" s="358">
        <f>'1. FilerInfo'!$H$18</f>
        <v>0</v>
      </c>
      <c r="C196" s="358">
        <f>'1. FilerInfo'!$C$18</f>
        <v>0</v>
      </c>
      <c r="D196" s="358">
        <v>13</v>
      </c>
      <c r="E196" s="358" t="s">
        <v>458</v>
      </c>
      <c r="F196" s="358" t="s">
        <v>1066</v>
      </c>
      <c r="G196" s="358" t="s">
        <v>266</v>
      </c>
      <c r="H196" s="358" t="s">
        <v>459</v>
      </c>
      <c r="I196" s="358" t="s">
        <v>461</v>
      </c>
      <c r="J196" s="360">
        <f>'13. CES-E'!D25</f>
        <v>0</v>
      </c>
    </row>
    <row r="197" spans="1:10" x14ac:dyDescent="0.35">
      <c r="A197" s="358" t="s">
        <v>990</v>
      </c>
      <c r="B197" s="358">
        <f>'1. FilerInfo'!$H$18</f>
        <v>0</v>
      </c>
      <c r="C197" s="358">
        <f>'1. FilerInfo'!$C$18</f>
        <v>0</v>
      </c>
      <c r="D197" s="358">
        <v>13</v>
      </c>
      <c r="E197" s="358" t="s">
        <v>458</v>
      </c>
      <c r="F197" s="358" t="s">
        <v>462</v>
      </c>
      <c r="G197" s="358" t="s">
        <v>266</v>
      </c>
      <c r="H197" s="358" t="s">
        <v>459</v>
      </c>
      <c r="I197" s="358" t="s">
        <v>463</v>
      </c>
      <c r="J197" s="360">
        <f>'13. CES-E'!E25</f>
        <v>0</v>
      </c>
    </row>
    <row r="198" spans="1:10" x14ac:dyDescent="0.35">
      <c r="A198" s="358" t="s">
        <v>990</v>
      </c>
      <c r="B198" s="358">
        <f>'1. FilerInfo'!$H$18</f>
        <v>0</v>
      </c>
      <c r="C198" s="358">
        <f>'1. FilerInfo'!$C$18</f>
        <v>0</v>
      </c>
      <c r="D198" s="358">
        <v>13</v>
      </c>
      <c r="E198" s="358" t="s">
        <v>458</v>
      </c>
      <c r="F198" s="358" t="s">
        <v>464</v>
      </c>
      <c r="G198" s="358" t="s">
        <v>266</v>
      </c>
      <c r="H198" s="358" t="s">
        <v>459</v>
      </c>
      <c r="I198" s="358" t="s">
        <v>465</v>
      </c>
      <c r="J198" s="360">
        <f>'13. CES-E'!F25</f>
        <v>0</v>
      </c>
    </row>
    <row r="199" spans="1:10" x14ac:dyDescent="0.35">
      <c r="A199" s="358" t="s">
        <v>990</v>
      </c>
      <c r="B199" s="358">
        <f>'1. FilerInfo'!$H$18</f>
        <v>0</v>
      </c>
      <c r="C199" s="358">
        <f>'1. FilerInfo'!$C$18</f>
        <v>0</v>
      </c>
      <c r="D199" s="358">
        <v>13</v>
      </c>
      <c r="E199" s="358" t="s">
        <v>458</v>
      </c>
      <c r="F199" s="358" t="s">
        <v>466</v>
      </c>
      <c r="G199" s="358" t="s">
        <v>266</v>
      </c>
      <c r="H199" s="358" t="s">
        <v>459</v>
      </c>
      <c r="I199" s="358" t="s">
        <v>467</v>
      </c>
      <c r="J199" s="360">
        <f>'13. CES-E'!G25</f>
        <v>0</v>
      </c>
    </row>
    <row r="200" spans="1:10" x14ac:dyDescent="0.35">
      <c r="A200" s="358" t="s">
        <v>990</v>
      </c>
      <c r="B200" s="358">
        <f>'1. FilerInfo'!$H$18</f>
        <v>0</v>
      </c>
      <c r="C200" s="358">
        <f>'1. FilerInfo'!$C$18</f>
        <v>0</v>
      </c>
      <c r="D200" s="358">
        <v>13</v>
      </c>
      <c r="E200" s="358" t="s">
        <v>458</v>
      </c>
      <c r="F200" s="358" t="s">
        <v>468</v>
      </c>
      <c r="G200" s="358" t="s">
        <v>266</v>
      </c>
      <c r="H200" s="358" t="s">
        <v>459</v>
      </c>
      <c r="I200" s="358" t="s">
        <v>469</v>
      </c>
      <c r="J200" s="360">
        <f>'13. CES-E'!H25</f>
        <v>0</v>
      </c>
    </row>
    <row r="201" spans="1:10" x14ac:dyDescent="0.35">
      <c r="A201" s="358" t="s">
        <v>990</v>
      </c>
      <c r="B201" s="358">
        <f>'1. FilerInfo'!$H$18</f>
        <v>0</v>
      </c>
      <c r="C201" s="358">
        <f>'1. FilerInfo'!$C$18</f>
        <v>0</v>
      </c>
      <c r="D201" s="358">
        <v>13</v>
      </c>
      <c r="E201" s="358" t="s">
        <v>458</v>
      </c>
      <c r="F201" s="358" t="s">
        <v>470</v>
      </c>
      <c r="G201" s="358" t="s">
        <v>266</v>
      </c>
      <c r="H201" s="358" t="s">
        <v>459</v>
      </c>
      <c r="I201" s="358" t="s">
        <v>471</v>
      </c>
      <c r="J201" s="360">
        <f>'13. CES-E'!I25</f>
        <v>0</v>
      </c>
    </row>
    <row r="202" spans="1:10" x14ac:dyDescent="0.35">
      <c r="A202" s="358" t="s">
        <v>990</v>
      </c>
      <c r="B202" s="358">
        <f>'1. FilerInfo'!$H$18</f>
        <v>0</v>
      </c>
      <c r="C202" s="358">
        <f>'1. FilerInfo'!$C$18</f>
        <v>0</v>
      </c>
      <c r="D202" s="358">
        <v>13</v>
      </c>
      <c r="E202" s="358" t="s">
        <v>458</v>
      </c>
      <c r="F202" s="358" t="s">
        <v>472</v>
      </c>
      <c r="G202" s="358" t="s">
        <v>266</v>
      </c>
      <c r="H202" s="358" t="s">
        <v>459</v>
      </c>
      <c r="I202" s="364" t="s">
        <v>473</v>
      </c>
      <c r="J202" s="360">
        <f>'13. CES-E'!J25</f>
        <v>0</v>
      </c>
    </row>
    <row r="203" spans="1:10" x14ac:dyDescent="0.35">
      <c r="A203" s="358" t="s">
        <v>990</v>
      </c>
      <c r="B203" s="358">
        <f>'1. FilerInfo'!$H$18</f>
        <v>0</v>
      </c>
      <c r="C203" s="358">
        <f>'1. FilerInfo'!$C$18</f>
        <v>0</v>
      </c>
      <c r="D203" s="358">
        <v>13</v>
      </c>
      <c r="E203" s="358" t="s">
        <v>458</v>
      </c>
      <c r="F203" s="358" t="s">
        <v>474</v>
      </c>
      <c r="G203" s="358" t="s">
        <v>266</v>
      </c>
      <c r="H203" s="358" t="s">
        <v>459</v>
      </c>
      <c r="I203" s="358" t="s">
        <v>475</v>
      </c>
      <c r="J203" s="360">
        <f>'13. CES-E'!K25</f>
        <v>0</v>
      </c>
    </row>
    <row r="204" spans="1:10" x14ac:dyDescent="0.35">
      <c r="A204" s="358" t="s">
        <v>990</v>
      </c>
      <c r="B204" s="358">
        <f>'1. FilerInfo'!$H$18</f>
        <v>0</v>
      </c>
      <c r="C204" s="358">
        <f>'1. FilerInfo'!$C$18</f>
        <v>0</v>
      </c>
      <c r="D204" s="358">
        <v>13</v>
      </c>
      <c r="E204" s="358" t="s">
        <v>458</v>
      </c>
      <c r="F204" s="358" t="s">
        <v>476</v>
      </c>
      <c r="G204" s="358" t="s">
        <v>266</v>
      </c>
      <c r="H204" s="358" t="s">
        <v>459</v>
      </c>
      <c r="I204" s="358" t="s">
        <v>477</v>
      </c>
      <c r="J204" s="360">
        <f>'13. CES-E'!L25</f>
        <v>0</v>
      </c>
    </row>
    <row r="205" spans="1:10" x14ac:dyDescent="0.35">
      <c r="A205" s="358" t="s">
        <v>990</v>
      </c>
      <c r="B205" s="358">
        <f>'1. FilerInfo'!$H$18</f>
        <v>0</v>
      </c>
      <c r="C205" s="358">
        <f>'1. FilerInfo'!$C$18</f>
        <v>0</v>
      </c>
      <c r="D205" s="358">
        <v>13</v>
      </c>
      <c r="E205" s="358" t="s">
        <v>458</v>
      </c>
      <c r="F205" s="358" t="s">
        <v>478</v>
      </c>
      <c r="G205" s="358" t="s">
        <v>266</v>
      </c>
      <c r="H205" s="358" t="s">
        <v>459</v>
      </c>
      <c r="I205" s="358" t="s">
        <v>479</v>
      </c>
      <c r="J205" s="360">
        <f>'13. CES-E'!M25</f>
        <v>0</v>
      </c>
    </row>
    <row r="206" spans="1:10" x14ac:dyDescent="0.35">
      <c r="A206" s="358" t="s">
        <v>990</v>
      </c>
      <c r="B206" s="358">
        <f>'1. FilerInfo'!$H$18</f>
        <v>0</v>
      </c>
      <c r="C206" s="358">
        <f>'1. FilerInfo'!$C$18</f>
        <v>0</v>
      </c>
      <c r="D206" s="358">
        <v>14</v>
      </c>
      <c r="E206" s="358" t="s">
        <v>480</v>
      </c>
      <c r="F206" s="358" t="s">
        <v>480</v>
      </c>
      <c r="G206" s="358" t="s">
        <v>481</v>
      </c>
      <c r="H206" s="358" t="s">
        <v>482</v>
      </c>
      <c r="I206" s="358" t="s">
        <v>483</v>
      </c>
      <c r="J206" s="358" t="e">
        <f>#REF!</f>
        <v>#REF!</v>
      </c>
    </row>
    <row r="207" spans="1:10" x14ac:dyDescent="0.35">
      <c r="A207" s="358" t="s">
        <v>990</v>
      </c>
      <c r="B207" s="358">
        <f>'1. FilerInfo'!$H$18</f>
        <v>0</v>
      </c>
      <c r="C207" s="358">
        <f>'1. FilerInfo'!$C$18</f>
        <v>0</v>
      </c>
      <c r="D207" s="358">
        <v>14</v>
      </c>
      <c r="E207" s="358" t="s">
        <v>480</v>
      </c>
      <c r="F207" s="358" t="s">
        <v>480</v>
      </c>
      <c r="G207" s="358" t="s">
        <v>481</v>
      </c>
      <c r="H207" s="358" t="s">
        <v>482</v>
      </c>
      <c r="I207" s="358" t="s">
        <v>484</v>
      </c>
      <c r="J207" s="360" t="e">
        <f>#REF!</f>
        <v>#REF!</v>
      </c>
    </row>
    <row r="208" spans="1:10" x14ac:dyDescent="0.35">
      <c r="A208" s="358" t="s">
        <v>990</v>
      </c>
      <c r="B208" s="358">
        <f>'1. FilerInfo'!$H$18</f>
        <v>0</v>
      </c>
      <c r="C208" s="358">
        <f>'1. FilerInfo'!$C$18</f>
        <v>0</v>
      </c>
      <c r="D208" s="358">
        <v>14</v>
      </c>
      <c r="E208" s="358" t="s">
        <v>480</v>
      </c>
      <c r="F208" s="358" t="s">
        <v>480</v>
      </c>
      <c r="G208" s="358" t="s">
        <v>481</v>
      </c>
      <c r="H208" s="358" t="s">
        <v>482</v>
      </c>
      <c r="I208" s="358" t="s">
        <v>485</v>
      </c>
      <c r="J208" s="360" t="e">
        <f>#REF!</f>
        <v>#REF!</v>
      </c>
    </row>
    <row r="209" spans="1:10" x14ac:dyDescent="0.35">
      <c r="A209" s="358" t="s">
        <v>990</v>
      </c>
      <c r="B209" s="358">
        <f>'1. FilerInfo'!$H$18</f>
        <v>0</v>
      </c>
      <c r="C209" s="358">
        <f>'1. FilerInfo'!$C$18</f>
        <v>0</v>
      </c>
      <c r="D209" s="358">
        <v>14</v>
      </c>
      <c r="E209" s="358" t="s">
        <v>480</v>
      </c>
      <c r="F209" s="358" t="s">
        <v>480</v>
      </c>
      <c r="G209" s="358" t="s">
        <v>481</v>
      </c>
      <c r="H209" s="358" t="s">
        <v>482</v>
      </c>
      <c r="I209" s="358" t="s">
        <v>486</v>
      </c>
      <c r="J209" s="360" t="e">
        <f>#REF!</f>
        <v>#REF!</v>
      </c>
    </row>
    <row r="210" spans="1:10" x14ac:dyDescent="0.35">
      <c r="A210" s="358" t="s">
        <v>990</v>
      </c>
      <c r="B210" s="358">
        <f>'1. FilerInfo'!$H$18</f>
        <v>0</v>
      </c>
      <c r="C210" s="358">
        <f>'1. FilerInfo'!$C$18</f>
        <v>0</v>
      </c>
      <c r="D210" s="358">
        <v>14</v>
      </c>
      <c r="E210" s="358" t="s">
        <v>480</v>
      </c>
      <c r="F210" s="358" t="s">
        <v>480</v>
      </c>
      <c r="G210" s="358" t="s">
        <v>481</v>
      </c>
      <c r="H210" s="358" t="s">
        <v>482</v>
      </c>
      <c r="I210" s="358" t="s">
        <v>487</v>
      </c>
      <c r="J210" s="358" t="e">
        <f>#REF!</f>
        <v>#REF!</v>
      </c>
    </row>
    <row r="211" spans="1:10" x14ac:dyDescent="0.35">
      <c r="A211" s="358" t="s">
        <v>990</v>
      </c>
      <c r="B211" s="358">
        <f>'1. FilerInfo'!$H$18</f>
        <v>0</v>
      </c>
      <c r="C211" s="358">
        <f>'1. FilerInfo'!$C$18</f>
        <v>0</v>
      </c>
      <c r="D211" s="358">
        <v>14</v>
      </c>
      <c r="E211" s="358" t="s">
        <v>480</v>
      </c>
      <c r="F211" s="358" t="s">
        <v>480</v>
      </c>
      <c r="G211" s="358" t="s">
        <v>481</v>
      </c>
      <c r="H211" s="358" t="s">
        <v>482</v>
      </c>
      <c r="I211" s="358" t="s">
        <v>488</v>
      </c>
      <c r="J211" s="358" t="e">
        <f>#REF!</f>
        <v>#REF!</v>
      </c>
    </row>
    <row r="212" spans="1:10" x14ac:dyDescent="0.35">
      <c r="A212" s="358" t="s">
        <v>990</v>
      </c>
      <c r="B212" s="358">
        <f>'1. FilerInfo'!$H$18</f>
        <v>0</v>
      </c>
      <c r="C212" s="358">
        <f>'1. FilerInfo'!$C$18</f>
        <v>0</v>
      </c>
      <c r="D212" s="358">
        <v>14</v>
      </c>
      <c r="E212" s="358" t="s">
        <v>480</v>
      </c>
      <c r="F212" s="358" t="s">
        <v>480</v>
      </c>
      <c r="G212" s="358" t="s">
        <v>481</v>
      </c>
      <c r="H212" s="358" t="s">
        <v>482</v>
      </c>
      <c r="I212" s="358" t="s">
        <v>489</v>
      </c>
      <c r="J212" s="358" t="e">
        <f>#REF!</f>
        <v>#REF!</v>
      </c>
    </row>
    <row r="213" spans="1:10" x14ac:dyDescent="0.35">
      <c r="A213" s="358" t="s">
        <v>990</v>
      </c>
      <c r="B213" s="358">
        <f>'1. FilerInfo'!$H$18</f>
        <v>0</v>
      </c>
      <c r="C213" s="358">
        <f>'1. FilerInfo'!$C$18</f>
        <v>0</v>
      </c>
      <c r="D213" s="358">
        <v>14</v>
      </c>
      <c r="E213" s="358" t="s">
        <v>480</v>
      </c>
      <c r="F213" s="358" t="s">
        <v>480</v>
      </c>
      <c r="G213" s="358" t="s">
        <v>481</v>
      </c>
      <c r="H213" s="358" t="s">
        <v>482</v>
      </c>
      <c r="I213" s="358" t="s">
        <v>490</v>
      </c>
      <c r="J213" s="358" t="e">
        <f>#REF!</f>
        <v>#REF!</v>
      </c>
    </row>
    <row r="214" spans="1:10" x14ac:dyDescent="0.35">
      <c r="A214" s="358" t="s">
        <v>990</v>
      </c>
      <c r="B214" s="358">
        <f>'1. FilerInfo'!$H$18</f>
        <v>0</v>
      </c>
      <c r="C214" s="358">
        <f>'1. FilerInfo'!$C$18</f>
        <v>0</v>
      </c>
      <c r="D214" s="358">
        <v>14</v>
      </c>
      <c r="E214" s="358" t="s">
        <v>480</v>
      </c>
      <c r="F214" s="358" t="s">
        <v>480</v>
      </c>
      <c r="G214" s="358" t="s">
        <v>491</v>
      </c>
      <c r="H214" s="358" t="s">
        <v>482</v>
      </c>
      <c r="I214" s="358" t="s">
        <v>492</v>
      </c>
      <c r="J214" s="360" t="e">
        <f>#REF!</f>
        <v>#REF!</v>
      </c>
    </row>
    <row r="215" spans="1:10" x14ac:dyDescent="0.35">
      <c r="A215" s="358" t="s">
        <v>990</v>
      </c>
      <c r="B215" s="358">
        <f>'1. FilerInfo'!$H$18</f>
        <v>0</v>
      </c>
      <c r="C215" s="358">
        <f>'1. FilerInfo'!$C$18</f>
        <v>0</v>
      </c>
      <c r="D215" s="358">
        <v>14</v>
      </c>
      <c r="E215" s="358" t="s">
        <v>480</v>
      </c>
      <c r="F215" s="358" t="s">
        <v>480</v>
      </c>
      <c r="G215" s="358" t="s">
        <v>491</v>
      </c>
      <c r="H215" s="358" t="s">
        <v>482</v>
      </c>
      <c r="I215" s="358" t="s">
        <v>493</v>
      </c>
      <c r="J215" s="360" t="e">
        <f>#REF!</f>
        <v>#REF!</v>
      </c>
    </row>
    <row r="216" spans="1:10" x14ac:dyDescent="0.35">
      <c r="A216" s="358" t="s">
        <v>990</v>
      </c>
      <c r="B216" s="358">
        <f>'1. FilerInfo'!$H$18</f>
        <v>0</v>
      </c>
      <c r="C216" s="358">
        <f>'1. FilerInfo'!$C$18</f>
        <v>0</v>
      </c>
      <c r="D216" s="358">
        <v>14</v>
      </c>
      <c r="E216" s="358" t="s">
        <v>480</v>
      </c>
      <c r="F216" s="358" t="s">
        <v>480</v>
      </c>
      <c r="G216" s="358" t="s">
        <v>491</v>
      </c>
      <c r="H216" s="358" t="s">
        <v>482</v>
      </c>
      <c r="I216" s="358" t="s">
        <v>494</v>
      </c>
      <c r="J216" s="360" t="e">
        <f>#REF!</f>
        <v>#REF!</v>
      </c>
    </row>
    <row r="217" spans="1:10" x14ac:dyDescent="0.35">
      <c r="A217" s="358" t="s">
        <v>990</v>
      </c>
      <c r="B217" s="358">
        <f>'1. FilerInfo'!$H$18</f>
        <v>0</v>
      </c>
      <c r="C217" s="358">
        <f>'1. FilerInfo'!$C$18</f>
        <v>0</v>
      </c>
      <c r="D217" s="358">
        <v>14</v>
      </c>
      <c r="E217" s="358" t="s">
        <v>480</v>
      </c>
      <c r="F217" s="358" t="s">
        <v>480</v>
      </c>
      <c r="G217" s="358" t="s">
        <v>491</v>
      </c>
      <c r="H217" s="358" t="s">
        <v>482</v>
      </c>
      <c r="I217" s="358" t="s">
        <v>495</v>
      </c>
      <c r="J217" s="360" t="e">
        <f>#REF!</f>
        <v>#REF!</v>
      </c>
    </row>
    <row r="218" spans="1:10" x14ac:dyDescent="0.35">
      <c r="A218" s="358" t="s">
        <v>990</v>
      </c>
      <c r="B218" s="358">
        <f>'1. FilerInfo'!$H$18</f>
        <v>0</v>
      </c>
      <c r="C218" s="358">
        <f>'1. FilerInfo'!$C$18</f>
        <v>0</v>
      </c>
      <c r="D218" s="358">
        <v>14</v>
      </c>
      <c r="E218" s="358" t="s">
        <v>480</v>
      </c>
      <c r="F218" s="358" t="s">
        <v>480</v>
      </c>
      <c r="G218" s="358" t="s">
        <v>481</v>
      </c>
      <c r="H218" s="358" t="s">
        <v>482</v>
      </c>
      <c r="I218" s="358" t="s">
        <v>496</v>
      </c>
      <c r="J218" s="358" t="e">
        <f>#REF!</f>
        <v>#REF!</v>
      </c>
    </row>
    <row r="219" spans="1:10" x14ac:dyDescent="0.35">
      <c r="A219" s="358" t="s">
        <v>990</v>
      </c>
      <c r="B219" s="358">
        <f>'1. FilerInfo'!$H$18</f>
        <v>0</v>
      </c>
      <c r="C219" s="358">
        <f>'1. FilerInfo'!$C$18</f>
        <v>0</v>
      </c>
      <c r="D219" s="358">
        <v>14</v>
      </c>
      <c r="E219" s="358" t="s">
        <v>480</v>
      </c>
      <c r="F219" s="358" t="s">
        <v>480</v>
      </c>
      <c r="G219" s="358" t="s">
        <v>481</v>
      </c>
      <c r="H219" s="358" t="s">
        <v>482</v>
      </c>
      <c r="I219" s="358" t="s">
        <v>497</v>
      </c>
      <c r="J219" s="358" t="e">
        <f>#REF!</f>
        <v>#REF!</v>
      </c>
    </row>
    <row r="220" spans="1:10" x14ac:dyDescent="0.35">
      <c r="A220" s="358" t="s">
        <v>990</v>
      </c>
      <c r="B220" s="358">
        <f>'1. FilerInfo'!$H$18</f>
        <v>0</v>
      </c>
      <c r="C220" s="358">
        <f>'1. FilerInfo'!$C$18</f>
        <v>0</v>
      </c>
      <c r="D220" s="358">
        <v>15</v>
      </c>
      <c r="E220" s="358" t="s">
        <v>498</v>
      </c>
      <c r="F220" s="358" t="s">
        <v>499</v>
      </c>
      <c r="G220" s="358" t="s">
        <v>266</v>
      </c>
      <c r="H220" s="358" t="s">
        <v>500</v>
      </c>
      <c r="I220" s="358" t="s">
        <v>501</v>
      </c>
      <c r="J220" s="360">
        <f>'15. Green'!D24</f>
        <v>0</v>
      </c>
    </row>
    <row r="221" spans="1:10" x14ac:dyDescent="0.35">
      <c r="A221" s="358" t="s">
        <v>990</v>
      </c>
      <c r="B221" s="358">
        <f>'1. FilerInfo'!$H$18</f>
        <v>0</v>
      </c>
      <c r="C221" s="358">
        <f>'1. FilerInfo'!$C$18</f>
        <v>0</v>
      </c>
      <c r="D221" s="358">
        <v>15</v>
      </c>
      <c r="E221" s="358" t="s">
        <v>498</v>
      </c>
      <c r="F221" s="358" t="s">
        <v>502</v>
      </c>
      <c r="G221" s="358" t="s">
        <v>266</v>
      </c>
      <c r="H221" s="358" t="s">
        <v>500</v>
      </c>
      <c r="I221" s="358" t="s">
        <v>503</v>
      </c>
      <c r="J221" s="360">
        <f>'15. Green'!E24</f>
        <v>0</v>
      </c>
    </row>
    <row r="222" spans="1:10" x14ac:dyDescent="0.35">
      <c r="A222" s="358" t="s">
        <v>990</v>
      </c>
      <c r="B222" s="358">
        <f>'1. FilerInfo'!$H$18</f>
        <v>0</v>
      </c>
      <c r="C222" s="358">
        <f>'1. FilerInfo'!$C$18</f>
        <v>0</v>
      </c>
      <c r="D222" s="358">
        <v>16</v>
      </c>
      <c r="E222" s="358" t="s">
        <v>504</v>
      </c>
      <c r="F222" s="358" t="s">
        <v>505</v>
      </c>
      <c r="G222" s="358" t="s">
        <v>506</v>
      </c>
      <c r="H222" s="358" t="s">
        <v>507</v>
      </c>
      <c r="I222" s="358" t="s">
        <v>508</v>
      </c>
      <c r="J222" s="358">
        <f>'16. All ACPs'!F27</f>
        <v>0</v>
      </c>
    </row>
    <row r="223" spans="1:10" x14ac:dyDescent="0.35">
      <c r="A223" s="358" t="s">
        <v>990</v>
      </c>
      <c r="B223" s="358">
        <f>'1. FilerInfo'!$H$18</f>
        <v>0</v>
      </c>
      <c r="C223" s="358">
        <f>'1. FilerInfo'!$C$18</f>
        <v>0</v>
      </c>
      <c r="D223" s="358">
        <v>16</v>
      </c>
      <c r="E223" s="358" t="s">
        <v>504</v>
      </c>
      <c r="F223" s="358" t="s">
        <v>509</v>
      </c>
      <c r="G223" s="358" t="s">
        <v>506</v>
      </c>
      <c r="H223" s="358" t="s">
        <v>510</v>
      </c>
      <c r="I223" s="358" t="s">
        <v>511</v>
      </c>
      <c r="J223" s="358">
        <f>'16. All ACPs'!F34</f>
        <v>0</v>
      </c>
    </row>
    <row r="224" spans="1:10" x14ac:dyDescent="0.35">
      <c r="A224" s="358" t="s">
        <v>990</v>
      </c>
      <c r="B224" s="358">
        <f>'1. FilerInfo'!$H$18</f>
        <v>0</v>
      </c>
      <c r="C224" s="358">
        <f>'1. FilerInfo'!$C$18</f>
        <v>0</v>
      </c>
      <c r="D224" s="358">
        <v>16</v>
      </c>
      <c r="E224" s="358" t="s">
        <v>504</v>
      </c>
      <c r="F224" s="358" t="s">
        <v>512</v>
      </c>
      <c r="G224" s="358" t="s">
        <v>506</v>
      </c>
      <c r="H224" s="358" t="s">
        <v>513</v>
      </c>
      <c r="I224" s="358" t="s">
        <v>514</v>
      </c>
      <c r="J224" s="358">
        <f>'16. All ACPs'!F20</f>
        <v>0</v>
      </c>
    </row>
    <row r="225" spans="1:10" x14ac:dyDescent="0.35">
      <c r="A225" s="358" t="s">
        <v>990</v>
      </c>
      <c r="B225" s="358">
        <f>'1. FilerInfo'!$H$18</f>
        <v>0</v>
      </c>
      <c r="C225" s="358">
        <f>'1. FilerInfo'!$C$18</f>
        <v>0</v>
      </c>
      <c r="D225" s="358">
        <v>16</v>
      </c>
      <c r="E225" s="358" t="s">
        <v>504</v>
      </c>
      <c r="F225" s="358" t="s">
        <v>515</v>
      </c>
      <c r="G225" s="358" t="s">
        <v>506</v>
      </c>
      <c r="H225" s="358" t="s">
        <v>510</v>
      </c>
      <c r="I225" s="358" t="s">
        <v>516</v>
      </c>
      <c r="J225" s="358">
        <f>'16. All ACPs'!F21</f>
        <v>0</v>
      </c>
    </row>
    <row r="226" spans="1:10" x14ac:dyDescent="0.35">
      <c r="A226" s="358" t="s">
        <v>990</v>
      </c>
      <c r="B226" s="358">
        <f>'1. FilerInfo'!$H$18</f>
        <v>0</v>
      </c>
      <c r="C226" s="358">
        <f>'1. FilerInfo'!$C$18</f>
        <v>0</v>
      </c>
      <c r="D226" s="358">
        <v>16</v>
      </c>
      <c r="E226" s="358" t="s">
        <v>504</v>
      </c>
      <c r="F226" s="358" t="s">
        <v>517</v>
      </c>
      <c r="G226" s="358" t="s">
        <v>506</v>
      </c>
      <c r="H226" s="358" t="s">
        <v>510</v>
      </c>
      <c r="I226" s="358" t="s">
        <v>518</v>
      </c>
      <c r="J226" s="358">
        <f>'16. All ACPs'!F22</f>
        <v>0</v>
      </c>
    </row>
    <row r="227" spans="1:10" x14ac:dyDescent="0.35">
      <c r="A227" s="358" t="s">
        <v>990</v>
      </c>
      <c r="B227" s="358">
        <f>'1. FilerInfo'!$H$18</f>
        <v>0</v>
      </c>
      <c r="C227" s="358">
        <f>'1. FilerInfo'!$C$18</f>
        <v>0</v>
      </c>
      <c r="D227" s="358">
        <v>16</v>
      </c>
      <c r="E227" s="358" t="s">
        <v>504</v>
      </c>
      <c r="F227" s="358" t="s">
        <v>519</v>
      </c>
      <c r="G227" s="358" t="s">
        <v>506</v>
      </c>
      <c r="H227" s="358" t="s">
        <v>510</v>
      </c>
      <c r="I227" s="358" t="s">
        <v>520</v>
      </c>
      <c r="J227" s="358">
        <f>'16. All ACPs'!F23</f>
        <v>0</v>
      </c>
    </row>
    <row r="228" spans="1:10" x14ac:dyDescent="0.35">
      <c r="A228" s="358" t="s">
        <v>990</v>
      </c>
      <c r="B228" s="358">
        <f>'1. FilerInfo'!$H$18</f>
        <v>0</v>
      </c>
      <c r="C228" s="358">
        <f>'1. FilerInfo'!$C$18</f>
        <v>0</v>
      </c>
      <c r="D228" s="358">
        <v>16</v>
      </c>
      <c r="E228" s="358" t="s">
        <v>504</v>
      </c>
      <c r="F228" s="358" t="s">
        <v>521</v>
      </c>
      <c r="G228" s="358" t="s">
        <v>506</v>
      </c>
      <c r="H228" s="358" t="s">
        <v>510</v>
      </c>
      <c r="I228" s="358" t="s">
        <v>522</v>
      </c>
      <c r="J228" s="358">
        <f>'16. All ACPs'!F24</f>
        <v>0</v>
      </c>
    </row>
    <row r="229" spans="1:10" x14ac:dyDescent="0.35">
      <c r="A229" s="358" t="s">
        <v>990</v>
      </c>
      <c r="B229" s="358">
        <f>'1. FilerInfo'!$H$18</f>
        <v>0</v>
      </c>
      <c r="C229" s="358">
        <f>'1. FilerInfo'!$C$18</f>
        <v>0</v>
      </c>
      <c r="D229" s="358">
        <v>16</v>
      </c>
      <c r="E229" s="358" t="s">
        <v>504</v>
      </c>
      <c r="F229" s="358" t="s">
        <v>523</v>
      </c>
      <c r="G229" s="358" t="s">
        <v>506</v>
      </c>
      <c r="H229" s="358" t="s">
        <v>510</v>
      </c>
      <c r="I229" s="358" t="s">
        <v>524</v>
      </c>
      <c r="J229" s="358">
        <f>'16. All ACPs'!F25</f>
        <v>0</v>
      </c>
    </row>
    <row r="230" spans="1:10" x14ac:dyDescent="0.35">
      <c r="A230" s="358" t="s">
        <v>990</v>
      </c>
      <c r="B230" s="358">
        <f>'1. FilerInfo'!$H$18</f>
        <v>0</v>
      </c>
      <c r="C230" s="358">
        <f>'1. FilerInfo'!$C$18</f>
        <v>0</v>
      </c>
      <c r="D230" s="358">
        <v>16</v>
      </c>
      <c r="E230" s="358" t="s">
        <v>504</v>
      </c>
      <c r="F230" s="358" t="s">
        <v>525</v>
      </c>
      <c r="G230" s="358" t="s">
        <v>506</v>
      </c>
      <c r="H230" s="358" t="s">
        <v>510</v>
      </c>
      <c r="I230" s="358" t="s">
        <v>526</v>
      </c>
      <c r="J230" s="358">
        <f>'16. All ACPs'!F26</f>
        <v>0</v>
      </c>
    </row>
    <row r="231" spans="1:10" x14ac:dyDescent="0.35">
      <c r="A231" s="358" t="s">
        <v>990</v>
      </c>
      <c r="B231" s="358">
        <f>'1. FilerInfo'!$H$18</f>
        <v>0</v>
      </c>
      <c r="C231" s="358">
        <f>'1. FilerInfo'!$C$18</f>
        <v>0</v>
      </c>
      <c r="D231" s="358">
        <v>16</v>
      </c>
      <c r="E231" s="358" t="s">
        <v>504</v>
      </c>
      <c r="F231" s="358" t="s">
        <v>527</v>
      </c>
      <c r="G231" s="358" t="s">
        <v>506</v>
      </c>
      <c r="H231" s="358" t="s">
        <v>513</v>
      </c>
      <c r="I231" s="358" t="s">
        <v>528</v>
      </c>
      <c r="J231" s="358">
        <f>'16. All ACPs'!F32</f>
        <v>0</v>
      </c>
    </row>
    <row r="232" spans="1:10" x14ac:dyDescent="0.35">
      <c r="A232" s="358" t="s">
        <v>990</v>
      </c>
      <c r="B232" s="358">
        <f>'1. FilerInfo'!$H$18</f>
        <v>0</v>
      </c>
      <c r="C232" s="358">
        <f>'1. FilerInfo'!$C$18</f>
        <v>0</v>
      </c>
      <c r="D232" s="358">
        <v>16</v>
      </c>
      <c r="E232" s="358" t="s">
        <v>504</v>
      </c>
      <c r="F232" s="358" t="s">
        <v>529</v>
      </c>
      <c r="G232" s="358" t="s">
        <v>506</v>
      </c>
      <c r="H232" s="358" t="s">
        <v>513</v>
      </c>
      <c r="I232" s="358" t="s">
        <v>530</v>
      </c>
      <c r="J232" s="358">
        <f>'16. All ACPs'!F33</f>
        <v>0</v>
      </c>
    </row>
    <row r="233" spans="1:10" x14ac:dyDescent="0.35">
      <c r="A233" s="358" t="s">
        <v>990</v>
      </c>
      <c r="B233" s="358">
        <f>'1. FilerInfo'!$H$18</f>
        <v>0</v>
      </c>
      <c r="C233" s="358">
        <f>'1. FilerInfo'!$C$18</f>
        <v>0</v>
      </c>
      <c r="D233" s="358">
        <v>16</v>
      </c>
      <c r="E233" s="358" t="s">
        <v>504</v>
      </c>
      <c r="F233" s="358" t="s">
        <v>531</v>
      </c>
      <c r="G233" s="358" t="s">
        <v>491</v>
      </c>
      <c r="H233" s="358" t="s">
        <v>510</v>
      </c>
      <c r="I233" s="358" t="s">
        <v>532</v>
      </c>
      <c r="J233" s="365">
        <f>'16. All ACPs'!D20</f>
        <v>0</v>
      </c>
    </row>
    <row r="234" spans="1:10" x14ac:dyDescent="0.35">
      <c r="A234" s="358" t="s">
        <v>990</v>
      </c>
      <c r="B234" s="358">
        <f>'1. FilerInfo'!$H$18</f>
        <v>0</v>
      </c>
      <c r="C234" s="358">
        <f>'1. FilerInfo'!$C$18</f>
        <v>0</v>
      </c>
      <c r="D234" s="358">
        <v>16</v>
      </c>
      <c r="E234" s="358" t="s">
        <v>504</v>
      </c>
      <c r="F234" s="358" t="s">
        <v>533</v>
      </c>
      <c r="G234" s="358" t="s">
        <v>491</v>
      </c>
      <c r="H234" s="358" t="s">
        <v>510</v>
      </c>
      <c r="I234" s="358" t="s">
        <v>534</v>
      </c>
      <c r="J234" s="365">
        <f>'16. All ACPs'!D21</f>
        <v>0</v>
      </c>
    </row>
    <row r="235" spans="1:10" x14ac:dyDescent="0.35">
      <c r="A235" s="358" t="s">
        <v>990</v>
      </c>
      <c r="B235" s="358">
        <f>'1. FilerInfo'!$H$18</f>
        <v>0</v>
      </c>
      <c r="C235" s="358">
        <f>'1. FilerInfo'!$C$18</f>
        <v>0</v>
      </c>
      <c r="D235" s="358">
        <v>16</v>
      </c>
      <c r="E235" s="358" t="s">
        <v>504</v>
      </c>
      <c r="F235" s="358" t="s">
        <v>535</v>
      </c>
      <c r="G235" s="358" t="s">
        <v>491</v>
      </c>
      <c r="H235" s="358" t="s">
        <v>510</v>
      </c>
      <c r="I235" s="358" t="s">
        <v>536</v>
      </c>
      <c r="J235" s="365">
        <f>'16. All ACPs'!D22</f>
        <v>0</v>
      </c>
    </row>
    <row r="236" spans="1:10" x14ac:dyDescent="0.35">
      <c r="A236" s="358" t="s">
        <v>990</v>
      </c>
      <c r="B236" s="358">
        <f>'1. FilerInfo'!$H$18</f>
        <v>0</v>
      </c>
      <c r="C236" s="358">
        <f>'1. FilerInfo'!$C$18</f>
        <v>0</v>
      </c>
      <c r="D236" s="358">
        <v>16</v>
      </c>
      <c r="E236" s="358" t="s">
        <v>504</v>
      </c>
      <c r="F236" s="358" t="s">
        <v>537</v>
      </c>
      <c r="G236" s="358" t="s">
        <v>491</v>
      </c>
      <c r="H236" s="358" t="s">
        <v>510</v>
      </c>
      <c r="I236" s="358" t="s">
        <v>538</v>
      </c>
      <c r="J236" s="365">
        <f>'16. All ACPs'!D23</f>
        <v>0</v>
      </c>
    </row>
    <row r="237" spans="1:10" x14ac:dyDescent="0.35">
      <c r="A237" s="358" t="s">
        <v>990</v>
      </c>
      <c r="B237" s="358">
        <f>'1. FilerInfo'!$H$18</f>
        <v>0</v>
      </c>
      <c r="C237" s="358">
        <f>'1. FilerInfo'!$C$18</f>
        <v>0</v>
      </c>
      <c r="D237" s="358">
        <v>16</v>
      </c>
      <c r="E237" s="358" t="s">
        <v>504</v>
      </c>
      <c r="F237" s="358" t="s">
        <v>539</v>
      </c>
      <c r="G237" s="358" t="s">
        <v>491</v>
      </c>
      <c r="H237" s="358" t="s">
        <v>510</v>
      </c>
      <c r="I237" s="358" t="s">
        <v>540</v>
      </c>
      <c r="J237" s="365">
        <f>'16. All ACPs'!D24</f>
        <v>0</v>
      </c>
    </row>
    <row r="238" spans="1:10" x14ac:dyDescent="0.35">
      <c r="A238" s="358" t="s">
        <v>990</v>
      </c>
      <c r="B238" s="358">
        <f>'1. FilerInfo'!$H$18</f>
        <v>0</v>
      </c>
      <c r="C238" s="358">
        <f>'1. FilerInfo'!$C$18</f>
        <v>0</v>
      </c>
      <c r="D238" s="358">
        <v>16</v>
      </c>
      <c r="E238" s="358" t="s">
        <v>504</v>
      </c>
      <c r="F238" s="358" t="s">
        <v>541</v>
      </c>
      <c r="G238" s="358" t="s">
        <v>491</v>
      </c>
      <c r="H238" s="358" t="s">
        <v>510</v>
      </c>
      <c r="I238" s="358" t="s">
        <v>542</v>
      </c>
      <c r="J238" s="365">
        <f>'16. All ACPs'!D25</f>
        <v>0</v>
      </c>
    </row>
    <row r="239" spans="1:10" x14ac:dyDescent="0.35">
      <c r="A239" s="358" t="s">
        <v>990</v>
      </c>
      <c r="B239" s="358">
        <f>'1. FilerInfo'!$H$18</f>
        <v>0</v>
      </c>
      <c r="C239" s="358">
        <f>'1. FilerInfo'!$C$18</f>
        <v>0</v>
      </c>
      <c r="D239" s="358">
        <v>16</v>
      </c>
      <c r="E239" s="358" t="s">
        <v>504</v>
      </c>
      <c r="F239" s="358" t="s">
        <v>543</v>
      </c>
      <c r="G239" s="358" t="s">
        <v>491</v>
      </c>
      <c r="H239" s="358" t="s">
        <v>510</v>
      </c>
      <c r="I239" s="358" t="s">
        <v>544</v>
      </c>
      <c r="J239" s="365">
        <f>'16. All ACPs'!D26</f>
        <v>0</v>
      </c>
    </row>
    <row r="240" spans="1:10" x14ac:dyDescent="0.35">
      <c r="A240" s="358" t="s">
        <v>990</v>
      </c>
      <c r="B240" s="358">
        <f>'1. FilerInfo'!$H$18</f>
        <v>0</v>
      </c>
      <c r="C240" s="358">
        <f>'1. FilerInfo'!$C$18</f>
        <v>0</v>
      </c>
      <c r="D240" s="358">
        <v>16</v>
      </c>
      <c r="E240" s="358" t="s">
        <v>504</v>
      </c>
      <c r="F240" s="358" t="s">
        <v>545</v>
      </c>
      <c r="G240" s="358" t="s">
        <v>491</v>
      </c>
      <c r="H240" s="358" t="s">
        <v>513</v>
      </c>
      <c r="I240" s="358" t="s">
        <v>546</v>
      </c>
      <c r="J240" s="365">
        <f>'16. All ACPs'!D32</f>
        <v>0</v>
      </c>
    </row>
    <row r="241" spans="1:10" x14ac:dyDescent="0.35">
      <c r="A241" s="358" t="s">
        <v>990</v>
      </c>
      <c r="B241" s="358">
        <f>'1. FilerInfo'!$H$18</f>
        <v>0</v>
      </c>
      <c r="C241" s="358">
        <f>'1. FilerInfo'!$C$18</f>
        <v>0</v>
      </c>
      <c r="D241" s="358">
        <v>16</v>
      </c>
      <c r="E241" s="358" t="s">
        <v>504</v>
      </c>
      <c r="F241" s="358" t="s">
        <v>547</v>
      </c>
      <c r="G241" s="358" t="s">
        <v>491</v>
      </c>
      <c r="H241" s="358" t="s">
        <v>513</v>
      </c>
      <c r="I241" s="358" t="s">
        <v>548</v>
      </c>
      <c r="J241" s="365">
        <f>'16. All ACPs'!D33</f>
        <v>0</v>
      </c>
    </row>
    <row r="242" spans="1:10" x14ac:dyDescent="0.35">
      <c r="A242" s="358" t="s">
        <v>990</v>
      </c>
      <c r="B242" s="358">
        <f>'1. FilerInfo'!$H$18</f>
        <v>0</v>
      </c>
      <c r="C242" s="358">
        <f>'1. FilerInfo'!$C$18</f>
        <v>0</v>
      </c>
      <c r="D242" s="358">
        <v>50</v>
      </c>
      <c r="E242" s="358" t="s">
        <v>549</v>
      </c>
      <c r="F242" s="358" t="s">
        <v>549</v>
      </c>
      <c r="G242" s="358" t="s">
        <v>491</v>
      </c>
      <c r="H242" s="358" t="s">
        <v>550</v>
      </c>
      <c r="I242" s="358" t="s">
        <v>551</v>
      </c>
      <c r="J242" s="360">
        <f>'4. Errant'!F14</f>
        <v>0</v>
      </c>
    </row>
    <row r="243" spans="1:10" x14ac:dyDescent="0.35">
      <c r="A243" s="358" t="s">
        <v>990</v>
      </c>
      <c r="B243" s="358">
        <f>'1. FilerInfo'!$H$18</f>
        <v>0</v>
      </c>
      <c r="C243" s="358">
        <f>'1. FilerInfo'!$C$18</f>
        <v>0</v>
      </c>
      <c r="D243" s="358">
        <v>51</v>
      </c>
      <c r="E243" s="358" t="s">
        <v>549</v>
      </c>
      <c r="F243" s="358" t="s">
        <v>549</v>
      </c>
      <c r="G243" s="358" t="s">
        <v>491</v>
      </c>
      <c r="H243" s="358" t="s">
        <v>550</v>
      </c>
      <c r="I243" s="358" t="s">
        <v>551</v>
      </c>
      <c r="J243" s="360">
        <f>'4. Errant'!G14</f>
        <v>0</v>
      </c>
    </row>
    <row r="244" spans="1:10" x14ac:dyDescent="0.35">
      <c r="A244" s="358" t="s">
        <v>990</v>
      </c>
      <c r="B244" s="358">
        <f>'1. FilerInfo'!$H$18</f>
        <v>0</v>
      </c>
      <c r="C244" s="358">
        <f>'1. FilerInfo'!$C$18</f>
        <v>0</v>
      </c>
      <c r="D244" s="358">
        <v>52</v>
      </c>
      <c r="E244" s="358" t="s">
        <v>549</v>
      </c>
      <c r="F244" s="358" t="s">
        <v>549</v>
      </c>
      <c r="G244" s="358" t="s">
        <v>491</v>
      </c>
      <c r="H244" s="358" t="s">
        <v>550</v>
      </c>
      <c r="I244" s="358" t="s">
        <v>551</v>
      </c>
      <c r="J244" s="360">
        <f>'4. Errant'!H14</f>
        <v>0</v>
      </c>
    </row>
    <row r="245" spans="1:10" x14ac:dyDescent="0.35">
      <c r="A245" s="358" t="s">
        <v>990</v>
      </c>
      <c r="B245" s="358">
        <f>'1. FilerInfo'!$H$18</f>
        <v>0</v>
      </c>
      <c r="C245" s="358">
        <f>'1. FilerInfo'!$C$18</f>
        <v>0</v>
      </c>
      <c r="D245" s="358">
        <v>53</v>
      </c>
      <c r="E245" s="358" t="s">
        <v>549</v>
      </c>
      <c r="F245" s="358" t="s">
        <v>549</v>
      </c>
      <c r="G245" s="358" t="s">
        <v>491</v>
      </c>
      <c r="H245" s="358" t="s">
        <v>550</v>
      </c>
      <c r="I245" s="358" t="s">
        <v>1067</v>
      </c>
      <c r="J245" s="360">
        <f>'4. Errant'!I14</f>
        <v>0</v>
      </c>
    </row>
    <row r="246" spans="1:10" x14ac:dyDescent="0.35">
      <c r="A246" s="358" t="s">
        <v>990</v>
      </c>
      <c r="B246" s="358">
        <f>'1. FilerInfo'!$H$18</f>
        <v>0</v>
      </c>
      <c r="C246" s="358">
        <f>'1. FilerInfo'!$C$18</f>
        <v>0</v>
      </c>
      <c r="D246" s="358">
        <v>54</v>
      </c>
      <c r="E246" s="358" t="s">
        <v>549</v>
      </c>
      <c r="F246" s="358" t="s">
        <v>549</v>
      </c>
      <c r="G246" s="358" t="s">
        <v>491</v>
      </c>
      <c r="H246" s="358" t="s">
        <v>550</v>
      </c>
      <c r="I246" s="358" t="s">
        <v>1068</v>
      </c>
      <c r="J246" s="360">
        <f>'4. Errant'!J14</f>
        <v>0</v>
      </c>
    </row>
    <row r="247" spans="1:10" x14ac:dyDescent="0.35">
      <c r="A247" s="358" t="s">
        <v>990</v>
      </c>
      <c r="B247" s="358">
        <f>'1. FilerInfo'!$H$18</f>
        <v>0</v>
      </c>
      <c r="C247" s="358">
        <f>'1. FilerInfo'!$C$18</f>
        <v>0</v>
      </c>
      <c r="D247" s="358">
        <v>55</v>
      </c>
      <c r="E247" s="358" t="s">
        <v>549</v>
      </c>
      <c r="F247" s="358" t="s">
        <v>549</v>
      </c>
      <c r="G247" s="358" t="s">
        <v>491</v>
      </c>
      <c r="H247" s="358" t="s">
        <v>550</v>
      </c>
      <c r="I247" s="358" t="s">
        <v>1069</v>
      </c>
      <c r="J247" s="360">
        <f>'4. Errant'!K14</f>
        <v>0</v>
      </c>
    </row>
    <row r="248" spans="1:10" x14ac:dyDescent="0.35">
      <c r="A248" s="358" t="s">
        <v>990</v>
      </c>
      <c r="B248" s="358">
        <f>'1. FilerInfo'!$H$18</f>
        <v>0</v>
      </c>
      <c r="C248" s="358">
        <f>'1. FilerInfo'!$C$18</f>
        <v>0</v>
      </c>
      <c r="D248" s="358">
        <v>56</v>
      </c>
      <c r="E248" s="358" t="s">
        <v>549</v>
      </c>
      <c r="F248" s="358" t="s">
        <v>549</v>
      </c>
      <c r="G248" s="358" t="s">
        <v>491</v>
      </c>
      <c r="H248" s="358" t="s">
        <v>550</v>
      </c>
      <c r="I248" s="358" t="s">
        <v>1070</v>
      </c>
      <c r="J248" s="360">
        <f>'4. Errant'!F16</f>
        <v>0</v>
      </c>
    </row>
    <row r="249" spans="1:10" x14ac:dyDescent="0.35">
      <c r="A249" s="358" t="s">
        <v>990</v>
      </c>
      <c r="B249" s="358">
        <f>'1. FilerInfo'!$H$18</f>
        <v>0</v>
      </c>
      <c r="C249" s="358">
        <f>'1. FilerInfo'!$C$18</f>
        <v>0</v>
      </c>
      <c r="D249" s="358">
        <v>57</v>
      </c>
      <c r="E249" s="358" t="s">
        <v>549</v>
      </c>
      <c r="F249" s="358" t="s">
        <v>549</v>
      </c>
      <c r="G249" s="358" t="s">
        <v>491</v>
      </c>
      <c r="H249" s="358" t="s">
        <v>550</v>
      </c>
      <c r="I249" s="358" t="s">
        <v>1071</v>
      </c>
      <c r="J249" s="360">
        <f>'4. Errant'!G16</f>
        <v>0</v>
      </c>
    </row>
    <row r="250" spans="1:10" x14ac:dyDescent="0.35">
      <c r="A250" s="358" t="s">
        <v>990</v>
      </c>
      <c r="B250" s="358">
        <f>'1. FilerInfo'!$H$18</f>
        <v>0</v>
      </c>
      <c r="C250" s="358">
        <f>'1. FilerInfo'!$C$18</f>
        <v>0</v>
      </c>
      <c r="D250" s="358">
        <v>58</v>
      </c>
      <c r="E250" s="358" t="s">
        <v>549</v>
      </c>
      <c r="F250" s="358" t="s">
        <v>549</v>
      </c>
      <c r="G250" s="358" t="s">
        <v>491</v>
      </c>
      <c r="H250" s="358" t="s">
        <v>550</v>
      </c>
      <c r="I250" s="358" t="s">
        <v>1072</v>
      </c>
      <c r="J250" s="360">
        <f>'4. Errant'!H16</f>
        <v>0</v>
      </c>
    </row>
  </sheetData>
  <phoneticPr fontId="16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sheetPr>
  <dimension ref="A1:P427"/>
  <sheetViews>
    <sheetView showGridLines="0" tabSelected="1" showWhiteSpace="0" zoomScale="90" zoomScaleNormal="90" workbookViewId="0">
      <selection sqref="A1:H1"/>
    </sheetView>
  </sheetViews>
  <sheetFormatPr defaultColWidth="8.81640625" defaultRowHeight="13" x14ac:dyDescent="0.3"/>
  <cols>
    <col min="1" max="1" width="7" style="27" customWidth="1"/>
    <col min="2" max="2" width="11.453125" style="28" customWidth="1"/>
    <col min="3" max="3" width="27.453125" style="29" customWidth="1"/>
    <col min="4" max="7" width="8.81640625" style="29"/>
    <col min="8" max="8" width="14" style="29" customWidth="1"/>
    <col min="9" max="16384" width="8.81640625" style="29"/>
  </cols>
  <sheetData>
    <row r="1" spans="1:16" s="25" customFormat="1" ht="15" x14ac:dyDescent="0.25">
      <c r="A1" s="766" t="s">
        <v>552</v>
      </c>
      <c r="B1" s="767"/>
      <c r="C1" s="767"/>
      <c r="D1" s="767"/>
      <c r="E1" s="767"/>
      <c r="F1" s="767"/>
      <c r="G1" s="767"/>
      <c r="H1" s="768"/>
    </row>
    <row r="2" spans="1:16" s="25" customFormat="1" ht="14" x14ac:dyDescent="0.25">
      <c r="A2" s="769" t="s">
        <v>553</v>
      </c>
      <c r="B2" s="770"/>
      <c r="C2" s="770"/>
      <c r="D2" s="770"/>
      <c r="E2" s="770"/>
      <c r="F2" s="770"/>
      <c r="G2" s="770"/>
      <c r="H2" s="771"/>
    </row>
    <row r="3" spans="1:16" s="25" customFormat="1" ht="15" x14ac:dyDescent="0.25">
      <c r="A3" s="772" t="s">
        <v>554</v>
      </c>
      <c r="B3" s="773"/>
      <c r="C3" s="773"/>
      <c r="D3" s="773"/>
      <c r="E3" s="773"/>
      <c r="F3" s="773"/>
      <c r="G3" s="773"/>
      <c r="H3" s="774"/>
    </row>
    <row r="4" spans="1:16" s="25" customFormat="1" ht="17.5" x14ac:dyDescent="0.25">
      <c r="A4" s="781" t="s">
        <v>555</v>
      </c>
      <c r="B4" s="782"/>
      <c r="C4" s="782"/>
      <c r="D4" s="782"/>
      <c r="E4" s="782"/>
      <c r="F4" s="782"/>
      <c r="G4" s="782"/>
      <c r="H4" s="783"/>
    </row>
    <row r="5" spans="1:16" s="25" customFormat="1" ht="17.5" x14ac:dyDescent="0.25">
      <c r="A5" s="781" t="s">
        <v>557</v>
      </c>
      <c r="B5" s="782"/>
      <c r="C5" s="782"/>
      <c r="D5" s="782"/>
      <c r="E5" s="782"/>
      <c r="F5" s="782"/>
      <c r="G5" s="782"/>
      <c r="H5" s="783"/>
      <c r="J5" s="481"/>
      <c r="K5" s="481"/>
      <c r="L5" s="481"/>
      <c r="M5" s="481"/>
      <c r="N5" s="481"/>
      <c r="O5" s="481"/>
      <c r="P5" s="481"/>
    </row>
    <row r="6" spans="1:16" s="25" customFormat="1" ht="17.5" x14ac:dyDescent="0.25">
      <c r="A6" s="781" t="s">
        <v>556</v>
      </c>
      <c r="B6" s="782"/>
      <c r="C6" s="782"/>
      <c r="D6" s="782"/>
      <c r="E6" s="782"/>
      <c r="F6" s="782"/>
      <c r="G6" s="782"/>
      <c r="H6" s="783"/>
    </row>
    <row r="7" spans="1:16" s="25" customFormat="1" ht="4.5" customHeight="1" x14ac:dyDescent="0.25">
      <c r="A7" s="500"/>
      <c r="B7" s="481"/>
      <c r="C7" s="481"/>
      <c r="D7" s="481"/>
      <c r="E7" s="481"/>
      <c r="F7" s="481"/>
      <c r="G7" s="481"/>
      <c r="H7" s="501"/>
    </row>
    <row r="8" spans="1:16" s="25" customFormat="1" ht="16.5" customHeight="1" x14ac:dyDescent="0.25">
      <c r="A8" s="775" t="s">
        <v>558</v>
      </c>
      <c r="B8" s="776"/>
      <c r="C8" s="776"/>
      <c r="D8" s="776"/>
      <c r="E8" s="776"/>
      <c r="F8" s="776"/>
      <c r="G8" s="776"/>
      <c r="H8" s="777"/>
    </row>
    <row r="9" spans="1:16" s="25" customFormat="1" ht="16.5" customHeight="1" x14ac:dyDescent="0.25">
      <c r="A9" s="775" t="s">
        <v>560</v>
      </c>
      <c r="B9" s="776"/>
      <c r="C9" s="776"/>
      <c r="D9" s="776"/>
      <c r="E9" s="776"/>
      <c r="F9" s="776"/>
      <c r="G9" s="776"/>
      <c r="H9" s="777"/>
    </row>
    <row r="10" spans="1:16" s="25" customFormat="1" ht="16.5" customHeight="1" x14ac:dyDescent="0.25">
      <c r="A10" s="775" t="s">
        <v>559</v>
      </c>
      <c r="B10" s="776"/>
      <c r="C10" s="776"/>
      <c r="D10" s="776"/>
      <c r="E10" s="776"/>
      <c r="F10" s="776"/>
      <c r="G10" s="776"/>
      <c r="H10" s="777"/>
      <c r="J10" s="335"/>
      <c r="K10" s="335"/>
      <c r="L10" s="335"/>
      <c r="M10" s="335"/>
      <c r="N10" s="335"/>
      <c r="O10" s="335"/>
      <c r="P10" s="335"/>
    </row>
    <row r="11" spans="1:16" s="25" customFormat="1" ht="7.5" customHeight="1" x14ac:dyDescent="0.25">
      <c r="A11" s="502"/>
      <c r="B11" s="503"/>
      <c r="C11" s="503"/>
      <c r="D11" s="503"/>
      <c r="E11" s="503"/>
      <c r="F11" s="503"/>
      <c r="G11" s="503"/>
      <c r="H11" s="504"/>
    </row>
    <row r="12" spans="1:16" s="25" customFormat="1" ht="17.5" customHeight="1" x14ac:dyDescent="0.35">
      <c r="A12" s="778" t="s">
        <v>915</v>
      </c>
      <c r="B12" s="779"/>
      <c r="C12" s="779"/>
      <c r="D12" s="779"/>
      <c r="E12" s="779"/>
      <c r="F12" s="779"/>
      <c r="G12" s="779"/>
      <c r="H12" s="780"/>
    </row>
    <row r="13" spans="1:16" s="25" customFormat="1" ht="17.25" customHeight="1" x14ac:dyDescent="0.25">
      <c r="A13" s="763" t="s">
        <v>561</v>
      </c>
      <c r="B13" s="764"/>
      <c r="C13" s="764"/>
      <c r="D13" s="764"/>
      <c r="E13" s="764"/>
      <c r="F13" s="764"/>
      <c r="G13" s="764"/>
      <c r="H13" s="765"/>
    </row>
    <row r="14" spans="1:16" s="25" customFormat="1" ht="7" customHeight="1" x14ac:dyDescent="0.25">
      <c r="A14" s="505"/>
      <c r="B14" s="43"/>
      <c r="C14" s="38"/>
      <c r="D14" s="38"/>
      <c r="E14" s="38"/>
      <c r="F14" s="38"/>
      <c r="G14" s="38"/>
      <c r="H14" s="506"/>
    </row>
    <row r="15" spans="1:16" s="25" customFormat="1" ht="15" x14ac:dyDescent="0.25">
      <c r="A15" s="507"/>
      <c r="B15" s="760" t="s">
        <v>562</v>
      </c>
      <c r="C15" s="761"/>
      <c r="D15" s="761"/>
      <c r="E15" s="761"/>
      <c r="F15" s="761"/>
      <c r="G15" s="762"/>
      <c r="H15" s="508"/>
    </row>
    <row r="16" spans="1:16" s="25" customFormat="1" ht="7" customHeight="1" x14ac:dyDescent="0.25">
      <c r="A16" s="505"/>
      <c r="B16" s="43"/>
      <c r="C16" s="38"/>
      <c r="D16" s="38"/>
      <c r="E16" s="38"/>
      <c r="F16" s="38"/>
      <c r="G16" s="38"/>
      <c r="H16" s="506"/>
      <c r="I16" s="26"/>
    </row>
    <row r="17" spans="1:9" s="162" customFormat="1" ht="17.25" customHeight="1" x14ac:dyDescent="0.25">
      <c r="A17" s="509">
        <v>1.1000000000000001</v>
      </c>
      <c r="B17" s="510" t="s">
        <v>11</v>
      </c>
      <c r="C17" s="511"/>
      <c r="D17" s="511"/>
      <c r="E17" s="511"/>
      <c r="F17" s="511"/>
      <c r="G17" s="511"/>
      <c r="H17" s="512"/>
    </row>
    <row r="18" spans="1:9" s="161" customFormat="1" ht="23.5" customHeight="1" x14ac:dyDescent="0.25">
      <c r="A18" s="513"/>
      <c r="B18" s="514" t="s">
        <v>13</v>
      </c>
      <c r="C18" s="399"/>
      <c r="D18" s="400"/>
      <c r="E18" s="400"/>
      <c r="F18" s="400"/>
      <c r="G18" s="401" t="s">
        <v>563</v>
      </c>
      <c r="H18" s="515"/>
    </row>
    <row r="19" spans="1:9" s="161" customFormat="1" ht="19.5" customHeight="1" x14ac:dyDescent="0.25">
      <c r="A19" s="513"/>
      <c r="B19" s="514" t="s">
        <v>564</v>
      </c>
      <c r="C19" s="516"/>
      <c r="D19" s="516"/>
      <c r="E19" s="516"/>
      <c r="F19" s="516"/>
      <c r="G19" s="516"/>
      <c r="H19" s="517"/>
    </row>
    <row r="20" spans="1:9" s="161" customFormat="1" ht="16.5" x14ac:dyDescent="0.25">
      <c r="A20" s="518"/>
      <c r="B20" s="519"/>
      <c r="C20" s="483"/>
      <c r="D20" s="484"/>
      <c r="E20" s="484"/>
      <c r="F20" s="484"/>
      <c r="G20" s="485"/>
      <c r="H20" s="520" t="s">
        <v>565</v>
      </c>
    </row>
    <row r="21" spans="1:9" s="161" customFormat="1" ht="16.5" x14ac:dyDescent="0.25">
      <c r="A21" s="518"/>
      <c r="B21" s="519"/>
      <c r="C21" s="483"/>
      <c r="D21" s="484"/>
      <c r="E21" s="484"/>
      <c r="F21" s="484"/>
      <c r="G21" s="485"/>
      <c r="H21" s="520" t="s">
        <v>566</v>
      </c>
    </row>
    <row r="22" spans="1:9" s="25" customFormat="1" ht="7" customHeight="1" x14ac:dyDescent="0.25">
      <c r="A22" s="505"/>
      <c r="B22" s="43"/>
      <c r="C22" s="38"/>
      <c r="D22" s="38"/>
      <c r="E22" s="38"/>
      <c r="F22" s="38"/>
      <c r="G22" s="38"/>
      <c r="H22" s="506"/>
      <c r="I22" s="26"/>
    </row>
    <row r="23" spans="1:9" s="161" customFormat="1" ht="17.25" customHeight="1" x14ac:dyDescent="0.25">
      <c r="A23" s="509">
        <v>1.2</v>
      </c>
      <c r="B23" s="510" t="s">
        <v>567</v>
      </c>
      <c r="C23" s="516"/>
      <c r="D23" s="516"/>
      <c r="E23" s="516"/>
      <c r="F23" s="516"/>
      <c r="G23" s="516"/>
      <c r="H23" s="520"/>
    </row>
    <row r="24" spans="1:9" s="161" customFormat="1" ht="14" x14ac:dyDescent="0.25">
      <c r="A24" s="518"/>
      <c r="B24" s="519" t="s">
        <v>16</v>
      </c>
      <c r="C24" s="489"/>
      <c r="D24" s="490"/>
      <c r="E24" s="490"/>
      <c r="F24" s="490"/>
      <c r="G24" s="491"/>
      <c r="H24" s="520" t="s">
        <v>565</v>
      </c>
    </row>
    <row r="25" spans="1:9" s="161" customFormat="1" x14ac:dyDescent="0.25">
      <c r="A25" s="518"/>
      <c r="B25" s="519" t="s">
        <v>18</v>
      </c>
      <c r="C25" s="486"/>
      <c r="D25" s="487"/>
      <c r="E25" s="487"/>
      <c r="F25" s="487"/>
      <c r="G25" s="488"/>
      <c r="H25" s="520" t="s">
        <v>566</v>
      </c>
    </row>
    <row r="26" spans="1:9" s="161" customFormat="1" x14ac:dyDescent="0.25">
      <c r="A26" s="518"/>
      <c r="B26" s="519" t="s">
        <v>20</v>
      </c>
      <c r="C26" s="163"/>
      <c r="D26" s="164"/>
      <c r="E26" s="164"/>
      <c r="F26" s="164"/>
      <c r="G26" s="165"/>
      <c r="H26" s="520" t="s">
        <v>568</v>
      </c>
    </row>
    <row r="27" spans="1:9" s="161" customFormat="1" x14ac:dyDescent="0.25">
      <c r="A27" s="518"/>
      <c r="B27" s="521" t="s">
        <v>22</v>
      </c>
      <c r="C27" s="163"/>
      <c r="D27" s="164"/>
      <c r="E27" s="164"/>
      <c r="F27" s="164"/>
      <c r="G27" s="165"/>
      <c r="H27" s="520" t="s">
        <v>569</v>
      </c>
    </row>
    <row r="28" spans="1:9" s="161" customFormat="1" x14ac:dyDescent="0.25">
      <c r="A28" s="518"/>
      <c r="B28" s="521" t="s">
        <v>24</v>
      </c>
      <c r="C28" s="163"/>
      <c r="D28" s="164"/>
      <c r="E28" s="164"/>
      <c r="F28" s="164"/>
      <c r="G28" s="165"/>
      <c r="H28" s="520" t="s">
        <v>570</v>
      </c>
    </row>
    <row r="29" spans="1:9" s="161" customFormat="1" x14ac:dyDescent="0.25">
      <c r="A29" s="518"/>
      <c r="B29" s="521" t="s">
        <v>26</v>
      </c>
      <c r="C29" s="163"/>
      <c r="D29" s="164"/>
      <c r="E29" s="164"/>
      <c r="F29" s="164"/>
      <c r="G29" s="165"/>
      <c r="H29" s="520" t="s">
        <v>571</v>
      </c>
    </row>
    <row r="30" spans="1:9" s="161" customFormat="1" x14ac:dyDescent="0.25">
      <c r="A30" s="518"/>
      <c r="B30" s="522" t="s">
        <v>28</v>
      </c>
      <c r="C30" s="382"/>
      <c r="D30" s="164"/>
      <c r="E30" s="164"/>
      <c r="F30" s="164"/>
      <c r="G30" s="165"/>
      <c r="H30" s="520" t="s">
        <v>572</v>
      </c>
    </row>
    <row r="31" spans="1:9" s="161" customFormat="1" x14ac:dyDescent="0.25">
      <c r="A31" s="518"/>
      <c r="B31" s="519" t="s">
        <v>30</v>
      </c>
      <c r="C31" s="397"/>
      <c r="D31" s="523" t="s">
        <v>573</v>
      </c>
      <c r="E31" s="516"/>
      <c r="F31" s="516"/>
      <c r="G31" s="516"/>
      <c r="H31" s="517"/>
    </row>
    <row r="32" spans="1:9" s="161" customFormat="1" x14ac:dyDescent="0.25">
      <c r="A32" s="518"/>
      <c r="B32" s="519"/>
      <c r="C32" s="516"/>
      <c r="D32" s="516"/>
      <c r="E32" s="516"/>
      <c r="F32" s="516"/>
      <c r="G32" s="516"/>
      <c r="H32" s="517"/>
    </row>
    <row r="33" spans="1:8" s="161" customFormat="1" ht="18.75" customHeight="1" x14ac:dyDescent="0.25">
      <c r="A33" s="509">
        <v>1.3</v>
      </c>
      <c r="B33" s="510" t="s">
        <v>31</v>
      </c>
      <c r="C33" s="516"/>
      <c r="D33" s="516"/>
      <c r="E33" s="516"/>
      <c r="F33" s="516"/>
      <c r="G33" s="516"/>
      <c r="H33" s="517"/>
    </row>
    <row r="34" spans="1:8" s="161" customFormat="1" x14ac:dyDescent="0.25">
      <c r="A34" s="518"/>
      <c r="B34" s="519" t="s">
        <v>16</v>
      </c>
      <c r="H34" s="520" t="s">
        <v>565</v>
      </c>
    </row>
    <row r="35" spans="1:8" s="161" customFormat="1" ht="14" x14ac:dyDescent="0.25">
      <c r="A35" s="518"/>
      <c r="B35" s="519" t="s">
        <v>18</v>
      </c>
      <c r="C35" s="492"/>
      <c r="D35" s="493"/>
      <c r="E35" s="493"/>
      <c r="F35" s="493"/>
      <c r="G35" s="494"/>
      <c r="H35" s="520" t="s">
        <v>566</v>
      </c>
    </row>
    <row r="36" spans="1:8" s="161" customFormat="1" ht="14" x14ac:dyDescent="0.25">
      <c r="A36" s="518"/>
      <c r="B36" s="519" t="s">
        <v>20</v>
      </c>
      <c r="C36" s="489"/>
      <c r="D36" s="164"/>
      <c r="E36" s="164"/>
      <c r="F36" s="164"/>
      <c r="G36" s="165"/>
      <c r="H36" s="520" t="s">
        <v>568</v>
      </c>
    </row>
    <row r="37" spans="1:8" s="161" customFormat="1" ht="14" x14ac:dyDescent="0.25">
      <c r="A37" s="518"/>
      <c r="B37" s="521" t="s">
        <v>22</v>
      </c>
      <c r="C37" s="489"/>
      <c r="D37" s="164"/>
      <c r="E37" s="164"/>
      <c r="F37" s="164"/>
      <c r="G37" s="165"/>
      <c r="H37" s="520" t="s">
        <v>569</v>
      </c>
    </row>
    <row r="38" spans="1:8" s="161" customFormat="1" ht="14" x14ac:dyDescent="0.25">
      <c r="A38" s="518"/>
      <c r="B38" s="521" t="s">
        <v>24</v>
      </c>
      <c r="C38" s="489"/>
      <c r="D38" s="164"/>
      <c r="E38" s="164"/>
      <c r="F38" s="164"/>
      <c r="G38" s="165"/>
      <c r="H38" s="520" t="s">
        <v>570</v>
      </c>
    </row>
    <row r="39" spans="1:8" s="161" customFormat="1" x14ac:dyDescent="0.25">
      <c r="A39" s="518"/>
      <c r="B39" s="521" t="s">
        <v>26</v>
      </c>
      <c r="C39" s="495"/>
      <c r="D39" s="487"/>
      <c r="E39" s="487"/>
      <c r="F39" s="487"/>
      <c r="G39" s="488"/>
      <c r="H39" s="520" t="s">
        <v>571</v>
      </c>
    </row>
    <row r="40" spans="1:8" s="161" customFormat="1" x14ac:dyDescent="0.25">
      <c r="A40" s="518"/>
      <c r="B40" s="522" t="s">
        <v>28</v>
      </c>
      <c r="C40" s="382"/>
      <c r="D40" s="516"/>
      <c r="E40" s="516"/>
      <c r="F40" s="516"/>
      <c r="G40" s="516"/>
      <c r="H40" s="520"/>
    </row>
    <row r="41" spans="1:8" s="161" customFormat="1" x14ac:dyDescent="0.25">
      <c r="A41" s="518"/>
      <c r="B41" s="519" t="s">
        <v>30</v>
      </c>
      <c r="C41" s="166"/>
      <c r="D41" s="523" t="s">
        <v>573</v>
      </c>
      <c r="E41" s="516"/>
      <c r="F41" s="516"/>
      <c r="G41" s="516"/>
      <c r="H41" s="520"/>
    </row>
    <row r="42" spans="1:8" s="161" customFormat="1" x14ac:dyDescent="0.25">
      <c r="A42" s="518"/>
      <c r="B42" s="519"/>
      <c r="C42" s="516"/>
      <c r="D42" s="516"/>
      <c r="E42" s="516"/>
      <c r="F42" s="516"/>
      <c r="G42" s="516"/>
      <c r="H42" s="520"/>
    </row>
    <row r="43" spans="1:8" s="161" customFormat="1" ht="14" x14ac:dyDescent="0.25">
      <c r="A43" s="509">
        <v>1.4</v>
      </c>
      <c r="B43" s="510" t="s">
        <v>574</v>
      </c>
      <c r="C43" s="516"/>
      <c r="D43" s="516"/>
      <c r="E43" s="516"/>
      <c r="F43" s="516"/>
      <c r="G43" s="516"/>
      <c r="H43" s="520"/>
    </row>
    <row r="44" spans="1:8" s="161" customFormat="1" ht="14" x14ac:dyDescent="0.25">
      <c r="A44" s="518"/>
      <c r="B44" s="524" t="s">
        <v>16</v>
      </c>
      <c r="C44" s="489"/>
      <c r="D44" s="498"/>
      <c r="E44" s="498"/>
      <c r="F44" s="498"/>
      <c r="G44" s="499"/>
      <c r="H44" s="520" t="s">
        <v>565</v>
      </c>
    </row>
    <row r="45" spans="1:8" s="161" customFormat="1" ht="12.5" x14ac:dyDescent="0.25">
      <c r="A45" s="518"/>
      <c r="B45" s="524" t="s">
        <v>18</v>
      </c>
      <c r="C45" s="486"/>
      <c r="D45" s="496"/>
      <c r="E45" s="496"/>
      <c r="F45" s="496"/>
      <c r="G45" s="497"/>
      <c r="H45" s="520" t="s">
        <v>566</v>
      </c>
    </row>
    <row r="46" spans="1:8" s="161" customFormat="1" ht="12.5" x14ac:dyDescent="0.25">
      <c r="A46" s="518"/>
      <c r="B46" s="524" t="s">
        <v>20</v>
      </c>
      <c r="C46" s="163"/>
      <c r="D46" s="164"/>
      <c r="E46" s="164"/>
      <c r="F46" s="164"/>
      <c r="G46" s="165"/>
      <c r="H46" s="520" t="s">
        <v>568</v>
      </c>
    </row>
    <row r="47" spans="1:8" s="161" customFormat="1" ht="12.5" x14ac:dyDescent="0.25">
      <c r="A47" s="518"/>
      <c r="B47" s="525" t="s">
        <v>22</v>
      </c>
      <c r="C47" s="163"/>
      <c r="D47" s="164"/>
      <c r="E47" s="164"/>
      <c r="F47" s="164"/>
      <c r="G47" s="165"/>
      <c r="H47" s="520" t="s">
        <v>569</v>
      </c>
    </row>
    <row r="48" spans="1:8" s="161" customFormat="1" ht="12.5" x14ac:dyDescent="0.25">
      <c r="A48" s="518"/>
      <c r="B48" s="525" t="s">
        <v>24</v>
      </c>
      <c r="C48" s="163"/>
      <c r="D48" s="164"/>
      <c r="E48" s="164"/>
      <c r="F48" s="164"/>
      <c r="G48" s="165"/>
      <c r="H48" s="520" t="s">
        <v>570</v>
      </c>
    </row>
    <row r="49" spans="1:8" s="161" customFormat="1" ht="12.5" x14ac:dyDescent="0.25">
      <c r="A49" s="518"/>
      <c r="B49" s="525" t="s">
        <v>26</v>
      </c>
      <c r="C49" s="163"/>
      <c r="D49" s="164"/>
      <c r="E49" s="164"/>
      <c r="F49" s="164"/>
      <c r="G49" s="165"/>
      <c r="H49" s="520" t="s">
        <v>571</v>
      </c>
    </row>
    <row r="50" spans="1:8" s="161" customFormat="1" ht="12.5" x14ac:dyDescent="0.25">
      <c r="A50" s="518"/>
      <c r="B50" s="526" t="s">
        <v>28</v>
      </c>
      <c r="C50" s="382"/>
      <c r="D50" s="164"/>
      <c r="E50" s="164"/>
      <c r="F50" s="164"/>
      <c r="G50" s="165"/>
      <c r="H50" s="520" t="s">
        <v>572</v>
      </c>
    </row>
    <row r="51" spans="1:8" s="167" customFormat="1" ht="12.5" x14ac:dyDescent="0.25">
      <c r="A51" s="518"/>
      <c r="B51" s="524" t="s">
        <v>30</v>
      </c>
      <c r="C51" s="397"/>
      <c r="D51" s="532" t="s">
        <v>573</v>
      </c>
      <c r="E51" s="164"/>
      <c r="F51" s="164"/>
      <c r="G51" s="165"/>
      <c r="H51" s="527"/>
    </row>
    <row r="52" spans="1:8" x14ac:dyDescent="0.3">
      <c r="A52" s="528"/>
      <c r="B52" s="529"/>
      <c r="C52" s="530"/>
      <c r="D52" s="530"/>
      <c r="E52" s="530"/>
      <c r="F52" s="530"/>
      <c r="G52" s="530"/>
      <c r="H52" s="531" t="s">
        <v>9</v>
      </c>
    </row>
    <row r="53" spans="1:8" x14ac:dyDescent="0.3">
      <c r="A53" s="275"/>
      <c r="B53" s="276"/>
      <c r="C53" s="277"/>
      <c r="D53" s="277"/>
      <c r="E53" s="277"/>
      <c r="F53" s="277"/>
      <c r="G53" s="277"/>
      <c r="H53" s="327"/>
    </row>
    <row r="54" spans="1:8" ht="12.5" x14ac:dyDescent="0.25">
      <c r="A54" s="29"/>
      <c r="B54" s="29"/>
    </row>
    <row r="55" spans="1:8" ht="12.5" x14ac:dyDescent="0.25">
      <c r="A55" s="29"/>
      <c r="B55" s="29"/>
    </row>
    <row r="56" spans="1:8" ht="12.5" x14ac:dyDescent="0.25">
      <c r="A56" s="29"/>
      <c r="B56" s="29"/>
    </row>
    <row r="57" spans="1:8" ht="12.5" x14ac:dyDescent="0.25">
      <c r="A57" s="29"/>
      <c r="B57" s="29"/>
    </row>
    <row r="58" spans="1:8" ht="12.5" x14ac:dyDescent="0.25">
      <c r="A58" s="29"/>
      <c r="B58" s="29"/>
    </row>
    <row r="59" spans="1:8" ht="12.5" x14ac:dyDescent="0.25">
      <c r="A59" s="29"/>
      <c r="B59" s="29"/>
    </row>
    <row r="60" spans="1:8" ht="12.5" x14ac:dyDescent="0.25">
      <c r="A60" s="29"/>
      <c r="B60" s="29"/>
    </row>
    <row r="61" spans="1:8" ht="12.5" x14ac:dyDescent="0.25">
      <c r="A61" s="29"/>
      <c r="B61" s="29"/>
    </row>
    <row r="62" spans="1:8" ht="12.5" x14ac:dyDescent="0.25">
      <c r="A62" s="29"/>
      <c r="B62" s="29"/>
    </row>
    <row r="63" spans="1:8" ht="12.5" x14ac:dyDescent="0.25">
      <c r="A63" s="29"/>
      <c r="B63" s="29"/>
    </row>
    <row r="64" spans="1:8" ht="12.5" x14ac:dyDescent="0.25">
      <c r="A64" s="29"/>
      <c r="B64" s="29"/>
    </row>
    <row r="65" s="29" customFormat="1" ht="12.5" x14ac:dyDescent="0.25"/>
    <row r="66" s="29" customFormat="1" ht="12.5" x14ac:dyDescent="0.25"/>
    <row r="67" s="29" customFormat="1" ht="12.5" x14ac:dyDescent="0.25"/>
    <row r="68" s="29" customFormat="1" ht="12.5" x14ac:dyDescent="0.25"/>
    <row r="69" s="29" customFormat="1" ht="12.5" x14ac:dyDescent="0.25"/>
    <row r="70" s="29" customFormat="1" ht="12.5" x14ac:dyDescent="0.25"/>
    <row r="71" s="29" customFormat="1" ht="12.5" x14ac:dyDescent="0.25"/>
    <row r="72" s="29" customFormat="1" ht="12.5" x14ac:dyDescent="0.25"/>
    <row r="73" s="29" customFormat="1" ht="12.5" x14ac:dyDescent="0.25"/>
    <row r="74" s="29" customFormat="1" ht="12.5" x14ac:dyDescent="0.25"/>
    <row r="75" s="29" customFormat="1" ht="12.5" x14ac:dyDescent="0.25"/>
    <row r="76" s="29" customFormat="1" ht="12.5" x14ac:dyDescent="0.25"/>
    <row r="77" s="29" customFormat="1" ht="12.5" x14ac:dyDescent="0.25"/>
    <row r="78" s="29" customFormat="1" ht="12.5" x14ac:dyDescent="0.25"/>
    <row r="79" s="29" customFormat="1" ht="12.5" x14ac:dyDescent="0.25"/>
    <row r="80" s="29" customFormat="1" ht="12.5" x14ac:dyDescent="0.25"/>
    <row r="81" s="29" customFormat="1" ht="12.5" x14ac:dyDescent="0.25"/>
    <row r="82" s="29" customFormat="1" ht="12.5" x14ac:dyDescent="0.25"/>
    <row r="83" s="29" customFormat="1" ht="12.5" x14ac:dyDescent="0.25"/>
    <row r="84" s="29" customFormat="1" ht="12.5" x14ac:dyDescent="0.25"/>
    <row r="85" s="29" customFormat="1" ht="12.5" x14ac:dyDescent="0.25"/>
    <row r="86" s="29" customFormat="1" ht="12.5" x14ac:dyDescent="0.25"/>
    <row r="87" s="29" customFormat="1" ht="12.5" x14ac:dyDescent="0.25"/>
    <row r="88" s="29" customFormat="1" ht="12.5" x14ac:dyDescent="0.25"/>
    <row r="89" s="29" customFormat="1" ht="12.5" x14ac:dyDescent="0.25"/>
    <row r="90" s="29" customFormat="1" ht="12.5" x14ac:dyDescent="0.25"/>
    <row r="91" s="29" customFormat="1" ht="12.5" x14ac:dyDescent="0.25"/>
    <row r="92" s="29" customFormat="1" ht="12.5" x14ac:dyDescent="0.25"/>
    <row r="93" s="29" customFormat="1" ht="12.5" x14ac:dyDescent="0.25"/>
    <row r="94" s="29" customFormat="1" ht="12.5" x14ac:dyDescent="0.25"/>
    <row r="95" s="29" customFormat="1" ht="12.5" x14ac:dyDescent="0.25"/>
    <row r="96" s="29" customFormat="1" ht="12.5" x14ac:dyDescent="0.25"/>
    <row r="97" s="29" customFormat="1" ht="12.5" x14ac:dyDescent="0.25"/>
    <row r="98" s="29" customFormat="1" ht="12.5" x14ac:dyDescent="0.25"/>
    <row r="99" s="29" customFormat="1" ht="12.5" x14ac:dyDescent="0.25"/>
    <row r="100" s="29" customFormat="1" ht="12.5" x14ac:dyDescent="0.25"/>
    <row r="101" s="29" customFormat="1" ht="12.5" x14ac:dyDescent="0.25"/>
    <row r="102" s="29" customFormat="1" ht="12.5" x14ac:dyDescent="0.25"/>
    <row r="103" s="29" customFormat="1" ht="12.5" x14ac:dyDescent="0.25"/>
    <row r="104" s="29" customFormat="1" ht="12.5" x14ac:dyDescent="0.25"/>
    <row r="105" s="29" customFormat="1" ht="12.5" x14ac:dyDescent="0.25"/>
    <row r="106" s="29" customFormat="1" ht="12.5" x14ac:dyDescent="0.25"/>
    <row r="107" s="29" customFormat="1" ht="12.5" x14ac:dyDescent="0.25"/>
    <row r="108" s="29" customFormat="1" ht="12.5" x14ac:dyDescent="0.25"/>
    <row r="109" s="29" customFormat="1" ht="12.5" x14ac:dyDescent="0.25"/>
    <row r="110" s="29" customFormat="1" ht="12.5" x14ac:dyDescent="0.25"/>
    <row r="111" s="29" customFormat="1" ht="12.5" x14ac:dyDescent="0.25"/>
    <row r="112" s="29" customFormat="1" ht="12.5" x14ac:dyDescent="0.25"/>
    <row r="113" s="29" customFormat="1" ht="12.5" x14ac:dyDescent="0.25"/>
    <row r="114" s="29" customFormat="1" ht="12.5" x14ac:dyDescent="0.25"/>
    <row r="115" s="29" customFormat="1" ht="12.5" x14ac:dyDescent="0.25"/>
    <row r="116" s="29" customFormat="1" ht="12.5" x14ac:dyDescent="0.25"/>
    <row r="117" s="29" customFormat="1" ht="12.5" x14ac:dyDescent="0.25"/>
    <row r="118" s="29" customFormat="1" ht="12.5" x14ac:dyDescent="0.25"/>
    <row r="119" s="29" customFormat="1" ht="12.5" x14ac:dyDescent="0.25"/>
    <row r="120" s="29" customFormat="1" ht="12.5" x14ac:dyDescent="0.25"/>
    <row r="121" s="29" customFormat="1" ht="12.5" x14ac:dyDescent="0.25"/>
    <row r="122" s="29" customFormat="1" ht="12.5" x14ac:dyDescent="0.25"/>
    <row r="123" s="29" customFormat="1" ht="12.5" x14ac:dyDescent="0.25"/>
    <row r="124" s="29" customFormat="1" ht="12.5" x14ac:dyDescent="0.25"/>
    <row r="125" s="29" customFormat="1" ht="12.5" x14ac:dyDescent="0.25"/>
    <row r="126" s="29" customFormat="1" ht="12.5" x14ac:dyDescent="0.25"/>
    <row r="127" s="29" customFormat="1" ht="12.5" x14ac:dyDescent="0.25"/>
    <row r="128" s="29" customFormat="1" ht="12.5" x14ac:dyDescent="0.25"/>
    <row r="129" s="29" customFormat="1" ht="12.5" x14ac:dyDescent="0.25"/>
    <row r="130" s="29" customFormat="1" ht="12.5" x14ac:dyDescent="0.25"/>
    <row r="131" s="29" customFormat="1" ht="12.5" x14ac:dyDescent="0.25"/>
    <row r="132" s="29" customFormat="1" ht="12.5" x14ac:dyDescent="0.25"/>
    <row r="133" s="29" customFormat="1" ht="12.5" x14ac:dyDescent="0.25"/>
    <row r="134" s="29" customFormat="1" ht="12.5" x14ac:dyDescent="0.25"/>
    <row r="135" s="29" customFormat="1" ht="12.5" x14ac:dyDescent="0.25"/>
    <row r="136" s="29" customFormat="1" ht="12.5" x14ac:dyDescent="0.25"/>
    <row r="137" s="29" customFormat="1" ht="12.5" x14ac:dyDescent="0.25"/>
    <row r="138" s="29" customFormat="1" ht="12.5" x14ac:dyDescent="0.25"/>
    <row r="139" s="29" customFormat="1" ht="12.5" x14ac:dyDescent="0.25"/>
    <row r="140" s="29" customFormat="1" ht="12.5" x14ac:dyDescent="0.25"/>
    <row r="141" s="29" customFormat="1" ht="12.5" x14ac:dyDescent="0.25"/>
    <row r="142" s="29" customFormat="1" ht="12.5" x14ac:dyDescent="0.25"/>
    <row r="143" s="29" customFormat="1" ht="12.5" x14ac:dyDescent="0.25"/>
    <row r="144" s="29" customFormat="1" ht="12.5" x14ac:dyDescent="0.25"/>
    <row r="145" s="29" customFormat="1" ht="12.5" x14ac:dyDescent="0.25"/>
    <row r="146" s="29" customFormat="1" ht="12.5" x14ac:dyDescent="0.25"/>
    <row r="147" s="29" customFormat="1" ht="12.5" x14ac:dyDescent="0.25"/>
    <row r="148" s="29" customFormat="1" ht="12.5" x14ac:dyDescent="0.25"/>
    <row r="149" s="29" customFormat="1" ht="12.5" x14ac:dyDescent="0.25"/>
    <row r="150" s="29" customFormat="1" ht="12.5" x14ac:dyDescent="0.25"/>
    <row r="151" s="29" customFormat="1" ht="12.5" x14ac:dyDescent="0.25"/>
    <row r="152" s="29" customFormat="1" ht="12.5" x14ac:dyDescent="0.25"/>
    <row r="153" s="29" customFormat="1" ht="12.5" x14ac:dyDescent="0.25"/>
    <row r="154" s="29" customFormat="1" ht="12.5" x14ac:dyDescent="0.25"/>
    <row r="155" s="29" customFormat="1" ht="12.5" x14ac:dyDescent="0.25"/>
    <row r="156" s="29" customFormat="1" ht="12.5" x14ac:dyDescent="0.25"/>
    <row r="157" s="29" customFormat="1" ht="12.5" x14ac:dyDescent="0.25"/>
    <row r="158" s="29" customFormat="1" ht="12.5" x14ac:dyDescent="0.25"/>
    <row r="159" s="29" customFormat="1" ht="12.5" x14ac:dyDescent="0.25"/>
    <row r="160" s="29" customFormat="1" ht="12.5" x14ac:dyDescent="0.25"/>
    <row r="161" s="29" customFormat="1" ht="12.5" x14ac:dyDescent="0.25"/>
    <row r="162" s="29" customFormat="1" ht="12.5" x14ac:dyDescent="0.25"/>
    <row r="163" s="29" customFormat="1" ht="12.5" x14ac:dyDescent="0.25"/>
    <row r="164" s="29" customFormat="1" ht="12.5" x14ac:dyDescent="0.25"/>
    <row r="165" s="29" customFormat="1" ht="12.5" x14ac:dyDescent="0.25"/>
    <row r="166" s="29" customFormat="1" ht="12.5" x14ac:dyDescent="0.25"/>
    <row r="167" s="29" customFormat="1" ht="12.5" x14ac:dyDescent="0.25"/>
    <row r="168" s="29" customFormat="1" ht="12.5" x14ac:dyDescent="0.25"/>
    <row r="169" s="29" customFormat="1" ht="12.5" x14ac:dyDescent="0.25"/>
    <row r="170" s="29" customFormat="1" ht="12.5" x14ac:dyDescent="0.25"/>
    <row r="171" s="29" customFormat="1" ht="12.5" x14ac:dyDescent="0.25"/>
    <row r="172" s="29" customFormat="1" ht="12.5" x14ac:dyDescent="0.25"/>
    <row r="173" s="29" customFormat="1" ht="12.5" x14ac:dyDescent="0.25"/>
    <row r="174" s="29" customFormat="1" ht="12.5" x14ac:dyDescent="0.25"/>
    <row r="175" s="29" customFormat="1" ht="12.5" x14ac:dyDescent="0.25"/>
    <row r="176" s="29" customFormat="1" ht="12.5" x14ac:dyDescent="0.25"/>
    <row r="177" s="29" customFormat="1" ht="12.5" x14ac:dyDescent="0.25"/>
    <row r="178" s="29" customFormat="1" ht="12.5" x14ac:dyDescent="0.25"/>
    <row r="179" s="29" customFormat="1" ht="12.5" x14ac:dyDescent="0.25"/>
    <row r="180" s="29" customFormat="1" ht="12.5" x14ac:dyDescent="0.25"/>
    <row r="181" s="29" customFormat="1" ht="12.5" x14ac:dyDescent="0.25"/>
    <row r="182" s="29" customFormat="1" ht="12.5" x14ac:dyDescent="0.25"/>
    <row r="183" s="29" customFormat="1" ht="12.5" x14ac:dyDescent="0.25"/>
    <row r="184" s="29" customFormat="1" ht="12.5" x14ac:dyDescent="0.25"/>
    <row r="185" s="29" customFormat="1" ht="12.5" x14ac:dyDescent="0.25"/>
    <row r="186" s="29" customFormat="1" ht="12.5" x14ac:dyDescent="0.25"/>
    <row r="187" s="29" customFormat="1" ht="12.5" x14ac:dyDescent="0.25"/>
    <row r="188" s="29" customFormat="1" ht="12.5" x14ac:dyDescent="0.25"/>
    <row r="189" s="29" customFormat="1" ht="12.5" x14ac:dyDescent="0.25"/>
    <row r="190" s="29" customFormat="1" ht="12.5" x14ac:dyDescent="0.25"/>
    <row r="191" s="29" customFormat="1" ht="12.5" x14ac:dyDescent="0.25"/>
    <row r="192" s="29" customFormat="1" ht="12.5" x14ac:dyDescent="0.25"/>
    <row r="193" s="29" customFormat="1" ht="12.5" x14ac:dyDescent="0.25"/>
    <row r="194" s="29" customFormat="1" ht="12.5" x14ac:dyDescent="0.25"/>
    <row r="195" s="29" customFormat="1" ht="12.5" x14ac:dyDescent="0.25"/>
    <row r="196" s="29" customFormat="1" ht="12.5" x14ac:dyDescent="0.25"/>
    <row r="197" s="29" customFormat="1" ht="12.5" x14ac:dyDescent="0.25"/>
    <row r="198" s="29" customFormat="1" ht="12.5" x14ac:dyDescent="0.25"/>
    <row r="199" s="29" customFormat="1" ht="12.5" x14ac:dyDescent="0.25"/>
    <row r="200" s="29" customFormat="1" ht="12.5" x14ac:dyDescent="0.25"/>
    <row r="201" s="29" customFormat="1" ht="12.5" x14ac:dyDescent="0.25"/>
    <row r="202" s="29" customFormat="1" ht="12.5" x14ac:dyDescent="0.25"/>
    <row r="203" s="29" customFormat="1" ht="12.5" x14ac:dyDescent="0.25"/>
    <row r="204" s="29" customFormat="1" ht="12.5" x14ac:dyDescent="0.25"/>
    <row r="205" s="29" customFormat="1" ht="12.5" x14ac:dyDescent="0.25"/>
    <row r="206" s="29" customFormat="1" ht="12.5" x14ac:dyDescent="0.25"/>
    <row r="207" s="29" customFormat="1" ht="12.5" x14ac:dyDescent="0.25"/>
    <row r="208" s="29" customFormat="1" ht="12.5" x14ac:dyDescent="0.25"/>
    <row r="209" s="29" customFormat="1" ht="12.5" x14ac:dyDescent="0.25"/>
    <row r="210" s="29" customFormat="1" ht="12.5" x14ac:dyDescent="0.25"/>
    <row r="211" s="29" customFormat="1" ht="12.5" x14ac:dyDescent="0.25"/>
    <row r="212" s="29" customFormat="1" ht="12.5" x14ac:dyDescent="0.25"/>
    <row r="213" s="29" customFormat="1" ht="12.5" x14ac:dyDescent="0.25"/>
    <row r="214" s="29" customFormat="1" ht="12.5" x14ac:dyDescent="0.25"/>
    <row r="215" s="29" customFormat="1" ht="12.5" x14ac:dyDescent="0.25"/>
    <row r="216" s="29" customFormat="1" ht="12.5" x14ac:dyDescent="0.25"/>
    <row r="217" s="29" customFormat="1" ht="12.5" x14ac:dyDescent="0.25"/>
    <row r="218" s="29" customFormat="1" ht="12.5" x14ac:dyDescent="0.25"/>
    <row r="219" s="29" customFormat="1" ht="12.5" x14ac:dyDescent="0.25"/>
    <row r="220" s="29" customFormat="1" ht="12.5" x14ac:dyDescent="0.25"/>
    <row r="221" s="29" customFormat="1" ht="12.5" x14ac:dyDescent="0.25"/>
    <row r="222" s="29" customFormat="1" ht="12.5" x14ac:dyDescent="0.25"/>
    <row r="223" s="29" customFormat="1" ht="12.5" x14ac:dyDescent="0.25"/>
    <row r="224" s="29" customFormat="1" ht="12.5" x14ac:dyDescent="0.25"/>
    <row r="225" s="29" customFormat="1" ht="12.5" x14ac:dyDescent="0.25"/>
    <row r="226" s="29" customFormat="1" ht="12.5" x14ac:dyDescent="0.25"/>
    <row r="227" s="29" customFormat="1" ht="12.5" x14ac:dyDescent="0.25"/>
    <row r="228" s="29" customFormat="1" ht="12.5" x14ac:dyDescent="0.25"/>
    <row r="229" s="29" customFormat="1" ht="12.5" x14ac:dyDescent="0.25"/>
    <row r="230" s="29" customFormat="1" ht="12.5" x14ac:dyDescent="0.25"/>
    <row r="231" s="29" customFormat="1" ht="12.5" x14ac:dyDescent="0.25"/>
    <row r="232" s="29" customFormat="1" ht="12.5" x14ac:dyDescent="0.25"/>
    <row r="233" s="29" customFormat="1" ht="12.5" x14ac:dyDescent="0.25"/>
    <row r="234" s="29" customFormat="1" ht="12.5" x14ac:dyDescent="0.25"/>
    <row r="235" s="29" customFormat="1" ht="12.5" x14ac:dyDescent="0.25"/>
    <row r="236" s="29" customFormat="1" ht="12.5" x14ac:dyDescent="0.25"/>
    <row r="237" s="29" customFormat="1" ht="12.5" x14ac:dyDescent="0.25"/>
    <row r="238" s="29" customFormat="1" ht="12.5" x14ac:dyDescent="0.25"/>
    <row r="239" s="29" customFormat="1" ht="12.5" x14ac:dyDescent="0.25"/>
    <row r="240" s="29" customFormat="1" ht="12.5" x14ac:dyDescent="0.25"/>
    <row r="241" s="29" customFormat="1" ht="12.5" x14ac:dyDescent="0.25"/>
    <row r="242" s="29" customFormat="1" ht="12.5" x14ac:dyDescent="0.25"/>
    <row r="243" s="29" customFormat="1" ht="12.5" x14ac:dyDescent="0.25"/>
    <row r="244" s="29" customFormat="1" ht="12.5" x14ac:dyDescent="0.25"/>
    <row r="245" s="29" customFormat="1" ht="12.5" x14ac:dyDescent="0.25"/>
    <row r="246" s="29" customFormat="1" ht="12.5" x14ac:dyDescent="0.25"/>
    <row r="247" s="29" customFormat="1" ht="12.5" x14ac:dyDescent="0.25"/>
    <row r="248" s="29" customFormat="1" ht="12.5" x14ac:dyDescent="0.25"/>
    <row r="249" s="29" customFormat="1" ht="12.5" x14ac:dyDescent="0.25"/>
    <row r="250" s="29" customFormat="1" ht="12.5" x14ac:dyDescent="0.25"/>
    <row r="251" s="29" customFormat="1" ht="12.5" x14ac:dyDescent="0.25"/>
    <row r="252" s="29" customFormat="1" ht="12.5" x14ac:dyDescent="0.25"/>
    <row r="253" s="29" customFormat="1" ht="12.5" x14ac:dyDescent="0.25"/>
    <row r="254" s="29" customFormat="1" ht="12.5" x14ac:dyDescent="0.25"/>
    <row r="255" s="29" customFormat="1" ht="12.5" x14ac:dyDescent="0.25"/>
    <row r="256" s="29" customFormat="1" ht="12.5" x14ac:dyDescent="0.25"/>
    <row r="257" s="29" customFormat="1" ht="12.5" x14ac:dyDescent="0.25"/>
    <row r="258" s="29" customFormat="1" ht="12.5" x14ac:dyDescent="0.25"/>
    <row r="259" s="29" customFormat="1" ht="12.5" x14ac:dyDescent="0.25"/>
    <row r="260" s="29" customFormat="1" ht="12.5" x14ac:dyDescent="0.25"/>
    <row r="261" s="29" customFormat="1" ht="12.5" x14ac:dyDescent="0.25"/>
    <row r="262" s="29" customFormat="1" ht="12.5" x14ac:dyDescent="0.25"/>
    <row r="263" s="29" customFormat="1" ht="12.5" x14ac:dyDescent="0.25"/>
    <row r="264" s="29" customFormat="1" ht="12.5" x14ac:dyDescent="0.25"/>
    <row r="265" s="29" customFormat="1" ht="12.5" x14ac:dyDescent="0.25"/>
    <row r="266" s="29" customFormat="1" ht="12.5" x14ac:dyDescent="0.25"/>
    <row r="267" s="29" customFormat="1" ht="12.5" x14ac:dyDescent="0.25"/>
    <row r="268" s="29" customFormat="1" ht="12.5" x14ac:dyDescent="0.25"/>
    <row r="269" s="29" customFormat="1" ht="12.5" x14ac:dyDescent="0.25"/>
    <row r="270" s="29" customFormat="1" ht="12.5" x14ac:dyDescent="0.25"/>
    <row r="271" s="29" customFormat="1" ht="12.5" x14ac:dyDescent="0.25"/>
    <row r="272" s="29" customFormat="1" ht="12.5" x14ac:dyDescent="0.25"/>
    <row r="273" s="29" customFormat="1" ht="12.5" x14ac:dyDescent="0.25"/>
    <row r="274" s="29" customFormat="1" ht="12.5" x14ac:dyDescent="0.25"/>
    <row r="275" s="29" customFormat="1" ht="12.5" x14ac:dyDescent="0.25"/>
    <row r="276" s="29" customFormat="1" ht="12.5" x14ac:dyDescent="0.25"/>
    <row r="277" s="29" customFormat="1" ht="12.5" x14ac:dyDescent="0.25"/>
    <row r="278" s="29" customFormat="1" ht="12.5" x14ac:dyDescent="0.25"/>
    <row r="279" s="29" customFormat="1" ht="12.5" x14ac:dyDescent="0.25"/>
    <row r="280" s="29" customFormat="1" ht="12.5" x14ac:dyDescent="0.25"/>
    <row r="281" s="29" customFormat="1" ht="12.5" x14ac:dyDescent="0.25"/>
    <row r="282" s="29" customFormat="1" ht="12.5" x14ac:dyDescent="0.25"/>
    <row r="283" s="29" customFormat="1" ht="12.5" x14ac:dyDescent="0.25"/>
    <row r="284" s="29" customFormat="1" ht="12.5" x14ac:dyDescent="0.25"/>
    <row r="285" s="29" customFormat="1" ht="12.5" x14ac:dyDescent="0.25"/>
    <row r="286" s="29" customFormat="1" ht="12.5" x14ac:dyDescent="0.25"/>
    <row r="287" s="29" customFormat="1" ht="12.5" x14ac:dyDescent="0.25"/>
    <row r="288" s="29" customFormat="1" ht="12.5" x14ac:dyDescent="0.25"/>
    <row r="289" s="29" customFormat="1" ht="12.5" x14ac:dyDescent="0.25"/>
    <row r="290" s="29" customFormat="1" ht="12.5" x14ac:dyDescent="0.25"/>
    <row r="291" s="29" customFormat="1" ht="12.5" x14ac:dyDescent="0.25"/>
    <row r="292" s="29" customFormat="1" ht="12.5" x14ac:dyDescent="0.25"/>
    <row r="293" s="29" customFormat="1" ht="12.5" x14ac:dyDescent="0.25"/>
    <row r="294" s="29" customFormat="1" ht="12.5" x14ac:dyDescent="0.25"/>
    <row r="295" s="29" customFormat="1" ht="12.5" x14ac:dyDescent="0.25"/>
    <row r="296" s="29" customFormat="1" ht="12.5" x14ac:dyDescent="0.25"/>
    <row r="297" s="29" customFormat="1" ht="12.5" x14ac:dyDescent="0.25"/>
    <row r="298" s="29" customFormat="1" ht="12.5" x14ac:dyDescent="0.25"/>
    <row r="299" s="29" customFormat="1" ht="12.5" x14ac:dyDescent="0.25"/>
    <row r="300" s="29" customFormat="1" ht="12.5" x14ac:dyDescent="0.25"/>
    <row r="301" s="29" customFormat="1" ht="12.5" x14ac:dyDescent="0.25"/>
    <row r="302" s="29" customFormat="1" ht="12.5" x14ac:dyDescent="0.25"/>
    <row r="303" s="29" customFormat="1" ht="12.5" x14ac:dyDescent="0.25"/>
    <row r="304" s="29" customFormat="1" ht="12.5" x14ac:dyDescent="0.25"/>
    <row r="305" s="29" customFormat="1" ht="12.5" x14ac:dyDescent="0.25"/>
    <row r="306" s="29" customFormat="1" ht="12.5" x14ac:dyDescent="0.25"/>
    <row r="307" s="29" customFormat="1" ht="12.5" x14ac:dyDescent="0.25"/>
    <row r="308" s="29" customFormat="1" ht="12.5" x14ac:dyDescent="0.25"/>
    <row r="309" s="29" customFormat="1" ht="12.5" x14ac:dyDescent="0.25"/>
    <row r="310" s="29" customFormat="1" ht="12.5" x14ac:dyDescent="0.25"/>
    <row r="311" s="29" customFormat="1" ht="12.5" x14ac:dyDescent="0.25"/>
    <row r="312" s="29" customFormat="1" ht="12.5" x14ac:dyDescent="0.25"/>
    <row r="313" s="29" customFormat="1" ht="12.5" x14ac:dyDescent="0.25"/>
    <row r="314" s="29" customFormat="1" ht="12.5" x14ac:dyDescent="0.25"/>
    <row r="315" s="29" customFormat="1" ht="12.5" x14ac:dyDescent="0.25"/>
    <row r="316" s="29" customFormat="1" ht="12.5" x14ac:dyDescent="0.25"/>
    <row r="317" s="29" customFormat="1" ht="12.5" x14ac:dyDescent="0.25"/>
    <row r="318" s="29" customFormat="1" ht="12.5" x14ac:dyDescent="0.25"/>
    <row r="319" s="29" customFormat="1" ht="12.5" x14ac:dyDescent="0.25"/>
    <row r="320" s="29" customFormat="1" ht="12.5" x14ac:dyDescent="0.25"/>
    <row r="321" s="29" customFormat="1" ht="12.5" x14ac:dyDescent="0.25"/>
    <row r="322" s="29" customFormat="1" ht="12.5" x14ac:dyDescent="0.25"/>
    <row r="323" s="29" customFormat="1" ht="12.5" x14ac:dyDescent="0.25"/>
    <row r="324" s="29" customFormat="1" ht="12.5" x14ac:dyDescent="0.25"/>
    <row r="325" s="29" customFormat="1" ht="12.5" x14ac:dyDescent="0.25"/>
    <row r="326" s="29" customFormat="1" ht="12.5" x14ac:dyDescent="0.25"/>
    <row r="327" s="29" customFormat="1" ht="12.5" x14ac:dyDescent="0.25"/>
    <row r="328" s="29" customFormat="1" ht="12.5" x14ac:dyDescent="0.25"/>
    <row r="329" s="29" customFormat="1" ht="12.5" x14ac:dyDescent="0.25"/>
    <row r="330" s="29" customFormat="1" ht="12.5" x14ac:dyDescent="0.25"/>
    <row r="331" s="29" customFormat="1" ht="12.5" x14ac:dyDescent="0.25"/>
    <row r="332" s="29" customFormat="1" ht="12.5" x14ac:dyDescent="0.25"/>
    <row r="333" s="29" customFormat="1" ht="12.5" x14ac:dyDescent="0.25"/>
    <row r="334" s="29" customFormat="1" ht="12.5" x14ac:dyDescent="0.25"/>
    <row r="335" s="29" customFormat="1" ht="12.5" x14ac:dyDescent="0.25"/>
    <row r="336" s="29" customFormat="1" ht="12.5" x14ac:dyDescent="0.25"/>
    <row r="337" s="29" customFormat="1" ht="12.5" x14ac:dyDescent="0.25"/>
    <row r="338" s="29" customFormat="1" ht="12.5" x14ac:dyDescent="0.25"/>
    <row r="339" s="29" customFormat="1" ht="12.5" x14ac:dyDescent="0.25"/>
    <row r="340" s="29" customFormat="1" ht="12.5" x14ac:dyDescent="0.25"/>
    <row r="341" s="29" customFormat="1" ht="12.5" x14ac:dyDescent="0.25"/>
    <row r="342" s="29" customFormat="1" ht="12.5" x14ac:dyDescent="0.25"/>
    <row r="343" s="29" customFormat="1" ht="12.5" x14ac:dyDescent="0.25"/>
    <row r="344" s="29" customFormat="1" ht="12.5" x14ac:dyDescent="0.25"/>
    <row r="345" s="29" customFormat="1" ht="12.5" x14ac:dyDescent="0.25"/>
    <row r="346" s="29" customFormat="1" ht="12.5" x14ac:dyDescent="0.25"/>
    <row r="347" s="29" customFormat="1" ht="12.5" x14ac:dyDescent="0.25"/>
    <row r="348" s="29" customFormat="1" ht="12.5" x14ac:dyDescent="0.25"/>
    <row r="349" s="29" customFormat="1" ht="12.5" x14ac:dyDescent="0.25"/>
    <row r="350" s="29" customFormat="1" ht="12.5" x14ac:dyDescent="0.25"/>
    <row r="351" s="29" customFormat="1" ht="12.5" x14ac:dyDescent="0.25"/>
    <row r="352" s="29" customFormat="1" ht="12.5" x14ac:dyDescent="0.25"/>
    <row r="353" s="29" customFormat="1" ht="12.5" x14ac:dyDescent="0.25"/>
    <row r="354" s="29" customFormat="1" ht="12.5" x14ac:dyDescent="0.25"/>
    <row r="355" s="29" customFormat="1" ht="12.5" x14ac:dyDescent="0.25"/>
    <row r="356" s="29" customFormat="1" ht="12.5" x14ac:dyDescent="0.25"/>
    <row r="357" s="29" customFormat="1" ht="12.5" x14ac:dyDescent="0.25"/>
    <row r="358" s="29" customFormat="1" ht="12.5" x14ac:dyDescent="0.25"/>
    <row r="359" s="29" customFormat="1" ht="12.5" x14ac:dyDescent="0.25"/>
    <row r="360" s="29" customFormat="1" ht="12.5" x14ac:dyDescent="0.25"/>
    <row r="361" s="29" customFormat="1" ht="12.5" x14ac:dyDescent="0.25"/>
    <row r="362" s="29" customFormat="1" ht="12.5" x14ac:dyDescent="0.25"/>
    <row r="363" s="29" customFormat="1" ht="12.5" x14ac:dyDescent="0.25"/>
    <row r="364" s="29" customFormat="1" ht="12.5" x14ac:dyDescent="0.25"/>
    <row r="365" s="29" customFormat="1" ht="12.5" x14ac:dyDescent="0.25"/>
    <row r="366" s="29" customFormat="1" ht="12.5" x14ac:dyDescent="0.25"/>
    <row r="367" s="29" customFormat="1" ht="12.5" x14ac:dyDescent="0.25"/>
    <row r="368" s="29" customFormat="1" ht="12.5" x14ac:dyDescent="0.25"/>
    <row r="369" s="29" customFormat="1" ht="12.5" x14ac:dyDescent="0.25"/>
    <row r="370" s="29" customFormat="1" ht="12.5" x14ac:dyDescent="0.25"/>
    <row r="371" s="29" customFormat="1" ht="12.5" x14ac:dyDescent="0.25"/>
    <row r="372" s="29" customFormat="1" ht="12.5" x14ac:dyDescent="0.25"/>
    <row r="373" s="29" customFormat="1" ht="12.5" x14ac:dyDescent="0.25"/>
    <row r="374" s="29" customFormat="1" ht="12.5" x14ac:dyDescent="0.25"/>
    <row r="375" s="29" customFormat="1" ht="12.5" x14ac:dyDescent="0.25"/>
    <row r="376" s="29" customFormat="1" ht="12.5" x14ac:dyDescent="0.25"/>
    <row r="377" s="29" customFormat="1" ht="12.5" x14ac:dyDescent="0.25"/>
    <row r="378" s="29" customFormat="1" ht="12.5" x14ac:dyDescent="0.25"/>
    <row r="379" s="29" customFormat="1" ht="12.5" x14ac:dyDescent="0.25"/>
    <row r="380" s="29" customFormat="1" ht="12.5" x14ac:dyDescent="0.25"/>
    <row r="381" s="29" customFormat="1" ht="12.5" x14ac:dyDescent="0.25"/>
    <row r="382" s="29" customFormat="1" ht="12.5" x14ac:dyDescent="0.25"/>
    <row r="383" s="29" customFormat="1" ht="12.5" x14ac:dyDescent="0.25"/>
    <row r="384" s="29" customFormat="1" ht="12.5" x14ac:dyDescent="0.25"/>
    <row r="385" s="29" customFormat="1" ht="12.5" x14ac:dyDescent="0.25"/>
    <row r="386" s="29" customFormat="1" ht="12.5" x14ac:dyDescent="0.25"/>
    <row r="387" s="29" customFormat="1" ht="12.5" x14ac:dyDescent="0.25"/>
    <row r="388" s="29" customFormat="1" ht="12.5" x14ac:dyDescent="0.25"/>
    <row r="389" s="29" customFormat="1" ht="12.5" x14ac:dyDescent="0.25"/>
    <row r="390" s="29" customFormat="1" ht="12.5" x14ac:dyDescent="0.25"/>
    <row r="391" s="29" customFormat="1" ht="12.5" x14ac:dyDescent="0.25"/>
    <row r="392" s="29" customFormat="1" ht="12.5" x14ac:dyDescent="0.25"/>
    <row r="393" s="29" customFormat="1" ht="12.5" x14ac:dyDescent="0.25"/>
    <row r="394" s="29" customFormat="1" ht="12.5" x14ac:dyDescent="0.25"/>
    <row r="395" s="29" customFormat="1" ht="12.5" x14ac:dyDescent="0.25"/>
    <row r="396" s="29" customFormat="1" ht="12.5" x14ac:dyDescent="0.25"/>
    <row r="397" s="29" customFormat="1" ht="12.5" x14ac:dyDescent="0.25"/>
    <row r="398" s="29" customFormat="1" ht="12.5" x14ac:dyDescent="0.25"/>
    <row r="399" s="29" customFormat="1" ht="12.5" x14ac:dyDescent="0.25"/>
    <row r="400" s="29" customFormat="1" ht="12.5" x14ac:dyDescent="0.25"/>
    <row r="401" s="29" customFormat="1" ht="12.5" x14ac:dyDescent="0.25"/>
    <row r="402" s="29" customFormat="1" ht="12.5" x14ac:dyDescent="0.25"/>
    <row r="403" s="29" customFormat="1" ht="12.5" x14ac:dyDescent="0.25"/>
    <row r="404" s="29" customFormat="1" ht="12.5" x14ac:dyDescent="0.25"/>
    <row r="405" s="29" customFormat="1" ht="12.5" x14ac:dyDescent="0.25"/>
    <row r="406" s="29" customFormat="1" ht="12.5" x14ac:dyDescent="0.25"/>
    <row r="407" s="29" customFormat="1" ht="12.5" x14ac:dyDescent="0.25"/>
    <row r="408" s="29" customFormat="1" ht="12.5" x14ac:dyDescent="0.25"/>
    <row r="409" s="29" customFormat="1" ht="12.5" x14ac:dyDescent="0.25"/>
    <row r="410" s="29" customFormat="1" ht="12.5" x14ac:dyDescent="0.25"/>
    <row r="411" s="29" customFormat="1" ht="12.5" x14ac:dyDescent="0.25"/>
    <row r="412" s="29" customFormat="1" ht="12.5" x14ac:dyDescent="0.25"/>
    <row r="413" s="29" customFormat="1" ht="12.5" x14ac:dyDescent="0.25"/>
    <row r="414" s="29" customFormat="1" ht="12.5" x14ac:dyDescent="0.25"/>
    <row r="415" s="29" customFormat="1" ht="12.5" x14ac:dyDescent="0.25"/>
    <row r="416" s="29" customFormat="1" ht="12.5" x14ac:dyDescent="0.25"/>
    <row r="417" s="29" customFormat="1" ht="12.5" x14ac:dyDescent="0.25"/>
    <row r="418" s="29" customFormat="1" ht="12.5" x14ac:dyDescent="0.25"/>
    <row r="419" s="29" customFormat="1" ht="12.5" x14ac:dyDescent="0.25"/>
    <row r="420" s="29" customFormat="1" ht="12.5" x14ac:dyDescent="0.25"/>
    <row r="421" s="29" customFormat="1" ht="12.5" x14ac:dyDescent="0.25"/>
    <row r="422" s="29" customFormat="1" ht="12.5" x14ac:dyDescent="0.25"/>
    <row r="423" s="29" customFormat="1" ht="12.5" x14ac:dyDescent="0.25"/>
    <row r="424" s="29" customFormat="1" ht="12.5" x14ac:dyDescent="0.25"/>
    <row r="425" s="29" customFormat="1" ht="12.5" x14ac:dyDescent="0.25"/>
    <row r="426" s="29" customFormat="1" ht="12.5" x14ac:dyDescent="0.25"/>
    <row r="427" s="29" customFormat="1" ht="12.5" x14ac:dyDescent="0.25"/>
  </sheetData>
  <sheetProtection algorithmName="SHA-512" hashValue="IBQwfa6gR6/9bS0gxHvjsHWytcLJFaP3YbhoVFwKzwr7XITwuc0mbMkaaxbtQvtyN+kjLU0QXxguuQDgAW3MPw==" saltValue="b8wjoCRsyvXB+IpcF7XS5A==" spinCount="100000" sheet="1" objects="1" scenarios="1"/>
  <protectedRanges>
    <protectedRange sqref="C18 C24:G25 C20:G21 D26:G30 D44:G51 C44:C45 C35:G41" name="Range1"/>
    <protectedRange sqref="C26:C30 C46:C50" name="Range1_2"/>
    <protectedRange sqref="C31 C51" name="Range1_1"/>
  </protectedRanges>
  <mergeCells count="12">
    <mergeCell ref="B15:G15"/>
    <mergeCell ref="A13:H13"/>
    <mergeCell ref="A1:H1"/>
    <mergeCell ref="A2:H2"/>
    <mergeCell ref="A3:H3"/>
    <mergeCell ref="A10:H10"/>
    <mergeCell ref="A12:H12"/>
    <mergeCell ref="A8:H8"/>
    <mergeCell ref="A4:H4"/>
    <mergeCell ref="A5:H5"/>
    <mergeCell ref="A6:H6"/>
    <mergeCell ref="A9:H9"/>
  </mergeCells>
  <phoneticPr fontId="116" type="noConversion"/>
  <printOptions horizontalCentered="1"/>
  <pageMargins left="0.5" right="0.45" top="0.75" bottom="0.25" header="0.3" footer="0.3"/>
  <pageSetup orientation="portrait" r:id="rId1"/>
  <headerFooter>
    <oddHeader xml:space="preserve">&amp;R&amp;K00+000CY2020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pageSetUpPr fitToPage="1"/>
  </sheetPr>
  <dimension ref="A1:BF68"/>
  <sheetViews>
    <sheetView showGridLines="0" topLeftCell="A18" zoomScale="90" zoomScaleNormal="90" zoomScaleSheetLayoutView="90" zoomScalePageLayoutView="90" workbookViewId="0">
      <selection activeCell="H49" sqref="H49"/>
    </sheetView>
  </sheetViews>
  <sheetFormatPr defaultColWidth="8.81640625" defaultRowHeight="12.5" x14ac:dyDescent="0.25"/>
  <cols>
    <col min="1" max="1" width="3.453125" style="24" customWidth="1"/>
    <col min="2" max="2" width="31" customWidth="1"/>
    <col min="3" max="3" width="26.453125" customWidth="1"/>
    <col min="4" max="4" width="5.36328125" customWidth="1"/>
    <col min="5" max="5" width="36.1796875" customWidth="1"/>
    <col min="6" max="6" width="3.453125" hidden="1" customWidth="1"/>
  </cols>
  <sheetData>
    <row r="1" spans="1:58" ht="17.5" x14ac:dyDescent="0.35">
      <c r="B1" s="779" t="s">
        <v>915</v>
      </c>
      <c r="C1" s="779"/>
      <c r="D1" s="779"/>
      <c r="E1" s="779"/>
      <c r="F1" s="236"/>
      <c r="G1" s="236"/>
    </row>
    <row r="2" spans="1:58" ht="16" thickBot="1" x14ac:dyDescent="0.4">
      <c r="A2" s="46"/>
      <c r="B2" s="15"/>
      <c r="C2" s="15"/>
      <c r="D2" s="15"/>
      <c r="E2" s="15"/>
      <c r="F2" s="15"/>
    </row>
    <row r="3" spans="1:58" s="25" customFormat="1" ht="15.5" thickBot="1" x14ac:dyDescent="0.3">
      <c r="A3" s="38"/>
      <c r="B3" s="805" t="s">
        <v>575</v>
      </c>
      <c r="C3" s="806"/>
      <c r="D3" s="806"/>
      <c r="E3" s="807"/>
      <c r="F3" s="76"/>
    </row>
    <row r="4" spans="1:58" s="38" customFormat="1" ht="11.25" customHeight="1" thickBot="1" x14ac:dyDescent="0.3">
      <c r="B4" s="30"/>
      <c r="C4" s="30"/>
      <c r="D4" s="30"/>
      <c r="E4" s="77"/>
      <c r="F4" s="30"/>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s="38" customFormat="1" ht="15.5" thickBot="1" x14ac:dyDescent="0.3">
      <c r="B5" s="805" t="s">
        <v>576</v>
      </c>
      <c r="C5" s="806"/>
      <c r="D5" s="806"/>
      <c r="E5" s="807"/>
      <c r="F5" s="30"/>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row>
    <row r="6" spans="1:58" s="38" customFormat="1" ht="14.25" customHeight="1" thickBot="1" x14ac:dyDescent="0.3">
      <c r="B6" s="384"/>
      <c r="C6" s="384"/>
      <c r="D6" s="384"/>
      <c r="E6" s="384"/>
      <c r="F6" s="38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row>
    <row r="7" spans="1:58" ht="24.75" customHeight="1" thickBot="1" x14ac:dyDescent="0.4">
      <c r="A7" s="23"/>
      <c r="B7" s="787">
        <f>'1. FilerInfo'!C18</f>
        <v>0</v>
      </c>
      <c r="C7" s="788"/>
      <c r="D7" s="788"/>
      <c r="E7" s="789"/>
      <c r="F7" s="78"/>
    </row>
    <row r="8" spans="1:58" s="5" customFormat="1" ht="19.5" customHeight="1" thickBot="1" x14ac:dyDescent="0.4">
      <c r="A8" s="23"/>
      <c r="B8" s="790"/>
      <c r="C8" s="790"/>
      <c r="D8" s="790"/>
      <c r="E8" s="790"/>
    </row>
    <row r="9" spans="1:58" s="5" customFormat="1" ht="19.5" customHeight="1" thickBot="1" x14ac:dyDescent="0.5">
      <c r="A9" s="23"/>
      <c r="B9" s="794" t="s">
        <v>577</v>
      </c>
      <c r="C9" s="795"/>
      <c r="D9" s="795"/>
      <c r="E9" s="795"/>
      <c r="F9" s="796"/>
    </row>
    <row r="10" spans="1:58" s="15" customFormat="1" ht="12.75" customHeight="1" thickBot="1" x14ac:dyDescent="0.4">
      <c r="A10" s="23"/>
      <c r="B10" s="79"/>
      <c r="C10" s="79"/>
      <c r="D10" s="79"/>
      <c r="E10" s="79"/>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row>
    <row r="11" spans="1:58" s="5" customFormat="1" ht="69" customHeight="1" thickBot="1" x14ac:dyDescent="0.4">
      <c r="A11" s="83"/>
      <c r="B11" s="791" t="s">
        <v>578</v>
      </c>
      <c r="C11" s="792"/>
      <c r="D11" s="792"/>
      <c r="E11" s="793"/>
      <c r="F11" s="80"/>
    </row>
    <row r="12" spans="1:58" s="15" customFormat="1" ht="9" customHeight="1" x14ac:dyDescent="0.35">
      <c r="A12" s="23"/>
      <c r="B12" s="81"/>
      <c r="C12" s="81"/>
      <c r="D12" s="81"/>
      <c r="E12" s="81"/>
      <c r="F12" s="81"/>
      <c r="G12" s="5"/>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row>
    <row r="13" spans="1:58" s="5" customFormat="1" ht="14.25" customHeight="1" x14ac:dyDescent="0.35">
      <c r="A13" s="83"/>
      <c r="B13" s="82" t="s">
        <v>579</v>
      </c>
      <c r="C13" s="367"/>
      <c r="D13" s="367"/>
      <c r="E13" s="367"/>
      <c r="F13" s="367"/>
    </row>
    <row r="14" spans="1:58" s="5" customFormat="1" ht="8.25" customHeight="1" thickBot="1" x14ac:dyDescent="0.4">
      <c r="A14" s="23"/>
      <c r="B14" s="176"/>
      <c r="C14" s="176"/>
      <c r="D14" s="176"/>
      <c r="E14" s="176"/>
      <c r="F14" s="176"/>
    </row>
    <row r="15" spans="1:58" s="5" customFormat="1" ht="32.25" customHeight="1" thickBot="1" x14ac:dyDescent="0.4">
      <c r="A15" s="83"/>
      <c r="B15" s="798" t="s">
        <v>580</v>
      </c>
      <c r="C15" s="799"/>
      <c r="D15" s="799"/>
      <c r="E15" s="800"/>
    </row>
    <row r="16" spans="1:58" s="15" customFormat="1" ht="11.25" customHeight="1" thickBot="1" x14ac:dyDescent="0.4">
      <c r="A16" s="83"/>
      <c r="B16" s="84"/>
      <c r="C16" s="84"/>
      <c r="D16" s="84"/>
      <c r="E16" s="84"/>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row>
    <row r="17" spans="1:58" s="5" customFormat="1" ht="32.25" customHeight="1" thickBot="1" x14ac:dyDescent="0.4">
      <c r="A17" s="83"/>
      <c r="B17" s="802" t="s">
        <v>581</v>
      </c>
      <c r="C17" s="803"/>
      <c r="D17" s="803"/>
      <c r="E17" s="804"/>
    </row>
    <row r="18" spans="1:58" s="15" customFormat="1" ht="16" thickBot="1" x14ac:dyDescent="0.4">
      <c r="A18" s="83"/>
      <c r="B18" s="85"/>
      <c r="C18" s="85"/>
      <c r="D18" s="85"/>
      <c r="E18" s="8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row>
    <row r="19" spans="1:58" s="5" customFormat="1" ht="16" thickBot="1" x14ac:dyDescent="0.4">
      <c r="B19" s="86" t="s">
        <v>920</v>
      </c>
      <c r="C19" s="87"/>
      <c r="D19" s="87"/>
      <c r="E19" s="88"/>
      <c r="F19" s="87"/>
    </row>
    <row r="20" spans="1:58" ht="4.5" customHeight="1" x14ac:dyDescent="0.25">
      <c r="A20" s="89"/>
      <c r="B20" s="14"/>
      <c r="C20" s="14"/>
      <c r="D20" s="14"/>
      <c r="E20" s="14"/>
    </row>
    <row r="21" spans="1:58" s="15" customFormat="1" ht="14.25" customHeight="1" x14ac:dyDescent="0.35">
      <c r="A21" s="90" t="s">
        <v>582</v>
      </c>
      <c r="B21" s="90" t="s">
        <v>583</v>
      </c>
      <c r="C21" s="90" t="s">
        <v>584</v>
      </c>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row>
    <row r="22" spans="1:58" s="19" customFormat="1" ht="15.5" x14ac:dyDescent="0.35">
      <c r="A22" s="91"/>
      <c r="B22" s="801" t="s">
        <v>585</v>
      </c>
      <c r="C22" s="801" t="s">
        <v>586</v>
      </c>
      <c r="D22" s="5"/>
      <c r="E22" s="5"/>
    </row>
    <row r="23" spans="1:58" s="19" customFormat="1" ht="27" customHeight="1" x14ac:dyDescent="0.3">
      <c r="A23" s="188"/>
      <c r="B23" s="801"/>
      <c r="C23" s="801" t="s">
        <v>587</v>
      </c>
      <c r="D23" s="92"/>
    </row>
    <row r="24" spans="1:58" s="11" customFormat="1" ht="16.5" customHeight="1" x14ac:dyDescent="0.3">
      <c r="A24" s="542">
        <v>1</v>
      </c>
      <c r="B24" s="543"/>
      <c r="C24" s="544"/>
      <c r="D24" s="21"/>
      <c r="E24" s="19"/>
    </row>
    <row r="25" spans="1:58" s="11" customFormat="1" ht="16.5" customHeight="1" x14ac:dyDescent="0.25">
      <c r="A25" s="542">
        <v>2</v>
      </c>
      <c r="B25" s="543"/>
      <c r="C25" s="544"/>
      <c r="D25" s="21"/>
    </row>
    <row r="26" spans="1:58" s="11" customFormat="1" ht="16.5" customHeight="1" x14ac:dyDescent="0.25">
      <c r="A26" s="542">
        <v>3</v>
      </c>
      <c r="B26" s="543"/>
      <c r="C26" s="544"/>
      <c r="D26" s="21"/>
    </row>
    <row r="27" spans="1:58" s="11" customFormat="1" ht="16.5" customHeight="1" x14ac:dyDescent="0.25">
      <c r="A27" s="542">
        <v>4</v>
      </c>
      <c r="B27" s="543"/>
      <c r="C27" s="544"/>
      <c r="D27" s="21"/>
    </row>
    <row r="28" spans="1:58" s="11" customFormat="1" ht="16.5" customHeight="1" x14ac:dyDescent="0.25">
      <c r="A28" s="542">
        <v>5</v>
      </c>
      <c r="B28" s="543"/>
      <c r="C28" s="544"/>
      <c r="D28" s="21"/>
    </row>
    <row r="29" spans="1:58" s="11" customFormat="1" ht="16.5" customHeight="1" x14ac:dyDescent="0.25">
      <c r="A29" s="542">
        <v>6</v>
      </c>
      <c r="B29" s="543"/>
      <c r="C29" s="544"/>
      <c r="D29" s="21"/>
    </row>
    <row r="30" spans="1:58" s="11" customFormat="1" ht="16.5" customHeight="1" x14ac:dyDescent="0.25">
      <c r="A30" s="542">
        <v>7</v>
      </c>
      <c r="B30" s="543"/>
      <c r="C30" s="544"/>
      <c r="D30" s="21"/>
    </row>
    <row r="31" spans="1:58" s="11" customFormat="1" ht="16.5" customHeight="1" x14ac:dyDescent="0.25">
      <c r="A31" s="542">
        <v>8</v>
      </c>
      <c r="B31" s="543"/>
      <c r="C31" s="544"/>
      <c r="D31" s="21"/>
    </row>
    <row r="32" spans="1:58" s="11" customFormat="1" ht="16.5" customHeight="1" x14ac:dyDescent="0.25">
      <c r="A32" s="542">
        <v>9</v>
      </c>
      <c r="B32" s="543"/>
      <c r="C32" s="544"/>
      <c r="D32" s="21"/>
    </row>
    <row r="33" spans="1:58" s="11" customFormat="1" ht="16.5" customHeight="1" x14ac:dyDescent="0.25">
      <c r="A33" s="542">
        <v>10</v>
      </c>
      <c r="B33" s="543"/>
      <c r="C33" s="544"/>
      <c r="D33" s="21"/>
    </row>
    <row r="34" spans="1:58" s="11" customFormat="1" ht="16.5" customHeight="1" x14ac:dyDescent="0.25">
      <c r="A34" s="352" t="s">
        <v>588</v>
      </c>
      <c r="B34" s="232" t="s">
        <v>588</v>
      </c>
      <c r="C34" s="545">
        <f>SUM(C24:C33)</f>
        <v>0</v>
      </c>
      <c r="D34" s="21"/>
      <c r="F34" s="18"/>
    </row>
    <row r="35" spans="1:58" ht="15.75" customHeight="1" thickBot="1" x14ac:dyDescent="0.3">
      <c r="A35" s="89"/>
      <c r="B35" s="14"/>
      <c r="C35" s="14"/>
      <c r="D35" s="14"/>
      <c r="E35" s="14"/>
    </row>
    <row r="36" spans="1:58" s="5" customFormat="1" ht="16" thickBot="1" x14ac:dyDescent="0.4">
      <c r="A36" s="86" t="s">
        <v>589</v>
      </c>
      <c r="B36" s="87"/>
      <c r="C36" s="87"/>
      <c r="D36" s="87"/>
      <c r="E36" s="88"/>
      <c r="F36" s="87"/>
    </row>
    <row r="37" spans="1:58" s="14" customFormat="1" ht="6.75" customHeight="1" x14ac:dyDescent="0.25">
      <c r="A37" s="89"/>
      <c r="C37" s="20"/>
      <c r="D37" s="20"/>
      <c r="E37" s="20"/>
      <c r="F37" s="20"/>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1:58" x14ac:dyDescent="0.25">
      <c r="A38" s="535" t="s">
        <v>565</v>
      </c>
      <c r="B38" s="536" t="s">
        <v>590</v>
      </c>
      <c r="C38" s="93"/>
      <c r="D38" s="759"/>
      <c r="E38" s="93"/>
    </row>
    <row r="39" spans="1:58" x14ac:dyDescent="0.25">
      <c r="A39" s="535" t="s">
        <v>566</v>
      </c>
      <c r="B39" s="536" t="s">
        <v>591</v>
      </c>
      <c r="C39" s="93"/>
      <c r="D39" s="759"/>
      <c r="E39" s="797" t="s">
        <v>592</v>
      </c>
    </row>
    <row r="40" spans="1:58" x14ac:dyDescent="0.25">
      <c r="A40" s="535" t="s">
        <v>568</v>
      </c>
      <c r="B40" s="536" t="s">
        <v>593</v>
      </c>
      <c r="C40" s="93"/>
      <c r="D40" s="759"/>
      <c r="E40" s="797"/>
    </row>
    <row r="41" spans="1:58" x14ac:dyDescent="0.25">
      <c r="A41" s="535" t="s">
        <v>569</v>
      </c>
      <c r="B41" s="536" t="s">
        <v>594</v>
      </c>
      <c r="C41" s="93"/>
      <c r="D41" s="759"/>
      <c r="E41" s="797"/>
    </row>
    <row r="42" spans="1:58" x14ac:dyDescent="0.25">
      <c r="A42" s="535" t="s">
        <v>570</v>
      </c>
      <c r="B42" s="536" t="s">
        <v>595</v>
      </c>
      <c r="C42" s="93"/>
      <c r="D42" s="759"/>
      <c r="E42" s="537" t="s">
        <v>596</v>
      </c>
    </row>
    <row r="43" spans="1:58" x14ac:dyDescent="0.25">
      <c r="A43" s="535" t="s">
        <v>571</v>
      </c>
      <c r="B43" s="536" t="s">
        <v>597</v>
      </c>
      <c r="C43" s="93"/>
      <c r="D43" s="538">
        <f>D39+D40+D41</f>
        <v>0</v>
      </c>
      <c r="E43" s="539"/>
    </row>
    <row r="44" spans="1:58" x14ac:dyDescent="0.25">
      <c r="A44" s="535" t="s">
        <v>572</v>
      </c>
      <c r="B44" s="536" t="s">
        <v>599</v>
      </c>
      <c r="C44" s="93"/>
      <c r="D44" s="538">
        <f>D38+D42-D43</f>
        <v>0</v>
      </c>
      <c r="E44" s="536"/>
    </row>
    <row r="45" spans="1:58" ht="13" x14ac:dyDescent="0.3">
      <c r="A45" s="535" t="s">
        <v>573</v>
      </c>
      <c r="B45" s="536" t="s">
        <v>601</v>
      </c>
      <c r="C45" s="93"/>
      <c r="D45" s="759"/>
      <c r="E45" s="540" t="s">
        <v>602</v>
      </c>
    </row>
    <row r="46" spans="1:58" x14ac:dyDescent="0.25">
      <c r="A46" s="535" t="s">
        <v>603</v>
      </c>
      <c r="B46" s="536" t="s">
        <v>604</v>
      </c>
      <c r="C46" s="93"/>
      <c r="D46" s="759"/>
      <c r="E46" s="541"/>
    </row>
    <row r="47" spans="1:58" ht="13" thickBot="1" x14ac:dyDescent="0.3">
      <c r="A47" s="533"/>
      <c r="B47" s="534"/>
      <c r="C47" s="94"/>
      <c r="D47" s="94"/>
      <c r="E47" s="94"/>
      <c r="F47" s="14"/>
    </row>
    <row r="48" spans="1:58" s="5" customFormat="1" ht="16" thickBot="1" x14ac:dyDescent="0.4">
      <c r="A48" s="86" t="s">
        <v>605</v>
      </c>
      <c r="B48" s="87"/>
      <c r="C48" s="87"/>
      <c r="D48" s="87"/>
      <c r="E48" s="88"/>
      <c r="F48" s="87"/>
      <c r="J48" s="332"/>
    </row>
    <row r="49" spans="1:58" s="14" customFormat="1" ht="6.75" customHeight="1" x14ac:dyDescent="0.25">
      <c r="A49" s="89"/>
      <c r="C49" s="20"/>
      <c r="D49" s="20"/>
      <c r="E49" s="20"/>
      <c r="F49" s="20"/>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row>
    <row r="50" spans="1:58" x14ac:dyDescent="0.25">
      <c r="A50" s="535" t="s">
        <v>565</v>
      </c>
      <c r="B50" s="536" t="s">
        <v>606</v>
      </c>
      <c r="C50" s="93"/>
      <c r="D50" s="759"/>
      <c r="E50" s="93"/>
    </row>
    <row r="51" spans="1:58" x14ac:dyDescent="0.25">
      <c r="A51" s="535" t="s">
        <v>566</v>
      </c>
      <c r="B51" s="536" t="s">
        <v>607</v>
      </c>
      <c r="C51" s="93"/>
      <c r="D51" s="759"/>
      <c r="E51" s="797" t="s">
        <v>608</v>
      </c>
    </row>
    <row r="52" spans="1:58" x14ac:dyDescent="0.25">
      <c r="A52" s="535" t="s">
        <v>568</v>
      </c>
      <c r="B52" s="536" t="s">
        <v>609</v>
      </c>
      <c r="C52" s="93"/>
      <c r="D52" s="759"/>
      <c r="E52" s="797"/>
    </row>
    <row r="53" spans="1:58" x14ac:dyDescent="0.25">
      <c r="A53" s="535" t="s">
        <v>569</v>
      </c>
      <c r="B53" s="536" t="s">
        <v>610</v>
      </c>
      <c r="C53" s="93"/>
      <c r="D53" s="759"/>
      <c r="E53" s="797"/>
    </row>
    <row r="54" spans="1:58" x14ac:dyDescent="0.25">
      <c r="A54" s="535" t="s">
        <v>570</v>
      </c>
      <c r="B54" s="536" t="s">
        <v>595</v>
      </c>
      <c r="C54" s="93"/>
      <c r="D54" s="759"/>
      <c r="E54" s="537" t="s">
        <v>596</v>
      </c>
    </row>
    <row r="55" spans="1:58" x14ac:dyDescent="0.25">
      <c r="A55" s="535" t="s">
        <v>571</v>
      </c>
      <c r="B55" s="536" t="s">
        <v>611</v>
      </c>
      <c r="C55" s="93"/>
      <c r="D55" s="538">
        <f>D51+D52+D53</f>
        <v>0</v>
      </c>
      <c r="E55" s="536" t="s">
        <v>598</v>
      </c>
    </row>
    <row r="56" spans="1:58" x14ac:dyDescent="0.25">
      <c r="A56" s="535" t="s">
        <v>572</v>
      </c>
      <c r="B56" s="536" t="s">
        <v>612</v>
      </c>
      <c r="C56" s="93"/>
      <c r="D56" s="538">
        <f>D50+D54-D55</f>
        <v>0</v>
      </c>
      <c r="E56" s="536" t="s">
        <v>600</v>
      </c>
    </row>
    <row r="57" spans="1:58" ht="13" x14ac:dyDescent="0.3">
      <c r="A57" s="535" t="s">
        <v>573</v>
      </c>
      <c r="B57" s="536" t="s">
        <v>613</v>
      </c>
      <c r="C57" s="93"/>
      <c r="D57" s="759"/>
      <c r="E57" s="540" t="s">
        <v>614</v>
      </c>
    </row>
    <row r="58" spans="1:58" x14ac:dyDescent="0.25">
      <c r="A58" s="535" t="s">
        <v>603</v>
      </c>
      <c r="B58" s="536" t="s">
        <v>615</v>
      </c>
      <c r="C58" s="93"/>
      <c r="D58" s="759"/>
      <c r="E58" s="541"/>
    </row>
    <row r="59" spans="1:58" ht="15" customHeight="1" x14ac:dyDescent="0.25">
      <c r="A59" s="14"/>
      <c r="B59" s="14"/>
      <c r="C59" s="14"/>
      <c r="D59" s="14"/>
      <c r="E59" s="14"/>
      <c r="F59" s="14"/>
    </row>
    <row r="60" spans="1:58" ht="13" x14ac:dyDescent="0.3">
      <c r="A60" s="784" t="s">
        <v>616</v>
      </c>
      <c r="B60" s="785"/>
      <c r="C60" s="785"/>
      <c r="D60" s="785"/>
      <c r="E60" s="786"/>
      <c r="F60" s="95"/>
    </row>
    <row r="61" spans="1:58" ht="13" thickBot="1" x14ac:dyDescent="0.3">
      <c r="A61" s="89"/>
      <c r="B61" s="14"/>
      <c r="C61" s="14"/>
      <c r="D61" s="14"/>
      <c r="E61" s="14"/>
      <c r="F61" s="45"/>
    </row>
    <row r="62" spans="1:58" ht="13" thickTop="1" x14ac:dyDescent="0.25">
      <c r="A62" s="89"/>
      <c r="B62" s="14"/>
      <c r="C62" s="14"/>
      <c r="D62" s="14"/>
      <c r="E62" s="14"/>
      <c r="F62" s="14"/>
    </row>
    <row r="63" spans="1:58" x14ac:dyDescent="0.25">
      <c r="A63" s="89"/>
      <c r="B63" s="14"/>
      <c r="C63" s="14"/>
      <c r="D63" s="14"/>
      <c r="E63" s="14"/>
      <c r="F63" s="14"/>
    </row>
    <row r="64" spans="1:58" x14ac:dyDescent="0.25">
      <c r="A64" s="89"/>
      <c r="B64" s="14"/>
      <c r="C64" s="14"/>
      <c r="D64" s="14"/>
      <c r="E64" s="14"/>
      <c r="F64" s="14"/>
    </row>
    <row r="65" spans="1:6" x14ac:dyDescent="0.25">
      <c r="A65" s="89"/>
      <c r="B65" s="14"/>
      <c r="C65" s="14"/>
      <c r="D65" s="14"/>
      <c r="E65" s="14"/>
      <c r="F65" s="14"/>
    </row>
    <row r="66" spans="1:6" x14ac:dyDescent="0.25">
      <c r="A66" s="89"/>
      <c r="B66" s="14"/>
      <c r="C66" s="14"/>
      <c r="D66" s="14"/>
      <c r="E66" s="14"/>
      <c r="F66" s="14"/>
    </row>
    <row r="67" spans="1:6" x14ac:dyDescent="0.25">
      <c r="A67" s="89"/>
      <c r="B67" s="14"/>
      <c r="C67" s="14"/>
      <c r="D67" s="14"/>
      <c r="E67" s="14"/>
      <c r="F67" s="14"/>
    </row>
    <row r="68" spans="1:6" x14ac:dyDescent="0.25">
      <c r="A68" s="89"/>
      <c r="B68" s="14"/>
      <c r="C68" s="14"/>
      <c r="D68" s="14"/>
      <c r="E68" s="14"/>
      <c r="F68" s="14"/>
    </row>
  </sheetData>
  <sheetProtection algorithmName="SHA-512" hashValue="Qkl0Z33cHQuCvswEaNqkUv9uQ9IXFCfbW6JWIWRRK5mrHk8H+MAvsfZvdC5FRP/ju25tanJQl6fYKoDqMBgYPg==" saltValue="8bsVQuOjeqCQmBbA/LzfjQ==" spinCount="100000" sheet="1" objects="1" scenarios="1"/>
  <protectedRanges>
    <protectedRange sqref="E24:E31 B24:C33" name="Range1"/>
    <protectedRange sqref="B7" name="Range1_1"/>
  </protectedRanges>
  <mergeCells count="14">
    <mergeCell ref="B1:E1"/>
    <mergeCell ref="A60:E60"/>
    <mergeCell ref="B7:E7"/>
    <mergeCell ref="B8:E8"/>
    <mergeCell ref="B11:E11"/>
    <mergeCell ref="B9:F9"/>
    <mergeCell ref="E39:E41"/>
    <mergeCell ref="E51:E53"/>
    <mergeCell ref="B15:E15"/>
    <mergeCell ref="B22:B23"/>
    <mergeCell ref="B17:E17"/>
    <mergeCell ref="B3:E3"/>
    <mergeCell ref="B5:E5"/>
    <mergeCell ref="C22:C23"/>
  </mergeCells>
  <phoneticPr fontId="116" type="noConversion"/>
  <printOptions horizontalCentered="1"/>
  <pageMargins left="0.25" right="0.25"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CC"/>
    <pageSetUpPr fitToPage="1"/>
  </sheetPr>
  <dimension ref="A1:AP69"/>
  <sheetViews>
    <sheetView showGridLines="0" topLeftCell="A16" zoomScale="90" zoomScaleNormal="90" zoomScaleSheetLayoutView="100" zoomScalePageLayoutView="90" workbookViewId="0">
      <selection activeCell="C24" sqref="C24"/>
    </sheetView>
  </sheetViews>
  <sheetFormatPr defaultColWidth="8.81640625" defaultRowHeight="12.5" x14ac:dyDescent="0.25"/>
  <cols>
    <col min="1" max="1" width="2.453125" style="70" customWidth="1"/>
    <col min="2" max="2" width="25.7265625" style="70" customWidth="1"/>
    <col min="3" max="3" width="21.1796875" style="70" customWidth="1"/>
    <col min="4" max="4" width="21.453125" style="70" customWidth="1"/>
    <col min="5" max="5" width="20.453125" style="70" customWidth="1"/>
    <col min="6" max="6" width="21.453125" style="70" customWidth="1"/>
    <col min="7" max="7" width="5.1796875" style="70" customWidth="1"/>
    <col min="8" max="8" width="7.1796875" style="70" customWidth="1"/>
    <col min="9" max="9" width="9.81640625" style="70" customWidth="1"/>
    <col min="10" max="10" width="8.81640625" style="70"/>
    <col min="11" max="11" width="17.453125" style="70" customWidth="1"/>
    <col min="12" max="16384" width="8.81640625" style="70"/>
  </cols>
  <sheetData>
    <row r="1" spans="1:42" s="37" customFormat="1" ht="33" customHeight="1" x14ac:dyDescent="0.4">
      <c r="A1" s="237"/>
      <c r="B1" s="808" t="str">
        <f>'2. Prelim'!B1:E1</f>
        <v>RPS/APS/CPS/CES 2023 Annual Compliance Workbook</v>
      </c>
      <c r="C1" s="808"/>
      <c r="D1" s="808"/>
      <c r="E1" s="808"/>
      <c r="F1" s="808"/>
      <c r="G1" s="808"/>
      <c r="H1" s="808"/>
      <c r="I1" s="237"/>
      <c r="J1" s="96"/>
      <c r="K1" s="96"/>
      <c r="L1" s="96"/>
      <c r="M1" s="96"/>
      <c r="N1" s="96"/>
    </row>
    <row r="2" spans="1:42" ht="13" thickBot="1" x14ac:dyDescent="0.3"/>
    <row r="3" spans="1:42" s="37" customFormat="1" ht="16.5" customHeight="1" thickBot="1" x14ac:dyDescent="0.45">
      <c r="A3" s="237"/>
      <c r="B3" s="805" t="s">
        <v>636</v>
      </c>
      <c r="C3" s="806"/>
      <c r="D3" s="807"/>
      <c r="E3" s="813" t="s">
        <v>637</v>
      </c>
      <c r="F3" s="814"/>
      <c r="G3" s="814"/>
      <c r="H3" s="815"/>
      <c r="I3" s="96"/>
      <c r="J3" s="96"/>
      <c r="K3" s="96"/>
      <c r="L3" s="96"/>
      <c r="M3" s="96"/>
    </row>
    <row r="4" spans="1:42" s="62" customFormat="1" ht="7.5" customHeight="1" thickBot="1" x14ac:dyDescent="0.4">
      <c r="B4" s="97"/>
    </row>
    <row r="5" spans="1:42" s="25" customFormat="1" ht="19" customHeight="1" thickBot="1" x14ac:dyDescent="0.3">
      <c r="A5"/>
      <c r="B5" s="787">
        <f>'1. FilerInfo'!C18</f>
        <v>0</v>
      </c>
      <c r="C5" s="788"/>
      <c r="D5" s="788"/>
      <c r="E5" s="788"/>
      <c r="F5" s="788"/>
      <c r="G5" s="788"/>
      <c r="H5" s="789"/>
      <c r="I5" s="38"/>
      <c r="J5" s="38"/>
      <c r="K5" s="38"/>
      <c r="L5" s="38"/>
      <c r="M5" s="38"/>
      <c r="N5" s="38"/>
      <c r="O5" s="38"/>
      <c r="P5" s="38"/>
      <c r="Q5" s="38"/>
      <c r="R5" s="38"/>
      <c r="S5" s="38"/>
      <c r="T5" s="38"/>
      <c r="U5" s="38"/>
      <c r="V5" s="38"/>
      <c r="W5" s="38"/>
      <c r="X5" s="38"/>
      <c r="Y5" s="38"/>
      <c r="Z5" s="38"/>
      <c r="AA5" s="38"/>
      <c r="AB5" s="38"/>
      <c r="AC5" s="38"/>
      <c r="AD5" s="38"/>
    </row>
    <row r="6" spans="1:42" s="25" customFormat="1" ht="13" x14ac:dyDescent="0.25">
      <c r="A6"/>
      <c r="B6" s="98"/>
      <c r="C6" s="99"/>
      <c r="D6" s="99"/>
      <c r="E6" s="99"/>
      <c r="F6" s="99"/>
      <c r="G6" s="99"/>
      <c r="H6" s="98"/>
      <c r="I6" s="38"/>
      <c r="J6" s="38"/>
      <c r="K6" s="38"/>
      <c r="L6" s="38"/>
      <c r="M6" s="38"/>
      <c r="N6" s="38"/>
      <c r="O6" s="38"/>
      <c r="P6" s="38"/>
      <c r="Q6" s="38"/>
      <c r="R6" s="38"/>
      <c r="S6" s="38"/>
      <c r="T6" s="38"/>
      <c r="U6" s="38"/>
      <c r="V6" s="38"/>
      <c r="W6" s="38"/>
      <c r="X6" s="38"/>
      <c r="Y6" s="38"/>
      <c r="Z6" s="38"/>
      <c r="AA6" s="38"/>
      <c r="AB6" s="38"/>
      <c r="AC6" s="38"/>
      <c r="AD6" s="38"/>
    </row>
    <row r="7" spans="1:42" s="31" customFormat="1" ht="21.75" customHeight="1" x14ac:dyDescent="0.35">
      <c r="A7" s="62"/>
      <c r="B7" s="816" t="s">
        <v>977</v>
      </c>
      <c r="C7" s="816"/>
      <c r="D7" s="816"/>
      <c r="E7" s="816"/>
      <c r="F7" s="816"/>
      <c r="G7" s="816"/>
      <c r="H7" s="816"/>
      <c r="I7" s="75"/>
      <c r="J7" s="75"/>
      <c r="K7" s="75"/>
      <c r="L7" s="75"/>
      <c r="M7" s="75"/>
      <c r="N7" s="75"/>
      <c r="O7" s="75"/>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row>
    <row r="8" spans="1:42" s="25" customFormat="1" ht="14.5" x14ac:dyDescent="0.25">
      <c r="A8"/>
      <c r="B8" s="100"/>
      <c r="C8" s="100"/>
      <c r="D8" s="100"/>
      <c r="E8" s="100"/>
      <c r="F8" s="100"/>
      <c r="G8" s="100"/>
      <c r="H8" s="100"/>
      <c r="I8" s="38"/>
      <c r="J8" s="38"/>
      <c r="K8" s="38"/>
      <c r="L8" s="38"/>
      <c r="M8" s="38"/>
      <c r="N8" s="38"/>
      <c r="O8" s="38"/>
      <c r="P8" s="38"/>
      <c r="Q8" s="38"/>
      <c r="R8" s="38"/>
      <c r="S8" s="38"/>
      <c r="T8" s="38"/>
      <c r="U8" s="38"/>
      <c r="V8" s="38"/>
      <c r="W8" s="38"/>
      <c r="X8" s="38"/>
      <c r="Y8" s="38"/>
      <c r="Z8" s="38"/>
      <c r="AA8" s="38"/>
      <c r="AB8" s="38"/>
      <c r="AC8" s="38"/>
      <c r="AD8" s="38"/>
    </row>
    <row r="9" spans="1:42" s="31" customFormat="1" ht="18.75" customHeight="1" x14ac:dyDescent="0.35">
      <c r="B9" s="817" t="s">
        <v>617</v>
      </c>
      <c r="C9" s="817"/>
      <c r="D9" s="817"/>
      <c r="E9" s="817"/>
      <c r="F9" s="817"/>
      <c r="G9" s="817"/>
      <c r="H9" s="817"/>
      <c r="I9" s="62"/>
      <c r="J9" s="62"/>
      <c r="K9" s="62"/>
      <c r="L9" s="62"/>
      <c r="M9" s="62"/>
      <c r="N9" s="62"/>
      <c r="O9" s="62"/>
      <c r="P9" s="62"/>
      <c r="Q9" s="62"/>
      <c r="R9" s="62"/>
      <c r="S9" s="62"/>
      <c r="T9" s="62"/>
      <c r="U9" s="62"/>
      <c r="V9" s="62"/>
      <c r="W9" s="62"/>
      <c r="X9" s="62"/>
      <c r="Y9" s="62"/>
      <c r="Z9" s="62"/>
      <c r="AA9" s="62"/>
      <c r="AB9" s="62"/>
      <c r="AC9" s="62"/>
      <c r="AD9" s="62"/>
    </row>
    <row r="10" spans="1:42" s="25" customFormat="1" ht="14.5" x14ac:dyDescent="0.25">
      <c r="A10"/>
      <c r="B10" s="100"/>
      <c r="C10" s="100"/>
      <c r="D10" s="100"/>
      <c r="E10" s="100"/>
      <c r="F10" s="100"/>
      <c r="G10" s="100"/>
      <c r="H10" s="100"/>
      <c r="I10" s="38"/>
      <c r="J10" s="38"/>
      <c r="K10" s="38"/>
      <c r="L10" s="38"/>
      <c r="M10" s="38"/>
      <c r="N10" s="38"/>
      <c r="O10" s="38"/>
      <c r="P10" s="38"/>
      <c r="Q10" s="38"/>
      <c r="R10" s="38"/>
      <c r="S10" s="38"/>
      <c r="T10" s="38"/>
      <c r="U10" s="38"/>
      <c r="V10" s="38"/>
      <c r="W10" s="38"/>
      <c r="X10" s="38"/>
      <c r="Y10" s="38"/>
      <c r="Z10" s="38"/>
      <c r="AA10" s="38"/>
      <c r="AB10" s="38"/>
      <c r="AC10" s="38"/>
      <c r="AD10" s="38"/>
    </row>
    <row r="11" spans="1:42" ht="15.5" x14ac:dyDescent="0.35">
      <c r="A11" s="100"/>
      <c r="B11" s="818" t="s">
        <v>618</v>
      </c>
      <c r="C11" s="818"/>
      <c r="D11" s="818"/>
      <c r="E11" s="818"/>
      <c r="F11" s="818"/>
      <c r="G11" s="818"/>
      <c r="H11" s="818"/>
      <c r="I11" s="62"/>
      <c r="J11" s="62"/>
      <c r="K11" s="62"/>
      <c r="L11" s="62"/>
      <c r="M11" s="62"/>
    </row>
    <row r="12" spans="1:42" s="31" customFormat="1" ht="11.25" customHeight="1" x14ac:dyDescent="0.35">
      <c r="A12" s="62"/>
      <c r="B12" s="100"/>
      <c r="C12" s="100"/>
      <c r="D12" s="100"/>
      <c r="E12" s="100"/>
      <c r="F12" s="100"/>
      <c r="G12" s="100"/>
      <c r="H12" s="62"/>
      <c r="I12" s="62"/>
      <c r="J12" s="62"/>
      <c r="K12" s="62"/>
      <c r="L12" s="62"/>
      <c r="M12" s="62"/>
      <c r="N12" s="62"/>
      <c r="O12" s="62"/>
      <c r="P12" s="62"/>
      <c r="Q12" s="62"/>
      <c r="R12" s="62"/>
      <c r="S12" s="62"/>
      <c r="T12" s="62"/>
      <c r="U12" s="62"/>
      <c r="V12" s="62"/>
      <c r="W12" s="62"/>
      <c r="X12" s="62"/>
      <c r="Y12" s="62"/>
      <c r="Z12" s="62"/>
      <c r="AA12" s="62"/>
      <c r="AB12" s="62"/>
      <c r="AC12" s="62"/>
      <c r="AD12" s="62"/>
    </row>
    <row r="13" spans="1:42" s="31" customFormat="1" ht="35.5" customHeight="1" x14ac:dyDescent="0.35">
      <c r="A13" s="62"/>
      <c r="B13" s="811" t="s">
        <v>619</v>
      </c>
      <c r="C13" s="812"/>
      <c r="D13" s="812"/>
      <c r="E13" s="812"/>
      <c r="F13" s="812"/>
      <c r="G13" s="812"/>
      <c r="H13" s="440"/>
      <c r="I13" s="62"/>
      <c r="J13" s="101"/>
      <c r="K13" s="62"/>
      <c r="L13" s="62"/>
      <c r="M13" s="62"/>
      <c r="N13" s="62"/>
      <c r="O13" s="62"/>
      <c r="P13" s="62"/>
      <c r="Q13" s="62"/>
      <c r="R13" s="62"/>
      <c r="S13" s="62"/>
      <c r="T13" s="62"/>
      <c r="U13" s="62"/>
      <c r="V13" s="62"/>
      <c r="W13" s="62"/>
      <c r="X13" s="62"/>
      <c r="Y13" s="62"/>
      <c r="Z13" s="62"/>
      <c r="AA13" s="62"/>
      <c r="AB13" s="62"/>
      <c r="AC13" s="62"/>
      <c r="AD13" s="62"/>
    </row>
    <row r="14" spans="1:42" s="31" customFormat="1" ht="11.25" customHeight="1" thickBot="1" x14ac:dyDescent="0.4">
      <c r="A14" s="62"/>
      <c r="B14" s="103"/>
      <c r="C14" s="103"/>
      <c r="D14" s="103"/>
      <c r="E14" s="103"/>
      <c r="F14" s="103"/>
      <c r="G14" s="100"/>
      <c r="H14" s="62"/>
      <c r="I14" s="62"/>
      <c r="J14" s="62"/>
      <c r="K14" s="62"/>
      <c r="L14" s="62"/>
      <c r="M14" s="62"/>
      <c r="N14" s="62"/>
      <c r="O14" s="62"/>
      <c r="P14" s="62"/>
      <c r="Q14" s="62"/>
      <c r="R14" s="62"/>
      <c r="S14" s="62"/>
      <c r="T14" s="62"/>
      <c r="U14" s="62"/>
      <c r="V14" s="62"/>
      <c r="W14" s="62"/>
      <c r="X14" s="62"/>
      <c r="Y14" s="62"/>
      <c r="Z14" s="62"/>
      <c r="AA14" s="62"/>
      <c r="AB14" s="62"/>
    </row>
    <row r="15" spans="1:42" s="31" customFormat="1" ht="16" thickBot="1" x14ac:dyDescent="0.4">
      <c r="A15" s="61"/>
      <c r="B15" s="226" t="s">
        <v>620</v>
      </c>
      <c r="C15" s="228"/>
      <c r="D15" s="103"/>
      <c r="E15" s="62"/>
      <c r="F15" s="62"/>
      <c r="G15" s="62"/>
      <c r="H15" s="62"/>
      <c r="I15" s="62"/>
      <c r="J15" s="62"/>
      <c r="K15" s="62"/>
      <c r="L15" s="62"/>
      <c r="M15" s="62"/>
      <c r="N15" s="62"/>
      <c r="O15" s="62"/>
      <c r="P15" s="62"/>
      <c r="Q15" s="62"/>
      <c r="R15" s="62"/>
      <c r="S15" s="62"/>
      <c r="T15" s="62"/>
      <c r="U15" s="62"/>
      <c r="V15" s="62"/>
      <c r="W15" s="62"/>
      <c r="X15" s="62"/>
      <c r="Y15" s="62"/>
      <c r="Z15" s="62"/>
      <c r="AA15" s="62"/>
      <c r="AB15" s="62"/>
    </row>
    <row r="16" spans="1:42" s="31" customFormat="1" ht="16" thickBot="1" x14ac:dyDescent="0.4">
      <c r="A16" s="61"/>
      <c r="B16" s="104" t="s">
        <v>621</v>
      </c>
      <c r="C16" s="106"/>
      <c r="D16" s="106"/>
      <c r="E16" s="62"/>
      <c r="F16" s="62"/>
      <c r="G16" s="62"/>
      <c r="H16" s="62"/>
      <c r="I16" s="62"/>
      <c r="J16" s="62"/>
      <c r="K16" s="62"/>
      <c r="L16" s="62"/>
      <c r="M16" s="62"/>
      <c r="N16" s="62"/>
      <c r="O16" s="62"/>
      <c r="P16" s="62"/>
      <c r="Q16" s="62"/>
      <c r="R16" s="62"/>
      <c r="S16" s="62"/>
      <c r="T16" s="62"/>
      <c r="U16" s="62"/>
      <c r="V16" s="62"/>
      <c r="W16" s="62"/>
      <c r="X16" s="62"/>
      <c r="Y16" s="62"/>
      <c r="Z16" s="62"/>
      <c r="AA16" s="62"/>
      <c r="AB16" s="62"/>
    </row>
    <row r="17" spans="1:28" s="73" customFormat="1" ht="13" thickBot="1" x14ac:dyDescent="0.3">
      <c r="A17" s="229"/>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row>
    <row r="18" spans="1:28" s="31" customFormat="1" ht="16" thickBot="1" x14ac:dyDescent="0.4">
      <c r="B18" s="444" t="s">
        <v>950</v>
      </c>
      <c r="C18" s="445"/>
      <c r="D18" s="445"/>
      <c r="E18" s="445"/>
      <c r="F18" s="445"/>
      <c r="G18" s="446"/>
      <c r="H18"/>
      <c r="I18" s="62"/>
      <c r="J18" s="62"/>
      <c r="K18" s="62"/>
      <c r="L18" s="62"/>
      <c r="M18" s="62"/>
      <c r="N18" s="62"/>
      <c r="O18" s="62"/>
      <c r="P18" s="62"/>
      <c r="Q18" s="62"/>
      <c r="R18" s="62"/>
      <c r="S18" s="62"/>
      <c r="T18" s="62"/>
      <c r="U18" s="62"/>
      <c r="V18" s="62"/>
      <c r="W18" s="62"/>
      <c r="X18" s="62"/>
      <c r="Y18" s="62"/>
      <c r="Z18" s="62"/>
      <c r="AA18" s="62"/>
      <c r="AB18" s="62"/>
    </row>
    <row r="19" spans="1:28" s="62" customFormat="1" ht="7.5" customHeight="1" x14ac:dyDescent="0.35">
      <c r="A19" s="108"/>
      <c r="B19" s="64"/>
    </row>
    <row r="20" spans="1:28" s="62" customFormat="1" ht="7.5" customHeight="1" x14ac:dyDescent="0.35">
      <c r="A20" s="108"/>
      <c r="B20" s="64"/>
    </row>
    <row r="21" spans="1:28" s="74" customFormat="1" ht="10.5" x14ac:dyDescent="0.2">
      <c r="A21" s="546" t="s">
        <v>582</v>
      </c>
      <c r="B21" s="546" t="s">
        <v>583</v>
      </c>
      <c r="C21" s="546" t="s">
        <v>584</v>
      </c>
      <c r="D21" s="547" t="s">
        <v>622</v>
      </c>
      <c r="E21" s="547" t="s">
        <v>623</v>
      </c>
      <c r="F21" s="547" t="s">
        <v>624</v>
      </c>
      <c r="G21" s="110"/>
      <c r="H21" s="110"/>
      <c r="I21" s="110"/>
      <c r="J21" s="110"/>
      <c r="K21" s="110"/>
      <c r="L21" s="110"/>
      <c r="M21" s="110"/>
      <c r="N21" s="110"/>
      <c r="O21" s="110"/>
      <c r="P21" s="110"/>
      <c r="Q21" s="110"/>
      <c r="R21" s="110"/>
      <c r="S21" s="110"/>
      <c r="T21" s="110"/>
      <c r="U21" s="110"/>
      <c r="V21" s="110"/>
      <c r="W21" s="110"/>
      <c r="X21" s="110"/>
      <c r="Y21" s="110"/>
      <c r="Z21" s="110"/>
      <c r="AA21" s="110"/>
      <c r="AB21" s="110"/>
    </row>
    <row r="22" spans="1:28" ht="69.75" customHeight="1" x14ac:dyDescent="0.3">
      <c r="A22" s="548"/>
      <c r="B22" s="549" t="s">
        <v>585</v>
      </c>
      <c r="C22" s="550" t="s">
        <v>951</v>
      </c>
      <c r="D22" s="551" t="s">
        <v>952</v>
      </c>
      <c r="E22" s="551" t="s">
        <v>953</v>
      </c>
      <c r="F22" s="551" t="s">
        <v>954</v>
      </c>
      <c r="G22" s="71"/>
      <c r="H22" s="71"/>
      <c r="I22" s="71"/>
      <c r="J22" s="71"/>
      <c r="K22" s="71"/>
      <c r="L22" s="71"/>
      <c r="M22" s="71"/>
      <c r="N22" s="71"/>
      <c r="O22" s="71"/>
      <c r="P22" s="71"/>
      <c r="Q22" s="71"/>
      <c r="R22" s="71"/>
      <c r="S22" s="71"/>
      <c r="T22" s="71"/>
      <c r="U22" s="71"/>
      <c r="V22" s="71"/>
      <c r="W22" s="71"/>
      <c r="X22" s="71"/>
      <c r="Y22" s="71"/>
      <c r="Z22" s="71"/>
      <c r="AA22" s="71"/>
      <c r="AB22" s="71"/>
    </row>
    <row r="23" spans="1:28" ht="14.5" x14ac:dyDescent="0.25">
      <c r="A23" s="552"/>
      <c r="B23" s="553"/>
      <c r="C23" s="554" t="s">
        <v>587</v>
      </c>
      <c r="D23" s="554" t="s">
        <v>626</v>
      </c>
      <c r="E23" s="554" t="s">
        <v>587</v>
      </c>
      <c r="F23" s="554" t="s">
        <v>587</v>
      </c>
      <c r="G23" s="71"/>
      <c r="H23" s="71"/>
      <c r="I23" s="71"/>
      <c r="J23" s="71"/>
      <c r="K23" s="71"/>
      <c r="L23" s="71"/>
      <c r="M23" s="71"/>
      <c r="N23" s="71"/>
      <c r="O23" s="71"/>
      <c r="P23" s="71"/>
      <c r="Q23" s="71"/>
      <c r="R23" s="71"/>
      <c r="S23" s="71"/>
      <c r="T23" s="71"/>
      <c r="U23" s="71"/>
      <c r="V23" s="71"/>
      <c r="W23" s="71"/>
      <c r="X23" s="71"/>
      <c r="Y23" s="71"/>
      <c r="Z23" s="71"/>
      <c r="AA23" s="71"/>
      <c r="AB23" s="71"/>
    </row>
    <row r="24" spans="1:28" s="73" customFormat="1" x14ac:dyDescent="0.25">
      <c r="A24" s="555">
        <v>1</v>
      </c>
      <c r="B24" s="556">
        <f>'2. Prelim'!B24</f>
        <v>0</v>
      </c>
      <c r="C24" s="557">
        <f>'2. Prelim'!C24</f>
        <v>0</v>
      </c>
      <c r="D24" s="558"/>
      <c r="E24" s="558"/>
      <c r="F24" s="559">
        <f>ROUND(C24-E24,0)</f>
        <v>0</v>
      </c>
      <c r="G24" s="111"/>
      <c r="H24" s="111"/>
      <c r="I24" s="111"/>
      <c r="J24" s="111"/>
      <c r="K24" s="111"/>
      <c r="L24" s="111"/>
      <c r="M24" s="111"/>
      <c r="N24" s="111"/>
      <c r="O24" s="111"/>
      <c r="P24" s="111"/>
      <c r="Q24" s="111"/>
      <c r="R24" s="111"/>
      <c r="S24" s="111"/>
      <c r="T24" s="111"/>
      <c r="U24" s="111"/>
      <c r="V24" s="111"/>
      <c r="W24" s="111"/>
      <c r="X24" s="111"/>
      <c r="Y24" s="111"/>
      <c r="Z24" s="111"/>
      <c r="AA24" s="111"/>
      <c r="AB24" s="111"/>
    </row>
    <row r="25" spans="1:28" s="73" customFormat="1" x14ac:dyDescent="0.25">
      <c r="A25" s="555">
        <v>2</v>
      </c>
      <c r="B25" s="556">
        <f>'2. Prelim'!B25</f>
        <v>0</v>
      </c>
      <c r="C25" s="557">
        <f>'2. Prelim'!C25</f>
        <v>0</v>
      </c>
      <c r="D25" s="558"/>
      <c r="E25" s="558"/>
      <c r="F25" s="559">
        <f t="shared" ref="F25:F33" si="0">ROUND(C25-E25,0)</f>
        <v>0</v>
      </c>
      <c r="G25" s="111"/>
      <c r="H25" s="111"/>
      <c r="I25" s="111"/>
      <c r="J25" s="111"/>
      <c r="K25" s="111"/>
      <c r="L25" s="111"/>
      <c r="M25" s="111"/>
      <c r="N25" s="111"/>
      <c r="O25" s="111"/>
      <c r="P25" s="111"/>
      <c r="Q25" s="111"/>
      <c r="R25" s="111"/>
      <c r="S25" s="111"/>
      <c r="T25" s="111"/>
      <c r="U25" s="111"/>
      <c r="V25" s="111"/>
      <c r="W25" s="111"/>
      <c r="X25" s="111"/>
      <c r="Y25" s="111"/>
      <c r="Z25" s="111"/>
      <c r="AA25" s="111"/>
      <c r="AB25" s="111"/>
    </row>
    <row r="26" spans="1:28" s="73" customFormat="1" x14ac:dyDescent="0.25">
      <c r="A26" s="555">
        <v>3</v>
      </c>
      <c r="B26" s="556">
        <f>'2. Prelim'!B26</f>
        <v>0</v>
      </c>
      <c r="C26" s="557">
        <f>'2. Prelim'!C26</f>
        <v>0</v>
      </c>
      <c r="D26" s="558"/>
      <c r="E26" s="558"/>
      <c r="F26" s="559">
        <f t="shared" si="0"/>
        <v>0</v>
      </c>
      <c r="G26" s="111"/>
      <c r="H26" s="111"/>
      <c r="I26" s="111"/>
      <c r="J26" s="111"/>
      <c r="K26" s="111"/>
      <c r="L26" s="111"/>
      <c r="M26" s="111"/>
      <c r="N26" s="111"/>
      <c r="O26" s="111"/>
      <c r="P26" s="111"/>
      <c r="Q26" s="111"/>
      <c r="R26" s="111"/>
      <c r="S26" s="111"/>
      <c r="T26" s="111"/>
      <c r="U26" s="111"/>
      <c r="V26" s="111"/>
      <c r="W26" s="111"/>
      <c r="X26" s="111"/>
      <c r="Y26" s="111"/>
      <c r="Z26" s="111"/>
      <c r="AA26" s="111"/>
      <c r="AB26" s="111"/>
    </row>
    <row r="27" spans="1:28" s="73" customFormat="1" x14ac:dyDescent="0.25">
      <c r="A27" s="555">
        <v>4</v>
      </c>
      <c r="B27" s="556">
        <f>'2. Prelim'!B27</f>
        <v>0</v>
      </c>
      <c r="C27" s="557">
        <f>'2. Prelim'!C27</f>
        <v>0</v>
      </c>
      <c r="D27" s="558"/>
      <c r="E27" s="558"/>
      <c r="F27" s="559">
        <f t="shared" si="0"/>
        <v>0</v>
      </c>
      <c r="G27" s="111"/>
      <c r="H27" s="111"/>
      <c r="I27" s="111"/>
      <c r="J27" s="111"/>
      <c r="K27" s="111"/>
      <c r="L27" s="111"/>
      <c r="M27" s="111"/>
      <c r="N27" s="111"/>
      <c r="O27" s="111"/>
      <c r="P27" s="111"/>
      <c r="Q27" s="111"/>
      <c r="R27" s="111"/>
      <c r="S27" s="111"/>
      <c r="T27" s="111"/>
      <c r="U27" s="111"/>
      <c r="V27" s="111"/>
      <c r="W27" s="111"/>
      <c r="X27" s="111"/>
      <c r="Y27" s="111"/>
      <c r="Z27" s="111"/>
      <c r="AA27" s="111"/>
      <c r="AB27" s="111"/>
    </row>
    <row r="28" spans="1:28" s="73" customFormat="1" x14ac:dyDescent="0.25">
      <c r="A28" s="555">
        <v>5</v>
      </c>
      <c r="B28" s="556">
        <f>'2. Prelim'!B28</f>
        <v>0</v>
      </c>
      <c r="C28" s="557">
        <f>'2. Prelim'!C28</f>
        <v>0</v>
      </c>
      <c r="D28" s="558"/>
      <c r="E28" s="558"/>
      <c r="F28" s="559">
        <f t="shared" si="0"/>
        <v>0</v>
      </c>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73" customFormat="1" x14ac:dyDescent="0.25">
      <c r="A29" s="555">
        <v>6</v>
      </c>
      <c r="B29" s="556">
        <f>'2. Prelim'!B29</f>
        <v>0</v>
      </c>
      <c r="C29" s="557">
        <f>'2. Prelim'!C29</f>
        <v>0</v>
      </c>
      <c r="D29" s="558"/>
      <c r="E29" s="558"/>
      <c r="F29" s="559">
        <f t="shared" si="0"/>
        <v>0</v>
      </c>
      <c r="G29" s="111"/>
      <c r="H29" s="111"/>
      <c r="I29" s="111"/>
      <c r="J29" s="111"/>
      <c r="K29" s="111"/>
      <c r="L29" s="111"/>
      <c r="M29" s="111"/>
      <c r="N29" s="111"/>
      <c r="O29" s="111"/>
      <c r="P29" s="111"/>
      <c r="Q29" s="111"/>
      <c r="R29" s="111"/>
      <c r="S29" s="111"/>
      <c r="T29" s="111"/>
      <c r="U29" s="111"/>
      <c r="V29" s="111"/>
      <c r="W29" s="111"/>
      <c r="X29" s="111"/>
      <c r="Y29" s="111"/>
      <c r="Z29" s="111"/>
      <c r="AA29" s="111"/>
      <c r="AB29" s="111"/>
    </row>
    <row r="30" spans="1:28" s="73" customFormat="1" x14ac:dyDescent="0.25">
      <c r="A30" s="555">
        <v>7</v>
      </c>
      <c r="B30" s="556">
        <f>'2. Prelim'!B30</f>
        <v>0</v>
      </c>
      <c r="C30" s="557">
        <f>'2. Prelim'!C30</f>
        <v>0</v>
      </c>
      <c r="D30" s="558"/>
      <c r="E30" s="558"/>
      <c r="F30" s="559">
        <f t="shared" si="0"/>
        <v>0</v>
      </c>
      <c r="G30" s="111"/>
      <c r="H30" s="111"/>
      <c r="I30" s="111"/>
      <c r="J30" s="111"/>
      <c r="K30" s="111"/>
      <c r="L30" s="111"/>
      <c r="M30" s="111"/>
      <c r="N30" s="111"/>
      <c r="O30" s="111"/>
      <c r="P30" s="111"/>
      <c r="Q30" s="111"/>
      <c r="R30" s="111"/>
      <c r="S30" s="111"/>
      <c r="T30" s="111"/>
      <c r="U30" s="111"/>
      <c r="V30" s="111"/>
      <c r="W30" s="111"/>
      <c r="X30" s="111"/>
      <c r="Y30" s="111"/>
      <c r="Z30" s="111"/>
      <c r="AA30" s="111"/>
      <c r="AB30" s="111"/>
    </row>
    <row r="31" spans="1:28" s="73" customFormat="1" x14ac:dyDescent="0.25">
      <c r="A31" s="555">
        <v>8</v>
      </c>
      <c r="B31" s="556">
        <f>'2. Prelim'!B31</f>
        <v>0</v>
      </c>
      <c r="C31" s="557">
        <f>'2. Prelim'!C31</f>
        <v>0</v>
      </c>
      <c r="D31" s="558"/>
      <c r="E31" s="558"/>
      <c r="F31" s="559">
        <f t="shared" si="0"/>
        <v>0</v>
      </c>
      <c r="G31" s="111"/>
      <c r="H31" s="111"/>
      <c r="I31" s="111"/>
      <c r="J31" s="111"/>
      <c r="K31" s="111"/>
      <c r="L31" s="111"/>
      <c r="M31" s="111"/>
      <c r="N31" s="111"/>
      <c r="O31" s="111"/>
      <c r="P31" s="111"/>
      <c r="Q31" s="111"/>
      <c r="R31" s="111"/>
      <c r="S31" s="111"/>
      <c r="T31" s="111"/>
      <c r="U31" s="111"/>
      <c r="V31" s="111"/>
      <c r="W31" s="111"/>
      <c r="X31" s="111"/>
      <c r="Y31" s="111"/>
      <c r="Z31" s="111"/>
      <c r="AA31" s="111"/>
      <c r="AB31" s="111"/>
    </row>
    <row r="32" spans="1:28" s="73" customFormat="1" x14ac:dyDescent="0.25">
      <c r="A32" s="555">
        <v>9</v>
      </c>
      <c r="B32" s="556">
        <f>'2. Prelim'!B32</f>
        <v>0</v>
      </c>
      <c r="C32" s="557">
        <f>'2. Prelim'!C32</f>
        <v>0</v>
      </c>
      <c r="D32" s="558"/>
      <c r="E32" s="558"/>
      <c r="F32" s="559">
        <f t="shared" si="0"/>
        <v>0</v>
      </c>
      <c r="G32" s="111"/>
      <c r="H32" s="111"/>
      <c r="I32" s="111"/>
      <c r="J32" s="111"/>
      <c r="K32" s="111"/>
      <c r="L32" s="111"/>
      <c r="M32" s="111"/>
      <c r="N32" s="111"/>
      <c r="O32" s="111"/>
      <c r="P32" s="111"/>
      <c r="Q32" s="111"/>
      <c r="R32" s="111"/>
      <c r="S32" s="111"/>
      <c r="T32" s="111"/>
      <c r="U32" s="111"/>
      <c r="V32" s="111"/>
      <c r="W32" s="111"/>
      <c r="X32" s="111"/>
      <c r="Y32" s="111"/>
      <c r="Z32" s="111"/>
      <c r="AA32" s="111"/>
      <c r="AB32" s="111"/>
    </row>
    <row r="33" spans="1:28" s="73" customFormat="1" x14ac:dyDescent="0.25">
      <c r="A33" s="555">
        <v>10</v>
      </c>
      <c r="B33" s="556">
        <f>'2. Prelim'!B33</f>
        <v>0</v>
      </c>
      <c r="C33" s="557">
        <f>'2. Prelim'!C33</f>
        <v>0</v>
      </c>
      <c r="D33" s="558"/>
      <c r="E33" s="558"/>
      <c r="F33" s="559">
        <f t="shared" si="0"/>
        <v>0</v>
      </c>
      <c r="G33" s="111"/>
      <c r="H33" s="111"/>
      <c r="I33" s="111"/>
      <c r="J33" s="111"/>
      <c r="K33" s="111"/>
      <c r="L33" s="111"/>
      <c r="M33" s="111"/>
      <c r="N33" s="111"/>
      <c r="O33" s="111"/>
      <c r="P33" s="111"/>
      <c r="Q33" s="111"/>
      <c r="R33" s="111"/>
      <c r="S33" s="111"/>
      <c r="T33" s="111"/>
      <c r="U33" s="111"/>
      <c r="V33" s="111"/>
      <c r="W33" s="111"/>
      <c r="X33" s="111"/>
      <c r="Y33" s="111"/>
      <c r="Z33" s="111"/>
      <c r="AA33" s="111"/>
      <c r="AB33" s="111"/>
    </row>
    <row r="34" spans="1:28" s="73" customFormat="1" ht="13" x14ac:dyDescent="0.25">
      <c r="A34" s="322" t="s">
        <v>588</v>
      </c>
      <c r="B34" s="560" t="s">
        <v>627</v>
      </c>
      <c r="C34" s="557">
        <f>'2. Prelim'!C34</f>
        <v>0</v>
      </c>
      <c r="D34" s="561">
        <f>ROUND(SUM(D24:D33),0)</f>
        <v>0</v>
      </c>
      <c r="E34" s="561">
        <f>ROUND(SUM(E24:E33),0)</f>
        <v>0</v>
      </c>
      <c r="F34" s="561">
        <f>SUM(F24:F33)</f>
        <v>0</v>
      </c>
      <c r="G34" s="111"/>
      <c r="H34" s="111"/>
      <c r="I34" s="111"/>
      <c r="J34" s="111"/>
      <c r="K34" s="111"/>
      <c r="L34" s="111"/>
      <c r="M34" s="111"/>
      <c r="N34" s="111"/>
      <c r="O34" s="111"/>
      <c r="P34" s="111"/>
      <c r="Q34" s="111"/>
      <c r="R34" s="111"/>
      <c r="S34" s="111"/>
      <c r="T34" s="111"/>
      <c r="U34" s="111"/>
      <c r="V34" s="111"/>
      <c r="W34" s="111"/>
      <c r="X34" s="111"/>
      <c r="Y34" s="111"/>
      <c r="Z34" s="111"/>
      <c r="AA34" s="111"/>
      <c r="AB34" s="111"/>
    </row>
    <row r="35" spans="1:28" s="73" customFormat="1" x14ac:dyDescent="0.25">
      <c r="A35" s="229" t="s">
        <v>628</v>
      </c>
      <c r="B35" s="111"/>
      <c r="C35"/>
      <c r="D35"/>
      <c r="E35"/>
      <c r="H35" s="111"/>
      <c r="I35" s="111"/>
      <c r="J35" s="111"/>
      <c r="K35" s="111"/>
      <c r="L35" s="111"/>
      <c r="M35" s="111"/>
      <c r="N35" s="111"/>
      <c r="O35" s="111"/>
      <c r="P35" s="111"/>
      <c r="Q35" s="111"/>
      <c r="R35" s="111"/>
      <c r="S35" s="111"/>
      <c r="T35" s="111"/>
      <c r="U35" s="111"/>
      <c r="V35" s="111"/>
      <c r="W35" s="111"/>
      <c r="X35" s="111"/>
      <c r="Y35" s="111"/>
      <c r="Z35" s="111"/>
      <c r="AA35" s="111"/>
      <c r="AB35" s="111"/>
    </row>
    <row r="36" spans="1:28" ht="11.25" customHeight="1" thickBot="1" x14ac:dyDescent="0.3">
      <c r="A36" s="71"/>
      <c r="B36" s="71"/>
      <c r="C36" s="71"/>
      <c r="D36" s="71" t="s">
        <v>629</v>
      </c>
      <c r="E36" s="71"/>
      <c r="F36" s="71"/>
      <c r="G36" s="71"/>
      <c r="H36" s="71"/>
      <c r="I36" s="71"/>
      <c r="J36" s="71"/>
      <c r="K36" s="71"/>
      <c r="L36" s="71"/>
      <c r="M36" s="71"/>
    </row>
    <row r="37" spans="1:28" ht="13" thickBot="1" x14ac:dyDescent="0.3">
      <c r="A37" s="112"/>
      <c r="B37" s="329"/>
      <c r="C37" s="70" t="s">
        <v>630</v>
      </c>
      <c r="I37" s="71"/>
      <c r="J37" s="71"/>
      <c r="K37" s="71"/>
      <c r="L37" s="71"/>
      <c r="M37" s="71"/>
    </row>
    <row r="38" spans="1:28" ht="6" customHeight="1" x14ac:dyDescent="0.25">
      <c r="A38" s="112"/>
      <c r="B38" s="71"/>
      <c r="C38" s="71"/>
      <c r="D38" s="71"/>
      <c r="E38" s="71"/>
      <c r="F38" s="71"/>
      <c r="G38" s="71"/>
      <c r="H38" s="71"/>
      <c r="I38" s="71"/>
      <c r="J38" s="71"/>
      <c r="K38" s="71"/>
      <c r="L38" s="71"/>
      <c r="M38" s="71"/>
    </row>
    <row r="39" spans="1:28" s="72" customFormat="1" ht="3.75" customHeight="1" thickBot="1" x14ac:dyDescent="0.3">
      <c r="A39" s="361"/>
      <c r="B39" s="438"/>
      <c r="C39" s="361"/>
      <c r="D39" s="361"/>
      <c r="E39" s="361"/>
      <c r="F39" s="361"/>
      <c r="G39" s="361"/>
      <c r="H39" s="361"/>
      <c r="I39" s="361"/>
      <c r="J39" s="361"/>
      <c r="K39" s="361"/>
      <c r="L39" s="361"/>
      <c r="M39" s="361"/>
    </row>
    <row r="40" spans="1:28" ht="13.5" customHeight="1" thickBot="1" x14ac:dyDescent="0.3">
      <c r="A40" s="71"/>
      <c r="B40" s="328"/>
      <c r="C40" s="819" t="s">
        <v>631</v>
      </c>
      <c r="D40" s="820"/>
      <c r="E40" s="820"/>
      <c r="F40" s="820"/>
      <c r="G40" s="353"/>
      <c r="H40" s="353"/>
      <c r="I40" s="71"/>
      <c r="J40" s="71"/>
      <c r="K40" s="71"/>
      <c r="L40" s="71"/>
      <c r="M40" s="71"/>
    </row>
    <row r="41" spans="1:28" ht="14.25" customHeight="1" x14ac:dyDescent="0.25">
      <c r="A41" s="71"/>
      <c r="B41" s="353"/>
      <c r="C41" s="353"/>
      <c r="D41" s="353"/>
      <c r="E41" s="353"/>
      <c r="F41" s="353"/>
      <c r="G41" s="353"/>
      <c r="H41" s="353"/>
      <c r="I41" s="71"/>
      <c r="J41" s="71"/>
      <c r="K41" s="71"/>
      <c r="L41" s="71"/>
      <c r="M41" s="71"/>
    </row>
    <row r="42" spans="1:28" s="71" customFormat="1" ht="4.5" customHeight="1" x14ac:dyDescent="0.25">
      <c r="B42" s="114"/>
      <c r="C42" s="114"/>
      <c r="D42" s="114"/>
      <c r="E42" s="114"/>
      <c r="F42" s="114"/>
      <c r="G42" s="114"/>
      <c r="H42" s="114"/>
    </row>
    <row r="43" spans="1:28" customFormat="1" ht="6" customHeight="1" thickBot="1" x14ac:dyDescent="0.3">
      <c r="A43" s="45"/>
      <c r="B43" s="50"/>
      <c r="C43" s="45"/>
      <c r="D43" s="45"/>
      <c r="E43" s="45"/>
      <c r="F43" s="45"/>
      <c r="G43" s="45"/>
      <c r="H43" s="45"/>
      <c r="I43" s="14"/>
      <c r="J43" s="14"/>
      <c r="K43" s="14"/>
      <c r="L43" s="14"/>
      <c r="M43" s="14"/>
    </row>
    <row r="44" spans="1:28" s="15" customFormat="1" ht="9" customHeight="1" thickTop="1" thickBot="1" x14ac:dyDescent="0.4">
      <c r="B44" s="44"/>
      <c r="F44" s="40"/>
      <c r="G44" s="40"/>
    </row>
    <row r="45" spans="1:28" ht="16" thickBot="1" x14ac:dyDescent="0.3">
      <c r="B45" s="809" t="s">
        <v>632</v>
      </c>
      <c r="C45" s="810"/>
      <c r="D45" s="810"/>
      <c r="E45" s="810"/>
      <c r="F45" s="442"/>
      <c r="G45" s="442"/>
      <c r="H45" s="443"/>
      <c r="I45" s="71"/>
      <c r="J45" s="71"/>
      <c r="K45" s="71"/>
      <c r="L45" s="71"/>
      <c r="M45" s="71"/>
    </row>
    <row r="46" spans="1:28" s="62" customFormat="1" ht="7.5" customHeight="1" x14ac:dyDescent="0.35">
      <c r="A46" s="108"/>
      <c r="B46" s="64"/>
      <c r="C46" s="311" t="s">
        <v>622</v>
      </c>
      <c r="D46" s="311" t="s">
        <v>623</v>
      </c>
    </row>
    <row r="47" spans="1:28" ht="84.75" customHeight="1" x14ac:dyDescent="0.35">
      <c r="A47"/>
      <c r="B47" s="562"/>
      <c r="C47" s="562"/>
      <c r="D47" s="563" t="s">
        <v>633</v>
      </c>
      <c r="E47" s="563" t="s">
        <v>634</v>
      </c>
      <c r="G47" s="71"/>
      <c r="H47" s="71"/>
      <c r="I47" s="71"/>
      <c r="J47" s="71"/>
      <c r="K47" s="71"/>
      <c r="L47" s="71"/>
      <c r="M47" s="71"/>
    </row>
    <row r="48" spans="1:28" ht="15.5" x14ac:dyDescent="0.35">
      <c r="A48" s="15"/>
      <c r="B48" s="562"/>
      <c r="C48" s="564" t="s">
        <v>981</v>
      </c>
      <c r="D48" s="565" t="s">
        <v>626</v>
      </c>
      <c r="E48" s="565" t="s">
        <v>587</v>
      </c>
      <c r="G48" s="15"/>
      <c r="H48" s="71"/>
      <c r="I48" s="71"/>
      <c r="J48" s="71"/>
      <c r="K48" s="71"/>
      <c r="L48" s="71"/>
      <c r="M48" s="71"/>
    </row>
    <row r="49" spans="1:21" ht="15.5" x14ac:dyDescent="0.35">
      <c r="A49" s="230" t="s">
        <v>565</v>
      </c>
      <c r="B49" s="566" t="s">
        <v>635</v>
      </c>
      <c r="C49" s="567">
        <v>2024</v>
      </c>
      <c r="D49" s="568">
        <v>0</v>
      </c>
      <c r="E49" s="568">
        <v>0</v>
      </c>
      <c r="G49" s="15"/>
      <c r="H49" s="71"/>
      <c r="I49" s="71"/>
      <c r="J49" s="71"/>
      <c r="K49" s="71"/>
      <c r="L49" s="71"/>
      <c r="M49" s="71"/>
    </row>
    <row r="50" spans="1:21" ht="15.5" x14ac:dyDescent="0.35">
      <c r="A50" s="230" t="s">
        <v>566</v>
      </c>
      <c r="B50" s="566" t="s">
        <v>635</v>
      </c>
      <c r="C50" s="567">
        <v>2025</v>
      </c>
      <c r="D50" s="568">
        <v>0</v>
      </c>
      <c r="E50" s="568">
        <v>0</v>
      </c>
      <c r="G50" s="15"/>
      <c r="H50" s="71"/>
      <c r="I50" s="71"/>
      <c r="J50" s="71"/>
      <c r="K50" s="71"/>
      <c r="L50" s="71"/>
      <c r="M50" s="71"/>
    </row>
    <row r="51" spans="1:21" ht="14.5" x14ac:dyDescent="0.35">
      <c r="A51" s="326" t="s">
        <v>568</v>
      </c>
      <c r="B51" s="566" t="s">
        <v>635</v>
      </c>
      <c r="C51" s="567">
        <v>2026</v>
      </c>
      <c r="D51" s="568">
        <v>0</v>
      </c>
      <c r="E51" s="568">
        <v>0</v>
      </c>
      <c r="G51" s="71"/>
      <c r="H51" s="71"/>
      <c r="I51" s="71"/>
      <c r="J51" s="71"/>
      <c r="K51" s="71"/>
      <c r="L51" s="71"/>
      <c r="M51" s="71"/>
    </row>
    <row r="52" spans="1:21" ht="14.5" x14ac:dyDescent="0.35">
      <c r="A52" s="326" t="s">
        <v>569</v>
      </c>
      <c r="B52" s="566" t="s">
        <v>635</v>
      </c>
      <c r="C52" s="567">
        <v>2027</v>
      </c>
      <c r="D52" s="568">
        <v>0</v>
      </c>
      <c r="E52" s="568">
        <v>0</v>
      </c>
      <c r="G52" s="71"/>
      <c r="H52" s="71"/>
      <c r="I52" s="71"/>
      <c r="J52" s="71"/>
      <c r="K52" s="71"/>
      <c r="L52" s="71"/>
      <c r="M52" s="71"/>
    </row>
    <row r="53" spans="1:21" ht="14.5" x14ac:dyDescent="0.35">
      <c r="A53" s="326" t="s">
        <v>570</v>
      </c>
      <c r="B53" s="566" t="s">
        <v>635</v>
      </c>
      <c r="C53" s="567">
        <v>2028</v>
      </c>
      <c r="D53" s="568">
        <v>0</v>
      </c>
      <c r="E53" s="568">
        <v>0</v>
      </c>
      <c r="G53" s="71"/>
      <c r="H53" s="71"/>
      <c r="I53" s="71"/>
      <c r="J53" s="71"/>
      <c r="K53" s="71"/>
      <c r="L53" s="71"/>
      <c r="M53" s="71"/>
    </row>
    <row r="54" spans="1:21" x14ac:dyDescent="0.25">
      <c r="B54" s="71"/>
      <c r="C54" s="71"/>
      <c r="D54" s="71"/>
      <c r="E54" s="71"/>
      <c r="F54" s="71"/>
      <c r="G54" s="71"/>
      <c r="H54" s="71"/>
      <c r="I54" s="71"/>
      <c r="J54" s="71"/>
      <c r="K54" s="71"/>
      <c r="L54" s="71"/>
      <c r="M54" s="71"/>
      <c r="N54" s="71"/>
      <c r="O54" s="71"/>
      <c r="P54" s="71"/>
      <c r="Q54" s="71"/>
      <c r="R54" s="71"/>
      <c r="S54" s="71"/>
      <c r="T54" s="71"/>
      <c r="U54" s="71"/>
    </row>
    <row r="55" spans="1:21" x14ac:dyDescent="0.25">
      <c r="B55" s="71"/>
      <c r="C55" s="71"/>
      <c r="D55" s="71"/>
      <c r="E55" s="71"/>
      <c r="F55" s="71"/>
      <c r="G55" s="71"/>
      <c r="H55" s="71"/>
      <c r="I55" s="71"/>
      <c r="J55" s="71"/>
      <c r="K55" s="71"/>
      <c r="L55" s="71"/>
      <c r="M55" s="71"/>
      <c r="N55" s="71"/>
      <c r="O55" s="71"/>
      <c r="P55" s="71"/>
      <c r="Q55" s="71"/>
      <c r="R55" s="71"/>
      <c r="S55" s="71"/>
      <c r="T55" s="71"/>
      <c r="U55" s="71"/>
    </row>
    <row r="56" spans="1:21" x14ac:dyDescent="0.25">
      <c r="B56" s="71"/>
      <c r="C56" s="71"/>
      <c r="D56" s="71"/>
      <c r="E56" s="71"/>
      <c r="F56" s="71"/>
      <c r="G56" s="71"/>
      <c r="H56" s="71"/>
      <c r="I56" s="71"/>
      <c r="J56" s="71"/>
      <c r="K56" s="71"/>
      <c r="L56" s="71"/>
      <c r="M56" s="71"/>
      <c r="N56" s="71"/>
      <c r="O56" s="71"/>
      <c r="P56" s="71"/>
      <c r="Q56" s="71"/>
      <c r="R56" s="71"/>
      <c r="S56" s="71"/>
      <c r="T56" s="71"/>
      <c r="U56" s="71"/>
    </row>
    <row r="57" spans="1:21" x14ac:dyDescent="0.25">
      <c r="B57" s="71"/>
      <c r="C57" s="71"/>
      <c r="D57" s="71"/>
      <c r="E57" s="71"/>
      <c r="F57" s="71"/>
      <c r="G57" s="71"/>
      <c r="H57" s="71"/>
      <c r="I57" s="71"/>
      <c r="J57" s="71"/>
      <c r="K57" s="71"/>
      <c r="L57" s="71"/>
      <c r="M57" s="71"/>
      <c r="N57" s="71"/>
      <c r="O57" s="71"/>
      <c r="P57" s="71"/>
      <c r="Q57" s="71"/>
      <c r="R57" s="71"/>
      <c r="S57" s="71"/>
      <c r="T57" s="71"/>
      <c r="U57" s="71"/>
    </row>
    <row r="58" spans="1:21" x14ac:dyDescent="0.25">
      <c r="B58" s="71"/>
      <c r="C58" s="71"/>
      <c r="D58" s="71"/>
      <c r="E58" s="71"/>
      <c r="F58" s="71"/>
      <c r="G58" s="71"/>
      <c r="H58" s="71"/>
      <c r="I58" s="71"/>
      <c r="J58" s="71"/>
      <c r="K58" s="71"/>
      <c r="L58" s="71"/>
      <c r="M58" s="71"/>
      <c r="N58" s="71"/>
      <c r="O58" s="71"/>
      <c r="P58" s="71"/>
      <c r="Q58" s="71"/>
      <c r="R58" s="71"/>
      <c r="S58" s="71"/>
      <c r="T58" s="71"/>
      <c r="U58" s="71"/>
    </row>
    <row r="59" spans="1:21" x14ac:dyDescent="0.25">
      <c r="B59" s="71"/>
      <c r="C59" s="71"/>
      <c r="D59" s="71"/>
      <c r="E59" s="71"/>
      <c r="F59" s="71"/>
      <c r="G59" s="71"/>
      <c r="H59" s="71"/>
      <c r="I59" s="71"/>
      <c r="J59" s="71"/>
      <c r="K59" s="71"/>
      <c r="L59" s="71"/>
      <c r="M59" s="71"/>
      <c r="N59" s="71"/>
      <c r="O59" s="71"/>
      <c r="P59" s="71"/>
      <c r="Q59" s="71"/>
      <c r="R59" s="71"/>
      <c r="S59" s="71"/>
      <c r="T59" s="71"/>
      <c r="U59" s="71"/>
    </row>
    <row r="60" spans="1:21" x14ac:dyDescent="0.25">
      <c r="B60" s="71"/>
      <c r="C60" s="71"/>
      <c r="D60" s="71"/>
      <c r="E60" s="71"/>
      <c r="F60" s="71"/>
      <c r="G60" s="71"/>
      <c r="H60" s="71"/>
      <c r="I60" s="71"/>
      <c r="J60" s="71"/>
      <c r="K60" s="71"/>
      <c r="L60" s="71"/>
      <c r="M60" s="71"/>
      <c r="N60" s="71"/>
      <c r="O60" s="71"/>
      <c r="P60" s="71"/>
      <c r="Q60" s="71"/>
      <c r="R60" s="71"/>
      <c r="S60" s="71"/>
      <c r="T60" s="71"/>
      <c r="U60" s="71"/>
    </row>
    <row r="61" spans="1:21" x14ac:dyDescent="0.25">
      <c r="B61" s="71"/>
      <c r="C61" s="71"/>
      <c r="D61" s="71"/>
      <c r="E61" s="71"/>
      <c r="F61" s="71"/>
      <c r="G61" s="71"/>
      <c r="H61" s="71"/>
      <c r="I61" s="71"/>
      <c r="J61" s="71"/>
      <c r="K61" s="71"/>
      <c r="L61" s="71"/>
      <c r="M61" s="71"/>
      <c r="N61" s="71"/>
      <c r="O61" s="71"/>
      <c r="P61" s="71"/>
      <c r="Q61" s="71"/>
      <c r="R61" s="71"/>
      <c r="S61" s="71"/>
      <c r="T61" s="71"/>
      <c r="U61" s="71"/>
    </row>
    <row r="62" spans="1:21" x14ac:dyDescent="0.25">
      <c r="B62" s="71"/>
      <c r="C62" s="71"/>
      <c r="D62" s="71"/>
      <c r="E62" s="71"/>
      <c r="F62" s="71"/>
      <c r="G62" s="71"/>
      <c r="H62" s="71"/>
      <c r="I62" s="71"/>
      <c r="J62" s="71"/>
      <c r="K62" s="71"/>
      <c r="L62" s="71"/>
      <c r="M62" s="71"/>
      <c r="N62" s="71"/>
      <c r="O62" s="71"/>
      <c r="P62" s="71"/>
      <c r="Q62" s="71"/>
      <c r="R62" s="71"/>
      <c r="S62" s="71"/>
      <c r="T62" s="71"/>
      <c r="U62" s="71"/>
    </row>
    <row r="63" spans="1:21" x14ac:dyDescent="0.25">
      <c r="B63" s="71"/>
      <c r="C63" s="71"/>
      <c r="D63" s="71"/>
      <c r="E63" s="71"/>
      <c r="F63" s="71"/>
      <c r="G63" s="71"/>
      <c r="H63" s="71"/>
      <c r="I63" s="71"/>
      <c r="J63" s="71"/>
      <c r="K63" s="71"/>
      <c r="L63" s="71"/>
      <c r="M63" s="71"/>
      <c r="N63" s="71"/>
      <c r="O63" s="71"/>
      <c r="P63" s="71"/>
      <c r="Q63" s="71"/>
      <c r="R63" s="71"/>
      <c r="S63" s="71"/>
      <c r="T63" s="71"/>
      <c r="U63" s="71"/>
    </row>
    <row r="64" spans="1:21" x14ac:dyDescent="0.25">
      <c r="B64" s="71"/>
      <c r="C64" s="71"/>
      <c r="D64" s="71"/>
      <c r="E64" s="71"/>
      <c r="F64" s="71"/>
      <c r="G64" s="71"/>
      <c r="H64" s="71"/>
      <c r="I64" s="71"/>
      <c r="J64" s="71"/>
      <c r="K64" s="71"/>
      <c r="L64" s="71"/>
      <c r="M64" s="71"/>
      <c r="N64" s="71"/>
      <c r="O64" s="71"/>
      <c r="P64" s="71"/>
      <c r="Q64" s="71"/>
      <c r="R64" s="71"/>
      <c r="S64" s="71"/>
      <c r="T64" s="71"/>
      <c r="U64" s="71"/>
    </row>
    <row r="65" spans="2:21" x14ac:dyDescent="0.25">
      <c r="B65" s="71"/>
      <c r="C65" s="71"/>
      <c r="D65" s="71"/>
      <c r="E65" s="71"/>
      <c r="F65" s="71"/>
      <c r="G65" s="71"/>
      <c r="H65" s="71"/>
      <c r="I65" s="71"/>
      <c r="J65" s="71"/>
      <c r="K65" s="71"/>
      <c r="L65" s="71"/>
      <c r="M65" s="71"/>
      <c r="N65" s="71"/>
      <c r="O65" s="71"/>
      <c r="P65" s="71"/>
      <c r="Q65" s="71"/>
      <c r="R65" s="71"/>
      <c r="S65" s="71"/>
      <c r="T65" s="71"/>
      <c r="U65" s="71"/>
    </row>
    <row r="66" spans="2:21" x14ac:dyDescent="0.25">
      <c r="B66" s="71"/>
      <c r="C66" s="71"/>
      <c r="D66" s="71"/>
      <c r="E66" s="71"/>
      <c r="F66" s="71"/>
      <c r="G66" s="71"/>
      <c r="H66" s="71"/>
      <c r="I66" s="71"/>
      <c r="J66" s="71"/>
      <c r="K66" s="71"/>
      <c r="L66" s="71"/>
      <c r="M66" s="71"/>
      <c r="N66" s="71"/>
      <c r="O66" s="71"/>
      <c r="P66" s="71"/>
      <c r="Q66" s="71"/>
      <c r="R66" s="71"/>
      <c r="S66" s="71"/>
      <c r="T66" s="71"/>
      <c r="U66" s="71"/>
    </row>
    <row r="67" spans="2:21" x14ac:dyDescent="0.25">
      <c r="B67" s="71"/>
      <c r="C67" s="71"/>
      <c r="D67" s="71"/>
      <c r="E67" s="71"/>
      <c r="F67" s="71"/>
      <c r="G67" s="71"/>
      <c r="H67" s="71"/>
      <c r="I67" s="71"/>
      <c r="J67" s="71"/>
      <c r="K67" s="71"/>
      <c r="L67" s="71"/>
      <c r="M67" s="71"/>
      <c r="N67" s="71"/>
      <c r="O67" s="71"/>
      <c r="P67" s="71"/>
      <c r="Q67" s="71"/>
      <c r="R67" s="71"/>
      <c r="S67" s="71"/>
      <c r="T67" s="71"/>
      <c r="U67" s="71"/>
    </row>
    <row r="68" spans="2:21" x14ac:dyDescent="0.25">
      <c r="B68" s="71"/>
      <c r="C68" s="71"/>
      <c r="D68" s="71"/>
      <c r="E68" s="71"/>
      <c r="F68" s="71"/>
      <c r="G68" s="71"/>
      <c r="H68" s="71"/>
      <c r="I68" s="71"/>
      <c r="J68" s="71"/>
      <c r="K68" s="71"/>
      <c r="L68" s="71"/>
      <c r="M68" s="71"/>
      <c r="N68" s="71"/>
      <c r="O68" s="71"/>
      <c r="P68" s="71"/>
      <c r="Q68" s="71"/>
      <c r="R68" s="71"/>
      <c r="S68" s="71"/>
      <c r="T68" s="71"/>
      <c r="U68" s="71"/>
    </row>
    <row r="69" spans="2:21" x14ac:dyDescent="0.25">
      <c r="B69" s="71"/>
      <c r="C69" s="71"/>
      <c r="D69" s="71"/>
      <c r="E69" s="71"/>
      <c r="F69" s="71"/>
      <c r="G69" s="71"/>
      <c r="H69" s="71"/>
      <c r="I69" s="71"/>
      <c r="J69" s="71"/>
      <c r="K69" s="71"/>
      <c r="L69" s="71"/>
      <c r="M69" s="71"/>
      <c r="N69" s="71"/>
      <c r="O69" s="71"/>
      <c r="P69" s="71"/>
      <c r="Q69" s="71"/>
      <c r="R69" s="71"/>
      <c r="S69" s="71"/>
      <c r="T69" s="71"/>
      <c r="U69" s="71"/>
    </row>
  </sheetData>
  <sheetProtection algorithmName="SHA-512" hashValue="2+hEwOaw9tZORTd3fqrHvrSbkZp9BCuFTIxKPzPnIteDsrGdrGowAVCStZwUmkHWNL6tlP8CDuPw9m/2NOGf0w==" saltValue="OgHKAqfthaNQNtm2iKHBIQ==" spinCount="100000" sheet="1" objects="1" scenarios="1"/>
  <protectedRanges>
    <protectedRange sqref="D24:E33" name="Range1"/>
  </protectedRanges>
  <mergeCells count="10">
    <mergeCell ref="B1:H1"/>
    <mergeCell ref="B45:E45"/>
    <mergeCell ref="B13:G13"/>
    <mergeCell ref="B3:D3"/>
    <mergeCell ref="E3:H3"/>
    <mergeCell ref="B5:H5"/>
    <mergeCell ref="B7:H7"/>
    <mergeCell ref="B9:H9"/>
    <mergeCell ref="B11:H11"/>
    <mergeCell ref="C40:F40"/>
  </mergeCells>
  <phoneticPr fontId="116" type="noConversion"/>
  <printOptions horizontalCentered="1" verticalCentered="1"/>
  <pageMargins left="0.20182195975503101" right="0.20182195975503101" top="0.75" bottom="0.5" header="0"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F04E-F6ED-4DFD-877E-DDE48F63B7FD}">
  <sheetPr>
    <tabColor rgb="FFFFFFCC"/>
    <pageSetUpPr fitToPage="1"/>
  </sheetPr>
  <dimension ref="A1:AP39"/>
  <sheetViews>
    <sheetView showGridLines="0" topLeftCell="A20" zoomScale="90" zoomScaleNormal="90" zoomScaleSheetLayoutView="100" zoomScalePageLayoutView="70" workbookViewId="0"/>
  </sheetViews>
  <sheetFormatPr defaultColWidth="8.81640625" defaultRowHeight="12.5" x14ac:dyDescent="0.25"/>
  <cols>
    <col min="1" max="1" width="2.453125" style="70" customWidth="1"/>
    <col min="2" max="2" width="25.6328125" style="70" customWidth="1"/>
    <col min="3" max="3" width="22.1796875" style="70" customWidth="1"/>
    <col min="4" max="4" width="21.453125" style="70" customWidth="1"/>
    <col min="5" max="5" width="20.453125" style="70" customWidth="1"/>
    <col min="6" max="6" width="21.453125" style="70" customWidth="1"/>
    <col min="7" max="7" width="5.1796875" style="70" customWidth="1"/>
    <col min="8" max="8" width="7.1796875" style="70" customWidth="1"/>
    <col min="9" max="9" width="9.81640625" style="70" customWidth="1"/>
    <col min="10" max="10" width="8.81640625" style="70"/>
    <col min="11" max="11" width="17.453125" style="70" customWidth="1"/>
    <col min="12" max="16384" width="8.81640625" style="70"/>
  </cols>
  <sheetData>
    <row r="1" spans="1:42" s="37" customFormat="1" ht="33" customHeight="1" x14ac:dyDescent="0.4">
      <c r="A1" s="237"/>
      <c r="B1" s="808" t="str">
        <f>'2. Prelim'!B1:E1</f>
        <v>RPS/APS/CPS/CES 2023 Annual Compliance Workbook</v>
      </c>
      <c r="C1" s="808"/>
      <c r="D1" s="808"/>
      <c r="E1" s="808"/>
      <c r="F1" s="808"/>
      <c r="G1" s="808"/>
      <c r="H1" s="808"/>
      <c r="I1" s="237"/>
      <c r="J1" s="96"/>
      <c r="K1" s="96"/>
      <c r="L1" s="96"/>
      <c r="M1" s="96"/>
      <c r="N1" s="96"/>
    </row>
    <row r="2" spans="1:42" s="62" customFormat="1" ht="7.5" customHeight="1" x14ac:dyDescent="0.35">
      <c r="B2" s="827"/>
      <c r="C2" s="827"/>
      <c r="D2" s="827"/>
      <c r="E2" s="827"/>
      <c r="F2" s="827"/>
      <c r="G2" s="827"/>
    </row>
    <row r="3" spans="1:42" s="25" customFormat="1" ht="15.5" x14ac:dyDescent="0.25">
      <c r="A3"/>
      <c r="B3" s="828" t="s">
        <v>636</v>
      </c>
      <c r="C3" s="829"/>
      <c r="D3" s="830"/>
      <c r="E3" s="831" t="s">
        <v>637</v>
      </c>
      <c r="F3" s="832"/>
      <c r="G3" s="832"/>
      <c r="H3" s="833"/>
      <c r="I3" s="38"/>
      <c r="J3" s="38"/>
      <c r="K3" s="38"/>
      <c r="L3" s="38"/>
      <c r="M3" s="38"/>
    </row>
    <row r="4" spans="1:42" s="31" customFormat="1" ht="9" customHeight="1" thickBot="1" x14ac:dyDescent="0.4">
      <c r="A4" s="62"/>
      <c r="B4" s="62"/>
      <c r="C4" s="62"/>
      <c r="D4" s="62"/>
      <c r="E4" s="62"/>
      <c r="F4" s="62"/>
      <c r="G4" s="62"/>
      <c r="H4" s="62"/>
      <c r="I4" s="62"/>
      <c r="J4" s="62"/>
      <c r="K4" s="62"/>
      <c r="L4" s="62"/>
      <c r="M4" s="62"/>
    </row>
    <row r="5" spans="1:42" s="31" customFormat="1" ht="21.75" customHeight="1" thickBot="1" x14ac:dyDescent="0.4">
      <c r="A5" s="62"/>
      <c r="B5" s="787">
        <f>'1. FilerInfo'!C18</f>
        <v>0</v>
      </c>
      <c r="C5" s="834"/>
      <c r="D5" s="834"/>
      <c r="E5" s="834"/>
      <c r="F5" s="834"/>
      <c r="G5" s="834"/>
      <c r="H5" s="835"/>
      <c r="I5" s="75"/>
      <c r="J5" s="75"/>
      <c r="K5" s="75"/>
      <c r="L5" s="75"/>
      <c r="M5" s="75"/>
      <c r="N5" s="75"/>
      <c r="O5" s="75"/>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row>
    <row r="6" spans="1:42" s="31" customFormat="1" ht="9" customHeight="1" x14ac:dyDescent="0.35">
      <c r="A6" s="62"/>
      <c r="B6" s="99"/>
      <c r="C6" s="99"/>
      <c r="D6" s="99"/>
      <c r="E6" s="99"/>
      <c r="F6" s="99"/>
      <c r="G6" s="98"/>
      <c r="H6" s="98"/>
      <c r="I6" s="98"/>
      <c r="J6" s="98"/>
      <c r="K6" s="98"/>
      <c r="L6" s="62"/>
      <c r="M6" s="62"/>
    </row>
    <row r="7" spans="1:42" s="31" customFormat="1" ht="19.5" customHeight="1" x14ac:dyDescent="0.35">
      <c r="A7"/>
      <c r="B7" s="824" t="s">
        <v>980</v>
      </c>
      <c r="C7" s="825"/>
      <c r="D7" s="825"/>
      <c r="E7" s="825"/>
      <c r="F7" s="825"/>
      <c r="G7" s="825"/>
      <c r="H7" s="826"/>
      <c r="I7" s="62"/>
      <c r="L7" s="62"/>
      <c r="M7" s="62"/>
      <c r="N7" s="62"/>
      <c r="O7" s="62"/>
      <c r="P7" s="62"/>
      <c r="Q7" s="62"/>
      <c r="R7" s="62"/>
      <c r="S7" s="62"/>
      <c r="T7" s="62"/>
      <c r="U7" s="62"/>
      <c r="V7" s="62"/>
      <c r="W7" s="62"/>
      <c r="X7" s="62"/>
      <c r="Y7" s="62"/>
      <c r="Z7" s="62"/>
      <c r="AA7" s="62"/>
      <c r="AB7" s="62"/>
      <c r="AC7" s="62"/>
      <c r="AD7" s="62"/>
      <c r="AE7" s="62"/>
      <c r="AF7" s="62"/>
      <c r="AG7" s="62"/>
      <c r="AH7" s="62"/>
      <c r="AI7" s="62"/>
      <c r="AJ7" s="62"/>
      <c r="AK7" s="62"/>
    </row>
    <row r="8" spans="1:42" s="31" customFormat="1" ht="23.5" customHeight="1" x14ac:dyDescent="0.35">
      <c r="A8" s="62"/>
      <c r="B8" s="103"/>
      <c r="C8" s="103"/>
      <c r="D8" s="349" t="s">
        <v>979</v>
      </c>
      <c r="E8" s="349"/>
      <c r="F8" s="349"/>
      <c r="G8" s="349"/>
      <c r="H8" s="349"/>
      <c r="I8" s="349"/>
      <c r="J8" s="349"/>
      <c r="L8" s="62"/>
      <c r="M8" s="62"/>
      <c r="N8" s="62"/>
      <c r="O8" s="62"/>
      <c r="P8" s="62"/>
      <c r="Q8" s="62"/>
      <c r="R8" s="62"/>
      <c r="S8" s="62"/>
      <c r="T8" s="62"/>
      <c r="U8" s="62"/>
      <c r="V8" s="62"/>
      <c r="W8" s="62"/>
      <c r="X8" s="62"/>
      <c r="Y8" s="62"/>
      <c r="Z8" s="62"/>
      <c r="AA8" s="62"/>
      <c r="AB8" s="62"/>
      <c r="AC8" s="62"/>
      <c r="AD8" s="62"/>
      <c r="AE8" s="62"/>
      <c r="AF8" s="62"/>
      <c r="AG8" s="62"/>
      <c r="AH8" s="62"/>
      <c r="AI8" s="62"/>
      <c r="AJ8" s="62"/>
      <c r="AK8" s="62"/>
    </row>
    <row r="9" spans="1:42" s="31" customFormat="1" ht="14.25" customHeight="1" x14ac:dyDescent="0.35">
      <c r="A9" s="61"/>
      <c r="B9" s="822"/>
      <c r="C9" s="822"/>
      <c r="D9" s="822"/>
      <c r="E9" s="822"/>
      <c r="F9" s="822"/>
      <c r="G9" s="822"/>
      <c r="H9" s="62"/>
      <c r="I9" s="62"/>
      <c r="J9" s="62"/>
      <c r="K9" s="62"/>
      <c r="L9" s="62"/>
      <c r="M9" s="62"/>
    </row>
    <row r="10" spans="1:42" s="31" customFormat="1" ht="14.25" customHeight="1" x14ac:dyDescent="0.35">
      <c r="A10" s="61"/>
      <c r="B10" s="822" t="s">
        <v>618</v>
      </c>
      <c r="C10" s="822"/>
      <c r="D10" s="822"/>
      <c r="E10" s="822"/>
      <c r="F10" s="822"/>
      <c r="G10" s="822"/>
      <c r="H10" s="822"/>
      <c r="I10" s="62"/>
      <c r="J10" s="62"/>
      <c r="K10" s="62"/>
      <c r="L10" s="62"/>
      <c r="M10" s="62"/>
      <c r="N10" s="62"/>
    </row>
    <row r="11" spans="1:42" s="31" customFormat="1" ht="14.25" customHeight="1" x14ac:dyDescent="0.35">
      <c r="A11" s="61"/>
      <c r="B11" s="822"/>
      <c r="C11" s="822"/>
      <c r="D11" s="822"/>
      <c r="E11" s="822"/>
      <c r="F11" s="822"/>
      <c r="G11" s="822"/>
      <c r="H11" s="62"/>
      <c r="I11" s="62"/>
      <c r="J11" s="62"/>
      <c r="K11" s="62"/>
      <c r="L11" s="62"/>
      <c r="M11" s="62"/>
    </row>
    <row r="12" spans="1:42" s="31" customFormat="1" ht="55" customHeight="1" x14ac:dyDescent="0.35">
      <c r="A12" s="62"/>
      <c r="B12" s="811" t="s">
        <v>638</v>
      </c>
      <c r="C12" s="812"/>
      <c r="D12" s="812"/>
      <c r="E12" s="812"/>
      <c r="F12" s="812"/>
      <c r="G12" s="812"/>
      <c r="H12" s="821"/>
      <c r="I12" s="62"/>
      <c r="J12" s="62"/>
      <c r="K12" s="62"/>
      <c r="L12" s="62"/>
      <c r="M12" s="62"/>
    </row>
    <row r="13" spans="1:42" s="73" customFormat="1" ht="11.5" customHeight="1" thickBot="1" x14ac:dyDescent="0.3">
      <c r="A13" s="229"/>
      <c r="B13" s="111"/>
      <c r="C13" s="111"/>
      <c r="D13" s="111"/>
      <c r="E13" s="111"/>
      <c r="F13" s="111"/>
      <c r="G13" s="111"/>
      <c r="H13" s="111"/>
      <c r="I13" s="111"/>
      <c r="J13" s="111"/>
      <c r="K13" s="111"/>
      <c r="L13" s="111"/>
      <c r="M13" s="111"/>
    </row>
    <row r="14" spans="1:42" s="31" customFormat="1" ht="16" thickBot="1" x14ac:dyDescent="0.4">
      <c r="A14" s="61"/>
      <c r="B14" s="226" t="s">
        <v>620</v>
      </c>
      <c r="C14" s="228"/>
      <c r="D14" s="103"/>
      <c r="E14" s="62"/>
      <c r="F14" s="62"/>
      <c r="G14" s="62"/>
      <c r="H14" s="62"/>
      <c r="I14" s="62"/>
      <c r="J14" s="62"/>
      <c r="K14" s="62"/>
      <c r="L14" s="62"/>
      <c r="M14" s="62"/>
    </row>
    <row r="15" spans="1:42" s="31" customFormat="1" ht="16" thickBot="1" x14ac:dyDescent="0.4">
      <c r="A15" s="61"/>
      <c r="B15" s="104" t="s">
        <v>621</v>
      </c>
      <c r="C15" s="106"/>
      <c r="D15" s="106"/>
      <c r="E15" s="62"/>
      <c r="F15" s="62"/>
      <c r="G15" s="62"/>
      <c r="H15" s="62"/>
      <c r="I15" s="62"/>
      <c r="J15" s="62"/>
      <c r="K15" s="62"/>
      <c r="L15" s="62"/>
      <c r="M15" s="62"/>
    </row>
    <row r="16" spans="1:42" s="73" customFormat="1" ht="13" thickBot="1" x14ac:dyDescent="0.3">
      <c r="A16" s="229"/>
      <c r="B16" s="111"/>
      <c r="C16" s="111"/>
      <c r="D16" s="111"/>
      <c r="E16" s="111"/>
      <c r="F16" s="111"/>
      <c r="G16" s="111"/>
      <c r="H16" s="111"/>
      <c r="I16" s="111"/>
      <c r="J16" s="111"/>
      <c r="K16" s="111"/>
      <c r="L16" s="111"/>
      <c r="M16" s="111"/>
    </row>
    <row r="17" spans="1:13" s="31" customFormat="1" ht="16" thickBot="1" x14ac:dyDescent="0.4">
      <c r="B17" s="444" t="s">
        <v>958</v>
      </c>
      <c r="C17" s="445"/>
      <c r="D17" s="445"/>
      <c r="E17" s="445"/>
      <c r="F17" s="445"/>
      <c r="G17" s="446"/>
      <c r="H17"/>
      <c r="I17"/>
      <c r="J17" s="62"/>
      <c r="K17" s="62"/>
      <c r="L17" s="62"/>
      <c r="M17" s="62"/>
    </row>
    <row r="18" spans="1:13" s="62" customFormat="1" ht="7.5" customHeight="1" x14ac:dyDescent="0.35">
      <c r="A18" s="108"/>
      <c r="B18" s="64"/>
    </row>
    <row r="19" spans="1:13" s="74" customFormat="1" ht="10.5" x14ac:dyDescent="0.2">
      <c r="A19" s="546" t="s">
        <v>582</v>
      </c>
      <c r="B19" s="546"/>
      <c r="C19" s="546" t="s">
        <v>584</v>
      </c>
      <c r="D19" s="547" t="s">
        <v>622</v>
      </c>
      <c r="E19" s="547" t="s">
        <v>623</v>
      </c>
      <c r="F19" s="547" t="s">
        <v>624</v>
      </c>
      <c r="G19" s="110"/>
      <c r="H19" s="110"/>
      <c r="I19" s="110"/>
      <c r="J19" s="110"/>
      <c r="K19" s="110"/>
      <c r="L19" s="110"/>
      <c r="M19" s="110"/>
    </row>
    <row r="20" spans="1:13" ht="69.75" customHeight="1" x14ac:dyDescent="0.3">
      <c r="A20" s="548"/>
      <c r="B20" s="549" t="s">
        <v>585</v>
      </c>
      <c r="C20" s="569" t="s">
        <v>951</v>
      </c>
      <c r="D20" s="570" t="s">
        <v>955</v>
      </c>
      <c r="E20" s="570" t="s">
        <v>956</v>
      </c>
      <c r="F20" s="570" t="s">
        <v>957</v>
      </c>
      <c r="G20" s="71"/>
      <c r="H20" s="71"/>
      <c r="I20" s="71"/>
      <c r="J20" s="71"/>
      <c r="K20" s="71"/>
      <c r="L20" s="71"/>
      <c r="M20" s="71"/>
    </row>
    <row r="21" spans="1:13" ht="14.5" x14ac:dyDescent="0.25">
      <c r="A21" s="552"/>
      <c r="B21" s="553"/>
      <c r="C21" s="554" t="s">
        <v>587</v>
      </c>
      <c r="D21" s="554" t="s">
        <v>626</v>
      </c>
      <c r="E21" s="554" t="s">
        <v>587</v>
      </c>
      <c r="F21" s="554" t="s">
        <v>587</v>
      </c>
      <c r="G21" s="71"/>
      <c r="H21" s="71"/>
      <c r="I21" s="71"/>
      <c r="J21" s="71"/>
      <c r="K21" s="71"/>
      <c r="L21" s="71"/>
      <c r="M21" s="71"/>
    </row>
    <row r="22" spans="1:13" s="73" customFormat="1" x14ac:dyDescent="0.25">
      <c r="A22" s="555">
        <v>1</v>
      </c>
      <c r="B22" s="556">
        <f>'2. Prelim'!B24</f>
        <v>0</v>
      </c>
      <c r="C22" s="557">
        <f>'2. Prelim'!C24</f>
        <v>0</v>
      </c>
      <c r="D22" s="558"/>
      <c r="E22" s="558"/>
      <c r="F22" s="559">
        <f>ROUND(C22-E22,0)</f>
        <v>0</v>
      </c>
      <c r="G22" s="111"/>
      <c r="H22" s="111"/>
      <c r="I22" s="111"/>
      <c r="J22" s="111"/>
      <c r="K22" s="111"/>
      <c r="L22" s="111"/>
      <c r="M22" s="111"/>
    </row>
    <row r="23" spans="1:13" s="73" customFormat="1" x14ac:dyDescent="0.25">
      <c r="A23" s="555">
        <v>2</v>
      </c>
      <c r="B23" s="556">
        <f>'2. Prelim'!B25</f>
        <v>0</v>
      </c>
      <c r="C23" s="557">
        <f>'2. Prelim'!C25</f>
        <v>0</v>
      </c>
      <c r="D23" s="558"/>
      <c r="E23" s="558"/>
      <c r="F23" s="559">
        <f t="shared" ref="F23:F31" si="0">ROUND(C23-E23,0)</f>
        <v>0</v>
      </c>
      <c r="G23" s="111"/>
      <c r="H23" s="111"/>
      <c r="I23" s="111"/>
      <c r="J23" s="111"/>
      <c r="K23" s="111"/>
      <c r="L23" s="111"/>
      <c r="M23" s="111"/>
    </row>
    <row r="24" spans="1:13" s="73" customFormat="1" x14ac:dyDescent="0.25">
      <c r="A24" s="555">
        <v>3</v>
      </c>
      <c r="B24" s="556">
        <f>'2. Prelim'!B26</f>
        <v>0</v>
      </c>
      <c r="C24" s="557">
        <f>'2. Prelim'!C26</f>
        <v>0</v>
      </c>
      <c r="D24" s="558"/>
      <c r="E24" s="558"/>
      <c r="F24" s="559">
        <f t="shared" si="0"/>
        <v>0</v>
      </c>
      <c r="G24" s="111"/>
      <c r="H24" s="111"/>
      <c r="I24" s="111"/>
      <c r="J24" s="111"/>
      <c r="K24" s="111"/>
      <c r="L24" s="111"/>
      <c r="M24" s="111"/>
    </row>
    <row r="25" spans="1:13" s="73" customFormat="1" x14ac:dyDescent="0.25">
      <c r="A25" s="555">
        <v>4</v>
      </c>
      <c r="B25" s="556">
        <f>'2. Prelim'!B27</f>
        <v>0</v>
      </c>
      <c r="C25" s="557">
        <f>'2. Prelim'!C27</f>
        <v>0</v>
      </c>
      <c r="D25" s="558"/>
      <c r="E25" s="558"/>
      <c r="F25" s="559">
        <f t="shared" si="0"/>
        <v>0</v>
      </c>
      <c r="G25" s="111"/>
      <c r="H25" s="111"/>
      <c r="I25" s="111"/>
      <c r="J25" s="111"/>
      <c r="K25" s="111"/>
      <c r="L25" s="111"/>
      <c r="M25" s="111"/>
    </row>
    <row r="26" spans="1:13" s="73" customFormat="1" x14ac:dyDescent="0.25">
      <c r="A26" s="555">
        <v>5</v>
      </c>
      <c r="B26" s="556">
        <f>'2. Prelim'!B28</f>
        <v>0</v>
      </c>
      <c r="C26" s="557">
        <f>'2. Prelim'!C28</f>
        <v>0</v>
      </c>
      <c r="D26" s="558"/>
      <c r="E26" s="558"/>
      <c r="F26" s="559">
        <f t="shared" si="0"/>
        <v>0</v>
      </c>
      <c r="G26" s="111"/>
      <c r="H26" s="111"/>
      <c r="I26" s="111"/>
      <c r="J26" s="111"/>
      <c r="K26" s="111"/>
      <c r="L26" s="111"/>
      <c r="M26" s="111"/>
    </row>
    <row r="27" spans="1:13" s="73" customFormat="1" x14ac:dyDescent="0.25">
      <c r="A27" s="555">
        <v>6</v>
      </c>
      <c r="B27" s="556">
        <f>'2. Prelim'!B29</f>
        <v>0</v>
      </c>
      <c r="C27" s="557">
        <f>'2. Prelim'!C29</f>
        <v>0</v>
      </c>
      <c r="D27" s="558"/>
      <c r="E27" s="558"/>
      <c r="F27" s="559">
        <f t="shared" si="0"/>
        <v>0</v>
      </c>
      <c r="G27" s="111"/>
      <c r="H27" s="111"/>
      <c r="I27" s="111"/>
      <c r="J27" s="111"/>
      <c r="K27" s="111"/>
      <c r="L27" s="111"/>
      <c r="M27" s="111"/>
    </row>
    <row r="28" spans="1:13" s="73" customFormat="1" x14ac:dyDescent="0.25">
      <c r="A28" s="555">
        <v>7</v>
      </c>
      <c r="B28" s="556">
        <f>'2. Prelim'!B30</f>
        <v>0</v>
      </c>
      <c r="C28" s="557">
        <f>'2. Prelim'!C30</f>
        <v>0</v>
      </c>
      <c r="D28" s="558"/>
      <c r="E28" s="558"/>
      <c r="F28" s="559">
        <f t="shared" si="0"/>
        <v>0</v>
      </c>
      <c r="G28" s="111"/>
      <c r="H28" s="111"/>
      <c r="I28" s="111"/>
      <c r="J28" s="111"/>
      <c r="K28" s="111"/>
      <c r="L28" s="111"/>
      <c r="M28" s="111"/>
    </row>
    <row r="29" spans="1:13" s="73" customFormat="1" x14ac:dyDescent="0.25">
      <c r="A29" s="555">
        <v>8</v>
      </c>
      <c r="B29" s="556">
        <f>'2. Prelim'!B31</f>
        <v>0</v>
      </c>
      <c r="C29" s="557">
        <f>'2. Prelim'!C31</f>
        <v>0</v>
      </c>
      <c r="D29" s="558"/>
      <c r="E29" s="558"/>
      <c r="F29" s="559">
        <f t="shared" si="0"/>
        <v>0</v>
      </c>
      <c r="G29" s="111"/>
      <c r="H29" s="111"/>
      <c r="I29" s="111"/>
      <c r="J29" s="111"/>
      <c r="K29" s="111"/>
      <c r="L29" s="111"/>
      <c r="M29" s="111"/>
    </row>
    <row r="30" spans="1:13" s="73" customFormat="1" x14ac:dyDescent="0.25">
      <c r="A30" s="555">
        <v>9</v>
      </c>
      <c r="B30" s="556">
        <f>'2. Prelim'!B32</f>
        <v>0</v>
      </c>
      <c r="C30" s="557">
        <f>'2. Prelim'!C32</f>
        <v>0</v>
      </c>
      <c r="D30" s="558"/>
      <c r="E30" s="558"/>
      <c r="F30" s="559">
        <f t="shared" si="0"/>
        <v>0</v>
      </c>
      <c r="G30" s="111"/>
      <c r="H30" s="111"/>
      <c r="I30" s="111"/>
      <c r="J30" s="111"/>
      <c r="K30" s="111"/>
      <c r="L30" s="111"/>
      <c r="M30" s="111"/>
    </row>
    <row r="31" spans="1:13" s="73" customFormat="1" x14ac:dyDescent="0.25">
      <c r="A31" s="555">
        <v>10</v>
      </c>
      <c r="B31" s="556">
        <f>'2. Prelim'!B33</f>
        <v>0</v>
      </c>
      <c r="C31" s="557">
        <f>'2. Prelim'!C33</f>
        <v>0</v>
      </c>
      <c r="D31" s="558"/>
      <c r="E31" s="558"/>
      <c r="F31" s="559">
        <f t="shared" si="0"/>
        <v>0</v>
      </c>
      <c r="G31" s="111"/>
      <c r="H31" s="111"/>
      <c r="I31" s="111"/>
      <c r="J31" s="111"/>
      <c r="K31" s="111"/>
      <c r="L31" s="111"/>
      <c r="M31" s="111"/>
    </row>
    <row r="32" spans="1:13" s="73" customFormat="1" x14ac:dyDescent="0.25">
      <c r="A32" s="322" t="s">
        <v>588</v>
      </c>
      <c r="B32" s="571" t="s">
        <v>627</v>
      </c>
      <c r="C32" s="557">
        <f>'2. Prelim'!C34</f>
        <v>0</v>
      </c>
      <c r="D32" s="561">
        <f>SUM(D22:D31)</f>
        <v>0</v>
      </c>
      <c r="E32" s="561">
        <f>SUM(E22:E31)</f>
        <v>0</v>
      </c>
      <c r="F32" s="561">
        <f>SUM(F22:F31)</f>
        <v>0</v>
      </c>
      <c r="G32" s="111"/>
      <c r="H32" s="111"/>
      <c r="I32" s="111"/>
      <c r="J32" s="111"/>
      <c r="K32" s="111"/>
      <c r="L32" s="111"/>
      <c r="M32" s="111"/>
    </row>
    <row r="33" spans="1:13" s="73" customFormat="1" ht="13" thickBot="1" x14ac:dyDescent="0.3">
      <c r="A33" s="229" t="s">
        <v>628</v>
      </c>
      <c r="B33" s="111"/>
      <c r="C33"/>
      <c r="D33"/>
      <c r="E33"/>
      <c r="H33" s="111"/>
      <c r="I33" s="111"/>
      <c r="J33" s="111"/>
      <c r="K33" s="111"/>
      <c r="L33" s="111"/>
      <c r="M33" s="111"/>
    </row>
    <row r="34" spans="1:13" ht="13" thickBot="1" x14ac:dyDescent="0.3">
      <c r="A34" s="112"/>
      <c r="B34" s="329"/>
      <c r="C34" s="70" t="s">
        <v>630</v>
      </c>
      <c r="I34" s="71"/>
      <c r="J34" s="71"/>
      <c r="K34" s="71"/>
      <c r="L34" s="71"/>
      <c r="M34" s="71"/>
    </row>
    <row r="35" spans="1:13" ht="6" customHeight="1" x14ac:dyDescent="0.25">
      <c r="A35" s="112"/>
      <c r="B35" s="71"/>
      <c r="C35" s="71"/>
      <c r="D35" s="71"/>
      <c r="E35" s="71"/>
      <c r="F35" s="71"/>
      <c r="G35" s="71"/>
      <c r="H35" s="71"/>
      <c r="I35" s="71"/>
      <c r="J35" s="71"/>
      <c r="K35" s="71"/>
      <c r="L35" s="71"/>
      <c r="M35" s="71"/>
    </row>
    <row r="36" spans="1:13" s="72" customFormat="1" ht="3.75" customHeight="1" thickBot="1" x14ac:dyDescent="0.3">
      <c r="A36" s="361"/>
      <c r="B36" s="823"/>
      <c r="C36" s="823"/>
      <c r="D36" s="361"/>
      <c r="E36" s="361"/>
      <c r="F36" s="361"/>
      <c r="G36" s="361"/>
      <c r="H36" s="361"/>
      <c r="I36" s="361"/>
      <c r="J36" s="361"/>
      <c r="K36" s="361"/>
      <c r="L36" s="361"/>
      <c r="M36" s="361"/>
    </row>
    <row r="37" spans="1:13" ht="13.5" customHeight="1" thickBot="1" x14ac:dyDescent="0.3">
      <c r="A37" s="71"/>
      <c r="B37" s="328"/>
      <c r="C37" s="819" t="s">
        <v>631</v>
      </c>
      <c r="D37" s="820"/>
      <c r="E37" s="820"/>
      <c r="F37" s="820"/>
      <c r="G37" s="439"/>
      <c r="H37" s="439"/>
      <c r="I37" s="439"/>
      <c r="J37" s="71"/>
      <c r="K37" s="71"/>
      <c r="L37" s="71"/>
      <c r="M37" s="71"/>
    </row>
    <row r="38" spans="1:13" customFormat="1" ht="6" customHeight="1" thickBot="1" x14ac:dyDescent="0.3">
      <c r="A38" s="45"/>
      <c r="B38" s="50"/>
      <c r="C38" s="45"/>
      <c r="D38" s="45"/>
      <c r="E38" s="45"/>
      <c r="F38" s="45"/>
      <c r="G38" s="45"/>
      <c r="H38" s="45"/>
      <c r="I38" s="14"/>
      <c r="J38" s="14"/>
      <c r="K38" s="14"/>
      <c r="L38" s="14"/>
      <c r="M38" s="14"/>
    </row>
    <row r="39" spans="1:13" ht="13" thickTop="1" x14ac:dyDescent="0.25"/>
  </sheetData>
  <sheetProtection algorithmName="SHA-512" hashValue="Ukk3wgEGU67yb+w447NBTXJ3ErXAywDM3rNnfr0HUdrfpaply60V7r1kqNmdnbtkvd1KnKzxEpD2J6nRf2594A==" saltValue="jffQtUrwtRwGhjfZRfBbBg==" spinCount="100000" sheet="1" objects="1" scenarios="1"/>
  <protectedRanges>
    <protectedRange sqref="D22:E31 B22:B31" name="Range1"/>
  </protectedRanges>
  <mergeCells count="12">
    <mergeCell ref="C37:F37"/>
    <mergeCell ref="B12:H12"/>
    <mergeCell ref="B10:H10"/>
    <mergeCell ref="B1:H1"/>
    <mergeCell ref="B36:C36"/>
    <mergeCell ref="B9:G9"/>
    <mergeCell ref="B7:H7"/>
    <mergeCell ref="B2:G2"/>
    <mergeCell ref="B3:D3"/>
    <mergeCell ref="E3:H3"/>
    <mergeCell ref="B5:H5"/>
    <mergeCell ref="B11:G11"/>
  </mergeCells>
  <printOptions horizontalCentered="1" verticalCentered="1"/>
  <pageMargins left="0.20182195975503101" right="0.20182195975503101" top="0.75" bottom="0.5" header="0"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9C3B-B5AF-4B97-9588-9FF434688E11}">
  <sheetPr>
    <tabColor rgb="FFFFFFCC"/>
    <pageSetUpPr fitToPage="1"/>
  </sheetPr>
  <dimension ref="A1:AQ57"/>
  <sheetViews>
    <sheetView showGridLines="0" topLeftCell="A21" zoomScale="90" zoomScaleNormal="90" zoomScalePageLayoutView="90" workbookViewId="0">
      <selection activeCell="B7" sqref="B7:H7"/>
    </sheetView>
  </sheetViews>
  <sheetFormatPr defaultColWidth="8.81640625" defaultRowHeight="12.5" x14ac:dyDescent="0.25"/>
  <cols>
    <col min="1" max="1" width="3.1796875" style="70" customWidth="1"/>
    <col min="2" max="2" width="25.6328125" style="70" customWidth="1"/>
    <col min="3" max="3" width="22.453125" style="70" customWidth="1"/>
    <col min="4" max="5" width="20.81640625" style="70" customWidth="1"/>
    <col min="6" max="6" width="24.36328125" style="70" customWidth="1"/>
    <col min="7" max="8" width="20.453125" style="70" customWidth="1"/>
    <col min="9" max="9" width="3.453125" style="70" customWidth="1"/>
    <col min="10" max="10" width="9.81640625" style="70" hidden="1" customWidth="1"/>
    <col min="11" max="11" width="9.1796875" style="70" hidden="1" customWidth="1"/>
    <col min="12" max="12" width="17.453125" style="71" customWidth="1"/>
    <col min="13" max="37" width="8.81640625" style="71"/>
    <col min="38" max="16384" width="8.81640625" style="70"/>
  </cols>
  <sheetData>
    <row r="1" spans="1:43" s="37" customFormat="1" ht="33" customHeight="1" x14ac:dyDescent="0.4">
      <c r="A1" s="237"/>
      <c r="B1" s="808" t="str">
        <f>'2. Prelim'!B1:E1</f>
        <v>RPS/APS/CPS/CES 2023 Annual Compliance Workbook</v>
      </c>
      <c r="C1" s="808"/>
      <c r="D1" s="808"/>
      <c r="E1" s="808"/>
      <c r="F1" s="808"/>
      <c r="G1" s="808"/>
      <c r="H1" s="808"/>
      <c r="I1" s="237"/>
      <c r="J1" s="96"/>
      <c r="K1" s="96"/>
      <c r="L1" s="96"/>
      <c r="M1" s="96"/>
      <c r="N1" s="96"/>
    </row>
    <row r="2" spans="1:43" s="62" customFormat="1" ht="7.5" customHeight="1" thickBot="1" x14ac:dyDescent="0.4">
      <c r="B2" s="827"/>
      <c r="C2" s="827"/>
      <c r="D2" s="827"/>
      <c r="E2" s="827"/>
      <c r="F2" s="827"/>
      <c r="G2" s="827"/>
      <c r="H2" s="827"/>
    </row>
    <row r="3" spans="1:43" s="25" customFormat="1" ht="16" thickBot="1" x14ac:dyDescent="0.3">
      <c r="A3"/>
      <c r="B3" s="805" t="s">
        <v>639</v>
      </c>
      <c r="C3" s="806"/>
      <c r="D3" s="806"/>
      <c r="E3" s="807"/>
      <c r="F3" s="813" t="s">
        <v>640</v>
      </c>
      <c r="G3" s="814"/>
      <c r="H3" s="815"/>
      <c r="I3"/>
      <c r="J3" s="38"/>
      <c r="K3" s="38"/>
      <c r="L3" s="38"/>
      <c r="M3" s="38"/>
      <c r="N3" s="38"/>
    </row>
    <row r="4" spans="1:43" s="31" customFormat="1" ht="9" customHeight="1" thickBot="1" x14ac:dyDescent="0.4">
      <c r="A4" s="62"/>
      <c r="B4" s="97"/>
      <c r="C4" s="62"/>
      <c r="D4" s="62"/>
      <c r="E4" s="62"/>
      <c r="F4" s="62"/>
      <c r="G4" s="62"/>
      <c r="H4" s="62"/>
      <c r="I4" s="62"/>
      <c r="J4" s="62"/>
      <c r="K4" s="62"/>
      <c r="L4" s="62"/>
      <c r="M4" s="62"/>
      <c r="N4" s="62"/>
    </row>
    <row r="5" spans="1:43" s="31" customFormat="1" ht="21.5" customHeight="1" thickBot="1" x14ac:dyDescent="0.4">
      <c r="A5" s="62"/>
      <c r="B5" s="787">
        <f>'1. FilerInfo'!C18</f>
        <v>0</v>
      </c>
      <c r="C5" s="788"/>
      <c r="D5" s="788"/>
      <c r="E5" s="788"/>
      <c r="F5" s="788"/>
      <c r="G5" s="788"/>
      <c r="H5" s="789"/>
      <c r="I5" s="75"/>
      <c r="J5" s="75"/>
      <c r="K5" s="75"/>
      <c r="L5" s="75"/>
      <c r="M5" s="75"/>
      <c r="N5" s="75"/>
      <c r="O5" s="75"/>
      <c r="P5" s="75"/>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row>
    <row r="6" spans="1:43" s="31" customFormat="1" ht="9" customHeight="1" x14ac:dyDescent="0.35">
      <c r="A6" s="62"/>
      <c r="B6" s="97"/>
      <c r="C6" s="62"/>
      <c r="D6" s="62"/>
      <c r="E6" s="62"/>
      <c r="F6" s="62"/>
      <c r="G6" s="62"/>
      <c r="H6" s="62"/>
      <c r="I6" s="62"/>
      <c r="J6" s="62"/>
      <c r="K6" s="62"/>
      <c r="L6" s="62"/>
      <c r="M6" s="62"/>
      <c r="N6" s="62"/>
    </row>
    <row r="7" spans="1:43" s="31" customFormat="1" ht="19.5" customHeight="1" x14ac:dyDescent="0.35">
      <c r="A7"/>
      <c r="B7" s="846" t="s">
        <v>641</v>
      </c>
      <c r="C7" s="846"/>
      <c r="D7" s="846"/>
      <c r="E7" s="846"/>
      <c r="F7" s="846"/>
      <c r="G7" s="846"/>
      <c r="H7" s="846"/>
      <c r="I7" s="62"/>
      <c r="L7" s="62"/>
      <c r="M7" s="62"/>
      <c r="N7" s="62"/>
      <c r="O7" s="62"/>
      <c r="P7" s="62"/>
      <c r="Q7" s="62"/>
      <c r="R7" s="62"/>
      <c r="S7" s="62"/>
      <c r="T7" s="62"/>
      <c r="U7" s="62"/>
      <c r="V7" s="62"/>
      <c r="W7" s="62"/>
      <c r="X7" s="62"/>
      <c r="Y7" s="62"/>
      <c r="Z7" s="62"/>
      <c r="AA7" s="62"/>
      <c r="AB7" s="62"/>
      <c r="AC7" s="62"/>
      <c r="AD7" s="62"/>
      <c r="AE7" s="62"/>
      <c r="AF7" s="62"/>
      <c r="AG7" s="62"/>
      <c r="AH7" s="62"/>
      <c r="AI7" s="62"/>
      <c r="AJ7" s="62"/>
      <c r="AK7" s="62"/>
    </row>
    <row r="8" spans="1:43" s="31" customFormat="1" ht="23.5" customHeight="1" x14ac:dyDescent="0.35">
      <c r="A8" s="62"/>
      <c r="B8" s="103"/>
      <c r="C8" s="103"/>
      <c r="D8" s="817" t="s">
        <v>642</v>
      </c>
      <c r="E8" s="817"/>
      <c r="F8" s="817"/>
      <c r="G8" s="349"/>
      <c r="H8" s="349"/>
      <c r="I8" s="349"/>
      <c r="J8" s="349"/>
      <c r="L8" s="62"/>
      <c r="M8" s="62"/>
      <c r="N8" s="62"/>
      <c r="O8" s="62"/>
      <c r="P8" s="62"/>
      <c r="Q8" s="62"/>
      <c r="R8" s="62"/>
      <c r="S8" s="62"/>
      <c r="T8" s="62"/>
      <c r="U8" s="62"/>
      <c r="V8" s="62"/>
      <c r="W8" s="62"/>
      <c r="X8" s="62"/>
      <c r="Y8" s="62"/>
      <c r="Z8" s="62"/>
      <c r="AA8" s="62"/>
      <c r="AB8" s="62"/>
      <c r="AC8" s="62"/>
      <c r="AD8" s="62"/>
      <c r="AE8" s="62"/>
      <c r="AF8" s="62"/>
      <c r="AG8" s="62"/>
      <c r="AH8" s="62"/>
      <c r="AI8" s="62"/>
      <c r="AJ8" s="62"/>
      <c r="AK8" s="62"/>
    </row>
    <row r="9" spans="1:43" ht="15.5" x14ac:dyDescent="0.35">
      <c r="A9" s="100"/>
      <c r="B9" s="100"/>
      <c r="C9" s="100"/>
      <c r="D9" s="100"/>
      <c r="E9" s="100"/>
      <c r="F9" s="100"/>
      <c r="G9" s="100"/>
      <c r="H9" s="100"/>
      <c r="I9" s="100"/>
      <c r="J9" s="62"/>
      <c r="K9" s="62"/>
      <c r="L9" s="62"/>
      <c r="M9" s="62"/>
      <c r="N9" s="62"/>
      <c r="O9" s="70"/>
      <c r="P9" s="70"/>
      <c r="Q9" s="70"/>
      <c r="R9" s="70"/>
      <c r="S9" s="70"/>
      <c r="T9" s="70"/>
      <c r="U9" s="70"/>
      <c r="V9" s="70"/>
      <c r="W9" s="70"/>
      <c r="X9" s="70"/>
      <c r="Y9" s="70"/>
      <c r="Z9" s="70"/>
      <c r="AA9" s="70"/>
      <c r="AB9" s="70"/>
      <c r="AC9" s="70"/>
      <c r="AD9" s="70"/>
      <c r="AE9" s="70"/>
      <c r="AF9" s="70"/>
      <c r="AG9" s="70"/>
      <c r="AH9" s="70"/>
      <c r="AI9" s="70"/>
      <c r="AJ9" s="70"/>
      <c r="AK9" s="70"/>
    </row>
    <row r="10" spans="1:43" s="31" customFormat="1" ht="14.25" customHeight="1" x14ac:dyDescent="0.35">
      <c r="A10" s="61"/>
      <c r="B10" s="822" t="s">
        <v>618</v>
      </c>
      <c r="C10" s="822"/>
      <c r="D10" s="822"/>
      <c r="E10" s="822"/>
      <c r="F10" s="822"/>
      <c r="G10" s="822"/>
      <c r="H10" s="822"/>
      <c r="I10" s="62"/>
      <c r="J10" s="62"/>
      <c r="K10" s="62"/>
      <c r="L10" s="62"/>
      <c r="M10" s="62"/>
      <c r="N10" s="62"/>
    </row>
    <row r="11" spans="1:43" s="31" customFormat="1" ht="14.25" customHeight="1" x14ac:dyDescent="0.35">
      <c r="A11" s="62"/>
      <c r="B11" s="100"/>
      <c r="C11" s="100"/>
      <c r="D11" s="100"/>
      <c r="E11" s="100"/>
      <c r="F11" s="100"/>
      <c r="G11" s="100"/>
      <c r="H11" s="100"/>
      <c r="I11" s="62"/>
      <c r="J11" s="62"/>
      <c r="K11" s="62"/>
      <c r="L11" s="62"/>
      <c r="M11" s="62"/>
      <c r="N11" s="62"/>
    </row>
    <row r="12" spans="1:43" s="31" customFormat="1" ht="31" customHeight="1" x14ac:dyDescent="0.35">
      <c r="B12" s="843" t="s">
        <v>643</v>
      </c>
      <c r="C12" s="844"/>
      <c r="D12" s="844"/>
      <c r="E12" s="844"/>
      <c r="F12" s="844"/>
      <c r="G12" s="844"/>
      <c r="H12" s="844"/>
      <c r="I12" s="845"/>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43" s="31" customFormat="1" ht="14.25" customHeight="1" thickBot="1" x14ac:dyDescent="0.4">
      <c r="A13" s="62"/>
      <c r="B13" s="103"/>
      <c r="C13" s="103"/>
      <c r="D13" s="103"/>
      <c r="E13" s="103"/>
      <c r="F13" s="103"/>
      <c r="G13" s="103"/>
      <c r="H13" s="103"/>
      <c r="I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43" s="31" customFormat="1" ht="16" thickBot="1" x14ac:dyDescent="0.4">
      <c r="B14" s="226" t="s">
        <v>620</v>
      </c>
      <c r="C14" s="227"/>
      <c r="D14" s="228"/>
      <c r="E14"/>
      <c r="F14" s="62" t="s">
        <v>644</v>
      </c>
      <c r="G14" s="62"/>
      <c r="H14" s="62"/>
      <c r="I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row>
    <row r="15" spans="1:43" s="31" customFormat="1" ht="16" thickBot="1" x14ac:dyDescent="0.4">
      <c r="B15" s="104" t="s">
        <v>621</v>
      </c>
      <c r="C15" s="331"/>
      <c r="D15" s="106"/>
      <c r="E15"/>
      <c r="F15" s="62"/>
      <c r="G15" s="62"/>
      <c r="H15" s="62"/>
      <c r="I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row>
    <row r="16" spans="1:43" s="31" customFormat="1" ht="7" customHeight="1" x14ac:dyDescent="0.35">
      <c r="A16" s="62"/>
      <c r="B16" s="107"/>
      <c r="C16" s="107"/>
      <c r="D16" s="107"/>
      <c r="E16" s="107"/>
      <c r="F16" s="107"/>
      <c r="G16" s="107"/>
      <c r="H16" s="62"/>
      <c r="I16" s="62"/>
      <c r="J16" s="62"/>
      <c r="K16" s="62"/>
      <c r="L16" s="62"/>
      <c r="M16" s="62"/>
      <c r="N16" s="62"/>
    </row>
    <row r="17" spans="1:37" s="31" customFormat="1" ht="7" customHeight="1" x14ac:dyDescent="0.35">
      <c r="A17" s="62"/>
      <c r="B17" s="107"/>
      <c r="C17" s="107"/>
      <c r="D17" s="107"/>
      <c r="E17" s="107"/>
      <c r="F17" s="107"/>
      <c r="G17" s="107"/>
      <c r="H17" s="62"/>
      <c r="I17" s="62"/>
      <c r="J17" s="62"/>
      <c r="K17" s="62"/>
      <c r="L17" s="62"/>
      <c r="M17" s="62"/>
      <c r="N17" s="62"/>
    </row>
    <row r="18" spans="1:37" s="31" customFormat="1" ht="5.5" customHeight="1" x14ac:dyDescent="0.35">
      <c r="A18" s="70"/>
      <c r="B18" s="70"/>
      <c r="C18" s="70"/>
      <c r="D18" s="70"/>
      <c r="E18" s="70"/>
      <c r="F18" s="70"/>
      <c r="G18" s="70"/>
      <c r="H18" s="70"/>
      <c r="I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row>
    <row r="19" spans="1:37" s="31" customFormat="1" ht="15.5" x14ac:dyDescent="0.35">
      <c r="A19" s="840" t="s">
        <v>964</v>
      </c>
      <c r="B19" s="841"/>
      <c r="C19" s="841"/>
      <c r="D19" s="841"/>
      <c r="E19" s="841"/>
      <c r="F19" s="842"/>
      <c r="G19" s="70"/>
      <c r="H19" s="70"/>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row>
    <row r="20" spans="1:37" s="62" customFormat="1" ht="6" customHeight="1" x14ac:dyDescent="0.35">
      <c r="A20" s="108"/>
      <c r="B20" s="64"/>
    </row>
    <row r="21" spans="1:37" s="74" customFormat="1" ht="10.5" x14ac:dyDescent="0.2">
      <c r="A21" s="546" t="s">
        <v>582</v>
      </c>
      <c r="B21" s="546" t="s">
        <v>583</v>
      </c>
      <c r="C21" s="546" t="s">
        <v>584</v>
      </c>
      <c r="D21" s="547" t="s">
        <v>622</v>
      </c>
      <c r="E21" s="547" t="s">
        <v>623</v>
      </c>
      <c r="F21" s="547" t="s">
        <v>624</v>
      </c>
      <c r="G21" s="547" t="s">
        <v>645</v>
      </c>
      <c r="H21" s="547" t="s">
        <v>646</v>
      </c>
      <c r="I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1:37" ht="65" x14ac:dyDescent="0.3">
      <c r="A22" s="572"/>
      <c r="B22" s="573" t="s">
        <v>625</v>
      </c>
      <c r="C22" s="569" t="s">
        <v>951</v>
      </c>
      <c r="D22" s="570" t="s">
        <v>959</v>
      </c>
      <c r="E22" s="570" t="s">
        <v>960</v>
      </c>
      <c r="F22" s="570" t="s">
        <v>961</v>
      </c>
      <c r="G22" s="570" t="s">
        <v>962</v>
      </c>
      <c r="H22" s="570" t="s">
        <v>963</v>
      </c>
      <c r="I22" s="71"/>
      <c r="J22" s="70" t="s">
        <v>647</v>
      </c>
    </row>
    <row r="23" spans="1:37" s="72" customFormat="1" ht="14.5" x14ac:dyDescent="0.25">
      <c r="A23" s="574"/>
      <c r="B23" s="575"/>
      <c r="C23" s="576" t="s">
        <v>587</v>
      </c>
      <c r="D23" s="554" t="s">
        <v>626</v>
      </c>
      <c r="E23" s="576" t="s">
        <v>587</v>
      </c>
      <c r="F23" s="554" t="s">
        <v>626</v>
      </c>
      <c r="G23" s="576" t="s">
        <v>587</v>
      </c>
      <c r="H23" s="576" t="s">
        <v>587</v>
      </c>
      <c r="I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row>
    <row r="24" spans="1:37" s="73" customFormat="1" x14ac:dyDescent="0.25">
      <c r="A24" s="555">
        <v>1</v>
      </c>
      <c r="B24" s="577">
        <f>'2. Prelim'!B24</f>
        <v>0</v>
      </c>
      <c r="C24" s="557">
        <f>'2. Prelim'!C24</f>
        <v>0</v>
      </c>
      <c r="D24" s="558"/>
      <c r="E24" s="578"/>
      <c r="F24" s="558"/>
      <c r="G24" s="578"/>
      <c r="H24" s="559">
        <f>ROUND(C24-E24-G24,0)</f>
        <v>0</v>
      </c>
      <c r="I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row>
    <row r="25" spans="1:37" s="73" customFormat="1" x14ac:dyDescent="0.25">
      <c r="A25" s="555">
        <v>2</v>
      </c>
      <c r="B25" s="577">
        <f>'2. Prelim'!B25</f>
        <v>0</v>
      </c>
      <c r="C25" s="557">
        <f>'2. Prelim'!C25</f>
        <v>0</v>
      </c>
      <c r="D25" s="558"/>
      <c r="E25" s="578"/>
      <c r="F25" s="558"/>
      <c r="G25" s="578"/>
      <c r="H25" s="559">
        <f t="shared" ref="H25:H33" si="0">ROUND(C25-E25-G25,0)</f>
        <v>0</v>
      </c>
      <c r="I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s="73" customFormat="1" x14ac:dyDescent="0.25">
      <c r="A26" s="555">
        <v>3</v>
      </c>
      <c r="B26" s="577">
        <f>'2. Prelim'!B26</f>
        <v>0</v>
      </c>
      <c r="C26" s="557">
        <f>'2. Prelim'!C26</f>
        <v>0</v>
      </c>
      <c r="D26" s="558"/>
      <c r="E26" s="578"/>
      <c r="F26" s="558"/>
      <c r="G26" s="578"/>
      <c r="H26" s="559">
        <f t="shared" si="0"/>
        <v>0</v>
      </c>
      <c r="I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37" s="73" customFormat="1" x14ac:dyDescent="0.25">
      <c r="A27" s="555">
        <v>4</v>
      </c>
      <c r="B27" s="577">
        <f>'2. Prelim'!B27</f>
        <v>0</v>
      </c>
      <c r="C27" s="557">
        <f>'2. Prelim'!C27</f>
        <v>0</v>
      </c>
      <c r="D27" s="558"/>
      <c r="E27" s="578"/>
      <c r="F27" s="558"/>
      <c r="G27" s="578"/>
      <c r="H27" s="559">
        <f t="shared" si="0"/>
        <v>0</v>
      </c>
      <c r="I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1:37" s="73" customFormat="1" x14ac:dyDescent="0.25">
      <c r="A28" s="555">
        <v>5</v>
      </c>
      <c r="B28" s="577">
        <f>'2. Prelim'!B28</f>
        <v>0</v>
      </c>
      <c r="C28" s="557">
        <f>'2. Prelim'!C28</f>
        <v>0</v>
      </c>
      <c r="D28" s="558"/>
      <c r="E28" s="578"/>
      <c r="F28" s="558"/>
      <c r="G28" s="578"/>
      <c r="H28" s="559">
        <f t="shared" si="0"/>
        <v>0</v>
      </c>
      <c r="I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29" spans="1:37" s="73" customFormat="1" x14ac:dyDescent="0.25">
      <c r="A29" s="555">
        <v>6</v>
      </c>
      <c r="B29" s="577">
        <f>'2. Prelim'!B29</f>
        <v>0</v>
      </c>
      <c r="C29" s="557">
        <f>'2. Prelim'!C29</f>
        <v>0</v>
      </c>
      <c r="D29" s="558"/>
      <c r="E29" s="578"/>
      <c r="F29" s="558"/>
      <c r="G29" s="578"/>
      <c r="H29" s="559">
        <f t="shared" si="0"/>
        <v>0</v>
      </c>
      <c r="I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1:37" s="73" customFormat="1" x14ac:dyDescent="0.25">
      <c r="A30" s="555">
        <v>7</v>
      </c>
      <c r="B30" s="577">
        <f>'2. Prelim'!B30</f>
        <v>0</v>
      </c>
      <c r="C30" s="557">
        <f>'2. Prelim'!C30</f>
        <v>0</v>
      </c>
      <c r="D30" s="558"/>
      <c r="E30" s="578"/>
      <c r="F30" s="558"/>
      <c r="G30" s="578"/>
      <c r="H30" s="559">
        <f t="shared" si="0"/>
        <v>0</v>
      </c>
      <c r="I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1:37" s="73" customFormat="1" x14ac:dyDescent="0.25">
      <c r="A31" s="555">
        <v>8</v>
      </c>
      <c r="B31" s="577">
        <f>'2. Prelim'!B31</f>
        <v>0</v>
      </c>
      <c r="C31" s="557">
        <f>'2. Prelim'!C31</f>
        <v>0</v>
      </c>
      <c r="D31" s="558"/>
      <c r="E31" s="578"/>
      <c r="F31" s="558"/>
      <c r="G31" s="578"/>
      <c r="H31" s="559">
        <f t="shared" si="0"/>
        <v>0</v>
      </c>
      <c r="I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row>
    <row r="32" spans="1:37" s="73" customFormat="1" x14ac:dyDescent="0.25">
      <c r="A32" s="555">
        <v>9</v>
      </c>
      <c r="B32" s="577">
        <f>'2. Prelim'!B32</f>
        <v>0</v>
      </c>
      <c r="C32" s="557">
        <f>'2. Prelim'!C32</f>
        <v>0</v>
      </c>
      <c r="D32" s="558"/>
      <c r="E32" s="578"/>
      <c r="F32" s="558"/>
      <c r="G32" s="578"/>
      <c r="H32" s="559">
        <f t="shared" si="0"/>
        <v>0</v>
      </c>
      <c r="I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1:37" s="73" customFormat="1" x14ac:dyDescent="0.25">
      <c r="A33" s="555">
        <v>10</v>
      </c>
      <c r="B33" s="577">
        <f>'2. Prelim'!B33</f>
        <v>0</v>
      </c>
      <c r="C33" s="557">
        <f>'2. Prelim'!C33</f>
        <v>0</v>
      </c>
      <c r="D33" s="558"/>
      <c r="E33" s="578"/>
      <c r="F33" s="558"/>
      <c r="G33" s="578"/>
      <c r="H33" s="559">
        <f t="shared" si="0"/>
        <v>0</v>
      </c>
      <c r="I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s="73" customFormat="1" x14ac:dyDescent="0.25">
      <c r="A34" s="555" t="s">
        <v>588</v>
      </c>
      <c r="B34" s="571" t="s">
        <v>627</v>
      </c>
      <c r="C34" s="557">
        <f>'2. Prelim'!C34</f>
        <v>0</v>
      </c>
      <c r="D34" s="559">
        <f>SUM(D24:D33)</f>
        <v>0</v>
      </c>
      <c r="E34" s="559">
        <f>SUM(E24:E33)</f>
        <v>0</v>
      </c>
      <c r="F34" s="559">
        <f>SUM(F24:F33)</f>
        <v>0</v>
      </c>
      <c r="G34" s="559">
        <f>SUM(G24:G33)</f>
        <v>0</v>
      </c>
      <c r="H34" s="559">
        <f>SUM(H24:H33)</f>
        <v>0</v>
      </c>
      <c r="I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row>
    <row r="35" spans="1:37" ht="7.5" customHeight="1" thickBot="1" x14ac:dyDescent="0.3">
      <c r="A35" s="71"/>
      <c r="B35" s="71"/>
      <c r="C35" s="71"/>
      <c r="D35" s="71"/>
      <c r="E35" s="71"/>
      <c r="F35" s="71"/>
      <c r="G35" s="71"/>
      <c r="H35" s="71"/>
      <c r="I35" s="71"/>
    </row>
    <row r="36" spans="1:37" ht="13.5" customHeight="1" thickBot="1" x14ac:dyDescent="0.3">
      <c r="A36" s="71"/>
      <c r="B36" s="329"/>
      <c r="C36" s="70" t="s">
        <v>630</v>
      </c>
      <c r="I36" s="321"/>
    </row>
    <row r="37" spans="1:37" ht="14.25" customHeight="1" x14ac:dyDescent="0.25">
      <c r="A37" s="71"/>
      <c r="B37" s="71"/>
      <c r="C37" s="71"/>
      <c r="D37" s="71"/>
      <c r="E37" s="71"/>
      <c r="F37" s="71"/>
      <c r="G37" s="71"/>
      <c r="H37" s="71"/>
      <c r="I37" s="320"/>
    </row>
    <row r="38" spans="1:37" s="71" customFormat="1" ht="5.25" customHeight="1" thickBot="1" x14ac:dyDescent="0.3">
      <c r="B38" s="823"/>
      <c r="C38" s="823"/>
      <c r="D38" s="361"/>
      <c r="E38" s="361"/>
      <c r="F38" s="361"/>
      <c r="G38" s="361"/>
      <c r="H38" s="361"/>
      <c r="I38" s="114"/>
    </row>
    <row r="39" spans="1:37" ht="13" customHeight="1" thickBot="1" x14ac:dyDescent="0.3">
      <c r="A39" s="112"/>
      <c r="B39" s="328"/>
      <c r="C39" s="354" t="s">
        <v>631</v>
      </c>
      <c r="D39" s="355"/>
      <c r="E39" s="355"/>
      <c r="F39" s="355"/>
      <c r="G39" s="355"/>
      <c r="H39" s="355"/>
      <c r="I39" s="71"/>
    </row>
    <row r="40" spans="1:37" x14ac:dyDescent="0.25">
      <c r="A40" s="112"/>
      <c r="B40" s="353"/>
      <c r="C40" s="353"/>
      <c r="D40" s="353"/>
      <c r="E40" s="353"/>
      <c r="F40" s="353"/>
      <c r="G40" s="353"/>
      <c r="H40" s="353"/>
      <c r="I40" s="71"/>
    </row>
    <row r="41" spans="1:37" s="72" customFormat="1" ht="5.25" customHeight="1" x14ac:dyDescent="0.25">
      <c r="A41" s="361"/>
      <c r="B41" s="823"/>
      <c r="C41" s="823"/>
      <c r="D41" s="361"/>
      <c r="E41" s="361"/>
      <c r="F41" s="361"/>
      <c r="G41" s="361"/>
      <c r="H41" s="361"/>
      <c r="I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row>
    <row r="42" spans="1:37" ht="6" customHeight="1" thickBot="1" x14ac:dyDescent="0.3">
      <c r="A42" s="273"/>
      <c r="B42" s="273"/>
      <c r="C42" s="273"/>
      <c r="D42" s="273"/>
      <c r="E42" s="273"/>
      <c r="F42" s="273"/>
      <c r="G42" s="273"/>
      <c r="H42" s="273"/>
    </row>
    <row r="43" spans="1:37" ht="9" customHeight="1" thickTop="1" thickBot="1" x14ac:dyDescent="0.3">
      <c r="A43" s="71"/>
      <c r="B43" s="71"/>
      <c r="C43" s="71"/>
      <c r="D43" s="71"/>
      <c r="E43" s="71"/>
      <c r="F43" s="71"/>
      <c r="G43" s="71"/>
      <c r="H43" s="71"/>
      <c r="I43" s="71"/>
    </row>
    <row r="44" spans="1:37" s="31" customFormat="1" ht="16" thickBot="1" x14ac:dyDescent="0.4">
      <c r="A44" s="837" t="s">
        <v>648</v>
      </c>
      <c r="B44" s="838"/>
      <c r="C44" s="838"/>
      <c r="D44" s="838"/>
      <c r="E44" s="838"/>
      <c r="F44" s="838"/>
      <c r="G44" s="838"/>
      <c r="H44" s="839"/>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7" s="62" customFormat="1" ht="4.5" customHeight="1" x14ac:dyDescent="0.35">
      <c r="B45" s="319"/>
      <c r="H45" s="318"/>
    </row>
    <row r="46" spans="1:37" ht="3.75" customHeight="1" x14ac:dyDescent="0.25"/>
    <row r="47" spans="1:37" s="317" customFormat="1" ht="11.25" customHeight="1" x14ac:dyDescent="0.25">
      <c r="B47" s="579" t="s">
        <v>583</v>
      </c>
      <c r="C47" s="580" t="s">
        <v>584</v>
      </c>
      <c r="D47" s="580" t="s">
        <v>622</v>
      </c>
      <c r="E47" s="581" t="s">
        <v>623</v>
      </c>
      <c r="F47" s="579" t="s">
        <v>624</v>
      </c>
      <c r="G47" s="579" t="s">
        <v>645</v>
      </c>
      <c r="H47" s="582" t="s">
        <v>646</v>
      </c>
    </row>
    <row r="48" spans="1:37" s="316" customFormat="1" ht="78" x14ac:dyDescent="0.3">
      <c r="B48" s="836" t="s">
        <v>649</v>
      </c>
      <c r="C48" s="583" t="s">
        <v>650</v>
      </c>
      <c r="D48" s="584" t="s">
        <v>651</v>
      </c>
      <c r="E48" s="584" t="s">
        <v>652</v>
      </c>
      <c r="F48" s="584" t="s">
        <v>653</v>
      </c>
      <c r="G48" s="584" t="s">
        <v>654</v>
      </c>
      <c r="H48" s="584" t="s">
        <v>655</v>
      </c>
      <c r="I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row>
    <row r="49" spans="1:37" s="316" customFormat="1" ht="13.5" customHeight="1" x14ac:dyDescent="0.3">
      <c r="B49" s="836"/>
      <c r="C49" s="564" t="s">
        <v>981</v>
      </c>
      <c r="D49" s="584" t="s">
        <v>626</v>
      </c>
      <c r="E49" s="584" t="s">
        <v>587</v>
      </c>
      <c r="F49" s="584" t="s">
        <v>626</v>
      </c>
      <c r="G49" s="584" t="s">
        <v>587</v>
      </c>
      <c r="H49" s="584" t="s">
        <v>587</v>
      </c>
      <c r="I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row>
    <row r="50" spans="1:37" s="37" customFormat="1" ht="14.5" x14ac:dyDescent="0.35">
      <c r="A50" s="315" t="s">
        <v>565</v>
      </c>
      <c r="B50" s="566" t="s">
        <v>635</v>
      </c>
      <c r="C50" s="567">
        <v>2024</v>
      </c>
      <c r="D50" s="585">
        <v>0</v>
      </c>
      <c r="E50" s="585">
        <v>0</v>
      </c>
      <c r="F50" s="585">
        <v>0</v>
      </c>
      <c r="G50" s="585">
        <v>0</v>
      </c>
      <c r="H50" s="585">
        <v>0</v>
      </c>
      <c r="I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row>
    <row r="51" spans="1:37" s="37" customFormat="1" ht="14.5" x14ac:dyDescent="0.35">
      <c r="A51" s="315" t="s">
        <v>566</v>
      </c>
      <c r="B51" s="566" t="s">
        <v>635</v>
      </c>
      <c r="C51" s="567">
        <v>2025</v>
      </c>
      <c r="D51" s="585">
        <v>0</v>
      </c>
      <c r="E51" s="585">
        <v>0</v>
      </c>
      <c r="F51" s="585">
        <v>0</v>
      </c>
      <c r="G51" s="585">
        <v>0</v>
      </c>
      <c r="H51" s="585">
        <v>0</v>
      </c>
      <c r="I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row>
    <row r="52" spans="1:37" s="37" customFormat="1" ht="14.5" x14ac:dyDescent="0.35">
      <c r="A52" s="315" t="s">
        <v>568</v>
      </c>
      <c r="B52" s="566" t="s">
        <v>635</v>
      </c>
      <c r="C52" s="567">
        <v>2026</v>
      </c>
      <c r="D52" s="585">
        <v>0</v>
      </c>
      <c r="E52" s="585">
        <v>0</v>
      </c>
      <c r="F52" s="585">
        <v>0</v>
      </c>
      <c r="G52" s="585">
        <v>0</v>
      </c>
      <c r="H52" s="585">
        <v>0</v>
      </c>
      <c r="I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row>
    <row r="53" spans="1:37" s="37" customFormat="1" ht="14.5" x14ac:dyDescent="0.35">
      <c r="A53" s="315" t="s">
        <v>569</v>
      </c>
      <c r="B53" s="566" t="s">
        <v>635</v>
      </c>
      <c r="C53" s="567">
        <v>2027</v>
      </c>
      <c r="D53" s="585">
        <v>0</v>
      </c>
      <c r="E53" s="585">
        <v>0</v>
      </c>
      <c r="F53" s="585">
        <v>0</v>
      </c>
      <c r="G53" s="585">
        <v>0</v>
      </c>
      <c r="H53" s="585">
        <v>0</v>
      </c>
      <c r="I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row>
    <row r="54" spans="1:37" s="37" customFormat="1" ht="14.5" x14ac:dyDescent="0.35">
      <c r="A54" s="315" t="s">
        <v>570</v>
      </c>
      <c r="B54" s="566" t="s">
        <v>635</v>
      </c>
      <c r="C54" s="567">
        <v>2028</v>
      </c>
      <c r="D54" s="585">
        <v>0</v>
      </c>
      <c r="E54" s="585">
        <v>0</v>
      </c>
      <c r="F54" s="585">
        <v>0</v>
      </c>
      <c r="G54" s="585">
        <v>0</v>
      </c>
      <c r="H54" s="585">
        <v>0</v>
      </c>
      <c r="I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row>
    <row r="55" spans="1:37" x14ac:dyDescent="0.25">
      <c r="A55" s="71"/>
      <c r="B55" s="71"/>
      <c r="C55" s="71"/>
      <c r="D55" s="71"/>
      <c r="E55" s="71"/>
      <c r="F55" s="71"/>
      <c r="G55" s="71"/>
      <c r="H55" s="71"/>
      <c r="I55" s="71"/>
    </row>
    <row r="56" spans="1:37" x14ac:dyDescent="0.25">
      <c r="A56" s="71"/>
      <c r="B56" s="71"/>
      <c r="C56" s="71"/>
      <c r="D56" s="71"/>
      <c r="E56" s="71"/>
      <c r="F56" s="71"/>
      <c r="G56" s="71"/>
      <c r="H56" s="71"/>
      <c r="I56" s="71"/>
    </row>
    <row r="57" spans="1:37" x14ac:dyDescent="0.25">
      <c r="A57" s="71"/>
      <c r="B57" s="71"/>
      <c r="C57" s="71"/>
      <c r="D57" s="71"/>
      <c r="E57" s="71"/>
      <c r="F57" s="71"/>
      <c r="G57" s="71"/>
      <c r="H57" s="71"/>
      <c r="I57" s="71"/>
    </row>
  </sheetData>
  <sheetProtection algorithmName="SHA-512" hashValue="+XFP8rLdmYJmxbGhaaQKTUUpQkPV62yjW7+rcm3hMYV++oSnrAkECpBlcfcE7/FgSfu0oe1F+m1WHkFfhAA7HA==" saltValue="9+esw3CsOD/y8Fmd/+b7cQ==" spinCount="100000" sheet="1" objects="1" scenarios="1"/>
  <protectedRanges>
    <protectedRange sqref="G24:G33 E24:E33 B24:B33" name="Range1"/>
    <protectedRange sqref="D24:D33 F24:F33" name="Range1_1"/>
  </protectedRanges>
  <mergeCells count="14">
    <mergeCell ref="B12:I12"/>
    <mergeCell ref="B1:H1"/>
    <mergeCell ref="D8:F8"/>
    <mergeCell ref="B2:H2"/>
    <mergeCell ref="B5:H5"/>
    <mergeCell ref="B7:H7"/>
    <mergeCell ref="F3:H3"/>
    <mergeCell ref="B3:E3"/>
    <mergeCell ref="B10:H10"/>
    <mergeCell ref="B48:B49"/>
    <mergeCell ref="B41:C41"/>
    <mergeCell ref="A44:H44"/>
    <mergeCell ref="B38:C38"/>
    <mergeCell ref="A19:F19"/>
  </mergeCells>
  <printOptions horizontalCentered="1" verticalCentered="1"/>
  <pageMargins left="0.5" right="0.75" top="0.25" bottom="0.25" header="0" footer="0"/>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11E04-3C37-4E8C-92B3-CD1E726F276F}">
  <sheetPr>
    <tabColor rgb="FFFFFFCC"/>
    <pageSetUpPr fitToPage="1"/>
  </sheetPr>
  <dimension ref="A1:AP52"/>
  <sheetViews>
    <sheetView showGridLines="0" topLeftCell="A17" zoomScale="90" zoomScaleNormal="90" zoomScaleSheetLayoutView="100" zoomScalePageLayoutView="90" workbookViewId="0"/>
  </sheetViews>
  <sheetFormatPr defaultColWidth="8.81640625" defaultRowHeight="12.5" x14ac:dyDescent="0.25"/>
  <cols>
    <col min="1" max="1" width="2.453125" style="70" customWidth="1"/>
    <col min="2" max="2" width="25.7265625" style="70" customWidth="1"/>
    <col min="3" max="3" width="22.1796875" style="70" customWidth="1"/>
    <col min="4" max="4" width="21.453125" style="70" customWidth="1"/>
    <col min="5" max="5" width="20.453125" style="70" customWidth="1"/>
    <col min="6" max="6" width="21.453125" style="70" customWidth="1"/>
    <col min="7" max="7" width="5.1796875" style="70" customWidth="1"/>
    <col min="8" max="8" width="7.1796875" style="70" customWidth="1"/>
    <col min="9" max="9" width="9.81640625" style="70" customWidth="1"/>
    <col min="10" max="10" width="8.81640625" style="70"/>
    <col min="11" max="11" width="17.453125" style="70" customWidth="1"/>
    <col min="12" max="16384" width="8.81640625" style="70"/>
  </cols>
  <sheetData>
    <row r="1" spans="1:42" s="37" customFormat="1" ht="33" customHeight="1" x14ac:dyDescent="0.4">
      <c r="A1" s="237"/>
      <c r="B1" s="847" t="str">
        <f>'2. Prelim'!B1:E1</f>
        <v>RPS/APS/CPS/CES 2023 Annual Compliance Workbook</v>
      </c>
      <c r="C1" s="847"/>
      <c r="D1" s="847"/>
      <c r="E1" s="847"/>
      <c r="F1" s="847"/>
      <c r="G1" s="847"/>
      <c r="H1" s="847"/>
      <c r="I1" s="237"/>
      <c r="J1" s="96"/>
      <c r="K1" s="96"/>
      <c r="L1" s="96"/>
      <c r="M1" s="96"/>
      <c r="N1" s="96"/>
    </row>
    <row r="2" spans="1:42" s="62" customFormat="1" ht="7.5" customHeight="1" x14ac:dyDescent="0.35">
      <c r="B2" s="827"/>
      <c r="C2" s="827"/>
      <c r="D2" s="827"/>
      <c r="E2" s="827"/>
      <c r="F2" s="827"/>
      <c r="G2" s="827"/>
    </row>
    <row r="3" spans="1:42" s="25" customFormat="1" ht="18.75" customHeight="1" x14ac:dyDescent="0.25">
      <c r="A3"/>
      <c r="B3" s="857" t="s">
        <v>656</v>
      </c>
      <c r="C3" s="857"/>
      <c r="D3" s="857"/>
      <c r="E3" s="858" t="s">
        <v>657</v>
      </c>
      <c r="F3" s="858"/>
      <c r="G3" s="858"/>
      <c r="H3" s="858"/>
      <c r="K3" s="38"/>
      <c r="L3" s="38"/>
      <c r="M3" s="38"/>
    </row>
    <row r="4" spans="1:42" s="31" customFormat="1" ht="9" customHeight="1" thickBot="1" x14ac:dyDescent="0.4">
      <c r="A4" s="62"/>
      <c r="B4" s="62"/>
      <c r="C4" s="62"/>
      <c r="D4" s="62"/>
      <c r="E4" s="62"/>
      <c r="F4" s="62"/>
      <c r="G4" s="62"/>
      <c r="H4" s="62"/>
      <c r="I4" s="62"/>
      <c r="J4" s="62"/>
      <c r="K4" s="62"/>
      <c r="L4" s="62"/>
      <c r="M4" s="62"/>
    </row>
    <row r="5" spans="1:42" s="31" customFormat="1" ht="21.75" customHeight="1" thickBot="1" x14ac:dyDescent="0.4">
      <c r="A5" s="62"/>
      <c r="B5" s="787">
        <f>'1. FilerInfo'!C18</f>
        <v>0</v>
      </c>
      <c r="C5" s="834"/>
      <c r="D5" s="834"/>
      <c r="E5" s="834"/>
      <c r="F5" s="834"/>
      <c r="G5" s="834"/>
      <c r="H5" s="835"/>
      <c r="I5" s="75"/>
      <c r="J5" s="75"/>
      <c r="K5" s="75"/>
      <c r="L5" s="75"/>
      <c r="M5" s="75"/>
      <c r="N5" s="75"/>
      <c r="O5" s="75"/>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row>
    <row r="6" spans="1:42" s="31" customFormat="1" ht="9" customHeight="1" x14ac:dyDescent="0.35">
      <c r="A6" s="62"/>
      <c r="B6" s="99"/>
      <c r="C6" s="99"/>
      <c r="D6" s="99"/>
      <c r="E6" s="99"/>
      <c r="F6" s="99"/>
      <c r="G6" s="98"/>
      <c r="H6" s="98"/>
      <c r="I6" s="98"/>
      <c r="J6" s="98"/>
      <c r="K6" s="98"/>
      <c r="L6" s="62"/>
      <c r="M6" s="62"/>
    </row>
    <row r="7" spans="1:42" s="31" customFormat="1" ht="18.75" customHeight="1" x14ac:dyDescent="0.35">
      <c r="B7" s="816" t="s">
        <v>658</v>
      </c>
      <c r="C7" s="816"/>
      <c r="D7" s="816"/>
      <c r="E7" s="816"/>
      <c r="F7" s="816"/>
      <c r="G7" s="816"/>
      <c r="H7" s="816"/>
      <c r="I7" s="62"/>
      <c r="J7" s="62"/>
      <c r="K7" s="62"/>
      <c r="L7" s="62"/>
      <c r="M7" s="62"/>
    </row>
    <row r="9" spans="1:42" s="31" customFormat="1" ht="14.25" customHeight="1" x14ac:dyDescent="0.35">
      <c r="A9" s="61"/>
      <c r="B9" s="822" t="s">
        <v>618</v>
      </c>
      <c r="C9" s="822"/>
      <c r="D9" s="822"/>
      <c r="E9" s="822"/>
      <c r="F9" s="822"/>
      <c r="G9" s="822"/>
      <c r="H9" s="822"/>
      <c r="I9" s="62"/>
      <c r="J9" s="62"/>
      <c r="K9" s="62"/>
      <c r="L9" s="62"/>
      <c r="M9" s="62"/>
      <c r="N9" s="62"/>
    </row>
    <row r="10" spans="1:42" s="73" customFormat="1" x14ac:dyDescent="0.25">
      <c r="A10" s="229"/>
      <c r="B10" s="111"/>
      <c r="C10"/>
      <c r="D10"/>
      <c r="E10"/>
      <c r="H10" s="111"/>
      <c r="I10" s="111"/>
      <c r="J10" s="111"/>
      <c r="K10" s="111"/>
      <c r="L10" s="111"/>
      <c r="M10" s="111"/>
    </row>
    <row r="11" spans="1:42" s="31" customFormat="1" ht="9.75" customHeight="1" x14ac:dyDescent="0.35">
      <c r="A11" s="61"/>
      <c r="B11" s="848" t="s">
        <v>659</v>
      </c>
      <c r="C11" s="849"/>
      <c r="D11" s="849"/>
      <c r="E11" s="849"/>
      <c r="F11" s="849"/>
      <c r="G11" s="849"/>
      <c r="H11" s="850"/>
      <c r="I11" s="62"/>
      <c r="J11" s="62"/>
      <c r="K11" s="62"/>
      <c r="L11" s="62"/>
      <c r="M11" s="62"/>
    </row>
    <row r="12" spans="1:42" s="31" customFormat="1" ht="55.5" customHeight="1" x14ac:dyDescent="0.35">
      <c r="A12" s="62"/>
      <c r="B12" s="851"/>
      <c r="C12" s="852"/>
      <c r="D12" s="852"/>
      <c r="E12" s="852"/>
      <c r="F12" s="852"/>
      <c r="G12" s="852"/>
      <c r="H12" s="853"/>
      <c r="I12" s="62"/>
      <c r="J12" s="101"/>
      <c r="K12" s="62"/>
      <c r="L12" s="62"/>
      <c r="M12" s="62"/>
    </row>
    <row r="13" spans="1:42" s="31" customFormat="1" ht="4.5" customHeight="1" x14ac:dyDescent="0.35">
      <c r="A13" s="62"/>
      <c r="B13" s="102"/>
      <c r="C13" s="102"/>
      <c r="D13" s="102"/>
      <c r="E13" s="102"/>
      <c r="F13" s="102"/>
      <c r="G13" s="102"/>
      <c r="H13" s="62"/>
      <c r="I13" s="62"/>
      <c r="J13" s="101"/>
      <c r="K13" s="62"/>
      <c r="L13" s="62"/>
      <c r="M13" s="62"/>
    </row>
    <row r="14" spans="1:42" s="31" customFormat="1" ht="5.25" customHeight="1" thickBot="1" x14ac:dyDescent="0.4">
      <c r="A14" s="62"/>
      <c r="B14" s="103"/>
      <c r="C14" s="103"/>
      <c r="D14" s="103"/>
      <c r="E14" s="103"/>
      <c r="F14" s="103"/>
      <c r="G14" s="100"/>
      <c r="H14" s="62"/>
      <c r="I14" s="62"/>
      <c r="J14" s="62"/>
      <c r="K14" s="62"/>
      <c r="L14" s="62"/>
      <c r="M14" s="62"/>
    </row>
    <row r="15" spans="1:42" s="31" customFormat="1" ht="16" thickBot="1" x14ac:dyDescent="0.4">
      <c r="A15" s="61"/>
      <c r="B15" s="226" t="s">
        <v>620</v>
      </c>
      <c r="C15" s="227"/>
      <c r="D15" s="228"/>
      <c r="E15" s="103"/>
      <c r="F15" s="62"/>
      <c r="G15" s="62"/>
      <c r="H15" s="62"/>
      <c r="I15" s="62"/>
      <c r="J15" s="62"/>
      <c r="K15" s="62"/>
      <c r="L15" s="62"/>
      <c r="M15" s="62"/>
    </row>
    <row r="16" spans="1:42" s="31" customFormat="1" ht="16" thickBot="1" x14ac:dyDescent="0.4">
      <c r="A16" s="61"/>
      <c r="B16" s="104" t="s">
        <v>621</v>
      </c>
      <c r="C16" s="105"/>
      <c r="D16" s="106"/>
      <c r="E16"/>
      <c r="F16" s="62"/>
      <c r="G16" s="62"/>
      <c r="H16" s="62"/>
      <c r="I16" s="62"/>
      <c r="J16" s="62"/>
      <c r="K16" s="62"/>
      <c r="L16" s="62"/>
      <c r="M16" s="62"/>
    </row>
    <row r="17" spans="1:13" ht="9" customHeight="1" x14ac:dyDescent="0.25">
      <c r="A17" s="71"/>
      <c r="H17" s="71"/>
      <c r="I17" s="71"/>
      <c r="J17" s="71"/>
      <c r="K17" s="71"/>
      <c r="L17" s="71"/>
      <c r="M17" s="71"/>
    </row>
    <row r="18" spans="1:13" s="31" customFormat="1" ht="15.5" x14ac:dyDescent="0.35">
      <c r="B18" s="854" t="s">
        <v>965</v>
      </c>
      <c r="C18" s="854"/>
      <c r="D18" s="854"/>
      <c r="E18" s="854"/>
      <c r="F18" s="854"/>
      <c r="G18" s="854"/>
      <c r="H18" s="854"/>
      <c r="I18" s="62"/>
      <c r="J18" s="62"/>
      <c r="K18" s="62"/>
      <c r="L18" s="62"/>
      <c r="M18" s="62"/>
    </row>
    <row r="19" spans="1:13" s="62" customFormat="1" ht="7.5" customHeight="1" x14ac:dyDescent="0.35">
      <c r="A19" s="108"/>
      <c r="B19" s="64"/>
    </row>
    <row r="20" spans="1:13" s="74" customFormat="1" ht="10.5" x14ac:dyDescent="0.2">
      <c r="A20" s="546" t="s">
        <v>582</v>
      </c>
      <c r="B20" s="546"/>
      <c r="C20" s="546" t="s">
        <v>584</v>
      </c>
      <c r="D20" s="547" t="s">
        <v>622</v>
      </c>
      <c r="E20" s="547" t="s">
        <v>623</v>
      </c>
      <c r="F20" s="547" t="s">
        <v>624</v>
      </c>
      <c r="G20" s="110"/>
      <c r="H20" s="110"/>
      <c r="I20" s="110"/>
      <c r="J20" s="110"/>
      <c r="K20" s="110"/>
      <c r="L20" s="110"/>
      <c r="M20" s="110"/>
    </row>
    <row r="21" spans="1:13" ht="69.75" customHeight="1" x14ac:dyDescent="0.3">
      <c r="A21" s="548"/>
      <c r="B21" s="573" t="s">
        <v>625</v>
      </c>
      <c r="C21" s="569" t="s">
        <v>916</v>
      </c>
      <c r="D21" s="570" t="s">
        <v>917</v>
      </c>
      <c r="E21" s="570" t="s">
        <v>918</v>
      </c>
      <c r="F21" s="570" t="s">
        <v>919</v>
      </c>
      <c r="G21" s="71"/>
      <c r="H21" s="71"/>
      <c r="I21" s="71"/>
      <c r="J21" s="71"/>
      <c r="K21" s="71"/>
      <c r="L21" s="71"/>
      <c r="M21" s="71"/>
    </row>
    <row r="22" spans="1:13" ht="14.5" x14ac:dyDescent="0.25">
      <c r="A22" s="552"/>
      <c r="B22" s="553"/>
      <c r="C22" s="554" t="s">
        <v>587</v>
      </c>
      <c r="D22" s="554" t="s">
        <v>626</v>
      </c>
      <c r="E22" s="554" t="s">
        <v>587</v>
      </c>
      <c r="F22" s="554" t="s">
        <v>587</v>
      </c>
      <c r="G22" s="71"/>
      <c r="H22" s="71"/>
      <c r="I22" s="71"/>
      <c r="J22" s="71"/>
      <c r="K22" s="71"/>
      <c r="L22" s="71"/>
      <c r="M22" s="71"/>
    </row>
    <row r="23" spans="1:13" s="73" customFormat="1" x14ac:dyDescent="0.25">
      <c r="A23" s="555">
        <v>1</v>
      </c>
      <c r="B23" s="556">
        <f>'2. Prelim'!B24</f>
        <v>0</v>
      </c>
      <c r="C23" s="557">
        <f>'2. Prelim'!C24</f>
        <v>0</v>
      </c>
      <c r="D23" s="558"/>
      <c r="E23" s="558"/>
      <c r="F23" s="559">
        <f>ROUND(C23-E23,0)</f>
        <v>0</v>
      </c>
      <c r="G23" s="111"/>
      <c r="H23" s="111"/>
      <c r="I23" s="111"/>
      <c r="J23" s="111"/>
      <c r="K23" s="111"/>
      <c r="L23" s="111"/>
      <c r="M23" s="111"/>
    </row>
    <row r="24" spans="1:13" s="73" customFormat="1" x14ac:dyDescent="0.25">
      <c r="A24" s="555">
        <v>2</v>
      </c>
      <c r="B24" s="556">
        <f>'2. Prelim'!B25</f>
        <v>0</v>
      </c>
      <c r="C24" s="557">
        <f>'2. Prelim'!C25</f>
        <v>0</v>
      </c>
      <c r="D24" s="558"/>
      <c r="E24" s="558"/>
      <c r="F24" s="559">
        <f t="shared" ref="F24:F32" si="0">ROUND(C24-E24,0)</f>
        <v>0</v>
      </c>
      <c r="G24" s="111"/>
      <c r="H24" s="111"/>
      <c r="I24" s="111"/>
      <c r="J24" s="111"/>
      <c r="K24" s="111"/>
      <c r="L24" s="111"/>
      <c r="M24" s="111"/>
    </row>
    <row r="25" spans="1:13" s="73" customFormat="1" x14ac:dyDescent="0.25">
      <c r="A25" s="555">
        <v>3</v>
      </c>
      <c r="B25" s="556">
        <f>'2. Prelim'!B26</f>
        <v>0</v>
      </c>
      <c r="C25" s="557">
        <f>'2. Prelim'!C26</f>
        <v>0</v>
      </c>
      <c r="D25" s="558"/>
      <c r="E25" s="558"/>
      <c r="F25" s="559">
        <f t="shared" si="0"/>
        <v>0</v>
      </c>
      <c r="G25" s="111"/>
      <c r="H25" s="111"/>
      <c r="I25" s="111"/>
      <c r="J25" s="111"/>
      <c r="K25" s="111"/>
      <c r="L25" s="111"/>
      <c r="M25" s="111"/>
    </row>
    <row r="26" spans="1:13" s="73" customFormat="1" x14ac:dyDescent="0.25">
      <c r="A26" s="555">
        <v>4</v>
      </c>
      <c r="B26" s="556">
        <f>'2. Prelim'!B27</f>
        <v>0</v>
      </c>
      <c r="C26" s="557">
        <f>'2. Prelim'!C27</f>
        <v>0</v>
      </c>
      <c r="D26" s="558"/>
      <c r="E26" s="558"/>
      <c r="F26" s="559">
        <f t="shared" si="0"/>
        <v>0</v>
      </c>
      <c r="G26" s="111"/>
      <c r="H26" s="111"/>
      <c r="I26" s="111"/>
      <c r="J26" s="111"/>
      <c r="K26" s="111"/>
      <c r="L26" s="111"/>
      <c r="M26" s="111"/>
    </row>
    <row r="27" spans="1:13" s="73" customFormat="1" x14ac:dyDescent="0.25">
      <c r="A27" s="555">
        <v>5</v>
      </c>
      <c r="B27" s="556">
        <f>'2. Prelim'!B28</f>
        <v>0</v>
      </c>
      <c r="C27" s="557">
        <f>'2. Prelim'!C28</f>
        <v>0</v>
      </c>
      <c r="D27" s="558"/>
      <c r="E27" s="558"/>
      <c r="F27" s="559">
        <f t="shared" si="0"/>
        <v>0</v>
      </c>
      <c r="G27" s="111"/>
      <c r="H27" s="111"/>
      <c r="I27" s="111"/>
      <c r="J27" s="111"/>
      <c r="K27" s="111"/>
      <c r="L27" s="111"/>
      <c r="M27" s="111"/>
    </row>
    <row r="28" spans="1:13" s="73" customFormat="1" x14ac:dyDescent="0.25">
      <c r="A28" s="555">
        <v>6</v>
      </c>
      <c r="B28" s="556">
        <f>'2. Prelim'!B29</f>
        <v>0</v>
      </c>
      <c r="C28" s="557">
        <f>'2. Prelim'!C29</f>
        <v>0</v>
      </c>
      <c r="D28" s="558"/>
      <c r="E28" s="558"/>
      <c r="F28" s="559">
        <f t="shared" si="0"/>
        <v>0</v>
      </c>
      <c r="G28" s="111"/>
      <c r="H28" s="111"/>
      <c r="I28" s="111"/>
      <c r="J28" s="111"/>
      <c r="K28" s="111"/>
      <c r="L28" s="111"/>
      <c r="M28" s="111"/>
    </row>
    <row r="29" spans="1:13" s="73" customFormat="1" x14ac:dyDescent="0.25">
      <c r="A29" s="555">
        <v>7</v>
      </c>
      <c r="B29" s="556">
        <f>'2. Prelim'!B30</f>
        <v>0</v>
      </c>
      <c r="C29" s="557">
        <f>'2. Prelim'!C30</f>
        <v>0</v>
      </c>
      <c r="D29" s="558"/>
      <c r="E29" s="558"/>
      <c r="F29" s="559">
        <f t="shared" si="0"/>
        <v>0</v>
      </c>
      <c r="G29" s="111"/>
      <c r="H29" s="111"/>
      <c r="I29" s="111"/>
      <c r="J29" s="111"/>
      <c r="K29" s="111"/>
      <c r="L29" s="111"/>
      <c r="M29" s="111"/>
    </row>
    <row r="30" spans="1:13" s="73" customFormat="1" x14ac:dyDescent="0.25">
      <c r="A30" s="555">
        <v>8</v>
      </c>
      <c r="B30" s="556">
        <f>'2. Prelim'!B31</f>
        <v>0</v>
      </c>
      <c r="C30" s="557">
        <f>'2. Prelim'!C31</f>
        <v>0</v>
      </c>
      <c r="D30" s="558"/>
      <c r="E30" s="558"/>
      <c r="F30" s="559">
        <f t="shared" si="0"/>
        <v>0</v>
      </c>
      <c r="G30" s="111"/>
      <c r="H30" s="111"/>
      <c r="I30" s="111"/>
      <c r="J30" s="111"/>
      <c r="K30" s="111"/>
      <c r="L30" s="111"/>
      <c r="M30" s="111"/>
    </row>
    <row r="31" spans="1:13" s="73" customFormat="1" x14ac:dyDescent="0.25">
      <c r="A31" s="555">
        <v>9</v>
      </c>
      <c r="B31" s="556">
        <f>'2. Prelim'!B32</f>
        <v>0</v>
      </c>
      <c r="C31" s="557">
        <f>'2. Prelim'!C32</f>
        <v>0</v>
      </c>
      <c r="D31" s="558"/>
      <c r="E31" s="558"/>
      <c r="F31" s="559">
        <f t="shared" si="0"/>
        <v>0</v>
      </c>
      <c r="G31" s="111"/>
      <c r="H31" s="111"/>
      <c r="I31" s="111"/>
      <c r="J31" s="111"/>
      <c r="K31" s="111"/>
      <c r="L31" s="111"/>
      <c r="M31" s="111"/>
    </row>
    <row r="32" spans="1:13" s="73" customFormat="1" x14ac:dyDescent="0.25">
      <c r="A32" s="555">
        <v>10</v>
      </c>
      <c r="B32" s="556">
        <f>'2. Prelim'!B33</f>
        <v>0</v>
      </c>
      <c r="C32" s="557">
        <f>'2. Prelim'!C33</f>
        <v>0</v>
      </c>
      <c r="D32" s="558"/>
      <c r="E32" s="558"/>
      <c r="F32" s="559">
        <f t="shared" si="0"/>
        <v>0</v>
      </c>
      <c r="G32" s="111"/>
      <c r="H32" s="111"/>
      <c r="I32" s="111"/>
      <c r="J32" s="111"/>
      <c r="K32" s="111"/>
      <c r="L32" s="111"/>
      <c r="M32" s="111"/>
    </row>
    <row r="33" spans="1:13" s="73" customFormat="1" ht="13" x14ac:dyDescent="0.25">
      <c r="A33" s="555" t="s">
        <v>588</v>
      </c>
      <c r="B33" s="560" t="s">
        <v>627</v>
      </c>
      <c r="C33" s="557">
        <f>'2. Prelim'!C34</f>
        <v>0</v>
      </c>
      <c r="D33" s="561">
        <f>SUM(D23:D32)</f>
        <v>0</v>
      </c>
      <c r="E33" s="561">
        <f>SUM(E23:E32)</f>
        <v>0</v>
      </c>
      <c r="F33" s="559">
        <f>SUM(F23:F32)</f>
        <v>0</v>
      </c>
      <c r="G33" s="111"/>
      <c r="H33" s="111"/>
      <c r="I33" s="111"/>
      <c r="J33" s="111"/>
      <c r="K33" s="111"/>
      <c r="L33" s="111"/>
      <c r="M33" s="111"/>
    </row>
    <row r="34" spans="1:13" s="73" customFormat="1" x14ac:dyDescent="0.25">
      <c r="A34" s="229" t="s">
        <v>628</v>
      </c>
      <c r="B34" s="111"/>
      <c r="C34"/>
      <c r="D34"/>
      <c r="E34"/>
      <c r="H34" s="111"/>
      <c r="I34" s="111"/>
      <c r="J34" s="111"/>
      <c r="K34" s="111"/>
      <c r="L34" s="111"/>
      <c r="M34" s="111"/>
    </row>
    <row r="35" spans="1:13" ht="11.25" customHeight="1" thickBot="1" x14ac:dyDescent="0.3">
      <c r="A35" s="71"/>
      <c r="B35" s="71"/>
      <c r="C35" s="71"/>
      <c r="D35" s="71" t="s">
        <v>629</v>
      </c>
      <c r="E35" s="71"/>
      <c r="F35" s="71"/>
      <c r="G35" s="71"/>
      <c r="H35" s="71"/>
      <c r="I35" s="71"/>
      <c r="J35" s="71"/>
      <c r="K35" s="71"/>
      <c r="L35" s="71"/>
      <c r="M35" s="71"/>
    </row>
    <row r="36" spans="1:13" ht="13" thickBot="1" x14ac:dyDescent="0.3">
      <c r="A36" s="112"/>
      <c r="B36" s="329"/>
      <c r="C36" s="70" t="s">
        <v>630</v>
      </c>
      <c r="J36" s="71"/>
      <c r="K36" s="71"/>
      <c r="L36" s="71"/>
      <c r="M36" s="71"/>
    </row>
    <row r="37" spans="1:13" ht="6" customHeight="1" x14ac:dyDescent="0.25">
      <c r="A37" s="112"/>
      <c r="B37" s="71"/>
      <c r="C37" s="71"/>
      <c r="D37" s="71"/>
      <c r="E37" s="71"/>
      <c r="F37" s="71"/>
      <c r="G37" s="71"/>
      <c r="H37" s="71"/>
      <c r="I37" s="71"/>
      <c r="J37" s="71"/>
      <c r="K37" s="71"/>
      <c r="L37" s="71"/>
      <c r="M37" s="71"/>
    </row>
    <row r="38" spans="1:13" s="72" customFormat="1" ht="3.75" customHeight="1" thickBot="1" x14ac:dyDescent="0.3">
      <c r="A38" s="361"/>
      <c r="B38" s="438"/>
      <c r="C38" s="361"/>
      <c r="D38" s="361"/>
      <c r="E38" s="361"/>
      <c r="F38" s="361"/>
      <c r="G38" s="361"/>
      <c r="H38" s="361"/>
      <c r="I38" s="361"/>
      <c r="J38" s="361"/>
      <c r="K38" s="361"/>
      <c r="L38" s="361"/>
      <c r="M38" s="361"/>
    </row>
    <row r="39" spans="1:13" ht="13.5" customHeight="1" thickBot="1" x14ac:dyDescent="0.3">
      <c r="A39" s="71"/>
      <c r="B39" s="328"/>
      <c r="C39" s="353" t="s">
        <v>631</v>
      </c>
      <c r="D39" s="353"/>
      <c r="E39" s="353"/>
      <c r="F39" s="353"/>
      <c r="G39" s="353"/>
      <c r="H39" s="353"/>
      <c r="I39" s="353"/>
      <c r="J39" s="71"/>
      <c r="K39" s="71"/>
      <c r="L39" s="71"/>
      <c r="M39" s="71"/>
    </row>
    <row r="40" spans="1:13" ht="14.25" customHeight="1" x14ac:dyDescent="0.25">
      <c r="A40" s="71"/>
      <c r="C40" s="353"/>
      <c r="D40" s="353"/>
      <c r="E40" s="353"/>
      <c r="F40" s="353"/>
      <c r="G40" s="353"/>
      <c r="H40" s="353"/>
      <c r="I40" s="353"/>
      <c r="J40" s="71"/>
      <c r="K40" s="71"/>
      <c r="L40" s="71"/>
      <c r="M40" s="71"/>
    </row>
    <row r="41" spans="1:13" s="71" customFormat="1" ht="4.5" customHeight="1" x14ac:dyDescent="0.25">
      <c r="B41" s="114"/>
      <c r="C41" s="114"/>
      <c r="D41" s="114"/>
      <c r="E41" s="114"/>
      <c r="F41" s="114"/>
      <c r="G41" s="114"/>
      <c r="H41" s="114"/>
    </row>
    <row r="42" spans="1:13" customFormat="1" ht="6" customHeight="1" thickBot="1" x14ac:dyDescent="0.3">
      <c r="A42" s="45"/>
      <c r="B42" s="50"/>
      <c r="C42" s="45"/>
      <c r="D42" s="45"/>
      <c r="E42" s="45"/>
      <c r="F42" s="45"/>
      <c r="G42" s="45"/>
      <c r="H42" s="114"/>
      <c r="I42" s="114"/>
      <c r="J42" s="14"/>
      <c r="K42" s="14"/>
      <c r="L42" s="14"/>
      <c r="M42" s="14"/>
    </row>
    <row r="43" spans="1:13" s="15" customFormat="1" ht="9" customHeight="1" thickTop="1" thickBot="1" x14ac:dyDescent="0.4">
      <c r="B43" s="44"/>
      <c r="F43" s="40"/>
      <c r="G43" s="40"/>
      <c r="H43" s="114"/>
      <c r="I43" s="114"/>
    </row>
    <row r="44" spans="1:13" ht="16" thickBot="1" x14ac:dyDescent="0.3">
      <c r="B44" s="809" t="s">
        <v>966</v>
      </c>
      <c r="C44" s="810"/>
      <c r="D44" s="810"/>
      <c r="E44" s="856"/>
      <c r="F44"/>
      <c r="G44"/>
      <c r="H44" s="114"/>
      <c r="I44" s="114"/>
      <c r="J44" s="71"/>
      <c r="K44" s="71"/>
      <c r="L44" s="71"/>
      <c r="M44" s="71"/>
    </row>
    <row r="45" spans="1:13" s="62" customFormat="1" ht="7.5" customHeight="1" x14ac:dyDescent="0.35">
      <c r="A45" s="108"/>
      <c r="B45" s="64"/>
      <c r="C45" s="311" t="s">
        <v>582</v>
      </c>
      <c r="D45" s="311" t="s">
        <v>583</v>
      </c>
    </row>
    <row r="46" spans="1:13" ht="84.75" customHeight="1" x14ac:dyDescent="0.35">
      <c r="A46"/>
      <c r="B46" s="855"/>
      <c r="C46" s="564"/>
      <c r="D46" s="563" t="s">
        <v>660</v>
      </c>
      <c r="E46" s="563" t="s">
        <v>661</v>
      </c>
      <c r="G46" s="71"/>
      <c r="H46" s="71"/>
      <c r="I46" s="71"/>
      <c r="J46" s="71"/>
      <c r="K46" s="71"/>
      <c r="L46" s="71"/>
      <c r="M46" s="71"/>
    </row>
    <row r="47" spans="1:13" ht="15.5" x14ac:dyDescent="0.35">
      <c r="A47" s="15"/>
      <c r="B47" s="855"/>
      <c r="C47" s="564" t="s">
        <v>981</v>
      </c>
      <c r="D47" s="565" t="s">
        <v>626</v>
      </c>
      <c r="E47" s="565" t="s">
        <v>587</v>
      </c>
      <c r="F47" s="71"/>
      <c r="G47" s="15"/>
      <c r="H47" s="71"/>
      <c r="I47" s="71"/>
      <c r="J47" s="71"/>
      <c r="K47" s="71"/>
      <c r="L47" s="71"/>
      <c r="M47" s="71"/>
    </row>
    <row r="48" spans="1:13" ht="15.5" x14ac:dyDescent="0.35">
      <c r="A48" s="230" t="s">
        <v>565</v>
      </c>
      <c r="B48" s="566" t="s">
        <v>635</v>
      </c>
      <c r="C48" s="567">
        <v>2024</v>
      </c>
      <c r="D48" s="568">
        <v>0</v>
      </c>
      <c r="E48" s="568">
        <v>0</v>
      </c>
      <c r="F48" s="71"/>
      <c r="G48" s="15"/>
      <c r="H48" s="71"/>
      <c r="I48" s="71"/>
      <c r="J48" s="71"/>
      <c r="K48" s="71"/>
      <c r="L48" s="71"/>
      <c r="M48" s="71"/>
    </row>
    <row r="49" spans="1:13" ht="15.5" x14ac:dyDescent="0.35">
      <c r="A49" s="230" t="s">
        <v>566</v>
      </c>
      <c r="B49" s="566" t="s">
        <v>635</v>
      </c>
      <c r="C49" s="567">
        <v>2025</v>
      </c>
      <c r="D49" s="568">
        <v>0</v>
      </c>
      <c r="E49" s="568">
        <v>0</v>
      </c>
      <c r="F49" s="71"/>
      <c r="G49" s="15"/>
      <c r="H49" s="71"/>
      <c r="I49" s="71"/>
      <c r="J49" s="71"/>
      <c r="K49" s="71"/>
      <c r="L49" s="71"/>
      <c r="M49" s="71"/>
    </row>
    <row r="50" spans="1:13" ht="15.5" x14ac:dyDescent="0.35">
      <c r="A50" s="230" t="s">
        <v>568</v>
      </c>
      <c r="B50" s="566" t="s">
        <v>635</v>
      </c>
      <c r="C50" s="567">
        <v>2026</v>
      </c>
      <c r="D50" s="568">
        <v>0</v>
      </c>
      <c r="E50" s="568">
        <v>0</v>
      </c>
      <c r="F50" s="71"/>
      <c r="G50" s="15"/>
      <c r="H50" s="71"/>
      <c r="I50" s="71"/>
      <c r="J50" s="71"/>
      <c r="K50" s="71"/>
      <c r="L50" s="71"/>
      <c r="M50" s="71"/>
    </row>
    <row r="51" spans="1:13" ht="14.5" x14ac:dyDescent="0.35">
      <c r="A51" s="326" t="s">
        <v>569</v>
      </c>
      <c r="B51" s="566" t="s">
        <v>635</v>
      </c>
      <c r="C51" s="567">
        <v>2027</v>
      </c>
      <c r="D51" s="568">
        <v>0</v>
      </c>
      <c r="E51" s="568">
        <v>0</v>
      </c>
      <c r="F51" s="71"/>
      <c r="G51" s="71"/>
      <c r="H51" s="71"/>
      <c r="I51" s="71"/>
      <c r="J51" s="71"/>
      <c r="K51" s="71"/>
      <c r="L51" s="71"/>
      <c r="M51" s="71"/>
    </row>
    <row r="52" spans="1:13" ht="14.5" x14ac:dyDescent="0.35">
      <c r="A52" s="326" t="s">
        <v>570</v>
      </c>
      <c r="B52" s="566" t="s">
        <v>635</v>
      </c>
      <c r="C52" s="567">
        <v>2028</v>
      </c>
      <c r="D52" s="568">
        <v>0</v>
      </c>
      <c r="E52" s="568">
        <v>0</v>
      </c>
      <c r="F52" s="71"/>
      <c r="G52" s="71"/>
      <c r="H52" s="71"/>
      <c r="I52" s="71"/>
      <c r="J52" s="71"/>
      <c r="K52" s="71"/>
      <c r="L52" s="71"/>
      <c r="M52" s="71"/>
    </row>
  </sheetData>
  <sheetProtection algorithmName="SHA-512" hashValue="7mjJ1wGYz9NcWrMHpBUOKtIt3kyyHFdcLe+xZCegDX9HaSr8xpqshFMWm6GK/AMLLZUJNHamOQISnPMMR1LFuA==" saltValue="LOTGYQ/g+RzEST11lsP08w==" spinCount="100000" sheet="1" objects="1" scenarios="1"/>
  <protectedRanges>
    <protectedRange sqref="D23:E32" name="Range1"/>
  </protectedRanges>
  <mergeCells count="11">
    <mergeCell ref="B1:H1"/>
    <mergeCell ref="B11:H12"/>
    <mergeCell ref="B9:H9"/>
    <mergeCell ref="B18:H18"/>
    <mergeCell ref="B46:B47"/>
    <mergeCell ref="B44:E44"/>
    <mergeCell ref="B7:H7"/>
    <mergeCell ref="B2:G2"/>
    <mergeCell ref="B3:D3"/>
    <mergeCell ref="E3:H3"/>
    <mergeCell ref="B5:H5"/>
  </mergeCells>
  <printOptions horizontalCentered="1" verticalCentered="1"/>
  <pageMargins left="0.20182195975503101" right="0.20182195975503101" top="0.75" bottom="0.5" header="0" footer="0.3"/>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C000"/>
  </sheetPr>
  <dimension ref="A1:AC88"/>
  <sheetViews>
    <sheetView showGridLines="0" workbookViewId="0"/>
  </sheetViews>
  <sheetFormatPr defaultColWidth="8.81640625" defaultRowHeight="12.5" x14ac:dyDescent="0.25"/>
  <cols>
    <col min="1" max="1" width="3.453125" customWidth="1"/>
    <col min="2" max="2" width="23.81640625" customWidth="1"/>
    <col min="3" max="3" width="26" customWidth="1"/>
    <col min="4" max="4" width="16.453125" customWidth="1"/>
    <col min="5" max="5" width="3.453125" customWidth="1"/>
    <col min="6" max="6" width="9" customWidth="1"/>
    <col min="7" max="7" width="8.1796875" customWidth="1"/>
    <col min="8" max="8" width="7.453125" bestFit="1" customWidth="1"/>
    <col min="9" max="9" width="8" customWidth="1"/>
    <col min="10" max="10" width="7.81640625" customWidth="1"/>
    <col min="11" max="11" width="8.453125" customWidth="1"/>
    <col min="12" max="12" width="2.453125" customWidth="1"/>
    <col min="14" max="14" width="26.453125" customWidth="1"/>
    <col min="15" max="24" width="8.81640625" customWidth="1"/>
  </cols>
  <sheetData>
    <row r="1" spans="1:29" ht="18.75" customHeight="1" x14ac:dyDescent="0.25">
      <c r="A1" s="14"/>
      <c r="B1" s="867" t="str">
        <f>'2. Prelim'!B1:G1</f>
        <v>RPS/APS/CPS/CES 2023 Annual Compliance Workbook</v>
      </c>
      <c r="C1" s="867"/>
      <c r="D1" s="867"/>
      <c r="E1" s="867"/>
      <c r="F1" s="867"/>
      <c r="G1" s="867"/>
      <c r="H1" s="867"/>
      <c r="I1" s="867"/>
      <c r="J1" s="867"/>
      <c r="K1" s="867"/>
      <c r="L1" s="116"/>
      <c r="M1" s="57"/>
      <c r="N1" s="57"/>
      <c r="O1" s="57"/>
      <c r="P1" s="57"/>
      <c r="Q1" s="57"/>
      <c r="R1" s="14"/>
      <c r="S1" s="14"/>
      <c r="T1" s="14"/>
      <c r="U1" s="14"/>
      <c r="V1" s="14"/>
      <c r="W1" s="14"/>
      <c r="X1" s="14"/>
      <c r="Y1" s="14"/>
      <c r="Z1" s="14"/>
      <c r="AA1" s="14"/>
      <c r="AB1" s="14"/>
      <c r="AC1" s="14"/>
    </row>
    <row r="2" spans="1:29" ht="11.25" customHeight="1" thickBot="1" x14ac:dyDescent="0.4">
      <c r="A2" s="46"/>
      <c r="B2" s="15"/>
      <c r="C2" s="15"/>
      <c r="D2" s="47"/>
      <c r="E2" s="47"/>
      <c r="F2" s="15"/>
      <c r="G2" s="15"/>
      <c r="H2" s="15"/>
      <c r="I2" s="14"/>
      <c r="J2" s="14"/>
      <c r="K2" s="14"/>
      <c r="L2" s="14"/>
      <c r="M2" s="14"/>
      <c r="N2" s="14"/>
      <c r="O2" s="14"/>
      <c r="P2" s="14"/>
      <c r="Q2" s="14"/>
      <c r="R2" s="14"/>
      <c r="S2" s="14"/>
      <c r="T2" s="14"/>
      <c r="U2" s="14"/>
      <c r="V2" s="14"/>
      <c r="W2" s="14"/>
      <c r="X2" s="14"/>
      <c r="Y2" s="14"/>
      <c r="Z2" s="14"/>
      <c r="AA2" s="14"/>
      <c r="AB2" s="14"/>
      <c r="AC2" s="14"/>
    </row>
    <row r="3" spans="1:29" s="25" customFormat="1" ht="19.5" customHeight="1" thickBot="1" x14ac:dyDescent="0.3">
      <c r="B3" s="805" t="s">
        <v>662</v>
      </c>
      <c r="C3" s="806"/>
      <c r="D3" s="806"/>
      <c r="E3" s="806"/>
      <c r="F3" s="806"/>
      <c r="G3" s="806"/>
      <c r="H3" s="806"/>
      <c r="I3" s="806"/>
      <c r="J3" s="806"/>
      <c r="K3" s="807"/>
      <c r="L3" s="30"/>
      <c r="M3" s="30"/>
      <c r="N3" s="30"/>
      <c r="O3" s="30"/>
      <c r="P3" s="30"/>
      <c r="Q3" s="30"/>
      <c r="R3" s="38"/>
      <c r="S3" s="38"/>
      <c r="T3" s="38"/>
      <c r="U3" s="38"/>
      <c r="V3" s="38"/>
      <c r="W3" s="38"/>
      <c r="X3" s="38"/>
      <c r="Y3" s="38"/>
      <c r="Z3" s="38"/>
      <c r="AA3" s="38"/>
      <c r="AB3" s="38"/>
      <c r="AC3" s="38"/>
    </row>
    <row r="4" spans="1:29" s="38" customFormat="1" ht="10.5" customHeight="1" thickBot="1" x14ac:dyDescent="0.3">
      <c r="B4" s="384" t="s">
        <v>629</v>
      </c>
      <c r="C4" s="384"/>
      <c r="D4" s="384"/>
      <c r="E4" s="384"/>
      <c r="F4" s="384"/>
      <c r="G4" s="384"/>
      <c r="H4" s="30"/>
    </row>
    <row r="5" spans="1:29" ht="22.5" customHeight="1" thickBot="1" x14ac:dyDescent="0.4">
      <c r="A5" s="22"/>
      <c r="B5" s="787">
        <f>'1. FilerInfo'!C18</f>
        <v>0</v>
      </c>
      <c r="C5" s="868"/>
      <c r="D5" s="868"/>
      <c r="E5" s="868"/>
      <c r="F5" s="868"/>
      <c r="G5" s="868"/>
      <c r="H5" s="868"/>
      <c r="I5" s="868"/>
      <c r="J5" s="868"/>
      <c r="K5" s="869"/>
      <c r="L5" s="117"/>
      <c r="M5" s="39"/>
      <c r="N5" s="39"/>
      <c r="O5" s="39"/>
      <c r="P5" s="39"/>
      <c r="Q5" s="39"/>
      <c r="R5" s="14"/>
      <c r="S5" s="14"/>
      <c r="T5" s="14"/>
      <c r="U5" s="14"/>
      <c r="V5" s="14"/>
      <c r="W5" s="14"/>
      <c r="X5" s="14"/>
      <c r="Y5" s="14"/>
      <c r="Z5" s="14"/>
      <c r="AA5" s="14"/>
      <c r="AB5" s="14"/>
      <c r="AC5" s="14"/>
    </row>
    <row r="6" spans="1:29" s="5" customFormat="1" ht="10.5" customHeight="1" x14ac:dyDescent="0.35">
      <c r="A6" s="23"/>
      <c r="B6" s="870"/>
      <c r="C6" s="790"/>
      <c r="D6" s="790"/>
      <c r="E6" s="790"/>
      <c r="F6" s="790"/>
      <c r="G6" s="15"/>
      <c r="H6" s="15"/>
      <c r="I6" s="15"/>
      <c r="J6" s="15"/>
      <c r="K6" s="15"/>
      <c r="L6" s="15"/>
      <c r="M6" s="15"/>
      <c r="N6" s="15"/>
      <c r="O6" s="15"/>
      <c r="P6" s="15"/>
      <c r="Q6" s="15"/>
      <c r="R6" s="15"/>
      <c r="S6" s="15"/>
      <c r="T6" s="15"/>
      <c r="U6" s="15"/>
      <c r="V6" s="15"/>
      <c r="W6" s="15"/>
      <c r="X6" s="15"/>
      <c r="Y6" s="15"/>
      <c r="Z6" s="15"/>
      <c r="AA6" s="15"/>
      <c r="AB6" s="15"/>
      <c r="AC6" s="15"/>
    </row>
    <row r="7" spans="1:29" s="5" customFormat="1" ht="15" customHeight="1" x14ac:dyDescent="0.35">
      <c r="A7" s="15"/>
      <c r="B7" s="871" t="s">
        <v>579</v>
      </c>
      <c r="C7" s="871"/>
      <c r="D7" s="871"/>
      <c r="E7" s="871"/>
      <c r="F7" s="871"/>
      <c r="G7" s="871"/>
      <c r="H7" s="176"/>
      <c r="I7" s="15"/>
      <c r="J7" s="15"/>
      <c r="K7" s="15"/>
      <c r="L7" s="15"/>
      <c r="M7" s="15"/>
      <c r="N7" s="15"/>
      <c r="O7" s="15"/>
      <c r="P7" s="15"/>
      <c r="Q7" s="15"/>
      <c r="R7" s="15"/>
      <c r="S7" s="15"/>
      <c r="T7" s="15"/>
      <c r="U7" s="15"/>
      <c r="V7" s="15"/>
      <c r="W7" s="15"/>
      <c r="X7" s="15"/>
      <c r="Y7" s="15"/>
      <c r="Z7" s="15"/>
      <c r="AA7" s="15"/>
      <c r="AB7" s="15"/>
      <c r="AC7" s="15"/>
    </row>
    <row r="8" spans="1:29" ht="9.75" customHeight="1" thickBot="1" x14ac:dyDescent="0.4">
      <c r="A8" s="15"/>
      <c r="B8" s="118"/>
      <c r="C8" s="119"/>
      <c r="D8" s="118"/>
      <c r="E8" s="118"/>
      <c r="F8" s="14"/>
      <c r="G8" s="14"/>
      <c r="H8" s="14"/>
      <c r="I8" s="14"/>
      <c r="J8" s="14"/>
      <c r="K8" s="14"/>
      <c r="L8" s="14"/>
      <c r="M8" s="14"/>
      <c r="N8" s="14"/>
      <c r="O8" s="14"/>
      <c r="P8" s="14"/>
      <c r="Q8" s="14"/>
      <c r="R8" s="14"/>
      <c r="S8" s="14"/>
      <c r="T8" s="14"/>
      <c r="U8" s="14"/>
      <c r="V8" s="14"/>
      <c r="W8" s="14"/>
      <c r="X8" s="14"/>
      <c r="Y8" s="14"/>
      <c r="Z8" s="14"/>
      <c r="AA8" s="14"/>
      <c r="AB8" s="14"/>
      <c r="AC8" s="14"/>
    </row>
    <row r="9" spans="1:29" ht="15.5" x14ac:dyDescent="0.35">
      <c r="A9" s="15"/>
      <c r="B9" s="859" t="s">
        <v>967</v>
      </c>
      <c r="C9" s="860"/>
      <c r="D9" s="860"/>
      <c r="E9" s="860"/>
      <c r="F9" s="860"/>
      <c r="G9" s="860"/>
      <c r="H9" s="860"/>
      <c r="I9" s="860"/>
      <c r="J9" s="860"/>
      <c r="K9" s="861"/>
      <c r="L9" s="14"/>
      <c r="M9" s="14"/>
      <c r="N9" s="14"/>
      <c r="O9" s="14"/>
      <c r="P9" s="14"/>
      <c r="Q9" s="14"/>
      <c r="R9" s="14"/>
      <c r="S9" s="14"/>
      <c r="T9" s="14"/>
      <c r="U9" s="14"/>
      <c r="V9" s="14"/>
      <c r="W9" s="14"/>
      <c r="X9" s="14"/>
      <c r="Y9" s="14"/>
      <c r="Z9" s="14"/>
      <c r="AA9" s="14"/>
      <c r="AB9" s="14"/>
      <c r="AC9" s="14"/>
    </row>
    <row r="10" spans="1:29" ht="16" thickBot="1" x14ac:dyDescent="0.4">
      <c r="A10" s="15"/>
      <c r="B10" s="862" t="s">
        <v>663</v>
      </c>
      <c r="C10" s="863"/>
      <c r="D10" s="863"/>
      <c r="E10" s="864"/>
      <c r="F10" s="864"/>
      <c r="G10" s="864"/>
      <c r="H10" s="864"/>
      <c r="I10" s="864"/>
      <c r="J10" s="864"/>
      <c r="K10" s="865"/>
      <c r="L10" s="14"/>
      <c r="M10" s="14"/>
      <c r="N10" s="14"/>
      <c r="O10" s="14"/>
      <c r="P10" s="14"/>
      <c r="Q10" s="14"/>
      <c r="R10" s="14"/>
      <c r="S10" s="14"/>
      <c r="T10" s="14"/>
      <c r="U10" s="14"/>
      <c r="V10" s="14"/>
      <c r="W10" s="14"/>
      <c r="X10" s="14"/>
      <c r="Y10" s="14"/>
      <c r="Z10" s="14"/>
      <c r="AA10" s="14"/>
      <c r="AB10" s="14"/>
      <c r="AC10" s="14"/>
    </row>
    <row r="11" spans="1:29" ht="9" customHeight="1" x14ac:dyDescent="0.25">
      <c r="A11" s="14"/>
      <c r="B11" s="14"/>
      <c r="C11" s="14"/>
      <c r="D11" s="176"/>
      <c r="E11" s="176"/>
      <c r="F11" s="337">
        <v>1</v>
      </c>
      <c r="G11" s="337">
        <v>2</v>
      </c>
      <c r="H11" s="337">
        <v>3</v>
      </c>
      <c r="I11" s="337">
        <v>4</v>
      </c>
      <c r="J11" s="337">
        <v>5</v>
      </c>
      <c r="K11" s="337">
        <v>6</v>
      </c>
      <c r="L11" s="14"/>
      <c r="M11" s="14"/>
      <c r="N11" s="14"/>
      <c r="O11" s="14"/>
      <c r="P11" s="14"/>
      <c r="Q11" s="14"/>
      <c r="R11" s="14"/>
      <c r="S11" s="14"/>
      <c r="T11" s="14"/>
      <c r="U11" s="14"/>
      <c r="V11" s="14"/>
      <c r="W11" s="14"/>
      <c r="X11" s="14"/>
      <c r="Y11" s="14"/>
      <c r="Z11" s="14"/>
      <c r="AA11" s="14"/>
      <c r="AB11" s="14"/>
      <c r="AC11" s="14"/>
    </row>
    <row r="12" spans="1:29" ht="14.5" x14ac:dyDescent="0.35">
      <c r="B12" s="872" t="s">
        <v>664</v>
      </c>
      <c r="C12" s="872"/>
      <c r="D12" s="872"/>
      <c r="E12" s="176"/>
      <c r="F12" s="866" t="s">
        <v>665</v>
      </c>
      <c r="G12" s="866"/>
      <c r="H12" s="866"/>
      <c r="I12" s="866"/>
      <c r="J12" s="866"/>
      <c r="K12" s="866"/>
      <c r="L12" s="14"/>
      <c r="M12" s="14"/>
      <c r="N12" s="131"/>
      <c r="O12" s="131"/>
      <c r="P12" s="131"/>
      <c r="Q12" s="131"/>
      <c r="R12" s="131"/>
      <c r="S12" s="131"/>
      <c r="T12" s="131"/>
      <c r="U12" s="131"/>
      <c r="V12" s="131"/>
      <c r="W12" s="131"/>
      <c r="X12" s="131"/>
      <c r="Y12" s="14"/>
      <c r="Z12" s="14"/>
      <c r="AA12" s="14"/>
      <c r="AB12" s="14"/>
      <c r="AC12" s="14"/>
    </row>
    <row r="13" spans="1:29" ht="29" x14ac:dyDescent="0.35">
      <c r="A13" s="541"/>
      <c r="B13" s="586" t="s">
        <v>666</v>
      </c>
      <c r="C13" s="586" t="s">
        <v>667</v>
      </c>
      <c r="D13" s="586" t="s">
        <v>668</v>
      </c>
      <c r="E13" s="170"/>
      <c r="F13" s="590" t="s">
        <v>247</v>
      </c>
      <c r="G13" s="590" t="s">
        <v>250</v>
      </c>
      <c r="H13" s="590" t="s">
        <v>252</v>
      </c>
      <c r="I13" s="590" t="s">
        <v>254</v>
      </c>
      <c r="J13" s="590" t="s">
        <v>256</v>
      </c>
      <c r="K13" s="590" t="s">
        <v>258</v>
      </c>
      <c r="L13" s="14"/>
      <c r="M13" s="178"/>
      <c r="N13" s="350"/>
      <c r="O13" s="350" t="s">
        <v>669</v>
      </c>
      <c r="P13" s="131"/>
      <c r="Q13" s="131"/>
      <c r="R13" s="131"/>
      <c r="S13" s="131"/>
      <c r="T13" s="131"/>
      <c r="U13" s="131"/>
      <c r="V13" s="131"/>
      <c r="W13" s="131"/>
      <c r="X13" s="131"/>
      <c r="Y13" s="14"/>
      <c r="Z13" s="14"/>
      <c r="AA13" s="14"/>
      <c r="AB13" s="14"/>
      <c r="AC13" s="14"/>
    </row>
    <row r="14" spans="1:29" ht="13" x14ac:dyDescent="0.3">
      <c r="A14" s="587">
        <v>1</v>
      </c>
      <c r="B14" s="588"/>
      <c r="C14" s="589"/>
      <c r="D14" s="588"/>
      <c r="E14" s="171"/>
      <c r="F14" s="591">
        <f>SUMIF(C14:C33,"RPS Class I",D14:D33)</f>
        <v>0</v>
      </c>
      <c r="G14" s="591">
        <f>SUMIF($C$14:$C$33,"Solar Carve-out",$D$14:$D$33)</f>
        <v>0</v>
      </c>
      <c r="H14" s="591">
        <f>SUMIF($C$14:$C$33,"Solar Carve-out II",$D$14:$D$33)</f>
        <v>0</v>
      </c>
      <c r="I14" s="591">
        <f>SUMIF($C$14:$C$33,"RPS Class II Renewable",$D$14:$D$33)</f>
        <v>0</v>
      </c>
      <c r="J14" s="591">
        <f>SUMIF($C$14:$C$33,"RPS Class II Waste-to-Energy",$D$14:$D$33)</f>
        <v>0</v>
      </c>
      <c r="K14" s="591">
        <f>SUMIF($C$14:$C$33,"APS",$D$14:$D$33)</f>
        <v>0</v>
      </c>
      <c r="L14" s="14"/>
      <c r="M14" s="178" t="s">
        <v>670</v>
      </c>
      <c r="N14" s="350" t="s">
        <v>671</v>
      </c>
      <c r="O14" s="350" t="s">
        <v>672</v>
      </c>
      <c r="P14" s="131"/>
      <c r="Q14" s="131"/>
      <c r="R14" s="131"/>
      <c r="S14" s="131"/>
      <c r="T14" s="131"/>
      <c r="U14" s="131"/>
      <c r="V14" s="131"/>
      <c r="W14" s="131"/>
      <c r="X14" s="131"/>
      <c r="Y14" s="14"/>
      <c r="Z14" s="14"/>
      <c r="AA14" s="14"/>
      <c r="AB14" s="14"/>
      <c r="AC14" s="14"/>
    </row>
    <row r="15" spans="1:29" ht="14.5" x14ac:dyDescent="0.35">
      <c r="A15" s="587">
        <v>2</v>
      </c>
      <c r="B15" s="588"/>
      <c r="C15" s="172"/>
      <c r="D15" s="588"/>
      <c r="E15" s="171"/>
      <c r="F15" s="590" t="s">
        <v>260</v>
      </c>
      <c r="G15" s="590" t="s">
        <v>262</v>
      </c>
      <c r="H15" s="590" t="s">
        <v>264</v>
      </c>
      <c r="I15" s="168"/>
      <c r="J15" s="168"/>
      <c r="K15" s="168"/>
      <c r="L15" s="14"/>
      <c r="M15" s="178" t="s">
        <v>673</v>
      </c>
      <c r="N15" s="350" t="s">
        <v>674</v>
      </c>
      <c r="O15" s="350" t="s">
        <v>675</v>
      </c>
      <c r="P15" s="131"/>
      <c r="Q15" s="131"/>
      <c r="R15" s="131"/>
      <c r="S15" s="131"/>
      <c r="T15" s="131"/>
      <c r="U15" s="131"/>
      <c r="V15" s="131"/>
      <c r="W15" s="131"/>
      <c r="X15" s="131"/>
      <c r="Y15" s="14"/>
      <c r="Z15" s="14"/>
      <c r="AA15" s="14"/>
      <c r="AB15" s="14"/>
      <c r="AC15" s="14"/>
    </row>
    <row r="16" spans="1:29" ht="13" x14ac:dyDescent="0.3">
      <c r="A16" s="587">
        <v>3</v>
      </c>
      <c r="B16" s="588"/>
      <c r="C16" s="172"/>
      <c r="D16" s="588"/>
      <c r="E16" s="171"/>
      <c r="F16" s="591">
        <f>SUMIF($C$14:$C$33,"CPS",$D$14:$D$33)</f>
        <v>0</v>
      </c>
      <c r="G16" s="591">
        <f>SUMIF($C$14:$C$33,"CES",$D$14:$D$33)</f>
        <v>0</v>
      </c>
      <c r="H16" s="591">
        <f>SUMIF($C$14:$C$33,"CES-E",$D$14:$D$33)</f>
        <v>0</v>
      </c>
      <c r="I16" s="14"/>
      <c r="J16" s="14"/>
      <c r="K16" s="14"/>
      <c r="L16" s="14"/>
      <c r="M16" s="178" t="s">
        <v>676</v>
      </c>
      <c r="N16" s="350" t="s">
        <v>677</v>
      </c>
      <c r="O16" s="350" t="s">
        <v>678</v>
      </c>
      <c r="P16" s="131"/>
      <c r="Q16" s="131"/>
      <c r="R16" s="131"/>
      <c r="S16" s="131"/>
      <c r="T16" s="131"/>
      <c r="U16" s="131"/>
      <c r="V16" s="131"/>
      <c r="W16" s="131"/>
      <c r="X16" s="131"/>
      <c r="Y16" s="14"/>
      <c r="Z16" s="14"/>
      <c r="AA16" s="14"/>
      <c r="AB16" s="14"/>
      <c r="AC16" s="14"/>
    </row>
    <row r="17" spans="1:29" ht="13" x14ac:dyDescent="0.3">
      <c r="A17" s="587">
        <v>4</v>
      </c>
      <c r="B17" s="588"/>
      <c r="C17" s="172"/>
      <c r="D17" s="588"/>
      <c r="E17" s="171"/>
      <c r="F17" s="338">
        <v>7</v>
      </c>
      <c r="G17" s="338">
        <v>8</v>
      </c>
      <c r="H17" s="168"/>
      <c r="I17" s="168"/>
      <c r="J17" s="168"/>
      <c r="K17" s="168"/>
      <c r="L17" s="14"/>
      <c r="M17" s="178"/>
      <c r="N17" s="350" t="s">
        <v>679</v>
      </c>
      <c r="O17" s="350" t="s">
        <v>680</v>
      </c>
      <c r="P17" s="131"/>
      <c r="Q17" s="131"/>
      <c r="R17" s="131"/>
      <c r="S17" s="131"/>
      <c r="T17" s="131"/>
      <c r="U17" s="131"/>
      <c r="V17" s="131"/>
      <c r="W17" s="131"/>
      <c r="X17" s="131"/>
      <c r="Y17" s="14"/>
      <c r="Z17" s="14"/>
      <c r="AA17" s="14"/>
      <c r="AB17" s="14"/>
      <c r="AC17" s="14"/>
    </row>
    <row r="18" spans="1:29" ht="13" x14ac:dyDescent="0.3">
      <c r="A18" s="587">
        <v>5</v>
      </c>
      <c r="B18" s="588"/>
      <c r="C18" s="172"/>
      <c r="D18" s="588"/>
      <c r="E18" s="171"/>
      <c r="F18" s="338"/>
      <c r="G18" s="338"/>
      <c r="H18" s="168"/>
      <c r="I18" s="168"/>
      <c r="J18" s="168"/>
      <c r="K18" s="168"/>
      <c r="L18" s="14"/>
      <c r="M18" s="178"/>
      <c r="N18" s="350" t="s">
        <v>681</v>
      </c>
      <c r="O18" s="350" t="s">
        <v>682</v>
      </c>
      <c r="P18" s="131"/>
      <c r="Q18" s="131"/>
      <c r="R18" s="131"/>
      <c r="S18" s="131"/>
      <c r="T18" s="131"/>
      <c r="U18" s="131"/>
      <c r="V18" s="131"/>
      <c r="W18" s="131"/>
      <c r="X18" s="131"/>
      <c r="Y18" s="14"/>
      <c r="Z18" s="14"/>
      <c r="AA18" s="14"/>
      <c r="AB18" s="14"/>
      <c r="AC18" s="14"/>
    </row>
    <row r="19" spans="1:29" ht="13" x14ac:dyDescent="0.3">
      <c r="A19" s="587">
        <v>6</v>
      </c>
      <c r="B19" s="588"/>
      <c r="C19" s="172"/>
      <c r="D19" s="588"/>
      <c r="E19" s="171"/>
      <c r="F19" s="168"/>
      <c r="G19" s="168"/>
      <c r="H19" s="168"/>
      <c r="I19" s="168"/>
      <c r="J19" s="168"/>
      <c r="K19" s="168"/>
      <c r="L19" s="14"/>
      <c r="M19" s="178"/>
      <c r="N19" s="350" t="s">
        <v>385</v>
      </c>
      <c r="O19" s="350" t="s">
        <v>683</v>
      </c>
      <c r="P19" s="131"/>
      <c r="Q19" s="131"/>
      <c r="R19" s="131"/>
      <c r="S19" s="131"/>
      <c r="T19" s="131"/>
      <c r="U19" s="131"/>
      <c r="V19" s="131"/>
      <c r="W19" s="131"/>
      <c r="X19" s="131"/>
      <c r="Y19" s="14"/>
      <c r="Z19" s="14"/>
      <c r="AA19" s="14"/>
      <c r="AB19" s="14"/>
      <c r="AC19" s="14"/>
    </row>
    <row r="20" spans="1:29" ht="13" x14ac:dyDescent="0.3">
      <c r="A20" s="587">
        <v>7</v>
      </c>
      <c r="B20" s="588"/>
      <c r="C20" s="172"/>
      <c r="D20" s="588"/>
      <c r="E20" s="171"/>
      <c r="F20" s="168"/>
      <c r="G20" s="168"/>
      <c r="H20" s="168"/>
      <c r="I20" s="168"/>
      <c r="J20" s="168"/>
      <c r="K20" s="168"/>
      <c r="L20" s="14"/>
      <c r="M20" s="178"/>
      <c r="N20" s="350" t="s">
        <v>408</v>
      </c>
      <c r="O20" s="350" t="s">
        <v>684</v>
      </c>
      <c r="P20" s="131"/>
      <c r="Q20" s="131"/>
      <c r="R20" s="131"/>
      <c r="S20" s="131"/>
      <c r="T20" s="131"/>
      <c r="U20" s="131"/>
      <c r="V20" s="131"/>
      <c r="W20" s="131"/>
      <c r="X20" s="131"/>
      <c r="Y20" s="14"/>
      <c r="Z20" s="14"/>
      <c r="AA20" s="14"/>
      <c r="AB20" s="14"/>
      <c r="AC20" s="14"/>
    </row>
    <row r="21" spans="1:29" ht="13" x14ac:dyDescent="0.3">
      <c r="A21" s="587">
        <v>8</v>
      </c>
      <c r="B21" s="588"/>
      <c r="C21" s="172"/>
      <c r="D21" s="588"/>
      <c r="E21" s="171"/>
      <c r="F21" s="168"/>
      <c r="G21" s="168"/>
      <c r="H21" s="168"/>
      <c r="I21" s="168"/>
      <c r="J21" s="168"/>
      <c r="K21" s="168"/>
      <c r="L21" s="14"/>
      <c r="M21" s="178"/>
      <c r="N21" s="350" t="s">
        <v>431</v>
      </c>
      <c r="O21" s="350" t="s">
        <v>685</v>
      </c>
      <c r="P21" s="131"/>
      <c r="Q21" s="131"/>
      <c r="R21" s="131"/>
      <c r="S21" s="131"/>
      <c r="T21" s="131"/>
      <c r="U21" s="131"/>
      <c r="V21" s="131"/>
      <c r="W21" s="131"/>
      <c r="X21" s="131"/>
      <c r="Y21" s="14"/>
      <c r="Z21" s="14"/>
      <c r="AA21" s="14"/>
      <c r="AB21" s="14"/>
      <c r="AC21" s="14"/>
    </row>
    <row r="22" spans="1:29" ht="13" x14ac:dyDescent="0.3">
      <c r="A22" s="587">
        <v>9</v>
      </c>
      <c r="B22" s="588"/>
      <c r="C22" s="172"/>
      <c r="D22" s="588"/>
      <c r="E22" s="171"/>
      <c r="F22" s="168"/>
      <c r="G22" s="168"/>
      <c r="H22" s="168"/>
      <c r="I22" s="168"/>
      <c r="J22" s="168"/>
      <c r="K22" s="168"/>
      <c r="L22" s="14"/>
      <c r="M22" s="178"/>
      <c r="N22" s="350" t="s">
        <v>458</v>
      </c>
      <c r="O22" s="350" t="s">
        <v>686</v>
      </c>
      <c r="P22" s="131"/>
      <c r="Q22" s="131"/>
      <c r="R22" s="131"/>
      <c r="S22" s="131"/>
      <c r="T22" s="131"/>
      <c r="U22" s="131"/>
      <c r="V22" s="131"/>
      <c r="W22" s="131"/>
      <c r="X22" s="131"/>
      <c r="Y22" s="14"/>
      <c r="Z22" s="14"/>
      <c r="AA22" s="14"/>
      <c r="AB22" s="14"/>
      <c r="AC22" s="14"/>
    </row>
    <row r="23" spans="1:29" ht="13" x14ac:dyDescent="0.3">
      <c r="A23" s="587">
        <v>10</v>
      </c>
      <c r="B23" s="588"/>
      <c r="C23" s="172"/>
      <c r="D23" s="588"/>
      <c r="E23" s="171"/>
      <c r="F23" s="168"/>
      <c r="G23" s="168"/>
      <c r="H23" s="168"/>
      <c r="I23" s="168"/>
      <c r="J23" s="168"/>
      <c r="K23" s="168"/>
      <c r="L23" s="14"/>
      <c r="M23" s="14"/>
      <c r="N23" s="125"/>
      <c r="O23" s="131"/>
      <c r="P23" s="131"/>
      <c r="Q23" s="131"/>
      <c r="R23" s="131"/>
      <c r="S23" s="131"/>
      <c r="T23" s="131"/>
      <c r="U23" s="131"/>
      <c r="V23" s="131"/>
      <c r="W23" s="131"/>
      <c r="X23" s="131"/>
      <c r="Y23" s="14"/>
      <c r="Z23" s="14"/>
      <c r="AA23" s="14"/>
      <c r="AB23" s="14"/>
      <c r="AC23" s="14"/>
    </row>
    <row r="24" spans="1:29" ht="13" x14ac:dyDescent="0.3">
      <c r="A24" s="587">
        <v>11</v>
      </c>
      <c r="B24" s="588"/>
      <c r="C24" s="172"/>
      <c r="D24" s="588"/>
      <c r="E24" s="171"/>
      <c r="F24" s="168"/>
      <c r="G24" s="168"/>
      <c r="H24" s="168"/>
      <c r="I24" s="168"/>
      <c r="J24" s="168"/>
      <c r="K24" s="168"/>
      <c r="L24" s="14"/>
      <c r="M24" s="14"/>
      <c r="N24" s="131"/>
      <c r="O24" s="131"/>
      <c r="P24" s="131"/>
      <c r="Q24" s="131"/>
      <c r="R24" s="131"/>
      <c r="S24" s="131"/>
      <c r="T24" s="131"/>
      <c r="U24" s="131"/>
      <c r="V24" s="131"/>
      <c r="W24" s="131"/>
      <c r="X24" s="131"/>
      <c r="Y24" s="14"/>
      <c r="Z24" s="14"/>
      <c r="AA24" s="14"/>
      <c r="AB24" s="14"/>
      <c r="AC24" s="14"/>
    </row>
    <row r="25" spans="1:29" ht="13" x14ac:dyDescent="0.3">
      <c r="A25" s="587">
        <v>12</v>
      </c>
      <c r="B25" s="588"/>
      <c r="C25" s="172"/>
      <c r="D25" s="588"/>
      <c r="E25" s="171"/>
      <c r="F25" s="168"/>
      <c r="G25" s="168"/>
      <c r="H25" s="168"/>
      <c r="I25" s="168"/>
      <c r="J25" s="168"/>
      <c r="K25" s="168"/>
      <c r="L25" s="14"/>
      <c r="M25" s="14"/>
      <c r="N25" s="131"/>
      <c r="O25" s="131"/>
      <c r="P25" s="131"/>
      <c r="Q25" s="131"/>
      <c r="R25" s="131"/>
      <c r="S25" s="131"/>
      <c r="T25" s="131"/>
      <c r="U25" s="131"/>
      <c r="V25" s="131"/>
      <c r="W25" s="131"/>
      <c r="X25" s="131"/>
      <c r="Y25" s="14"/>
      <c r="Z25" s="14"/>
      <c r="AA25" s="14"/>
      <c r="AB25" s="14"/>
      <c r="AC25" s="14"/>
    </row>
    <row r="26" spans="1:29" ht="13" x14ac:dyDescent="0.3">
      <c r="A26" s="587">
        <v>13</v>
      </c>
      <c r="B26" s="588"/>
      <c r="C26" s="172"/>
      <c r="D26" s="588"/>
      <c r="E26" s="171"/>
      <c r="F26" s="168"/>
      <c r="G26" s="168"/>
      <c r="H26" s="168"/>
      <c r="I26" s="168"/>
      <c r="J26" s="168"/>
      <c r="K26" s="168"/>
      <c r="L26" s="14"/>
      <c r="M26" s="14"/>
      <c r="N26" s="131"/>
      <c r="O26" s="131"/>
      <c r="P26" s="131"/>
      <c r="Q26" s="131"/>
      <c r="R26" s="131"/>
      <c r="S26" s="131"/>
      <c r="T26" s="131"/>
      <c r="U26" s="131"/>
      <c r="V26" s="131"/>
      <c r="W26" s="131"/>
      <c r="X26" s="131"/>
      <c r="Y26" s="14"/>
      <c r="Z26" s="14"/>
      <c r="AA26" s="14"/>
      <c r="AB26" s="14"/>
      <c r="AC26" s="14"/>
    </row>
    <row r="27" spans="1:29" ht="13" x14ac:dyDescent="0.3">
      <c r="A27" s="587">
        <v>14</v>
      </c>
      <c r="B27" s="588"/>
      <c r="C27" s="172"/>
      <c r="D27" s="588"/>
      <c r="E27" s="171"/>
      <c r="F27" s="168"/>
      <c r="G27" s="168"/>
      <c r="H27" s="168"/>
      <c r="I27" s="168"/>
      <c r="J27" s="168"/>
      <c r="K27" s="168"/>
      <c r="L27" s="14"/>
      <c r="M27" s="14"/>
      <c r="N27" s="131"/>
      <c r="O27" s="131"/>
      <c r="P27" s="131"/>
      <c r="Q27" s="131"/>
      <c r="R27" s="131"/>
      <c r="S27" s="131"/>
      <c r="T27" s="131"/>
      <c r="U27" s="131"/>
      <c r="V27" s="131"/>
      <c r="W27" s="131"/>
      <c r="X27" s="131"/>
      <c r="Y27" s="14"/>
      <c r="Z27" s="14"/>
      <c r="AA27" s="14"/>
      <c r="AB27" s="14"/>
      <c r="AC27" s="14"/>
    </row>
    <row r="28" spans="1:29" ht="13" x14ac:dyDescent="0.3">
      <c r="A28" s="587">
        <v>15</v>
      </c>
      <c r="B28" s="588"/>
      <c r="C28" s="172"/>
      <c r="D28" s="588"/>
      <c r="E28" s="171"/>
      <c r="F28" s="168"/>
      <c r="G28" s="168"/>
      <c r="H28" s="168"/>
      <c r="I28" s="168"/>
      <c r="J28" s="168"/>
      <c r="K28" s="168"/>
      <c r="L28" s="14"/>
      <c r="M28" s="14"/>
      <c r="N28" s="131"/>
      <c r="O28" s="131"/>
      <c r="P28" s="131"/>
      <c r="Q28" s="131"/>
      <c r="R28" s="131"/>
      <c r="S28" s="131"/>
      <c r="T28" s="131"/>
      <c r="U28" s="131"/>
      <c r="V28" s="131"/>
      <c r="W28" s="131"/>
      <c r="X28" s="131"/>
      <c r="Y28" s="14"/>
      <c r="Z28" s="14"/>
      <c r="AA28" s="14"/>
      <c r="AB28" s="14"/>
      <c r="AC28" s="14"/>
    </row>
    <row r="29" spans="1:29" ht="13" x14ac:dyDescent="0.3">
      <c r="A29" s="587">
        <v>16</v>
      </c>
      <c r="B29" s="588"/>
      <c r="C29" s="172"/>
      <c r="D29" s="588"/>
      <c r="E29" s="171"/>
      <c r="F29" s="168"/>
      <c r="G29" s="168"/>
      <c r="H29" s="168"/>
      <c r="I29" s="168"/>
      <c r="J29" s="168"/>
      <c r="K29" s="168"/>
      <c r="L29" s="14"/>
      <c r="M29" s="14"/>
      <c r="N29" s="131"/>
      <c r="O29" s="131"/>
      <c r="P29" s="131"/>
      <c r="Q29" s="131"/>
      <c r="R29" s="131"/>
      <c r="S29" s="131"/>
      <c r="T29" s="131"/>
      <c r="U29" s="131"/>
      <c r="V29" s="131"/>
      <c r="W29" s="131"/>
      <c r="X29" s="131"/>
      <c r="Y29" s="14"/>
      <c r="Z29" s="14"/>
      <c r="AA29" s="14"/>
      <c r="AB29" s="14"/>
      <c r="AC29" s="14"/>
    </row>
    <row r="30" spans="1:29" ht="13" x14ac:dyDescent="0.3">
      <c r="A30" s="587">
        <v>17</v>
      </c>
      <c r="B30" s="588"/>
      <c r="C30" s="172"/>
      <c r="D30" s="588"/>
      <c r="E30" s="171"/>
      <c r="F30" s="168"/>
      <c r="G30" s="168"/>
      <c r="H30" s="168"/>
      <c r="I30" s="168"/>
      <c r="J30" s="168"/>
      <c r="K30" s="168"/>
      <c r="L30" s="14"/>
      <c r="M30" s="14"/>
      <c r="N30" s="131"/>
      <c r="O30" s="131"/>
      <c r="P30" s="131"/>
      <c r="Q30" s="131"/>
      <c r="R30" s="131"/>
      <c r="S30" s="131"/>
      <c r="T30" s="131"/>
      <c r="U30" s="131"/>
      <c r="V30" s="131"/>
      <c r="W30" s="131"/>
      <c r="X30" s="131"/>
      <c r="Y30" s="14"/>
      <c r="Z30" s="14"/>
      <c r="AA30" s="14"/>
      <c r="AB30" s="14"/>
      <c r="AC30" s="14"/>
    </row>
    <row r="31" spans="1:29" ht="13" x14ac:dyDescent="0.3">
      <c r="A31" s="587">
        <v>18</v>
      </c>
      <c r="B31" s="588"/>
      <c r="C31" s="172"/>
      <c r="D31" s="588"/>
      <c r="E31" s="171"/>
      <c r="F31" s="168"/>
      <c r="G31" s="168"/>
      <c r="H31" s="168"/>
      <c r="I31" s="168"/>
      <c r="J31" s="168"/>
      <c r="K31" s="168"/>
      <c r="L31" s="14"/>
      <c r="M31" s="14"/>
      <c r="N31" s="131"/>
      <c r="O31" s="131"/>
      <c r="P31" s="131"/>
      <c r="Q31" s="131"/>
      <c r="R31" s="131"/>
      <c r="S31" s="131"/>
      <c r="T31" s="131"/>
      <c r="U31" s="131"/>
      <c r="V31" s="131"/>
      <c r="W31" s="131"/>
      <c r="X31" s="131"/>
      <c r="Y31" s="14"/>
      <c r="Z31" s="14"/>
      <c r="AA31" s="14"/>
      <c r="AB31" s="14"/>
      <c r="AC31" s="14"/>
    </row>
    <row r="32" spans="1:29" ht="13" x14ac:dyDescent="0.3">
      <c r="A32" s="587">
        <v>19</v>
      </c>
      <c r="B32" s="588"/>
      <c r="C32" s="172"/>
      <c r="D32" s="588"/>
      <c r="E32" s="171"/>
      <c r="F32" s="168"/>
      <c r="G32" s="168"/>
      <c r="H32" s="168"/>
      <c r="I32" s="168"/>
      <c r="J32" s="168"/>
      <c r="K32" s="168"/>
      <c r="L32" s="14"/>
      <c r="M32" s="14"/>
      <c r="N32" s="131"/>
      <c r="O32" s="131"/>
      <c r="P32" s="131"/>
      <c r="Q32" s="131"/>
      <c r="R32" s="131"/>
      <c r="S32" s="131"/>
      <c r="T32" s="131"/>
      <c r="U32" s="131"/>
      <c r="V32" s="131"/>
      <c r="W32" s="131"/>
      <c r="X32" s="131"/>
      <c r="Y32" s="14"/>
      <c r="Z32" s="14"/>
      <c r="AA32" s="14"/>
      <c r="AB32" s="14"/>
      <c r="AC32" s="14"/>
    </row>
    <row r="33" spans="1:29" ht="13" x14ac:dyDescent="0.3">
      <c r="A33" s="587">
        <v>20</v>
      </c>
      <c r="B33" s="588"/>
      <c r="C33" s="172"/>
      <c r="D33" s="588"/>
      <c r="E33" s="171"/>
      <c r="F33" s="169"/>
      <c r="G33" s="169"/>
      <c r="H33" s="169"/>
      <c r="I33" s="169"/>
      <c r="J33" s="169"/>
      <c r="K33" s="169"/>
      <c r="L33" s="14"/>
      <c r="M33" s="14"/>
      <c r="N33" s="131"/>
      <c r="O33" s="131"/>
      <c r="P33" s="131"/>
      <c r="Q33" s="131"/>
      <c r="R33" s="131"/>
      <c r="S33" s="131"/>
      <c r="T33" s="131"/>
      <c r="U33" s="131"/>
      <c r="V33" s="131"/>
      <c r="W33" s="131"/>
      <c r="X33" s="131"/>
      <c r="Y33" s="14"/>
      <c r="Z33" s="14"/>
      <c r="AA33" s="14"/>
      <c r="AB33" s="14"/>
      <c r="AC33" s="14"/>
    </row>
    <row r="34" spans="1:29" ht="16.5" customHeight="1" x14ac:dyDescent="0.3">
      <c r="A34" s="120" t="s">
        <v>687</v>
      </c>
      <c r="B34" s="14"/>
      <c r="C34" s="18"/>
      <c r="D34" s="18"/>
      <c r="E34" s="18"/>
      <c r="F34" s="174"/>
      <c r="G34" s="174"/>
      <c r="H34" s="174"/>
      <c r="I34" s="174"/>
      <c r="J34" s="18"/>
      <c r="K34" s="18"/>
      <c r="L34" s="14"/>
      <c r="M34" s="14"/>
      <c r="N34" s="131"/>
      <c r="O34" s="131"/>
      <c r="P34" s="131"/>
      <c r="Q34" s="131"/>
      <c r="R34" s="131"/>
      <c r="S34" s="131"/>
      <c r="T34" s="131"/>
      <c r="U34" s="131"/>
      <c r="V34" s="131"/>
      <c r="W34" s="131"/>
      <c r="X34" s="131"/>
      <c r="Y34" s="14"/>
      <c r="Z34" s="14"/>
      <c r="AA34" s="14"/>
      <c r="AB34" s="14"/>
      <c r="AC34" s="14"/>
    </row>
    <row r="35" spans="1:29" s="11" customFormat="1" x14ac:dyDescent="0.25">
      <c r="B35" s="49" t="s">
        <v>688</v>
      </c>
      <c r="C35" s="18"/>
      <c r="D35" s="18"/>
      <c r="E35" s="18"/>
      <c r="F35" s="174"/>
      <c r="G35" s="174"/>
      <c r="H35" s="174"/>
      <c r="I35" s="174"/>
      <c r="J35" s="174"/>
      <c r="K35" s="49"/>
      <c r="L35" s="18"/>
      <c r="M35" s="18"/>
      <c r="N35" s="149"/>
      <c r="O35" s="149"/>
      <c r="P35" s="149"/>
      <c r="Q35" s="149"/>
      <c r="R35" s="149"/>
      <c r="S35" s="149"/>
      <c r="T35" s="149"/>
      <c r="U35" s="149"/>
      <c r="V35" s="149"/>
      <c r="W35" s="149"/>
      <c r="X35" s="149"/>
      <c r="Y35" s="18"/>
      <c r="Z35" s="18"/>
      <c r="AA35" s="18"/>
      <c r="AB35" s="18"/>
      <c r="AC35" s="18"/>
    </row>
    <row r="36" spans="1:29" s="11" customFormat="1" ht="15.75" customHeight="1" x14ac:dyDescent="0.3">
      <c r="A36" s="120"/>
      <c r="B36" s="175" t="s">
        <v>689</v>
      </c>
      <c r="C36" s="174"/>
      <c r="D36" s="174"/>
      <c r="E36" s="174"/>
      <c r="F36" s="174"/>
      <c r="G36" s="174"/>
      <c r="H36" s="174"/>
      <c r="I36" s="174"/>
      <c r="J36" s="174"/>
      <c r="K36" s="49"/>
      <c r="L36" s="18"/>
      <c r="M36" s="49"/>
      <c r="N36" s="149"/>
      <c r="O36" s="149"/>
      <c r="P36" s="149"/>
      <c r="Q36" s="149"/>
      <c r="R36" s="149"/>
      <c r="S36" s="149"/>
      <c r="T36" s="149"/>
      <c r="U36" s="149"/>
      <c r="V36" s="149"/>
      <c r="W36" s="149"/>
      <c r="X36" s="149"/>
      <c r="Y36" s="18"/>
      <c r="Z36" s="18"/>
      <c r="AA36" s="18"/>
      <c r="AB36" s="18"/>
      <c r="AC36" s="18"/>
    </row>
    <row r="37" spans="1:29" s="49" customFormat="1" ht="13.5" customHeight="1" x14ac:dyDescent="0.25">
      <c r="A37" s="177"/>
      <c r="B37" s="175" t="s">
        <v>690</v>
      </c>
      <c r="C37" s="174"/>
      <c r="D37" s="174"/>
      <c r="E37" s="174"/>
      <c r="F37" s="121"/>
      <c r="G37" s="121"/>
      <c r="H37" s="121"/>
      <c r="I37" s="121"/>
      <c r="J37" s="174"/>
      <c r="N37" s="125"/>
      <c r="O37" s="125"/>
      <c r="P37" s="125"/>
      <c r="Q37" s="125"/>
      <c r="R37" s="125"/>
      <c r="S37" s="125"/>
      <c r="T37" s="125"/>
      <c r="U37" s="125"/>
      <c r="V37" s="125"/>
      <c r="W37" s="125"/>
      <c r="X37" s="125"/>
    </row>
    <row r="38" spans="1:29" s="49" customFormat="1" ht="14.25" customHeight="1" x14ac:dyDescent="0.25">
      <c r="A38" s="177"/>
      <c r="B38" s="123"/>
      <c r="C38" s="124"/>
      <c r="D38" s="124"/>
      <c r="E38" s="124"/>
      <c r="F38" s="124"/>
      <c r="G38" s="124"/>
      <c r="H38" s="124"/>
      <c r="I38" s="124"/>
      <c r="J38" s="121"/>
      <c r="K38" s="125"/>
      <c r="N38" s="125"/>
      <c r="O38" s="125"/>
      <c r="P38" s="125"/>
      <c r="Q38" s="125"/>
      <c r="R38" s="125"/>
      <c r="S38" s="125"/>
      <c r="T38" s="125"/>
      <c r="U38" s="125"/>
      <c r="V38" s="125"/>
      <c r="W38" s="125"/>
      <c r="X38" s="125"/>
    </row>
    <row r="39" spans="1:29" s="13" customFormat="1" ht="11.25" customHeight="1" x14ac:dyDescent="0.25">
      <c r="A39" s="122"/>
      <c r="J39" s="125"/>
      <c r="K39" s="125"/>
      <c r="L39" s="125"/>
      <c r="M39" s="49"/>
      <c r="N39" s="125"/>
      <c r="O39" s="125"/>
      <c r="P39" s="125"/>
      <c r="Q39" s="125"/>
      <c r="R39" s="125"/>
      <c r="S39" s="125"/>
      <c r="T39" s="125"/>
      <c r="U39" s="125"/>
      <c r="V39" s="125"/>
      <c r="W39" s="125"/>
      <c r="X39" s="125"/>
      <c r="Y39" s="49"/>
      <c r="Z39" s="49"/>
      <c r="AA39" s="49"/>
      <c r="AB39" s="49"/>
      <c r="AC39" s="49"/>
    </row>
    <row r="40" spans="1:29" s="13" customFormat="1" x14ac:dyDescent="0.25">
      <c r="A40" s="126"/>
      <c r="B40" s="124"/>
      <c r="C40" s="124"/>
      <c r="D40" s="124"/>
      <c r="E40" s="124"/>
      <c r="F40" s="125"/>
      <c r="G40" s="125"/>
      <c r="H40" s="125"/>
      <c r="I40" s="125"/>
      <c r="J40" s="125"/>
      <c r="K40" s="125"/>
      <c r="L40" s="125"/>
      <c r="M40" s="49"/>
      <c r="N40" s="125"/>
      <c r="O40" s="125"/>
      <c r="P40" s="125"/>
      <c r="Q40" s="125"/>
      <c r="R40" s="125"/>
      <c r="S40" s="125"/>
      <c r="T40" s="125"/>
      <c r="U40" s="125"/>
      <c r="V40" s="125"/>
      <c r="W40" s="125"/>
      <c r="X40" s="125"/>
      <c r="Y40" s="49"/>
      <c r="Z40" s="49"/>
      <c r="AA40" s="49"/>
      <c r="AB40" s="49"/>
      <c r="AC40" s="49"/>
    </row>
    <row r="41" spans="1:29" s="13" customFormat="1" ht="13" x14ac:dyDescent="0.25">
      <c r="A41" s="125"/>
      <c r="B41" s="125"/>
      <c r="C41" s="125"/>
      <c r="D41" s="125"/>
      <c r="E41" s="125"/>
      <c r="F41" s="51"/>
      <c r="G41" s="49"/>
      <c r="H41" s="49"/>
      <c r="I41" s="49"/>
      <c r="J41" s="49"/>
      <c r="K41" s="49"/>
      <c r="L41" s="125"/>
      <c r="M41" s="49"/>
      <c r="N41" s="125"/>
      <c r="O41" s="125"/>
      <c r="P41" s="125"/>
      <c r="Q41" s="125"/>
      <c r="R41" s="125"/>
      <c r="S41" s="125"/>
      <c r="T41" s="125"/>
      <c r="U41" s="125"/>
      <c r="V41" s="125"/>
      <c r="W41" s="125"/>
      <c r="X41" s="125"/>
      <c r="Y41" s="49"/>
      <c r="Z41" s="49"/>
      <c r="AA41" s="49"/>
      <c r="AB41" s="49"/>
      <c r="AC41" s="49"/>
    </row>
    <row r="42" spans="1:29" s="13" customFormat="1" ht="15.5" x14ac:dyDescent="0.25">
      <c r="A42" s="49"/>
      <c r="B42" s="51"/>
      <c r="C42" s="51"/>
      <c r="D42" s="51"/>
      <c r="E42" s="51"/>
      <c r="F42" s="368"/>
      <c r="G42" s="14"/>
      <c r="H42" s="14"/>
      <c r="I42" s="14"/>
      <c r="J42" s="14"/>
      <c r="K42" s="14"/>
      <c r="L42" s="49"/>
      <c r="M42" s="49"/>
      <c r="N42" s="125"/>
      <c r="O42" s="125"/>
      <c r="P42" s="125"/>
      <c r="Q42" s="125"/>
      <c r="R42" s="125"/>
      <c r="S42" s="125"/>
      <c r="T42" s="125"/>
      <c r="U42" s="125"/>
      <c r="V42" s="125"/>
      <c r="W42" s="125"/>
      <c r="X42" s="125"/>
      <c r="Y42" s="49"/>
      <c r="Z42" s="49"/>
      <c r="AA42" s="49"/>
      <c r="AB42" s="49"/>
      <c r="AC42" s="49"/>
    </row>
    <row r="43" spans="1:29" ht="15.5" x14ac:dyDescent="0.3">
      <c r="A43" s="179"/>
      <c r="B43" s="368"/>
      <c r="C43" s="368"/>
      <c r="D43" s="368"/>
      <c r="E43" s="368"/>
      <c r="F43" s="14"/>
      <c r="G43" s="14"/>
      <c r="H43" s="14"/>
      <c r="I43" s="14"/>
      <c r="J43" s="14"/>
      <c r="K43" s="14"/>
      <c r="L43" s="14"/>
      <c r="M43" s="14"/>
      <c r="N43" s="131"/>
      <c r="O43" s="131"/>
      <c r="P43" s="131"/>
      <c r="Q43" s="131"/>
      <c r="R43" s="131"/>
      <c r="S43" s="131"/>
      <c r="T43" s="131"/>
      <c r="U43" s="131"/>
      <c r="V43" s="131"/>
      <c r="W43" s="131"/>
      <c r="X43" s="131"/>
      <c r="Y43" s="14"/>
      <c r="Z43" s="14"/>
      <c r="AA43" s="14"/>
      <c r="AB43" s="14"/>
      <c r="AC43" s="14"/>
    </row>
    <row r="44" spans="1:29" ht="13" x14ac:dyDescent="0.3">
      <c r="A44" s="180"/>
      <c r="B44" s="14"/>
      <c r="C44" s="14"/>
      <c r="D44" s="14"/>
      <c r="E44" s="14"/>
      <c r="F44" s="181"/>
      <c r="G44" s="181"/>
      <c r="H44" s="181"/>
      <c r="I44" s="181"/>
      <c r="J44" s="181"/>
      <c r="K44" s="14"/>
      <c r="L44" s="14"/>
      <c r="M44" s="14"/>
      <c r="N44" s="131"/>
      <c r="O44" s="131"/>
      <c r="P44" s="131"/>
      <c r="Q44" s="131"/>
      <c r="R44" s="131"/>
      <c r="S44" s="131"/>
      <c r="T44" s="131"/>
      <c r="U44" s="131"/>
      <c r="V44" s="131"/>
      <c r="W44" s="131"/>
      <c r="X44" s="131"/>
      <c r="Y44" s="14"/>
      <c r="Z44" s="14"/>
      <c r="AA44" s="14"/>
      <c r="AB44" s="14"/>
      <c r="AC44" s="14"/>
    </row>
    <row r="45" spans="1:29" ht="13" x14ac:dyDescent="0.3">
      <c r="A45" s="182"/>
      <c r="B45" s="183"/>
      <c r="C45" s="183"/>
      <c r="D45" s="181"/>
      <c r="E45" s="181"/>
      <c r="F45" s="181"/>
      <c r="G45" s="181"/>
      <c r="H45" s="181"/>
      <c r="I45" s="181"/>
      <c r="J45" s="181"/>
      <c r="K45" s="14"/>
      <c r="L45" s="14"/>
      <c r="M45" s="14"/>
      <c r="N45" s="131"/>
      <c r="O45" s="131"/>
      <c r="P45" s="131"/>
      <c r="Q45" s="131"/>
      <c r="R45" s="131"/>
      <c r="S45" s="131"/>
      <c r="T45" s="131"/>
      <c r="U45" s="131"/>
      <c r="V45" s="131"/>
      <c r="W45" s="131"/>
      <c r="X45" s="131"/>
      <c r="Y45" s="14"/>
      <c r="Z45" s="14"/>
      <c r="AA45" s="14"/>
      <c r="AB45" s="14"/>
      <c r="AC45" s="14"/>
    </row>
    <row r="46" spans="1:29" ht="15.5" x14ac:dyDescent="0.3">
      <c r="A46" s="182"/>
      <c r="B46" s="183"/>
      <c r="C46" s="183"/>
      <c r="D46" s="181"/>
      <c r="E46" s="181"/>
      <c r="F46" s="184"/>
      <c r="G46" s="56"/>
      <c r="H46" s="56"/>
      <c r="I46" s="56"/>
      <c r="J46" s="56"/>
      <c r="K46" s="14"/>
      <c r="L46" s="14"/>
      <c r="M46" s="14"/>
      <c r="N46" s="131"/>
      <c r="O46" s="131"/>
      <c r="P46" s="131"/>
      <c r="Q46" s="131"/>
      <c r="R46" s="131"/>
      <c r="S46" s="131"/>
      <c r="T46" s="131"/>
      <c r="U46" s="131"/>
      <c r="V46" s="131"/>
      <c r="W46" s="131"/>
      <c r="X46" s="131"/>
      <c r="Y46" s="14"/>
      <c r="Z46" s="14"/>
      <c r="AA46" s="14"/>
      <c r="AB46" s="14"/>
      <c r="AC46" s="14"/>
    </row>
    <row r="47" spans="1:29" ht="15.5" x14ac:dyDescent="0.25">
      <c r="A47" s="185"/>
      <c r="B47" s="160"/>
      <c r="C47" s="160"/>
      <c r="D47" s="184"/>
      <c r="E47" s="184"/>
      <c r="F47" s="184"/>
      <c r="G47" s="56"/>
      <c r="H47" s="56"/>
      <c r="I47" s="56"/>
      <c r="J47" s="56"/>
      <c r="K47" s="14"/>
      <c r="L47" s="14"/>
      <c r="M47" s="14"/>
      <c r="N47" s="131"/>
      <c r="O47" s="131"/>
      <c r="P47" s="131"/>
      <c r="Q47" s="131"/>
      <c r="R47" s="131"/>
      <c r="S47" s="131"/>
      <c r="T47" s="131"/>
      <c r="U47" s="131"/>
      <c r="V47" s="131"/>
      <c r="W47" s="131"/>
      <c r="X47" s="131"/>
      <c r="Y47" s="14"/>
      <c r="Z47" s="14"/>
      <c r="AA47" s="14"/>
      <c r="AB47" s="14"/>
      <c r="AC47" s="14"/>
    </row>
    <row r="48" spans="1:29" ht="15.5" x14ac:dyDescent="0.25">
      <c r="A48" s="185"/>
      <c r="B48" s="160"/>
      <c r="C48" s="160"/>
      <c r="D48" s="184"/>
      <c r="E48" s="184"/>
      <c r="F48" s="184"/>
      <c r="G48" s="56"/>
      <c r="H48" s="56"/>
      <c r="I48" s="56"/>
      <c r="J48" s="56"/>
      <c r="K48" s="14"/>
      <c r="L48" s="14"/>
      <c r="M48" s="14"/>
      <c r="N48" s="14"/>
      <c r="O48" s="14"/>
      <c r="P48" s="14"/>
      <c r="Q48" s="14"/>
      <c r="R48" s="14"/>
      <c r="S48" s="14"/>
      <c r="T48" s="14"/>
      <c r="U48" s="14"/>
      <c r="V48" s="14"/>
      <c r="W48" s="14"/>
      <c r="X48" s="14"/>
      <c r="Y48" s="14"/>
      <c r="Z48" s="14"/>
      <c r="AA48" s="14"/>
      <c r="AB48" s="14"/>
      <c r="AC48" s="14"/>
    </row>
    <row r="49" spans="1:29" ht="15.5" x14ac:dyDescent="0.25">
      <c r="A49" s="185"/>
      <c r="B49" s="160"/>
      <c r="C49" s="160"/>
      <c r="D49" s="184"/>
      <c r="E49" s="184"/>
      <c r="F49" s="184"/>
      <c r="G49" s="56"/>
      <c r="H49" s="56"/>
      <c r="I49" s="56"/>
      <c r="J49" s="56"/>
      <c r="K49" s="14"/>
      <c r="L49" s="14"/>
      <c r="M49" s="14"/>
      <c r="N49" s="14"/>
      <c r="O49" s="14"/>
      <c r="P49" s="14"/>
      <c r="Q49" s="14"/>
      <c r="R49" s="14"/>
      <c r="S49" s="14"/>
      <c r="T49" s="14"/>
      <c r="U49" s="14"/>
      <c r="V49" s="14"/>
      <c r="W49" s="14"/>
      <c r="X49" s="14"/>
      <c r="Y49" s="14"/>
      <c r="Z49" s="14"/>
      <c r="AA49" s="14"/>
      <c r="AB49" s="14"/>
      <c r="AC49" s="14"/>
    </row>
    <row r="50" spans="1:29" ht="15.5" x14ac:dyDescent="0.25">
      <c r="A50" s="185"/>
      <c r="B50" s="160"/>
      <c r="C50" s="160"/>
      <c r="D50" s="184"/>
      <c r="E50" s="184"/>
      <c r="F50" s="184"/>
      <c r="G50" s="56"/>
      <c r="H50" s="56"/>
      <c r="I50" s="56"/>
      <c r="J50" s="56"/>
      <c r="K50" s="14"/>
      <c r="L50" s="14"/>
      <c r="M50" s="14"/>
      <c r="N50" s="14"/>
      <c r="O50" s="14"/>
      <c r="P50" s="14"/>
      <c r="Q50" s="14"/>
      <c r="R50" s="14"/>
      <c r="S50" s="14"/>
      <c r="T50" s="14"/>
      <c r="U50" s="14"/>
      <c r="V50" s="14"/>
      <c r="W50" s="14"/>
      <c r="X50" s="14"/>
      <c r="Y50" s="14"/>
      <c r="Z50" s="14"/>
      <c r="AA50" s="14"/>
      <c r="AB50" s="14"/>
      <c r="AC50" s="14"/>
    </row>
    <row r="51" spans="1:29" ht="15.5" x14ac:dyDescent="0.25">
      <c r="A51" s="185"/>
      <c r="B51" s="160"/>
      <c r="C51" s="160"/>
      <c r="D51" s="184"/>
      <c r="E51" s="184"/>
      <c r="F51" s="184"/>
      <c r="G51" s="56"/>
      <c r="H51" s="56"/>
      <c r="I51" s="56"/>
      <c r="J51" s="56"/>
      <c r="K51" s="14"/>
      <c r="L51" s="14"/>
      <c r="M51" s="14"/>
      <c r="N51" s="14"/>
      <c r="O51" s="14"/>
      <c r="P51" s="14"/>
      <c r="Q51" s="14"/>
      <c r="R51" s="14"/>
      <c r="S51" s="14"/>
      <c r="T51" s="14"/>
      <c r="U51" s="14"/>
      <c r="V51" s="14"/>
      <c r="W51" s="14"/>
      <c r="X51" s="14"/>
      <c r="Y51" s="14"/>
      <c r="Z51" s="14"/>
      <c r="AA51" s="14"/>
      <c r="AB51" s="14"/>
      <c r="AC51" s="14"/>
    </row>
    <row r="52" spans="1:29" ht="15.5" x14ac:dyDescent="0.25">
      <c r="A52" s="185"/>
      <c r="B52" s="160"/>
      <c r="C52" s="160"/>
      <c r="D52" s="184"/>
      <c r="E52" s="18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1:29" ht="13" x14ac:dyDescent="0.3">
      <c r="A53" s="14"/>
      <c r="B53" s="14"/>
      <c r="C53" s="186"/>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1:29" ht="15" x14ac:dyDescent="0.3">
      <c r="A54" s="146"/>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29" ht="13" x14ac:dyDescent="0.3">
      <c r="A55" s="120"/>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29" x14ac:dyDescent="0.25">
      <c r="A56" s="14"/>
      <c r="B56" s="187"/>
      <c r="C56" s="14"/>
      <c r="D56" s="14"/>
      <c r="E56" s="14"/>
      <c r="F56" s="148"/>
      <c r="G56" s="148"/>
      <c r="H56" s="148"/>
      <c r="I56" s="148"/>
      <c r="J56" s="148"/>
      <c r="K56" s="14"/>
      <c r="L56" s="14"/>
      <c r="M56" s="14"/>
      <c r="N56" s="14"/>
      <c r="O56" s="14"/>
      <c r="P56" s="14"/>
      <c r="Q56" s="14"/>
      <c r="R56" s="14"/>
      <c r="S56" s="14"/>
      <c r="T56" s="14"/>
      <c r="U56" s="14"/>
      <c r="V56" s="14"/>
      <c r="W56" s="14"/>
      <c r="X56" s="14"/>
      <c r="Y56" s="14"/>
      <c r="Z56" s="14"/>
      <c r="AA56" s="14"/>
      <c r="AB56" s="14"/>
      <c r="AC56" s="14"/>
    </row>
    <row r="57" spans="1:29" x14ac:dyDescent="0.25">
      <c r="A57" s="14"/>
      <c r="B57" s="148"/>
      <c r="C57" s="148"/>
      <c r="D57" s="148"/>
      <c r="E57" s="148"/>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1:29"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1:29"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1:29"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1:29"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1:29"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1:29"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1:29"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1:29"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1:29"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1:29"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row>
    <row r="69" spans="1:29"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1:29"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29"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row>
    <row r="72" spans="1:29"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29"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1:29"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1:29"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1:29"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1:29"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1:29"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1:29"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1:29"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1:29"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sheetData>
  <sheetProtection algorithmName="SHA-512" hashValue="sQjmUSgur0d7IwMe1Uyrk5OzZFs6zSebSChRn30em+mKFd+msCvrJatRp01CxkTq/gpo+sSTm6Un5fTVKDCy9w==" saltValue="7TW+d63a6ZIgn2AB+TzgCg==" spinCount="100000" sheet="1" objects="1" scenarios="1"/>
  <protectedRanges>
    <protectedRange sqref="B14:E33" name="Range1"/>
  </protectedRanges>
  <autoFilter ref="A12:D37" xr:uid="{0F66F740-6BF3-4A18-8361-B2EF88E84F3F}">
    <filterColumn colId="0" showButton="0"/>
    <filterColumn colId="1" showButton="0"/>
    <filterColumn colId="2" showButton="0"/>
  </autoFilter>
  <sortState xmlns:xlrd2="http://schemas.microsoft.com/office/spreadsheetml/2017/richdata2" ref="M13:O23">
    <sortCondition ref="O13:O23"/>
  </sortState>
  <mergeCells count="9">
    <mergeCell ref="B9:K9"/>
    <mergeCell ref="B10:K10"/>
    <mergeCell ref="F12:K12"/>
    <mergeCell ref="B1:K1"/>
    <mergeCell ref="B3:K3"/>
    <mergeCell ref="B5:K5"/>
    <mergeCell ref="B6:F6"/>
    <mergeCell ref="B7:G7"/>
    <mergeCell ref="B12:D12"/>
  </mergeCells>
  <phoneticPr fontId="21" type="noConversion"/>
  <dataValidations count="3">
    <dataValidation type="list" allowBlank="1" showInputMessage="1" showErrorMessage="1" sqref="B14:B33" xr:uid="{00000000-0002-0000-0700-000000000000}">
      <formula1>$M$14:$M$16</formula1>
    </dataValidation>
    <dataValidation type="list" allowBlank="1" showInputMessage="1" showErrorMessage="1" sqref="C15:C33" xr:uid="{00000000-0002-0000-0700-000001000000}">
      <formula1>$N$14:$N$21</formula1>
    </dataValidation>
    <dataValidation type="list" allowBlank="1" showInputMessage="1" showErrorMessage="1" sqref="C14" xr:uid="{310F8526-F926-47D3-A038-E6A36D24DDDB}">
      <formula1>$N$14:$N$22</formula1>
    </dataValidation>
  </dataValidations>
  <printOptions horizontalCentered="1" verticalCentered="1"/>
  <pageMargins left="0.49083333333333334" right="0.25" top="0.75" bottom="0.75" header="0.3" footer="0.3"/>
  <pageSetup scale="95" fitToWidth="0" fitToHeight="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DV30"/>
  <sheetViews>
    <sheetView showGridLines="0" topLeftCell="E12" zoomScale="89" zoomScaleNormal="89" zoomScaleSheetLayoutView="50" workbookViewId="0">
      <selection activeCell="I15" sqref="I15"/>
    </sheetView>
  </sheetViews>
  <sheetFormatPr defaultColWidth="8.81640625" defaultRowHeight="12.5" x14ac:dyDescent="0.25"/>
  <cols>
    <col min="1" max="1" width="2.81640625" customWidth="1"/>
    <col min="2" max="2" width="20.453125" customWidth="1"/>
    <col min="3" max="4" width="12.453125" customWidth="1"/>
    <col min="5" max="6" width="12.1796875" customWidth="1"/>
    <col min="7" max="7" width="11.7265625" bestFit="1" customWidth="1"/>
    <col min="8" max="8" width="10.81640625" customWidth="1"/>
    <col min="9" max="9" width="10.6328125" customWidth="1"/>
    <col min="10" max="10" width="10.1796875" customWidth="1"/>
    <col min="11" max="11" width="10.1796875" bestFit="1" customWidth="1"/>
    <col min="12" max="13" width="12.453125" bestFit="1" customWidth="1"/>
    <col min="14" max="14" width="11" customWidth="1"/>
    <col min="15" max="15" width="12.453125" customWidth="1"/>
    <col min="16" max="16" width="12" bestFit="1" customWidth="1"/>
    <col min="17" max="18" width="9.453125" customWidth="1"/>
    <col min="19" max="19" width="6" customWidth="1"/>
    <col min="20" max="20" width="8.453125" customWidth="1"/>
  </cols>
  <sheetData>
    <row r="1" spans="1:126" ht="18.75" customHeight="1" x14ac:dyDescent="0.25">
      <c r="B1" s="867" t="str">
        <f>'2. Prelim'!B1:E1</f>
        <v>RPS/APS/CPS/CES 2023 Annual Compliance Workbook</v>
      </c>
      <c r="C1" s="867"/>
      <c r="D1" s="867"/>
      <c r="E1" s="867"/>
      <c r="F1" s="867"/>
      <c r="G1" s="867"/>
      <c r="H1" s="867"/>
      <c r="I1" s="867"/>
      <c r="J1" s="867"/>
      <c r="K1" s="867"/>
      <c r="L1" s="867"/>
      <c r="M1" s="867"/>
      <c r="N1" s="867"/>
      <c r="O1" s="867"/>
      <c r="P1" s="867"/>
      <c r="Q1" s="867"/>
      <c r="R1" s="867"/>
    </row>
    <row r="2" spans="1:126" ht="11.25" customHeight="1" x14ac:dyDescent="0.35">
      <c r="A2" s="46"/>
      <c r="B2" s="15"/>
      <c r="C2" s="15"/>
      <c r="D2" s="15"/>
      <c r="E2" s="47"/>
      <c r="F2" s="47"/>
      <c r="G2" s="15"/>
      <c r="H2" s="15"/>
      <c r="I2" s="15"/>
      <c r="J2" s="14"/>
      <c r="K2" s="14"/>
      <c r="L2" s="14"/>
      <c r="M2" s="14"/>
      <c r="N2" s="14"/>
      <c r="O2" s="14"/>
      <c r="P2" s="14"/>
      <c r="Q2" s="14"/>
      <c r="R2" s="14"/>
    </row>
    <row r="3" spans="1:126" s="25" customFormat="1" ht="15" customHeight="1" x14ac:dyDescent="0.25">
      <c r="A3" s="38"/>
      <c r="B3" s="857" t="s">
        <v>691</v>
      </c>
      <c r="C3" s="857"/>
      <c r="D3" s="857"/>
      <c r="E3" s="857"/>
      <c r="F3" s="857"/>
      <c r="G3" s="857"/>
      <c r="H3" s="857"/>
      <c r="I3" s="857"/>
      <c r="J3" s="857"/>
      <c r="K3" s="857"/>
      <c r="L3" s="857"/>
      <c r="M3" s="857"/>
      <c r="N3" s="857"/>
      <c r="O3" s="857"/>
      <c r="P3" s="857"/>
      <c r="Q3" s="857"/>
      <c r="R3" s="857"/>
    </row>
    <row r="4" spans="1:126" s="38" customFormat="1" ht="11.25" customHeight="1" x14ac:dyDescent="0.25">
      <c r="B4" s="384" t="s">
        <v>629</v>
      </c>
      <c r="C4" s="384"/>
      <c r="D4" s="384"/>
      <c r="E4" s="384"/>
      <c r="F4" s="384"/>
      <c r="G4" s="384"/>
      <c r="H4" s="384"/>
      <c r="I4" s="30"/>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row>
    <row r="5" spans="1:126" ht="22.5" customHeight="1" x14ac:dyDescent="0.35">
      <c r="A5" s="23"/>
      <c r="B5" s="875">
        <f>'1. FilerInfo'!C18</f>
        <v>0</v>
      </c>
      <c r="C5" s="875"/>
      <c r="D5" s="875"/>
      <c r="E5" s="875"/>
      <c r="F5" s="875"/>
      <c r="G5" s="875"/>
      <c r="H5" s="875"/>
      <c r="I5" s="875"/>
      <c r="J5" s="875"/>
      <c r="K5" s="875"/>
      <c r="L5" s="875"/>
      <c r="M5" s="875"/>
      <c r="N5" s="875"/>
      <c r="O5" s="875"/>
      <c r="P5" s="875"/>
      <c r="Q5" s="875"/>
      <c r="R5" s="875"/>
    </row>
    <row r="6" spans="1:126" s="5" customFormat="1" ht="6.75" customHeight="1" x14ac:dyDescent="0.35">
      <c r="A6" s="23"/>
      <c r="B6" s="790"/>
      <c r="C6" s="790"/>
      <c r="D6" s="790"/>
      <c r="E6" s="790"/>
      <c r="F6" s="790"/>
      <c r="G6" s="790"/>
      <c r="H6" s="15"/>
      <c r="I6" s="15"/>
      <c r="J6" s="15"/>
      <c r="K6" s="15"/>
      <c r="L6" s="15"/>
      <c r="M6" s="15"/>
      <c r="N6" s="15"/>
      <c r="O6" s="15"/>
      <c r="P6" s="15"/>
      <c r="Q6" s="15"/>
      <c r="R6" s="15"/>
    </row>
    <row r="7" spans="1:126" s="5" customFormat="1" ht="15" customHeight="1" x14ac:dyDescent="0.35">
      <c r="A7" s="15"/>
      <c r="B7" s="879" t="s">
        <v>692</v>
      </c>
      <c r="C7" s="879"/>
      <c r="D7" s="879"/>
      <c r="E7" s="879"/>
      <c r="F7" s="879"/>
      <c r="G7" s="879"/>
      <c r="H7" s="879"/>
      <c r="I7" s="879"/>
      <c r="J7" s="879"/>
      <c r="K7" s="879"/>
      <c r="L7" s="879"/>
      <c r="M7" s="879"/>
      <c r="N7" s="879"/>
      <c r="O7" s="879"/>
      <c r="P7" s="879"/>
      <c r="Q7" s="879"/>
      <c r="R7" s="15"/>
    </row>
    <row r="8" spans="1:126" s="5" customFormat="1" ht="7.5" customHeight="1" thickBot="1" x14ac:dyDescent="0.4">
      <c r="A8" s="15"/>
      <c r="B8" s="115"/>
      <c r="C8" s="176"/>
      <c r="D8" s="176"/>
      <c r="E8" s="176"/>
      <c r="F8" s="176"/>
      <c r="G8" s="176"/>
      <c r="H8" s="176"/>
      <c r="I8" s="176"/>
      <c r="J8" s="15"/>
      <c r="K8" s="15"/>
      <c r="L8" s="15"/>
      <c r="M8" s="15"/>
      <c r="N8" s="15"/>
      <c r="O8" s="15"/>
      <c r="P8" s="15"/>
      <c r="Q8" s="15"/>
      <c r="R8" s="15"/>
    </row>
    <row r="9" spans="1:126" s="1" customFormat="1" ht="22.5" customHeight="1" thickBot="1" x14ac:dyDescent="0.4">
      <c r="A9" s="54"/>
      <c r="B9" s="876" t="s">
        <v>693</v>
      </c>
      <c r="C9" s="877"/>
      <c r="D9" s="877"/>
      <c r="E9" s="877"/>
      <c r="F9" s="877"/>
      <c r="G9" s="877"/>
      <c r="H9" s="877"/>
      <c r="I9" s="877"/>
      <c r="J9" s="877"/>
      <c r="K9" s="877"/>
      <c r="L9" s="877"/>
      <c r="M9" s="877"/>
      <c r="N9" s="877"/>
      <c r="O9" s="877"/>
      <c r="P9" s="877"/>
      <c r="Q9" s="878"/>
    </row>
    <row r="10" spans="1:126" ht="7.5" customHeight="1" x14ac:dyDescent="0.3">
      <c r="A10" s="14"/>
      <c r="B10" s="14"/>
      <c r="C10" s="14"/>
      <c r="D10" s="14"/>
      <c r="E10" s="14"/>
      <c r="F10" s="14"/>
      <c r="G10" s="14"/>
      <c r="H10" s="14"/>
      <c r="I10" s="127"/>
      <c r="J10" s="14"/>
      <c r="K10" s="14"/>
      <c r="L10" s="14"/>
      <c r="M10" s="14"/>
      <c r="N10" s="128"/>
      <c r="P10" s="14"/>
      <c r="Q10" s="14"/>
      <c r="R10" s="14"/>
    </row>
    <row r="11" spans="1:126" s="2" customFormat="1" ht="9.75" customHeight="1" x14ac:dyDescent="0.25">
      <c r="A11" s="592" t="s">
        <v>582</v>
      </c>
      <c r="B11" s="592" t="s">
        <v>583</v>
      </c>
      <c r="C11" s="592" t="s">
        <v>584</v>
      </c>
      <c r="D11" s="593" t="s">
        <v>622</v>
      </c>
      <c r="E11" s="593" t="s">
        <v>623</v>
      </c>
      <c r="F11" s="592" t="s">
        <v>624</v>
      </c>
      <c r="G11" s="592" t="s">
        <v>645</v>
      </c>
      <c r="H11" s="592" t="s">
        <v>646</v>
      </c>
      <c r="I11" s="592" t="s">
        <v>694</v>
      </c>
      <c r="J11" s="592" t="s">
        <v>695</v>
      </c>
      <c r="K11" s="592" t="s">
        <v>696</v>
      </c>
      <c r="L11" s="592" t="s">
        <v>697</v>
      </c>
      <c r="M11" s="592" t="s">
        <v>698</v>
      </c>
      <c r="N11" s="592" t="s">
        <v>699</v>
      </c>
      <c r="O11" s="592" t="s">
        <v>700</v>
      </c>
      <c r="P11" s="592" t="s">
        <v>701</v>
      </c>
      <c r="Q11" s="592" t="s">
        <v>702</v>
      </c>
      <c r="R11" s="592" t="s">
        <v>703</v>
      </c>
      <c r="S11" s="68"/>
    </row>
    <row r="12" spans="1:126" ht="14.5" x14ac:dyDescent="0.25">
      <c r="A12" s="93"/>
      <c r="B12" s="592"/>
      <c r="C12" s="592"/>
      <c r="D12" s="594"/>
      <c r="E12" s="595"/>
      <c r="F12" s="595"/>
      <c r="G12" s="592"/>
      <c r="H12" s="592"/>
      <c r="I12" s="592"/>
      <c r="J12" s="596" t="s">
        <v>704</v>
      </c>
      <c r="K12" s="596"/>
      <c r="L12" s="597">
        <v>0.18</v>
      </c>
      <c r="M12" s="597">
        <v>0.22</v>
      </c>
      <c r="N12" s="592"/>
      <c r="O12" s="592"/>
      <c r="P12" s="598" t="s">
        <v>705</v>
      </c>
      <c r="Q12" s="599">
        <v>0.3</v>
      </c>
      <c r="R12" s="600"/>
    </row>
    <row r="13" spans="1:126" s="9" customFormat="1" ht="94.5" x14ac:dyDescent="0.25">
      <c r="A13" s="601"/>
      <c r="B13" s="602" t="s">
        <v>706</v>
      </c>
      <c r="C13" s="602" t="s">
        <v>948</v>
      </c>
      <c r="D13" s="603" t="s">
        <v>947</v>
      </c>
      <c r="E13" s="603" t="s">
        <v>946</v>
      </c>
      <c r="F13" s="602" t="s">
        <v>707</v>
      </c>
      <c r="G13" s="602" t="s">
        <v>708</v>
      </c>
      <c r="H13" s="602" t="s">
        <v>1037</v>
      </c>
      <c r="I13" s="602" t="s">
        <v>1038</v>
      </c>
      <c r="J13" s="602" t="s">
        <v>709</v>
      </c>
      <c r="K13" s="602" t="s">
        <v>710</v>
      </c>
      <c r="L13" s="604" t="s">
        <v>711</v>
      </c>
      <c r="M13" s="604" t="s">
        <v>712</v>
      </c>
      <c r="N13" s="604" t="s">
        <v>713</v>
      </c>
      <c r="O13" s="604" t="s">
        <v>714</v>
      </c>
      <c r="P13" s="602" t="s">
        <v>970</v>
      </c>
      <c r="Q13" s="602" t="s">
        <v>969</v>
      </c>
      <c r="R13" s="602" t="s">
        <v>971</v>
      </c>
      <c r="U13" s="369"/>
    </row>
    <row r="14" spans="1:126" s="6" customFormat="1" ht="9" customHeight="1" x14ac:dyDescent="0.25">
      <c r="A14" s="600"/>
      <c r="B14" s="600"/>
      <c r="C14" s="592" t="s">
        <v>587</v>
      </c>
      <c r="D14" s="593" t="s">
        <v>587</v>
      </c>
      <c r="E14" s="593" t="s">
        <v>587</v>
      </c>
      <c r="F14" s="592" t="s">
        <v>587</v>
      </c>
      <c r="G14" s="592" t="s">
        <v>587</v>
      </c>
      <c r="H14" s="592" t="s">
        <v>587</v>
      </c>
      <c r="I14" s="592" t="s">
        <v>587</v>
      </c>
      <c r="J14" s="592" t="s">
        <v>587</v>
      </c>
      <c r="K14" s="592" t="s">
        <v>587</v>
      </c>
      <c r="L14" s="605" t="s">
        <v>587</v>
      </c>
      <c r="M14" s="605" t="s">
        <v>587</v>
      </c>
      <c r="N14" s="605" t="s">
        <v>587</v>
      </c>
      <c r="O14" s="605" t="s">
        <v>587</v>
      </c>
      <c r="P14" s="592" t="s">
        <v>587</v>
      </c>
      <c r="Q14" s="592" t="s">
        <v>587</v>
      </c>
      <c r="R14" s="592" t="s">
        <v>587</v>
      </c>
    </row>
    <row r="15" spans="1:126" s="11" customFormat="1" ht="15.75" customHeight="1" x14ac:dyDescent="0.25">
      <c r="A15" s="606">
        <v>1</v>
      </c>
      <c r="B15" s="607">
        <f>'2. Prelim'!B24</f>
        <v>0</v>
      </c>
      <c r="C15" s="482">
        <f>'2. Prelim'!C24</f>
        <v>0</v>
      </c>
      <c r="D15" s="482">
        <f>'2A. RPS Class I Exempt'!E24</f>
        <v>0</v>
      </c>
      <c r="E15" s="482">
        <f>'2A. RPS Class I Exempt'!F24</f>
        <v>0</v>
      </c>
      <c r="F15" s="433"/>
      <c r="G15" s="433"/>
      <c r="H15" s="432"/>
      <c r="I15" s="432"/>
      <c r="J15" s="431">
        <f>MAX(O15-SUM(F15:I15),0)</f>
        <v>0</v>
      </c>
      <c r="K15" s="431">
        <f>SUM(F15:J15)</f>
        <v>0</v>
      </c>
      <c r="L15" s="431">
        <f>IF(D15&lt;=0,0,ROUNDUP(L$12*D15,0))</f>
        <v>0</v>
      </c>
      <c r="M15" s="431">
        <f>IF(E15&lt;=0,0,ROUNDUP(M$12*E15,0))</f>
        <v>0</v>
      </c>
      <c r="N15" s="431">
        <f>L15+M15</f>
        <v>0</v>
      </c>
      <c r="O15" s="431">
        <f>N15-'6. SCO'!N15-'7. SCO-II'!O15</f>
        <v>0</v>
      </c>
      <c r="P15" s="608"/>
      <c r="Q15" s="608"/>
      <c r="R15" s="608"/>
    </row>
    <row r="16" spans="1:126" s="11" customFormat="1" ht="15.75" customHeight="1" x14ac:dyDescent="0.25">
      <c r="A16" s="606">
        <v>2</v>
      </c>
      <c r="B16" s="607">
        <f>'2. Prelim'!B25</f>
        <v>0</v>
      </c>
      <c r="C16" s="482">
        <f>'2. Prelim'!C25</f>
        <v>0</v>
      </c>
      <c r="D16" s="482">
        <f>'2A. RPS Class I Exempt'!E25</f>
        <v>0</v>
      </c>
      <c r="E16" s="482">
        <f>'2A. RPS Class I Exempt'!F25</f>
        <v>0</v>
      </c>
      <c r="F16" s="433"/>
      <c r="G16" s="433"/>
      <c r="H16" s="432"/>
      <c r="I16" s="432"/>
      <c r="J16" s="431">
        <f t="shared" ref="J16:J23" si="0">MAX(O16-SUM(F16:I16),0)</f>
        <v>0</v>
      </c>
      <c r="K16" s="431">
        <f t="shared" ref="K16:K23" si="1">SUM(F16:J16)</f>
        <v>0</v>
      </c>
      <c r="L16" s="431">
        <f t="shared" ref="L16:L23" si="2">IF(D16&lt;=0,0,ROUNDUP(L$12*D16,0))</f>
        <v>0</v>
      </c>
      <c r="M16" s="431">
        <f t="shared" ref="M16:M23" si="3">IF(E16&lt;=0,0,ROUNDUP(M$12*E16,0))</f>
        <v>0</v>
      </c>
      <c r="N16" s="431">
        <f t="shared" ref="N16:N23" si="4">L16+M16</f>
        <v>0</v>
      </c>
      <c r="O16" s="431">
        <f>N16-'6. SCO'!N16-'7. SCO-II'!O16</f>
        <v>0</v>
      </c>
      <c r="P16" s="608"/>
      <c r="Q16" s="608"/>
      <c r="R16" s="608"/>
    </row>
    <row r="17" spans="1:19" s="11" customFormat="1" ht="15.75" customHeight="1" x14ac:dyDescent="0.25">
      <c r="A17" s="606">
        <v>3</v>
      </c>
      <c r="B17" s="607">
        <f>'2. Prelim'!B26</f>
        <v>0</v>
      </c>
      <c r="C17" s="482">
        <f>'2. Prelim'!C26</f>
        <v>0</v>
      </c>
      <c r="D17" s="482">
        <f>'2A. RPS Class I Exempt'!E26</f>
        <v>0</v>
      </c>
      <c r="E17" s="482">
        <f>'2A. RPS Class I Exempt'!F26</f>
        <v>0</v>
      </c>
      <c r="F17" s="433"/>
      <c r="G17" s="433"/>
      <c r="H17" s="432"/>
      <c r="I17" s="432"/>
      <c r="J17" s="431">
        <f t="shared" si="0"/>
        <v>0</v>
      </c>
      <c r="K17" s="431">
        <f t="shared" si="1"/>
        <v>0</v>
      </c>
      <c r="L17" s="431">
        <f t="shared" si="2"/>
        <v>0</v>
      </c>
      <c r="M17" s="431">
        <f t="shared" si="3"/>
        <v>0</v>
      </c>
      <c r="N17" s="431">
        <f t="shared" si="4"/>
        <v>0</v>
      </c>
      <c r="O17" s="431">
        <f>N17-'6. SCO'!N17-'7. SCO-II'!O17</f>
        <v>0</v>
      </c>
      <c r="P17" s="608"/>
      <c r="Q17" s="608"/>
      <c r="R17" s="608"/>
    </row>
    <row r="18" spans="1:19" s="11" customFormat="1" ht="15.75" customHeight="1" x14ac:dyDescent="0.25">
      <c r="A18" s="606">
        <v>4</v>
      </c>
      <c r="B18" s="607">
        <f>'2. Prelim'!B27</f>
        <v>0</v>
      </c>
      <c r="C18" s="482">
        <f>'2. Prelim'!C27</f>
        <v>0</v>
      </c>
      <c r="D18" s="482">
        <f>'2A. RPS Class I Exempt'!E27</f>
        <v>0</v>
      </c>
      <c r="E18" s="482">
        <f>'2A. RPS Class I Exempt'!F27</f>
        <v>0</v>
      </c>
      <c r="F18" s="433"/>
      <c r="G18" s="433"/>
      <c r="H18" s="432"/>
      <c r="I18" s="432"/>
      <c r="J18" s="431">
        <f t="shared" si="0"/>
        <v>0</v>
      </c>
      <c r="K18" s="431">
        <f t="shared" si="1"/>
        <v>0</v>
      </c>
      <c r="L18" s="431">
        <f t="shared" si="2"/>
        <v>0</v>
      </c>
      <c r="M18" s="431">
        <f t="shared" si="3"/>
        <v>0</v>
      </c>
      <c r="N18" s="431">
        <f t="shared" si="4"/>
        <v>0</v>
      </c>
      <c r="O18" s="431">
        <f>N18-'6. SCO'!N18-'7. SCO-II'!O18</f>
        <v>0</v>
      </c>
      <c r="P18" s="608"/>
      <c r="Q18" s="608"/>
      <c r="R18" s="608"/>
    </row>
    <row r="19" spans="1:19" s="11" customFormat="1" ht="15.75" customHeight="1" x14ac:dyDescent="0.25">
      <c r="A19" s="606">
        <v>5</v>
      </c>
      <c r="B19" s="607">
        <f>'2. Prelim'!B28</f>
        <v>0</v>
      </c>
      <c r="C19" s="482">
        <f>'2. Prelim'!C28</f>
        <v>0</v>
      </c>
      <c r="D19" s="482">
        <f>'2A. RPS Class I Exempt'!E28</f>
        <v>0</v>
      </c>
      <c r="E19" s="482">
        <f>'2A. RPS Class I Exempt'!F28</f>
        <v>0</v>
      </c>
      <c r="F19" s="433"/>
      <c r="G19" s="433"/>
      <c r="H19" s="432"/>
      <c r="I19" s="432"/>
      <c r="J19" s="431">
        <f>MAX(O19-SUM(F19:I19),0)</f>
        <v>0</v>
      </c>
      <c r="K19" s="431">
        <f>SUM(F19:J19)</f>
        <v>0</v>
      </c>
      <c r="L19" s="431">
        <f t="shared" si="2"/>
        <v>0</v>
      </c>
      <c r="M19" s="431">
        <f t="shared" si="3"/>
        <v>0</v>
      </c>
      <c r="N19" s="431">
        <f t="shared" si="4"/>
        <v>0</v>
      </c>
      <c r="O19" s="431">
        <f>N19-'6. SCO'!N19-'7. SCO-II'!O19</f>
        <v>0</v>
      </c>
      <c r="P19" s="608"/>
      <c r="Q19" s="608"/>
      <c r="R19" s="608"/>
    </row>
    <row r="20" spans="1:19" s="11" customFormat="1" ht="15.75" customHeight="1" x14ac:dyDescent="0.25">
      <c r="A20" s="606">
        <v>6</v>
      </c>
      <c r="B20" s="607">
        <f>'2. Prelim'!B29</f>
        <v>0</v>
      </c>
      <c r="C20" s="482">
        <f>'2. Prelim'!C29</f>
        <v>0</v>
      </c>
      <c r="D20" s="482">
        <f>'2A. RPS Class I Exempt'!E29</f>
        <v>0</v>
      </c>
      <c r="E20" s="482">
        <f>'2A. RPS Class I Exempt'!F29</f>
        <v>0</v>
      </c>
      <c r="F20" s="433"/>
      <c r="G20" s="433"/>
      <c r="H20" s="432"/>
      <c r="I20" s="432"/>
      <c r="J20" s="431">
        <f t="shared" si="0"/>
        <v>0</v>
      </c>
      <c r="K20" s="431">
        <f t="shared" si="1"/>
        <v>0</v>
      </c>
      <c r="L20" s="431">
        <f t="shared" si="2"/>
        <v>0</v>
      </c>
      <c r="M20" s="431">
        <f t="shared" si="3"/>
        <v>0</v>
      </c>
      <c r="N20" s="431">
        <f t="shared" si="4"/>
        <v>0</v>
      </c>
      <c r="O20" s="431">
        <f>N20-'6. SCO'!N20-'7. SCO-II'!O20</f>
        <v>0</v>
      </c>
      <c r="P20" s="608"/>
      <c r="Q20" s="608"/>
      <c r="R20" s="608"/>
    </row>
    <row r="21" spans="1:19" s="11" customFormat="1" ht="15.75" customHeight="1" x14ac:dyDescent="0.25">
      <c r="A21" s="606">
        <v>7</v>
      </c>
      <c r="B21" s="607">
        <f>'2. Prelim'!B30</f>
        <v>0</v>
      </c>
      <c r="C21" s="482">
        <f>'2. Prelim'!C30</f>
        <v>0</v>
      </c>
      <c r="D21" s="482">
        <f>'2A. RPS Class I Exempt'!E30</f>
        <v>0</v>
      </c>
      <c r="E21" s="482">
        <f>'2A. RPS Class I Exempt'!F30</f>
        <v>0</v>
      </c>
      <c r="F21" s="433"/>
      <c r="G21" s="433"/>
      <c r="H21" s="432"/>
      <c r="I21" s="432"/>
      <c r="J21" s="431">
        <f t="shared" si="0"/>
        <v>0</v>
      </c>
      <c r="K21" s="431">
        <f t="shared" si="1"/>
        <v>0</v>
      </c>
      <c r="L21" s="431">
        <f t="shared" si="2"/>
        <v>0</v>
      </c>
      <c r="M21" s="431">
        <f t="shared" si="3"/>
        <v>0</v>
      </c>
      <c r="N21" s="431">
        <f t="shared" si="4"/>
        <v>0</v>
      </c>
      <c r="O21" s="431">
        <f>N21-'6. SCO'!N21-'7. SCO-II'!O21</f>
        <v>0</v>
      </c>
      <c r="P21" s="608"/>
      <c r="Q21" s="608"/>
      <c r="R21" s="608"/>
    </row>
    <row r="22" spans="1:19" s="11" customFormat="1" ht="15.75" customHeight="1" x14ac:dyDescent="0.25">
      <c r="A22" s="606">
        <v>8</v>
      </c>
      <c r="B22" s="607">
        <f>'2. Prelim'!B31</f>
        <v>0</v>
      </c>
      <c r="C22" s="482">
        <f>'2. Prelim'!C31</f>
        <v>0</v>
      </c>
      <c r="D22" s="482">
        <f>'2A. RPS Class I Exempt'!E31</f>
        <v>0</v>
      </c>
      <c r="E22" s="482">
        <f>'2A. RPS Class I Exempt'!F31</f>
        <v>0</v>
      </c>
      <c r="F22" s="433"/>
      <c r="G22" s="433"/>
      <c r="H22" s="432"/>
      <c r="I22" s="432"/>
      <c r="J22" s="431">
        <f>MAX(O22-SUM(F22:I22),0)</f>
        <v>0</v>
      </c>
      <c r="K22" s="431">
        <f>SUM(F22:J22)</f>
        <v>0</v>
      </c>
      <c r="L22" s="431">
        <f>IF(D22&lt;=0,0,ROUNDUP(L$12*D22,0))</f>
        <v>0</v>
      </c>
      <c r="M22" s="431">
        <f>IF(E22&lt;=0,0,ROUNDUP(M$12*E22,0))</f>
        <v>0</v>
      </c>
      <c r="N22" s="431">
        <f>L22+M22</f>
        <v>0</v>
      </c>
      <c r="O22" s="431">
        <f>N22-'6. SCO'!N22-'7. SCO-II'!O22</f>
        <v>0</v>
      </c>
      <c r="P22" s="608"/>
      <c r="Q22" s="608"/>
      <c r="R22" s="608"/>
    </row>
    <row r="23" spans="1:19" s="11" customFormat="1" ht="15.75" customHeight="1" x14ac:dyDescent="0.25">
      <c r="A23" s="606">
        <v>9</v>
      </c>
      <c r="B23" s="607">
        <f>'2. Prelim'!B32</f>
        <v>0</v>
      </c>
      <c r="C23" s="482">
        <f>'2. Prelim'!C32</f>
        <v>0</v>
      </c>
      <c r="D23" s="482">
        <f>'2A. RPS Class I Exempt'!E32</f>
        <v>0</v>
      </c>
      <c r="E23" s="482">
        <f>'2A. RPS Class I Exempt'!F32</f>
        <v>0</v>
      </c>
      <c r="F23" s="433"/>
      <c r="G23" s="433"/>
      <c r="H23" s="432"/>
      <c r="I23" s="432"/>
      <c r="J23" s="431">
        <f t="shared" si="0"/>
        <v>0</v>
      </c>
      <c r="K23" s="431">
        <f t="shared" si="1"/>
        <v>0</v>
      </c>
      <c r="L23" s="431">
        <f t="shared" si="2"/>
        <v>0</v>
      </c>
      <c r="M23" s="431">
        <f t="shared" si="3"/>
        <v>0</v>
      </c>
      <c r="N23" s="431">
        <f t="shared" si="4"/>
        <v>0</v>
      </c>
      <c r="O23" s="431">
        <f>N23-'6. SCO'!N23-'7. SCO-II'!O23</f>
        <v>0</v>
      </c>
      <c r="P23" s="608"/>
      <c r="Q23" s="608"/>
      <c r="R23" s="608"/>
    </row>
    <row r="24" spans="1:19" s="11" customFormat="1" ht="15.75" customHeight="1" x14ac:dyDescent="0.25">
      <c r="A24" s="606">
        <v>10</v>
      </c>
      <c r="B24" s="607">
        <f>'2. Prelim'!B33</f>
        <v>0</v>
      </c>
      <c r="C24" s="482">
        <f>'2. Prelim'!C33</f>
        <v>0</v>
      </c>
      <c r="D24" s="482">
        <f>'2A. RPS Class I Exempt'!E33</f>
        <v>0</v>
      </c>
      <c r="E24" s="482">
        <f>'2A. RPS Class I Exempt'!F33</f>
        <v>0</v>
      </c>
      <c r="F24" s="433"/>
      <c r="G24" s="433"/>
      <c r="H24" s="432"/>
      <c r="I24" s="432"/>
      <c r="J24" s="431">
        <f>MAX(O24-SUM(F24:I24),0)</f>
        <v>0</v>
      </c>
      <c r="K24" s="431">
        <f>SUM(F24:J24)</f>
        <v>0</v>
      </c>
      <c r="L24" s="431">
        <f>IF(D24&lt;=0,0,ROUNDUP(L$12*D24,0))</f>
        <v>0</v>
      </c>
      <c r="M24" s="431">
        <f>IF(E24&lt;=0,0,ROUNDUP(M$12*E24,0))</f>
        <v>0</v>
      </c>
      <c r="N24" s="431">
        <f>L24+M24</f>
        <v>0</v>
      </c>
      <c r="O24" s="431">
        <f>N24-'6. SCO'!N24-'7. SCO-II'!O24</f>
        <v>0</v>
      </c>
      <c r="P24" s="608"/>
      <c r="Q24" s="608"/>
      <c r="R24" s="608"/>
    </row>
    <row r="25" spans="1:19" s="11" customFormat="1" ht="13" x14ac:dyDescent="0.25">
      <c r="A25" s="609"/>
      <c r="B25" s="610" t="s">
        <v>715</v>
      </c>
      <c r="C25" s="611">
        <f>'2. Prelim'!C34</f>
        <v>0</v>
      </c>
      <c r="D25" s="611">
        <f>'2A. RPS Class I Exempt'!E34</f>
        <v>0</v>
      </c>
      <c r="E25" s="611">
        <f>'2A. RPS Class I Exempt'!F34</f>
        <v>0</v>
      </c>
      <c r="F25" s="173">
        <f t="shared" ref="F25:O25" si="5">SUM(F15:F24)</f>
        <v>0</v>
      </c>
      <c r="G25" s="173">
        <f t="shared" si="5"/>
        <v>0</v>
      </c>
      <c r="H25" s="173">
        <f t="shared" si="5"/>
        <v>0</v>
      </c>
      <c r="I25" s="173">
        <f t="shared" si="5"/>
        <v>0</v>
      </c>
      <c r="J25" s="447">
        <f t="shared" si="5"/>
        <v>0</v>
      </c>
      <c r="K25" s="447">
        <f t="shared" si="5"/>
        <v>0</v>
      </c>
      <c r="L25" s="447">
        <f t="shared" si="5"/>
        <v>0</v>
      </c>
      <c r="M25" s="447">
        <f t="shared" si="5"/>
        <v>0</v>
      </c>
      <c r="N25" s="447">
        <f t="shared" si="5"/>
        <v>0</v>
      </c>
      <c r="O25" s="447">
        <f t="shared" si="5"/>
        <v>0</v>
      </c>
      <c r="P25" s="173">
        <f>IF(K25&gt;O25,K25-O25,0)</f>
        <v>0</v>
      </c>
      <c r="Q25" s="173">
        <f>ROUNDDOWN($Q$12*O25,0)</f>
        <v>0</v>
      </c>
      <c r="R25" s="173">
        <f>MIN(P25,Q25)</f>
        <v>0</v>
      </c>
    </row>
    <row r="26" spans="1:19" s="11" customFormat="1" ht="13" x14ac:dyDescent="0.25">
      <c r="A26" s="41"/>
      <c r="B26" s="370"/>
      <c r="C26" s="52"/>
      <c r="D26" s="52"/>
      <c r="F26"/>
      <c r="G26" s="129">
        <f>'4. Errant'!F14</f>
        <v>0</v>
      </c>
      <c r="I26" s="52"/>
      <c r="J26" s="52"/>
      <c r="K26" s="52"/>
      <c r="L26" s="52"/>
      <c r="M26" s="52"/>
      <c r="N26" s="52"/>
      <c r="O26" s="52"/>
      <c r="P26" s="52"/>
      <c r="Q26" s="52"/>
      <c r="R26" s="52"/>
      <c r="S26" s="17"/>
    </row>
    <row r="27" spans="1:19" s="11" customFormat="1" ht="13.5" thickBot="1" x14ac:dyDescent="0.3">
      <c r="A27" s="41"/>
      <c r="B27" s="370"/>
      <c r="C27" s="52"/>
      <c r="D27" s="52"/>
      <c r="F27"/>
      <c r="G27" s="330" t="s">
        <v>716</v>
      </c>
      <c r="H27" s="366"/>
      <c r="I27" s="52"/>
      <c r="J27" s="52"/>
      <c r="K27" s="52"/>
      <c r="L27" s="52"/>
      <c r="M27" s="52"/>
      <c r="N27" s="52"/>
      <c r="O27" s="52"/>
      <c r="P27" s="52"/>
      <c r="Q27" s="52"/>
      <c r="R27" s="52"/>
      <c r="S27" s="17"/>
    </row>
    <row r="28" spans="1:19" ht="13" thickBot="1" x14ac:dyDescent="0.3">
      <c r="A28" s="48"/>
      <c r="B28" s="8"/>
      <c r="C28" t="s">
        <v>717</v>
      </c>
      <c r="P28" s="14"/>
      <c r="Q28" s="14"/>
      <c r="R28" s="14"/>
    </row>
    <row r="29" spans="1:19" s="3" customFormat="1" ht="4.5" customHeight="1" thickBot="1" x14ac:dyDescent="0.3">
      <c r="A29" s="362"/>
      <c r="B29" s="873"/>
      <c r="C29" s="874"/>
      <c r="D29" s="874"/>
      <c r="E29" s="362"/>
      <c r="F29" s="362"/>
      <c r="G29" s="362"/>
      <c r="H29" s="362"/>
      <c r="I29" s="362"/>
      <c r="J29" s="362"/>
      <c r="K29" s="362"/>
      <c r="L29" s="362"/>
      <c r="M29" s="362"/>
      <c r="N29" s="362"/>
      <c r="O29" s="362"/>
      <c r="P29" s="362"/>
      <c r="Q29" s="362"/>
      <c r="R29" s="362"/>
    </row>
    <row r="30" spans="1:19" s="7" customFormat="1" ht="13.5" customHeight="1" thickBot="1" x14ac:dyDescent="0.3">
      <c r="A30" s="49"/>
      <c r="B30" s="371"/>
      <c r="C30" s="130" t="s">
        <v>986</v>
      </c>
      <c r="D30" s="49"/>
      <c r="E30" s="49"/>
      <c r="F30" s="49"/>
      <c r="G30" s="49"/>
      <c r="H30" s="49"/>
      <c r="I30" s="49"/>
      <c r="J30" s="49"/>
      <c r="K30" s="49"/>
      <c r="L30" s="49"/>
      <c r="M30" s="49"/>
      <c r="N30" s="49"/>
      <c r="O30" s="49"/>
      <c r="P30" s="49"/>
      <c r="Q30" s="49"/>
      <c r="R30" s="49"/>
      <c r="S30" s="13"/>
    </row>
  </sheetData>
  <sheetProtection algorithmName="SHA-512" hashValue="Ix6lwI6yCpHnsG8HqeBnNNczAWvInI295GB4tsdhiWaI/s94YiJ1miUuLzih/O035eVabncwrRofackux4b85A==" saltValue="ALLxah94rdoqNVYuexSVAw==" spinCount="100000" sheet="1" objects="1" scenarios="1"/>
  <protectedRanges>
    <protectedRange sqref="F15:I24" name="Range1"/>
    <protectedRange sqref="D15:D25" name="Range1_1"/>
  </protectedRanges>
  <mergeCells count="7">
    <mergeCell ref="B29:D29"/>
    <mergeCell ref="B1:R1"/>
    <mergeCell ref="B3:R3"/>
    <mergeCell ref="B5:R5"/>
    <mergeCell ref="B6:G6"/>
    <mergeCell ref="B9:Q9"/>
    <mergeCell ref="B7:Q7"/>
  </mergeCells>
  <phoneticPr fontId="21" type="noConversion"/>
  <printOptions horizontalCentered="1" verticalCentered="1"/>
  <pageMargins left="0.25" right="0.25" top="0.75" bottom="0.75" header="0" footer="0.3"/>
  <pageSetup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0F5A-6D81-4C38-B5CC-3692013D0523}">
  <dimension ref="A1:DC46"/>
  <sheetViews>
    <sheetView showGridLines="0" topLeftCell="E16" zoomScale="90" zoomScaleNormal="90" zoomScaleSheetLayoutView="80" zoomScalePageLayoutView="90" workbookViewId="0"/>
  </sheetViews>
  <sheetFormatPr defaultColWidth="8.81640625" defaultRowHeight="13" x14ac:dyDescent="0.3"/>
  <cols>
    <col min="1" max="1" width="3" style="402" bestFit="1" customWidth="1"/>
    <col min="2" max="2" width="20.54296875" style="402" customWidth="1"/>
    <col min="3" max="3" width="12.6328125" style="402" customWidth="1"/>
    <col min="4" max="5" width="12.54296875" style="402" customWidth="1"/>
    <col min="6" max="6" width="13.453125" style="402" customWidth="1"/>
    <col min="7" max="7" width="12.54296875" style="402" bestFit="1" customWidth="1"/>
    <col min="8" max="9" width="12.54296875" style="402" customWidth="1"/>
    <col min="10" max="10" width="11.81640625" style="402" customWidth="1"/>
    <col min="11" max="17" width="10.453125" style="402" customWidth="1"/>
    <col min="18" max="16384" width="8.81640625" style="402"/>
  </cols>
  <sheetData>
    <row r="1" spans="1:107" ht="18.75" customHeight="1" x14ac:dyDescent="0.3">
      <c r="B1" s="867" t="str">
        <f>'2. Prelim'!B1:E1</f>
        <v>RPS/APS/CPS/CES 2023 Annual Compliance Workbook</v>
      </c>
      <c r="C1" s="867"/>
      <c r="D1" s="867"/>
      <c r="E1" s="867"/>
      <c r="F1" s="867"/>
      <c r="G1" s="867"/>
      <c r="H1" s="867"/>
      <c r="I1" s="867"/>
      <c r="J1" s="867"/>
      <c r="K1" s="867"/>
      <c r="L1" s="867"/>
      <c r="M1" s="867"/>
      <c r="N1" s="867"/>
      <c r="O1" s="867"/>
      <c r="P1" s="867"/>
      <c r="Q1" s="867"/>
      <c r="R1" s="867"/>
    </row>
    <row r="2" spans="1:107" ht="7.5" customHeight="1" thickBot="1" x14ac:dyDescent="0.4">
      <c r="A2" s="403"/>
      <c r="B2" s="53"/>
      <c r="C2" s="53"/>
      <c r="D2" s="53"/>
      <c r="E2" s="404"/>
      <c r="F2" s="53"/>
      <c r="G2" s="53"/>
      <c r="H2" s="53"/>
      <c r="I2" s="405"/>
      <c r="J2" s="405"/>
      <c r="K2" s="405"/>
      <c r="L2" s="405"/>
      <c r="M2" s="405"/>
      <c r="N2" s="405"/>
      <c r="O2" s="405"/>
      <c r="P2" s="405"/>
      <c r="Q2" s="405"/>
    </row>
    <row r="3" spans="1:107" s="407" customFormat="1" ht="15" customHeight="1" thickBot="1" x14ac:dyDescent="0.3">
      <c r="A3" s="406"/>
      <c r="B3" s="805" t="s">
        <v>691</v>
      </c>
      <c r="C3" s="806"/>
      <c r="D3" s="806"/>
      <c r="E3" s="806"/>
      <c r="F3" s="806"/>
      <c r="G3" s="806"/>
      <c r="H3" s="806"/>
      <c r="I3" s="806"/>
      <c r="J3" s="806"/>
      <c r="K3" s="806"/>
      <c r="L3" s="806"/>
      <c r="M3" s="806"/>
      <c r="N3" s="806"/>
      <c r="O3" s="806"/>
      <c r="P3" s="806"/>
      <c r="Q3" s="807"/>
    </row>
    <row r="4" spans="1:107" s="406" customFormat="1" ht="7.5" customHeight="1" x14ac:dyDescent="0.25">
      <c r="B4" s="384" t="s">
        <v>629</v>
      </c>
      <c r="C4" s="384"/>
      <c r="D4" s="384"/>
      <c r="E4" s="384"/>
      <c r="F4" s="384"/>
      <c r="G4" s="384"/>
      <c r="H4" s="30"/>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row>
    <row r="5" spans="1:107" ht="22.5" customHeight="1" x14ac:dyDescent="0.35">
      <c r="A5" s="408"/>
      <c r="B5" s="875">
        <f>'1. FilerInfo'!C18</f>
        <v>0</v>
      </c>
      <c r="C5" s="875"/>
      <c r="D5" s="875"/>
      <c r="E5" s="875"/>
      <c r="F5" s="875"/>
      <c r="G5" s="875"/>
      <c r="H5" s="875"/>
      <c r="I5" s="875"/>
      <c r="J5" s="875"/>
      <c r="K5" s="875"/>
      <c r="L5" s="875"/>
      <c r="M5" s="875"/>
      <c r="N5" s="875"/>
      <c r="O5" s="875"/>
      <c r="P5" s="875"/>
      <c r="Q5" s="875"/>
      <c r="R5" s="875"/>
    </row>
    <row r="6" spans="1:107" s="409" customFormat="1" ht="7.5" customHeight="1" x14ac:dyDescent="0.35">
      <c r="A6" s="408"/>
      <c r="B6" s="881"/>
      <c r="C6" s="881"/>
      <c r="D6" s="881"/>
      <c r="E6" s="881"/>
      <c r="F6" s="881"/>
      <c r="G6" s="53"/>
      <c r="H6" s="53"/>
      <c r="I6" s="53"/>
      <c r="J6" s="53"/>
      <c r="K6" s="53"/>
      <c r="L6" s="53"/>
      <c r="M6" s="53"/>
      <c r="N6" s="53"/>
      <c r="O6" s="53"/>
      <c r="P6" s="53"/>
      <c r="Q6" s="53"/>
    </row>
    <row r="7" spans="1:107" s="409" customFormat="1" ht="15" customHeight="1" x14ac:dyDescent="0.35">
      <c r="A7" s="53"/>
      <c r="B7" s="882" t="s">
        <v>692</v>
      </c>
      <c r="C7" s="882"/>
      <c r="D7" s="882"/>
      <c r="E7" s="882"/>
      <c r="F7" s="882"/>
      <c r="G7" s="882"/>
      <c r="H7" s="882"/>
      <c r="I7" s="882"/>
      <c r="J7" s="882"/>
      <c r="K7" s="882"/>
      <c r="L7" s="882"/>
      <c r="M7" s="882"/>
      <c r="N7" s="882"/>
      <c r="O7" s="882"/>
      <c r="P7" s="882"/>
      <c r="Q7" s="882"/>
    </row>
    <row r="8" spans="1:107" s="409" customFormat="1" ht="7.5" customHeight="1" thickBot="1" x14ac:dyDescent="0.4">
      <c r="A8" s="53"/>
      <c r="B8" s="410"/>
      <c r="C8" s="410"/>
      <c r="D8" s="410"/>
      <c r="E8" s="410"/>
      <c r="F8" s="410"/>
      <c r="G8" s="410"/>
      <c r="H8" s="411"/>
      <c r="I8" s="53"/>
      <c r="J8" s="53"/>
      <c r="K8" s="53"/>
      <c r="L8" s="53"/>
      <c r="M8" s="53"/>
      <c r="N8" s="53"/>
      <c r="O8" s="53"/>
      <c r="P8" s="53"/>
      <c r="Q8" s="53"/>
    </row>
    <row r="9" spans="1:107" s="413" customFormat="1" ht="19.5" customHeight="1" thickBot="1" x14ac:dyDescent="0.4">
      <c r="A9" s="412"/>
      <c r="B9" s="883" t="s">
        <v>921</v>
      </c>
      <c r="C9" s="884"/>
      <c r="D9" s="884"/>
      <c r="E9" s="884"/>
      <c r="F9" s="884"/>
      <c r="G9" s="884"/>
      <c r="H9" s="884"/>
      <c r="I9" s="884"/>
      <c r="J9" s="884"/>
      <c r="K9" s="884"/>
      <c r="L9" s="884"/>
      <c r="M9" s="884"/>
      <c r="N9" s="884"/>
      <c r="O9" s="884"/>
      <c r="P9" s="884"/>
      <c r="Q9" s="885"/>
    </row>
    <row r="10" spans="1:107" ht="7.5" customHeight="1" x14ac:dyDescent="0.3">
      <c r="A10" s="405"/>
      <c r="B10" s="405"/>
      <c r="C10" s="405"/>
      <c r="D10" s="405"/>
      <c r="E10" s="405"/>
      <c r="F10" s="405"/>
      <c r="G10" s="405"/>
      <c r="H10" s="414"/>
      <c r="I10" s="405"/>
      <c r="J10" s="405"/>
      <c r="K10" s="405"/>
      <c r="L10" s="405"/>
      <c r="M10" s="405"/>
      <c r="N10" s="405"/>
    </row>
    <row r="11" spans="1:107" s="415" customFormat="1" ht="9.75" customHeight="1" x14ac:dyDescent="0.25">
      <c r="A11" s="612" t="s">
        <v>582</v>
      </c>
      <c r="B11" s="612" t="s">
        <v>583</v>
      </c>
      <c r="C11" s="612" t="s">
        <v>584</v>
      </c>
      <c r="D11" s="612" t="s">
        <v>622</v>
      </c>
      <c r="E11" s="612" t="s">
        <v>623</v>
      </c>
      <c r="F11" s="612" t="s">
        <v>624</v>
      </c>
      <c r="G11" s="612" t="s">
        <v>645</v>
      </c>
      <c r="H11" s="612" t="s">
        <v>646</v>
      </c>
      <c r="I11" s="612" t="s">
        <v>694</v>
      </c>
      <c r="J11" s="612" t="s">
        <v>695</v>
      </c>
      <c r="K11" s="612" t="s">
        <v>696</v>
      </c>
      <c r="L11" s="612" t="s">
        <v>697</v>
      </c>
      <c r="M11" s="613" t="s">
        <v>698</v>
      </c>
      <c r="N11" s="613" t="s">
        <v>699</v>
      </c>
      <c r="O11" s="613" t="s">
        <v>700</v>
      </c>
      <c r="P11" s="613" t="s">
        <v>701</v>
      </c>
      <c r="Q11" s="613" t="s">
        <v>702</v>
      </c>
    </row>
    <row r="12" spans="1:107" ht="17.25" customHeight="1" x14ac:dyDescent="0.3">
      <c r="A12" s="614"/>
      <c r="B12" s="614"/>
      <c r="C12" s="614"/>
      <c r="D12" s="614"/>
      <c r="E12" s="614"/>
      <c r="F12" s="614"/>
      <c r="G12" s="614"/>
      <c r="H12" s="614"/>
      <c r="I12" s="615" t="s">
        <v>704</v>
      </c>
      <c r="J12" s="614"/>
      <c r="K12" s="615"/>
      <c r="L12" s="616">
        <v>2.7520000000000001E-3</v>
      </c>
      <c r="M12" s="616">
        <v>9.2540000000000001E-3</v>
      </c>
      <c r="N12" s="880" t="s">
        <v>719</v>
      </c>
      <c r="O12" s="880"/>
      <c r="P12" s="617">
        <v>0.1</v>
      </c>
      <c r="Q12" s="618"/>
    </row>
    <row r="13" spans="1:107" ht="122.25" customHeight="1" x14ac:dyDescent="0.3">
      <c r="A13" s="619"/>
      <c r="B13" s="602" t="s">
        <v>706</v>
      </c>
      <c r="C13" s="620" t="s">
        <v>929</v>
      </c>
      <c r="D13" s="621" t="s">
        <v>924</v>
      </c>
      <c r="E13" s="621" t="s">
        <v>925</v>
      </c>
      <c r="F13" s="602" t="s">
        <v>720</v>
      </c>
      <c r="G13" s="620" t="s">
        <v>721</v>
      </c>
      <c r="H13" s="620" t="s">
        <v>1035</v>
      </c>
      <c r="I13" s="620" t="s">
        <v>1036</v>
      </c>
      <c r="J13" s="602" t="s">
        <v>722</v>
      </c>
      <c r="K13" s="602" t="s">
        <v>723</v>
      </c>
      <c r="L13" s="622" t="s">
        <v>982</v>
      </c>
      <c r="M13" s="622" t="s">
        <v>983</v>
      </c>
      <c r="N13" s="622" t="s">
        <v>724</v>
      </c>
      <c r="O13" s="620" t="s">
        <v>725</v>
      </c>
      <c r="P13" s="602" t="s">
        <v>726</v>
      </c>
      <c r="Q13" s="623" t="s">
        <v>932</v>
      </c>
    </row>
    <row r="14" spans="1:107" s="416" customFormat="1" ht="9.75" customHeight="1" x14ac:dyDescent="0.25">
      <c r="A14" s="618"/>
      <c r="B14" s="618"/>
      <c r="C14" s="612" t="s">
        <v>587</v>
      </c>
      <c r="D14" s="612" t="s">
        <v>587</v>
      </c>
      <c r="E14" s="612" t="s">
        <v>587</v>
      </c>
      <c r="F14" s="612" t="s">
        <v>587</v>
      </c>
      <c r="G14" s="612" t="s">
        <v>587</v>
      </c>
      <c r="H14" s="612" t="s">
        <v>587</v>
      </c>
      <c r="I14" s="612" t="s">
        <v>587</v>
      </c>
      <c r="J14" s="612" t="s">
        <v>587</v>
      </c>
      <c r="K14" s="612" t="s">
        <v>587</v>
      </c>
      <c r="L14" s="612" t="s">
        <v>587</v>
      </c>
      <c r="M14" s="612" t="s">
        <v>587</v>
      </c>
      <c r="N14" s="612" t="s">
        <v>587</v>
      </c>
      <c r="O14" s="612" t="s">
        <v>587</v>
      </c>
      <c r="P14" s="612" t="s">
        <v>587</v>
      </c>
      <c r="Q14" s="612" t="s">
        <v>587</v>
      </c>
    </row>
    <row r="15" spans="1:107" s="417" customFormat="1" ht="15.75" customHeight="1" x14ac:dyDescent="0.25">
      <c r="A15" s="624">
        <v>1</v>
      </c>
      <c r="B15" s="607">
        <f>'2. Prelim'!B24</f>
        <v>0</v>
      </c>
      <c r="C15" s="482">
        <f>'2. Prelim'!C24</f>
        <v>0</v>
      </c>
      <c r="D15" s="482">
        <f>'2B. SCO Exempt'!E22</f>
        <v>0</v>
      </c>
      <c r="E15" s="482">
        <f>'2B. SCO Exempt'!F22</f>
        <v>0</v>
      </c>
      <c r="F15" s="433"/>
      <c r="G15" s="433"/>
      <c r="H15" s="433"/>
      <c r="I15" s="433"/>
      <c r="J15" s="447">
        <f>MAX(N15-SUM(F15:I15),0)</f>
        <v>0</v>
      </c>
      <c r="K15" s="447">
        <f t="shared" ref="K15:K24" si="0">SUM(F15:J15)</f>
        <v>0</v>
      </c>
      <c r="L15" s="447">
        <f>ROUNDUP((L$12*D15),0)</f>
        <v>0</v>
      </c>
      <c r="M15" s="447">
        <f>ROUNDUP((M$12*E15),0)</f>
        <v>0</v>
      </c>
      <c r="N15" s="447">
        <f>L15+M15</f>
        <v>0</v>
      </c>
      <c r="O15" s="608"/>
      <c r="P15" s="608"/>
      <c r="Q15" s="608"/>
    </row>
    <row r="16" spans="1:107" s="417" customFormat="1" ht="15.75" customHeight="1" x14ac:dyDescent="0.25">
      <c r="A16" s="624">
        <v>2</v>
      </c>
      <c r="B16" s="607">
        <f>'2. Prelim'!B25</f>
        <v>0</v>
      </c>
      <c r="C16" s="482">
        <f>'2. Prelim'!C25</f>
        <v>0</v>
      </c>
      <c r="D16" s="482">
        <f>'2B. SCO Exempt'!E23</f>
        <v>0</v>
      </c>
      <c r="E16" s="482">
        <f>'2B. SCO Exempt'!F23</f>
        <v>0</v>
      </c>
      <c r="F16" s="433"/>
      <c r="G16" s="433"/>
      <c r="H16" s="433"/>
      <c r="I16" s="433"/>
      <c r="J16" s="447">
        <f t="shared" ref="J16:J23" si="1">MAX(N16-SUM(F16:I16),0)</f>
        <v>0</v>
      </c>
      <c r="K16" s="447">
        <f t="shared" si="0"/>
        <v>0</v>
      </c>
      <c r="L16" s="447">
        <f t="shared" ref="L16:M23" si="2">ROUNDUP((L$12*D16),0)</f>
        <v>0</v>
      </c>
      <c r="M16" s="447">
        <f t="shared" si="2"/>
        <v>0</v>
      </c>
      <c r="N16" s="447">
        <f t="shared" ref="N16:N23" si="3">L16+M16</f>
        <v>0</v>
      </c>
      <c r="O16" s="608"/>
      <c r="P16" s="608"/>
      <c r="Q16" s="608"/>
    </row>
    <row r="17" spans="1:17" s="417" customFormat="1" ht="15.75" customHeight="1" x14ac:dyDescent="0.25">
      <c r="A17" s="624">
        <v>3</v>
      </c>
      <c r="B17" s="607">
        <f>'2. Prelim'!B26</f>
        <v>0</v>
      </c>
      <c r="C17" s="482">
        <f>'2. Prelim'!C26</f>
        <v>0</v>
      </c>
      <c r="D17" s="482">
        <f>'2B. SCO Exempt'!E24</f>
        <v>0</v>
      </c>
      <c r="E17" s="482">
        <f>'2B. SCO Exempt'!F24</f>
        <v>0</v>
      </c>
      <c r="F17" s="433"/>
      <c r="G17" s="433"/>
      <c r="H17" s="433"/>
      <c r="I17" s="433"/>
      <c r="J17" s="447">
        <f t="shared" si="1"/>
        <v>0</v>
      </c>
      <c r="K17" s="447">
        <f t="shared" si="0"/>
        <v>0</v>
      </c>
      <c r="L17" s="447">
        <f t="shared" si="2"/>
        <v>0</v>
      </c>
      <c r="M17" s="447">
        <f t="shared" si="2"/>
        <v>0</v>
      </c>
      <c r="N17" s="447">
        <f t="shared" si="3"/>
        <v>0</v>
      </c>
      <c r="O17" s="608"/>
      <c r="P17" s="608"/>
      <c r="Q17" s="608"/>
    </row>
    <row r="18" spans="1:17" s="417" customFormat="1" ht="15.75" customHeight="1" x14ac:dyDescent="0.25">
      <c r="A18" s="624">
        <v>4</v>
      </c>
      <c r="B18" s="607">
        <f>'2. Prelim'!B27</f>
        <v>0</v>
      </c>
      <c r="C18" s="482">
        <f>'2. Prelim'!C27</f>
        <v>0</v>
      </c>
      <c r="D18" s="482">
        <f>'2B. SCO Exempt'!E25</f>
        <v>0</v>
      </c>
      <c r="E18" s="482">
        <f>'2B. SCO Exempt'!F25</f>
        <v>0</v>
      </c>
      <c r="F18" s="433"/>
      <c r="G18" s="433"/>
      <c r="H18" s="433"/>
      <c r="I18" s="433"/>
      <c r="J18" s="447">
        <f t="shared" si="1"/>
        <v>0</v>
      </c>
      <c r="K18" s="447">
        <f t="shared" si="0"/>
        <v>0</v>
      </c>
      <c r="L18" s="447">
        <f t="shared" si="2"/>
        <v>0</v>
      </c>
      <c r="M18" s="447">
        <f t="shared" si="2"/>
        <v>0</v>
      </c>
      <c r="N18" s="447">
        <f t="shared" si="3"/>
        <v>0</v>
      </c>
      <c r="O18" s="608"/>
      <c r="P18" s="608"/>
      <c r="Q18" s="608"/>
    </row>
    <row r="19" spans="1:17" s="417" customFormat="1" ht="15.75" customHeight="1" x14ac:dyDescent="0.25">
      <c r="A19" s="624">
        <v>5</v>
      </c>
      <c r="B19" s="607">
        <f>'2. Prelim'!B28</f>
        <v>0</v>
      </c>
      <c r="C19" s="482">
        <f>'2. Prelim'!C28</f>
        <v>0</v>
      </c>
      <c r="D19" s="482">
        <f>'2B. SCO Exempt'!E26</f>
        <v>0</v>
      </c>
      <c r="E19" s="482">
        <f>'2B. SCO Exempt'!F26</f>
        <v>0</v>
      </c>
      <c r="F19" s="433"/>
      <c r="G19" s="433"/>
      <c r="H19" s="433"/>
      <c r="I19" s="433"/>
      <c r="J19" s="447">
        <f t="shared" si="1"/>
        <v>0</v>
      </c>
      <c r="K19" s="447">
        <f t="shared" si="0"/>
        <v>0</v>
      </c>
      <c r="L19" s="447">
        <f t="shared" si="2"/>
        <v>0</v>
      </c>
      <c r="M19" s="447">
        <f t="shared" si="2"/>
        <v>0</v>
      </c>
      <c r="N19" s="447">
        <f t="shared" si="3"/>
        <v>0</v>
      </c>
      <c r="O19" s="608"/>
      <c r="P19" s="608"/>
      <c r="Q19" s="608"/>
    </row>
    <row r="20" spans="1:17" s="417" customFormat="1" ht="15.75" customHeight="1" x14ac:dyDescent="0.25">
      <c r="A20" s="624">
        <v>6</v>
      </c>
      <c r="B20" s="607">
        <f>'2. Prelim'!B29</f>
        <v>0</v>
      </c>
      <c r="C20" s="482">
        <f>'2. Prelim'!C29</f>
        <v>0</v>
      </c>
      <c r="D20" s="482">
        <f>'2B. SCO Exempt'!E27</f>
        <v>0</v>
      </c>
      <c r="E20" s="482">
        <f>'2B. SCO Exempt'!F27</f>
        <v>0</v>
      </c>
      <c r="F20" s="433"/>
      <c r="G20" s="433"/>
      <c r="H20" s="433"/>
      <c r="I20" s="433"/>
      <c r="J20" s="447">
        <f t="shared" si="1"/>
        <v>0</v>
      </c>
      <c r="K20" s="447">
        <f t="shared" si="0"/>
        <v>0</v>
      </c>
      <c r="L20" s="447">
        <f t="shared" si="2"/>
        <v>0</v>
      </c>
      <c r="M20" s="447">
        <f t="shared" si="2"/>
        <v>0</v>
      </c>
      <c r="N20" s="447">
        <f t="shared" si="3"/>
        <v>0</v>
      </c>
      <c r="O20" s="608"/>
      <c r="P20" s="608"/>
      <c r="Q20" s="608"/>
    </row>
    <row r="21" spans="1:17" s="417" customFormat="1" ht="15.75" customHeight="1" x14ac:dyDescent="0.25">
      <c r="A21" s="624">
        <v>7</v>
      </c>
      <c r="B21" s="607">
        <f>'2. Prelim'!B30</f>
        <v>0</v>
      </c>
      <c r="C21" s="482">
        <f>'2. Prelim'!C30</f>
        <v>0</v>
      </c>
      <c r="D21" s="482">
        <f>'2B. SCO Exempt'!E28</f>
        <v>0</v>
      </c>
      <c r="E21" s="482">
        <f>'2B. SCO Exempt'!F28</f>
        <v>0</v>
      </c>
      <c r="F21" s="433"/>
      <c r="G21" s="433"/>
      <c r="H21" s="433"/>
      <c r="I21" s="433"/>
      <c r="J21" s="447">
        <f t="shared" si="1"/>
        <v>0</v>
      </c>
      <c r="K21" s="447">
        <f t="shared" si="0"/>
        <v>0</v>
      </c>
      <c r="L21" s="447">
        <f t="shared" si="2"/>
        <v>0</v>
      </c>
      <c r="M21" s="447">
        <f t="shared" si="2"/>
        <v>0</v>
      </c>
      <c r="N21" s="447">
        <f t="shared" si="3"/>
        <v>0</v>
      </c>
      <c r="O21" s="608"/>
      <c r="P21" s="608"/>
      <c r="Q21" s="608"/>
    </row>
    <row r="22" spans="1:17" s="417" customFormat="1" ht="15.75" customHeight="1" x14ac:dyDescent="0.25">
      <c r="A22" s="624">
        <v>8</v>
      </c>
      <c r="B22" s="607">
        <f>'2. Prelim'!B31</f>
        <v>0</v>
      </c>
      <c r="C22" s="482">
        <f>'2. Prelim'!C31</f>
        <v>0</v>
      </c>
      <c r="D22" s="482">
        <f>'2B. SCO Exempt'!E29</f>
        <v>0</v>
      </c>
      <c r="E22" s="482">
        <f>'2B. SCO Exempt'!F29</f>
        <v>0</v>
      </c>
      <c r="F22" s="433"/>
      <c r="G22" s="433"/>
      <c r="H22" s="433"/>
      <c r="I22" s="433"/>
      <c r="J22" s="447">
        <f t="shared" si="1"/>
        <v>0</v>
      </c>
      <c r="K22" s="447">
        <f t="shared" si="0"/>
        <v>0</v>
      </c>
      <c r="L22" s="447">
        <f t="shared" si="2"/>
        <v>0</v>
      </c>
      <c r="M22" s="447">
        <f t="shared" si="2"/>
        <v>0</v>
      </c>
      <c r="N22" s="447">
        <f t="shared" si="3"/>
        <v>0</v>
      </c>
      <c r="O22" s="608"/>
      <c r="P22" s="608"/>
      <c r="Q22" s="608"/>
    </row>
    <row r="23" spans="1:17" s="417" customFormat="1" ht="15.75" customHeight="1" x14ac:dyDescent="0.25">
      <c r="A23" s="624">
        <v>9</v>
      </c>
      <c r="B23" s="607">
        <f>'2. Prelim'!B32</f>
        <v>0</v>
      </c>
      <c r="C23" s="482">
        <f>'2. Prelim'!C32</f>
        <v>0</v>
      </c>
      <c r="D23" s="482">
        <f>'2B. SCO Exempt'!E30</f>
        <v>0</v>
      </c>
      <c r="E23" s="482">
        <f>'2B. SCO Exempt'!F30</f>
        <v>0</v>
      </c>
      <c r="F23" s="433"/>
      <c r="G23" s="433"/>
      <c r="H23" s="433"/>
      <c r="I23" s="433"/>
      <c r="J23" s="447">
        <f t="shared" si="1"/>
        <v>0</v>
      </c>
      <c r="K23" s="447">
        <f t="shared" si="0"/>
        <v>0</v>
      </c>
      <c r="L23" s="447">
        <f t="shared" si="2"/>
        <v>0</v>
      </c>
      <c r="M23" s="447">
        <f t="shared" si="2"/>
        <v>0</v>
      </c>
      <c r="N23" s="447">
        <f t="shared" si="3"/>
        <v>0</v>
      </c>
      <c r="O23" s="608"/>
      <c r="P23" s="608"/>
      <c r="Q23" s="608"/>
    </row>
    <row r="24" spans="1:17" s="417" customFormat="1" ht="15.75" customHeight="1" x14ac:dyDescent="0.25">
      <c r="A24" s="624">
        <v>10</v>
      </c>
      <c r="B24" s="607">
        <f>'2. Prelim'!B33</f>
        <v>0</v>
      </c>
      <c r="C24" s="482">
        <f>'2. Prelim'!C33</f>
        <v>0</v>
      </c>
      <c r="D24" s="482">
        <f>'2B. SCO Exempt'!E31</f>
        <v>0</v>
      </c>
      <c r="E24" s="482">
        <f>'2B. SCO Exempt'!F31</f>
        <v>0</v>
      </c>
      <c r="F24" s="433"/>
      <c r="G24" s="433"/>
      <c r="H24" s="433"/>
      <c r="I24" s="433"/>
      <c r="J24" s="447">
        <f>MAX(N24-SUM(F24:I24),0)</f>
        <v>0</v>
      </c>
      <c r="K24" s="447">
        <f t="shared" si="0"/>
        <v>0</v>
      </c>
      <c r="L24" s="447">
        <f>ROUNDUP((L$12*D24),0)</f>
        <v>0</v>
      </c>
      <c r="M24" s="447">
        <f>ROUNDUP((M$12*E24),0)</f>
        <v>0</v>
      </c>
      <c r="N24" s="447">
        <f>L24+M24</f>
        <v>0</v>
      </c>
      <c r="O24" s="608"/>
      <c r="P24" s="608"/>
      <c r="Q24" s="608"/>
    </row>
    <row r="25" spans="1:17" s="417" customFormat="1" ht="13" customHeight="1" x14ac:dyDescent="0.25">
      <c r="A25" s="625"/>
      <c r="B25" s="626" t="s">
        <v>715</v>
      </c>
      <c r="C25" s="611">
        <f>'2. Prelim'!C34</f>
        <v>0</v>
      </c>
      <c r="D25" s="611">
        <f>'2B. SCO Exempt'!E32</f>
        <v>0</v>
      </c>
      <c r="E25" s="611">
        <f>'2B. SCO Exempt'!F32</f>
        <v>0</v>
      </c>
      <c r="F25" s="447">
        <f>SUM(F15:F23)</f>
        <v>0</v>
      </c>
      <c r="G25" s="447">
        <f>SUM(G15:G23)</f>
        <v>0</v>
      </c>
      <c r="H25" s="447">
        <f>SUM(H15:H23)</f>
        <v>0</v>
      </c>
      <c r="I25" s="447">
        <f>SUM(I15:I23)</f>
        <v>0</v>
      </c>
      <c r="J25" s="447">
        <f>ROUND(SUM(J15:J24),0)</f>
        <v>0</v>
      </c>
      <c r="K25" s="447">
        <f>ROUND(SUM(K15:K24),0)</f>
        <v>0</v>
      </c>
      <c r="L25" s="447">
        <f>ROUND(SUM(L15:L24),0)</f>
        <v>0</v>
      </c>
      <c r="M25" s="447">
        <f>ROUND(SUM(M15:M24),0)</f>
        <v>0</v>
      </c>
      <c r="N25" s="447">
        <f>ROUND(SUM(N15:N24),0)</f>
        <v>0</v>
      </c>
      <c r="O25" s="627">
        <f>IF(K25&gt;N25,K25-N25,0)</f>
        <v>0</v>
      </c>
      <c r="P25" s="627">
        <f>ROUNDDOWN($P$12*N25,0)</f>
        <v>0</v>
      </c>
      <c r="Q25" s="628">
        <f>MIN(O25,P25)</f>
        <v>0</v>
      </c>
    </row>
    <row r="26" spans="1:17" s="417" customFormat="1" x14ac:dyDescent="0.3">
      <c r="A26" s="418"/>
      <c r="B26" s="419"/>
      <c r="C26" s="420"/>
      <c r="D26" s="420"/>
      <c r="E26" s="420"/>
      <c r="F26" s="402"/>
      <c r="G26" s="129">
        <f>'4. Errant'!G14</f>
        <v>0</v>
      </c>
      <c r="H26" s="420"/>
      <c r="I26" s="420"/>
      <c r="J26" s="420"/>
      <c r="K26" s="420"/>
      <c r="L26" s="420"/>
      <c r="M26" s="420"/>
      <c r="N26" s="421"/>
      <c r="O26" s="421"/>
      <c r="P26" s="421"/>
      <c r="Q26" s="421"/>
    </row>
    <row r="27" spans="1:17" s="417" customFormat="1" x14ac:dyDescent="0.3">
      <c r="A27" s="418"/>
      <c r="B27" s="419"/>
      <c r="C27" s="420"/>
      <c r="D27" s="405"/>
      <c r="E27" s="405"/>
      <c r="F27" s="402"/>
      <c r="G27" s="330" t="s">
        <v>716</v>
      </c>
      <c r="H27" s="420"/>
      <c r="I27" s="420"/>
      <c r="J27" s="420"/>
      <c r="K27" s="420"/>
      <c r="L27" s="420"/>
      <c r="M27" s="420"/>
      <c r="N27" s="422"/>
      <c r="O27" s="422"/>
      <c r="P27" s="422"/>
      <c r="Q27" s="422"/>
    </row>
    <row r="28" spans="1:17" ht="7.5" customHeight="1" thickBot="1" x14ac:dyDescent="0.35">
      <c r="A28" s="423"/>
      <c r="B28" s="405"/>
      <c r="C28" s="405"/>
      <c r="D28" s="405"/>
      <c r="E28" s="405"/>
      <c r="F28" s="405"/>
      <c r="G28" s="405"/>
      <c r="H28" s="405"/>
      <c r="I28" s="405"/>
      <c r="J28" s="424"/>
      <c r="K28" s="405"/>
      <c r="L28" s="424"/>
      <c r="M28" s="405"/>
      <c r="N28" s="405"/>
      <c r="O28" s="405"/>
      <c r="P28" s="405"/>
    </row>
    <row r="29" spans="1:17" ht="13.5" thickBot="1" x14ac:dyDescent="0.35">
      <c r="A29" s="425"/>
      <c r="B29" s="448"/>
      <c r="C29" s="13" t="s">
        <v>922</v>
      </c>
      <c r="D29" s="13"/>
      <c r="E29" s="405"/>
      <c r="F29" s="405"/>
      <c r="G29" s="405"/>
      <c r="H29" s="405"/>
      <c r="I29" s="405"/>
      <c r="J29" s="405"/>
      <c r="K29" s="405"/>
      <c r="L29" s="405"/>
      <c r="M29" s="405"/>
      <c r="N29" s="405"/>
      <c r="O29" s="405"/>
      <c r="P29" s="405"/>
      <c r="Q29" s="405"/>
    </row>
    <row r="30" spans="1:17" s="426" customFormat="1" ht="5.25" customHeight="1" thickBot="1" x14ac:dyDescent="0.3">
      <c r="A30" s="187"/>
      <c r="B30" s="873"/>
      <c r="C30" s="874"/>
      <c r="D30" s="874"/>
      <c r="E30" s="187"/>
      <c r="F30" s="187"/>
      <c r="G30" s="187"/>
      <c r="H30" s="187"/>
      <c r="I30" s="187"/>
      <c r="J30" s="187"/>
      <c r="K30" s="187"/>
      <c r="L30" s="187"/>
      <c r="M30" s="187"/>
      <c r="N30" s="187"/>
      <c r="O30" s="187"/>
      <c r="P30" s="187"/>
      <c r="Q30" s="187"/>
    </row>
    <row r="31" spans="1:17" ht="13.4" customHeight="1" thickBot="1" x14ac:dyDescent="0.35">
      <c r="B31" s="371"/>
      <c r="C31" s="130" t="s">
        <v>987</v>
      </c>
      <c r="D31" s="13"/>
      <c r="E31" s="405"/>
      <c r="F31" s="405"/>
      <c r="G31" s="405"/>
      <c r="H31" s="405"/>
      <c r="I31" s="405"/>
      <c r="J31" s="405"/>
      <c r="K31" s="405"/>
      <c r="L31" s="405"/>
      <c r="M31" s="405"/>
      <c r="N31" s="405"/>
      <c r="O31" s="405"/>
      <c r="P31" s="405"/>
      <c r="Q31" s="405"/>
    </row>
    <row r="32" spans="1:17" ht="6.75" customHeight="1" x14ac:dyDescent="0.3">
      <c r="A32" s="405"/>
      <c r="B32" s="49"/>
      <c r="C32" s="49"/>
      <c r="D32" s="49"/>
      <c r="E32" s="405"/>
      <c r="F32" s="405"/>
      <c r="G32" s="405"/>
      <c r="H32" s="405"/>
      <c r="I32" s="405"/>
      <c r="J32" s="405"/>
      <c r="K32" s="405"/>
      <c r="L32" s="405"/>
      <c r="M32" s="405"/>
      <c r="N32" s="405"/>
      <c r="O32" s="405"/>
      <c r="P32" s="405"/>
      <c r="Q32" s="405"/>
    </row>
    <row r="33" spans="1:17" ht="14.25" customHeight="1" x14ac:dyDescent="0.3">
      <c r="A33" s="405"/>
      <c r="B33" s="449" t="s">
        <v>984</v>
      </c>
      <c r="C33" s="441"/>
      <c r="D33" s="441"/>
      <c r="E33" s="427"/>
      <c r="F33" s="427"/>
      <c r="G33" s="427"/>
      <c r="H33" s="427"/>
      <c r="I33" s="427"/>
      <c r="J33" s="427"/>
      <c r="K33" s="427"/>
      <c r="L33" s="427"/>
      <c r="M33" s="427"/>
      <c r="N33" s="405"/>
      <c r="O33" s="405"/>
      <c r="P33" s="405"/>
      <c r="Q33" s="405"/>
    </row>
    <row r="34" spans="1:17" ht="6.75" customHeight="1" x14ac:dyDescent="0.3">
      <c r="A34" s="405"/>
      <c r="B34" s="49"/>
      <c r="C34" s="49"/>
      <c r="D34" s="49"/>
      <c r="E34" s="405"/>
      <c r="F34" s="405"/>
      <c r="G34" s="405"/>
      <c r="H34" s="405"/>
      <c r="I34" s="405"/>
      <c r="J34" s="405"/>
      <c r="K34" s="405"/>
      <c r="L34" s="405"/>
      <c r="M34" s="405"/>
      <c r="N34" s="405"/>
      <c r="O34" s="405"/>
      <c r="P34" s="405"/>
      <c r="Q34" s="405"/>
    </row>
    <row r="35" spans="1:17" s="429" customFormat="1" ht="12.75" customHeight="1" x14ac:dyDescent="0.25">
      <c r="A35" s="428"/>
      <c r="B35" s="450" t="s">
        <v>985</v>
      </c>
      <c r="C35" s="441"/>
      <c r="D35" s="441"/>
      <c r="E35" s="427"/>
      <c r="F35" s="427"/>
      <c r="G35" s="427"/>
      <c r="H35" s="427"/>
      <c r="I35" s="427"/>
      <c r="J35" s="427"/>
      <c r="K35" s="427"/>
      <c r="L35" s="427"/>
      <c r="M35" s="427"/>
      <c r="N35" s="428"/>
      <c r="O35" s="428"/>
      <c r="P35" s="428"/>
      <c r="Q35" s="428"/>
    </row>
    <row r="36" spans="1:17" x14ac:dyDescent="0.3">
      <c r="A36" s="430"/>
      <c r="B36" s="125"/>
      <c r="C36" s="125"/>
      <c r="D36" s="125"/>
      <c r="E36" s="430"/>
      <c r="F36" s="430"/>
      <c r="G36" s="430"/>
      <c r="H36" s="430"/>
      <c r="I36" s="430"/>
      <c r="J36" s="430"/>
      <c r="K36" s="430"/>
      <c r="L36" s="430"/>
      <c r="M36" s="430"/>
      <c r="N36" s="430"/>
      <c r="O36" s="430"/>
      <c r="P36" s="430"/>
      <c r="Q36" s="430"/>
    </row>
    <row r="37" spans="1:17" x14ac:dyDescent="0.3">
      <c r="A37" s="405"/>
      <c r="B37" s="405"/>
      <c r="C37" s="405"/>
      <c r="D37" s="405"/>
      <c r="E37" s="405"/>
      <c r="F37" s="405"/>
      <c r="G37" s="405"/>
      <c r="H37" s="405"/>
      <c r="I37" s="405"/>
      <c r="J37" s="405"/>
      <c r="K37" s="405"/>
      <c r="L37" s="405"/>
      <c r="M37" s="405"/>
      <c r="N37" s="405"/>
      <c r="O37" s="405"/>
      <c r="P37" s="405"/>
      <c r="Q37" s="405"/>
    </row>
    <row r="38" spans="1:17" x14ac:dyDescent="0.3">
      <c r="A38" s="405"/>
      <c r="B38" s="405"/>
      <c r="C38" s="405"/>
      <c r="D38" s="405"/>
      <c r="E38" s="405"/>
      <c r="F38" s="405"/>
      <c r="G38" s="405"/>
      <c r="H38" s="405"/>
      <c r="I38" s="405"/>
      <c r="J38" s="405"/>
      <c r="K38" s="405"/>
      <c r="L38" s="405"/>
      <c r="M38" s="405"/>
      <c r="N38" s="405"/>
      <c r="O38" s="405"/>
      <c r="P38" s="405"/>
      <c r="Q38" s="405"/>
    </row>
    <row r="39" spans="1:17" x14ac:dyDescent="0.3">
      <c r="A39" s="405"/>
      <c r="B39" s="405"/>
      <c r="C39" s="405"/>
      <c r="D39" s="405"/>
      <c r="E39" s="405"/>
      <c r="F39" s="405"/>
      <c r="G39" s="405"/>
      <c r="H39" s="405"/>
      <c r="I39" s="405"/>
      <c r="J39" s="405"/>
      <c r="K39" s="405"/>
      <c r="L39" s="405"/>
      <c r="M39" s="405"/>
      <c r="N39" s="405"/>
      <c r="O39" s="405"/>
      <c r="P39" s="405"/>
      <c r="Q39" s="405"/>
    </row>
    <row r="40" spans="1:17" ht="15.5" x14ac:dyDescent="0.35">
      <c r="A40" s="405"/>
      <c r="B40" s="53"/>
      <c r="C40" s="405"/>
      <c r="D40" s="405"/>
      <c r="E40" s="405"/>
      <c r="F40" s="405"/>
      <c r="G40" s="405"/>
      <c r="H40" s="405"/>
      <c r="I40" s="405"/>
      <c r="J40" s="405"/>
      <c r="K40" s="405"/>
      <c r="L40" s="405"/>
      <c r="M40" s="405"/>
      <c r="N40" s="405"/>
      <c r="O40" s="405"/>
      <c r="P40" s="405"/>
      <c r="Q40" s="405"/>
    </row>
    <row r="41" spans="1:17" x14ac:dyDescent="0.3">
      <c r="A41" s="405"/>
      <c r="B41" s="405"/>
      <c r="C41" s="405"/>
      <c r="D41" s="405"/>
      <c r="E41" s="405"/>
      <c r="F41" s="405"/>
      <c r="G41" s="405"/>
      <c r="H41" s="405"/>
      <c r="I41" s="405"/>
      <c r="J41" s="405"/>
      <c r="K41" s="405"/>
      <c r="L41" s="405"/>
      <c r="M41" s="405"/>
      <c r="N41" s="405"/>
      <c r="O41" s="405"/>
      <c r="P41" s="405"/>
      <c r="Q41" s="405"/>
    </row>
    <row r="42" spans="1:17" x14ac:dyDescent="0.3">
      <c r="A42" s="405"/>
      <c r="B42" s="405"/>
      <c r="C42" s="405"/>
      <c r="D42" s="405"/>
      <c r="E42" s="405"/>
      <c r="F42" s="405"/>
      <c r="G42" s="405"/>
      <c r="H42" s="405"/>
      <c r="I42" s="405"/>
      <c r="J42" s="405"/>
      <c r="K42" s="405"/>
      <c r="L42" s="405"/>
      <c r="M42" s="405"/>
      <c r="N42" s="405"/>
      <c r="O42" s="405"/>
      <c r="P42" s="405"/>
      <c r="Q42" s="405"/>
    </row>
    <row r="43" spans="1:17" x14ac:dyDescent="0.3">
      <c r="A43" s="405"/>
      <c r="B43" s="405"/>
      <c r="C43" s="405"/>
      <c r="D43" s="405"/>
      <c r="E43" s="405"/>
      <c r="F43" s="405"/>
      <c r="G43" s="405"/>
      <c r="H43" s="405"/>
      <c r="I43" s="405"/>
      <c r="J43" s="405"/>
      <c r="K43" s="405"/>
      <c r="L43" s="405"/>
      <c r="M43" s="405"/>
      <c r="N43" s="405"/>
      <c r="O43" s="405"/>
      <c r="P43" s="405"/>
      <c r="Q43" s="405"/>
    </row>
    <row r="44" spans="1:17" x14ac:dyDescent="0.3">
      <c r="A44" s="405"/>
      <c r="B44" s="405"/>
      <c r="C44" s="405"/>
      <c r="D44" s="405"/>
      <c r="E44" s="405"/>
      <c r="F44" s="405"/>
      <c r="G44" s="405"/>
      <c r="H44" s="405"/>
      <c r="I44" s="405"/>
      <c r="J44" s="405"/>
      <c r="K44" s="405"/>
      <c r="L44" s="405"/>
      <c r="M44" s="405"/>
      <c r="N44" s="405"/>
    </row>
    <row r="45" spans="1:17" x14ac:dyDescent="0.3">
      <c r="A45" s="405"/>
      <c r="B45" s="405"/>
      <c r="C45" s="405"/>
      <c r="D45" s="405"/>
      <c r="E45" s="405"/>
      <c r="F45" s="405"/>
      <c r="G45" s="405"/>
      <c r="H45" s="405"/>
      <c r="I45" s="405"/>
      <c r="J45" s="405"/>
      <c r="K45" s="405"/>
      <c r="L45" s="405"/>
      <c r="M45" s="405"/>
      <c r="N45" s="405"/>
    </row>
    <row r="46" spans="1:17" x14ac:dyDescent="0.3">
      <c r="A46" s="405"/>
      <c r="B46" s="405"/>
      <c r="C46" s="405"/>
      <c r="D46" s="405"/>
      <c r="E46" s="405"/>
      <c r="F46" s="405"/>
      <c r="G46" s="405"/>
      <c r="H46" s="405"/>
      <c r="I46" s="405"/>
      <c r="J46" s="405"/>
      <c r="K46" s="405"/>
      <c r="L46" s="405"/>
      <c r="M46" s="405"/>
      <c r="N46" s="405"/>
    </row>
  </sheetData>
  <sheetProtection algorithmName="SHA-512" hashValue="0EKbQzTHen3NPW39mnOv+p0yOWUWjU30Bj5KC2nTmvM2kE6GUn/MlFSDT+z43Pn1AcOu7hyOX+VSbH2oczuI+Q==" saltValue="RN2cQRhesYu8XWvTz7V6CA==" spinCount="100000" sheet="1" objects="1" scenarios="1"/>
  <protectedRanges>
    <protectedRange sqref="H15:I15 F16:I24" name="Range1"/>
  </protectedRanges>
  <mergeCells count="8">
    <mergeCell ref="B1:R1"/>
    <mergeCell ref="N12:O12"/>
    <mergeCell ref="B30:D30"/>
    <mergeCell ref="B5:R5"/>
    <mergeCell ref="B3:Q3"/>
    <mergeCell ref="B6:F6"/>
    <mergeCell ref="B7:Q7"/>
    <mergeCell ref="B9:Q9"/>
  </mergeCells>
  <printOptions horizontalCentered="1" verticalCentered="1"/>
  <pageMargins left="0.25" right="0.25" top="0.75" bottom="0.75" header="0.3" footer="0.3"/>
  <pageSetup scale="75" fitToWidth="0" fitToHeight="0" orientation="landscape"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T48"/>
  <sheetViews>
    <sheetView showGridLines="0" topLeftCell="B13" zoomScaleNormal="100" zoomScalePageLayoutView="90" workbookViewId="0"/>
  </sheetViews>
  <sheetFormatPr defaultColWidth="8.81640625" defaultRowHeight="12.5" x14ac:dyDescent="0.25"/>
  <cols>
    <col min="1" max="1" width="2.1796875" customWidth="1"/>
    <col min="2" max="2" width="20.6328125" customWidth="1"/>
    <col min="3" max="3" width="11.453125" customWidth="1"/>
    <col min="4" max="4" width="11.1796875" customWidth="1"/>
    <col min="5" max="5" width="12.453125" customWidth="1"/>
    <col min="6" max="8" width="11.453125" customWidth="1"/>
    <col min="9" max="10" width="12.1796875" customWidth="1"/>
    <col min="11" max="11" width="11.453125" customWidth="1"/>
    <col min="12" max="12" width="10.453125" customWidth="1"/>
    <col min="13" max="15" width="11" customWidth="1"/>
    <col min="16" max="16" width="12" customWidth="1"/>
    <col min="17" max="17" width="10.1796875" customWidth="1"/>
    <col min="18" max="18" width="10.81640625" customWidth="1"/>
    <col min="19" max="19" width="1.453125" customWidth="1"/>
  </cols>
  <sheetData>
    <row r="1" spans="1:20" ht="18.75" customHeight="1" x14ac:dyDescent="0.25">
      <c r="B1" s="867" t="str">
        <f>'2. Prelim'!B1:E1</f>
        <v>RPS/APS/CPS/CES 2023 Annual Compliance Workbook</v>
      </c>
      <c r="C1" s="867"/>
      <c r="D1" s="867"/>
      <c r="E1" s="867"/>
      <c r="F1" s="867"/>
      <c r="G1" s="867"/>
      <c r="H1" s="867"/>
      <c r="I1" s="867"/>
      <c r="J1" s="867"/>
      <c r="K1" s="867"/>
      <c r="L1" s="867"/>
      <c r="M1" s="867"/>
      <c r="N1" s="867"/>
      <c r="O1" s="867"/>
      <c r="P1" s="867"/>
      <c r="Q1" s="867"/>
      <c r="R1" s="867"/>
      <c r="S1" s="14"/>
      <c r="T1" s="14"/>
    </row>
    <row r="2" spans="1:20" ht="11.25" customHeight="1" x14ac:dyDescent="0.35">
      <c r="A2" s="46"/>
      <c r="B2" s="15"/>
      <c r="C2" s="15"/>
      <c r="D2" s="15"/>
      <c r="E2" s="47"/>
      <c r="F2" s="47"/>
      <c r="G2" s="15"/>
      <c r="H2" s="15"/>
      <c r="I2" s="15"/>
      <c r="J2" s="14"/>
      <c r="K2" s="14"/>
      <c r="L2" s="14"/>
      <c r="M2" s="14"/>
      <c r="N2" s="14"/>
      <c r="O2" s="14"/>
      <c r="P2" s="14"/>
      <c r="Q2" s="14"/>
      <c r="R2" s="14"/>
      <c r="S2" s="14"/>
      <c r="T2" s="14"/>
    </row>
    <row r="3" spans="1:20" s="25" customFormat="1" ht="15" customHeight="1" x14ac:dyDescent="0.25">
      <c r="A3" s="38"/>
      <c r="B3" s="857" t="s">
        <v>691</v>
      </c>
      <c r="C3" s="857"/>
      <c r="D3" s="857"/>
      <c r="E3" s="857"/>
      <c r="F3" s="857"/>
      <c r="G3" s="857"/>
      <c r="H3" s="857"/>
      <c r="I3" s="857"/>
      <c r="J3" s="857"/>
      <c r="K3" s="857"/>
      <c r="L3" s="857"/>
      <c r="M3" s="857"/>
      <c r="N3" s="857"/>
      <c r="O3" s="857"/>
      <c r="P3" s="857"/>
      <c r="Q3" s="857"/>
      <c r="R3" s="857"/>
      <c r="S3" s="38"/>
      <c r="T3" s="38"/>
    </row>
    <row r="4" spans="1:20" s="38" customFormat="1" ht="7.5" customHeight="1" x14ac:dyDescent="0.25">
      <c r="B4" s="384" t="s">
        <v>629</v>
      </c>
      <c r="C4" s="384"/>
      <c r="D4" s="384"/>
      <c r="E4" s="384"/>
      <c r="F4" s="384"/>
      <c r="G4" s="384"/>
      <c r="H4" s="384"/>
      <c r="I4" s="30"/>
    </row>
    <row r="5" spans="1:20" ht="22.5" customHeight="1" x14ac:dyDescent="0.35">
      <c r="A5" s="23"/>
      <c r="B5" s="875">
        <f>'1. FilerInfo'!C18</f>
        <v>0</v>
      </c>
      <c r="C5" s="886"/>
      <c r="D5" s="886"/>
      <c r="E5" s="886"/>
      <c r="F5" s="886"/>
      <c r="G5" s="886"/>
      <c r="H5" s="886"/>
      <c r="I5" s="886"/>
      <c r="J5" s="886"/>
      <c r="K5" s="886"/>
      <c r="L5" s="886"/>
      <c r="M5" s="886"/>
      <c r="N5" s="886"/>
      <c r="O5" s="886"/>
      <c r="P5" s="886"/>
      <c r="Q5" s="886"/>
      <c r="R5" s="886"/>
      <c r="S5" s="14"/>
      <c r="T5" s="14"/>
    </row>
    <row r="6" spans="1:20" s="5" customFormat="1" ht="7.5" customHeight="1" x14ac:dyDescent="0.35">
      <c r="A6" s="23"/>
      <c r="B6" s="790"/>
      <c r="C6" s="790"/>
      <c r="D6" s="790"/>
      <c r="E6" s="790"/>
      <c r="F6" s="790"/>
      <c r="G6" s="790"/>
      <c r="H6" s="15"/>
      <c r="I6" s="15"/>
      <c r="J6" s="15"/>
      <c r="K6" s="15"/>
      <c r="L6" s="15"/>
      <c r="M6" s="15"/>
      <c r="N6" s="15"/>
      <c r="O6" s="15"/>
      <c r="P6" s="15"/>
      <c r="Q6" s="15"/>
      <c r="R6" s="15"/>
      <c r="S6" s="15"/>
      <c r="T6" s="15"/>
    </row>
    <row r="7" spans="1:20" s="5" customFormat="1" ht="12" customHeight="1" x14ac:dyDescent="0.35">
      <c r="A7" s="15"/>
      <c r="B7" s="879" t="s">
        <v>692</v>
      </c>
      <c r="C7" s="879"/>
      <c r="D7" s="879"/>
      <c r="E7" s="879"/>
      <c r="F7" s="879"/>
      <c r="G7" s="879"/>
      <c r="H7" s="879"/>
      <c r="I7" s="879"/>
      <c r="J7" s="879"/>
      <c r="K7" s="879"/>
      <c r="L7" s="879"/>
      <c r="M7" s="879"/>
      <c r="N7" s="879"/>
      <c r="O7" s="879"/>
      <c r="P7" s="879"/>
      <c r="Q7" s="879"/>
      <c r="R7" s="15"/>
      <c r="S7" s="15"/>
      <c r="T7" s="15"/>
    </row>
    <row r="8" spans="1:20" s="5" customFormat="1" ht="6" customHeight="1" thickBot="1" x14ac:dyDescent="0.4">
      <c r="A8" s="15"/>
      <c r="B8" s="386"/>
      <c r="C8" s="386"/>
      <c r="D8" s="386"/>
      <c r="E8" s="386"/>
      <c r="F8" s="386"/>
      <c r="G8" s="386"/>
      <c r="H8" s="386"/>
      <c r="I8" s="176"/>
      <c r="J8" s="15"/>
      <c r="K8" s="15"/>
      <c r="L8" s="15"/>
      <c r="M8" s="15"/>
      <c r="N8" s="15"/>
      <c r="O8" s="15"/>
      <c r="P8" s="15"/>
      <c r="Q8" s="15"/>
      <c r="R8" s="15"/>
      <c r="S8" s="15"/>
      <c r="T8" s="15"/>
    </row>
    <row r="9" spans="1:20" s="1" customFormat="1" ht="19.5" customHeight="1" thickBot="1" x14ac:dyDescent="0.4">
      <c r="A9" s="54"/>
      <c r="B9" s="876" t="s">
        <v>727</v>
      </c>
      <c r="C9" s="877"/>
      <c r="D9" s="877"/>
      <c r="E9" s="877"/>
      <c r="F9" s="877"/>
      <c r="G9" s="877"/>
      <c r="H9" s="877"/>
      <c r="I9" s="877"/>
      <c r="J9" s="877"/>
      <c r="K9" s="877"/>
      <c r="L9" s="877"/>
      <c r="M9" s="877"/>
      <c r="N9" s="877"/>
      <c r="O9" s="877"/>
      <c r="P9" s="877"/>
      <c r="Q9" s="877"/>
      <c r="R9" s="878"/>
      <c r="S9" s="54"/>
      <c r="T9" s="54"/>
    </row>
    <row r="10" spans="1:20" ht="7.5" customHeight="1" x14ac:dyDescent="0.3">
      <c r="A10" s="14"/>
      <c r="B10" s="14"/>
      <c r="C10" s="14"/>
      <c r="D10" s="14"/>
      <c r="E10" s="14"/>
      <c r="F10" s="14"/>
      <c r="G10" s="14"/>
      <c r="H10" s="14"/>
      <c r="I10" s="14"/>
      <c r="J10" s="14"/>
      <c r="K10" s="127"/>
      <c r="L10" s="14"/>
      <c r="M10" s="14"/>
      <c r="N10" s="14"/>
      <c r="O10" s="14"/>
      <c r="P10" s="14"/>
      <c r="Q10" s="14"/>
      <c r="R10" s="14"/>
      <c r="S10" s="14"/>
      <c r="T10" s="14"/>
    </row>
    <row r="11" spans="1:20" s="16" customFormat="1" ht="9.75" customHeight="1" x14ac:dyDescent="0.25">
      <c r="A11" s="629" t="s">
        <v>582</v>
      </c>
      <c r="B11" s="592" t="s">
        <v>583</v>
      </c>
      <c r="C11" s="592" t="s">
        <v>584</v>
      </c>
      <c r="D11" s="592" t="s">
        <v>622</v>
      </c>
      <c r="E11" s="592" t="s">
        <v>623</v>
      </c>
      <c r="F11" s="592" t="s">
        <v>624</v>
      </c>
      <c r="G11" s="592" t="s">
        <v>645</v>
      </c>
      <c r="H11" s="592" t="s">
        <v>646</v>
      </c>
      <c r="I11" s="592" t="s">
        <v>694</v>
      </c>
      <c r="J11" s="592" t="s">
        <v>695</v>
      </c>
      <c r="K11" s="592" t="s">
        <v>696</v>
      </c>
      <c r="L11" s="592" t="s">
        <v>697</v>
      </c>
      <c r="M11" s="592" t="s">
        <v>698</v>
      </c>
      <c r="N11" s="592" t="s">
        <v>699</v>
      </c>
      <c r="O11" s="592" t="s">
        <v>700</v>
      </c>
      <c r="P11" s="592" t="s">
        <v>701</v>
      </c>
      <c r="Q11" s="592" t="s">
        <v>702</v>
      </c>
      <c r="R11" s="592" t="s">
        <v>703</v>
      </c>
      <c r="S11" s="55"/>
      <c r="T11" s="55"/>
    </row>
    <row r="12" spans="1:20" s="16" customFormat="1" ht="18" customHeight="1" x14ac:dyDescent="0.25">
      <c r="A12" s="93"/>
      <c r="B12" s="93"/>
      <c r="C12" s="93"/>
      <c r="D12" s="93"/>
      <c r="E12" s="93"/>
      <c r="F12" s="93"/>
      <c r="G12" s="93"/>
      <c r="H12" s="93"/>
      <c r="I12" s="93"/>
      <c r="J12" s="630"/>
      <c r="K12" s="887" t="s">
        <v>718</v>
      </c>
      <c r="L12" s="887"/>
      <c r="M12" s="631">
        <v>2.0990000000000002E-2</v>
      </c>
      <c r="N12" s="631">
        <v>3.4148999999999999E-2</v>
      </c>
      <c r="O12" s="888" t="s">
        <v>719</v>
      </c>
      <c r="P12" s="888"/>
      <c r="Q12" s="632">
        <v>0.1</v>
      </c>
      <c r="R12" s="600"/>
      <c r="S12" s="55"/>
      <c r="T12" s="55"/>
    </row>
    <row r="13" spans="1:20" s="13" customFormat="1" ht="129.75" customHeight="1" x14ac:dyDescent="0.25">
      <c r="A13" s="536"/>
      <c r="B13" s="602" t="s">
        <v>706</v>
      </c>
      <c r="C13" s="620" t="s">
        <v>788</v>
      </c>
      <c r="D13" s="621" t="s">
        <v>926</v>
      </c>
      <c r="E13" s="621" t="s">
        <v>927</v>
      </c>
      <c r="F13" s="621" t="s">
        <v>928</v>
      </c>
      <c r="G13" s="602" t="s">
        <v>728</v>
      </c>
      <c r="H13" s="620" t="s">
        <v>729</v>
      </c>
      <c r="I13" s="620" t="s">
        <v>1039</v>
      </c>
      <c r="J13" s="620" t="s">
        <v>1040</v>
      </c>
      <c r="K13" s="602" t="s">
        <v>730</v>
      </c>
      <c r="L13" s="602" t="s">
        <v>731</v>
      </c>
      <c r="M13" s="622" t="s">
        <v>732</v>
      </c>
      <c r="N13" s="622" t="s">
        <v>733</v>
      </c>
      <c r="O13" s="604" t="s">
        <v>734</v>
      </c>
      <c r="P13" s="602" t="s">
        <v>972</v>
      </c>
      <c r="Q13" s="602" t="s">
        <v>735</v>
      </c>
      <c r="R13" s="602" t="s">
        <v>933</v>
      </c>
      <c r="S13" s="49"/>
      <c r="T13" s="49"/>
    </row>
    <row r="14" spans="1:20" s="6" customFormat="1" ht="9.75" customHeight="1" x14ac:dyDescent="0.25">
      <c r="A14" s="536"/>
      <c r="B14" s="600"/>
      <c r="C14" s="592" t="s">
        <v>587</v>
      </c>
      <c r="D14" s="592" t="s">
        <v>587</v>
      </c>
      <c r="E14" s="592" t="s">
        <v>587</v>
      </c>
      <c r="F14" s="592" t="s">
        <v>587</v>
      </c>
      <c r="G14" s="592" t="s">
        <v>587</v>
      </c>
      <c r="H14" s="592" t="s">
        <v>587</v>
      </c>
      <c r="I14" s="592" t="s">
        <v>587</v>
      </c>
      <c r="J14" s="592" t="s">
        <v>587</v>
      </c>
      <c r="K14" s="592" t="s">
        <v>587</v>
      </c>
      <c r="L14" s="592" t="s">
        <v>587</v>
      </c>
      <c r="M14" s="592" t="s">
        <v>587</v>
      </c>
      <c r="N14" s="592" t="s">
        <v>587</v>
      </c>
      <c r="O14" s="592" t="s">
        <v>587</v>
      </c>
      <c r="P14" s="592" t="s">
        <v>587</v>
      </c>
      <c r="Q14" s="592" t="s">
        <v>587</v>
      </c>
      <c r="R14" s="592" t="s">
        <v>587</v>
      </c>
      <c r="S14" s="56"/>
      <c r="T14" s="56"/>
    </row>
    <row r="15" spans="1:20" s="11" customFormat="1" ht="15.75" customHeight="1" x14ac:dyDescent="0.25">
      <c r="A15" s="606">
        <v>1</v>
      </c>
      <c r="B15" s="607">
        <f>'2. Prelim'!B24</f>
        <v>0</v>
      </c>
      <c r="C15" s="482">
        <f>'2. Prelim'!C24</f>
        <v>0</v>
      </c>
      <c r="D15" s="482">
        <f>'2C SCOII Exempt'!E24</f>
        <v>0</v>
      </c>
      <c r="E15" s="482">
        <f>'2C SCOII Exempt'!G24</f>
        <v>0</v>
      </c>
      <c r="F15" s="482">
        <f>'2C SCOII Exempt'!H24</f>
        <v>0</v>
      </c>
      <c r="G15" s="432"/>
      <c r="H15" s="433"/>
      <c r="I15" s="432"/>
      <c r="J15" s="432"/>
      <c r="K15" s="173">
        <f>MAX(O15-SUM(G15:J15),0)</f>
        <v>0</v>
      </c>
      <c r="L15" s="173">
        <f>SUM(G15:K15)</f>
        <v>0</v>
      </c>
      <c r="M15" s="173">
        <f>ROUNDUP((M$12*E15),0)</f>
        <v>0</v>
      </c>
      <c r="N15" s="173">
        <f>ROUNDUP((N$12*F15),0)</f>
        <v>0</v>
      </c>
      <c r="O15" s="173">
        <f>M15+N15</f>
        <v>0</v>
      </c>
      <c r="P15" s="608"/>
      <c r="Q15" s="608"/>
      <c r="R15" s="608"/>
      <c r="S15" s="18"/>
      <c r="T15" s="18"/>
    </row>
    <row r="16" spans="1:20" s="11" customFormat="1" ht="15.75" customHeight="1" x14ac:dyDescent="0.25">
      <c r="A16" s="606">
        <v>2</v>
      </c>
      <c r="B16" s="607">
        <f>'2. Prelim'!B25</f>
        <v>0</v>
      </c>
      <c r="C16" s="482">
        <f>'2. Prelim'!C25</f>
        <v>0</v>
      </c>
      <c r="D16" s="482">
        <f>'2C SCOII Exempt'!E25</f>
        <v>0</v>
      </c>
      <c r="E16" s="482">
        <f>'2C SCOII Exempt'!G25</f>
        <v>0</v>
      </c>
      <c r="F16" s="482">
        <f>'2C SCOII Exempt'!H25</f>
        <v>0</v>
      </c>
      <c r="G16" s="432"/>
      <c r="H16" s="433"/>
      <c r="I16" s="432"/>
      <c r="J16" s="432"/>
      <c r="K16" s="173">
        <f t="shared" ref="K16:K23" si="0">MAX(O16-SUM(G16:J16),0)</f>
        <v>0</v>
      </c>
      <c r="L16" s="173">
        <f t="shared" ref="L16:L23" si="1">SUM(G16:K16)</f>
        <v>0</v>
      </c>
      <c r="M16" s="173">
        <f t="shared" ref="M16:M23" si="2">ROUNDUP((M$12*E16),0)</f>
        <v>0</v>
      </c>
      <c r="N16" s="173">
        <f t="shared" ref="N16:N23" si="3">ROUNDUP((N$12*F16),0)</f>
        <v>0</v>
      </c>
      <c r="O16" s="173">
        <f t="shared" ref="O16:O23" si="4">M16+N16</f>
        <v>0</v>
      </c>
      <c r="P16" s="608"/>
      <c r="Q16" s="608"/>
      <c r="R16" s="608"/>
      <c r="S16" s="18"/>
      <c r="T16" s="18"/>
    </row>
    <row r="17" spans="1:20" s="11" customFormat="1" ht="15.75" customHeight="1" x14ac:dyDescent="0.25">
      <c r="A17" s="606">
        <v>3</v>
      </c>
      <c r="B17" s="607">
        <f>'2. Prelim'!B26</f>
        <v>0</v>
      </c>
      <c r="C17" s="482">
        <f>'2. Prelim'!C26</f>
        <v>0</v>
      </c>
      <c r="D17" s="482">
        <f>'2C SCOII Exempt'!E26</f>
        <v>0</v>
      </c>
      <c r="E17" s="482">
        <f>'2C SCOII Exempt'!G26</f>
        <v>0</v>
      </c>
      <c r="F17" s="482">
        <f>'2C SCOII Exempt'!H26</f>
        <v>0</v>
      </c>
      <c r="G17" s="432"/>
      <c r="H17" s="433"/>
      <c r="I17" s="432"/>
      <c r="J17" s="432"/>
      <c r="K17" s="173">
        <f t="shared" si="0"/>
        <v>0</v>
      </c>
      <c r="L17" s="173">
        <f t="shared" si="1"/>
        <v>0</v>
      </c>
      <c r="M17" s="173">
        <f t="shared" si="2"/>
        <v>0</v>
      </c>
      <c r="N17" s="173">
        <f t="shared" si="3"/>
        <v>0</v>
      </c>
      <c r="O17" s="173">
        <f t="shared" si="4"/>
        <v>0</v>
      </c>
      <c r="P17" s="608"/>
      <c r="Q17" s="608"/>
      <c r="R17" s="608"/>
      <c r="S17" s="18"/>
      <c r="T17" s="18"/>
    </row>
    <row r="18" spans="1:20" s="11" customFormat="1" ht="15.75" customHeight="1" x14ac:dyDescent="0.25">
      <c r="A18" s="606">
        <v>4</v>
      </c>
      <c r="B18" s="607">
        <f>'2. Prelim'!B27</f>
        <v>0</v>
      </c>
      <c r="C18" s="482">
        <f>'2. Prelim'!C27</f>
        <v>0</v>
      </c>
      <c r="D18" s="482">
        <f>'2C SCOII Exempt'!E27</f>
        <v>0</v>
      </c>
      <c r="E18" s="482">
        <f>'2C SCOII Exempt'!G27</f>
        <v>0</v>
      </c>
      <c r="F18" s="482">
        <f>'2C SCOII Exempt'!H27</f>
        <v>0</v>
      </c>
      <c r="G18" s="432"/>
      <c r="H18" s="433"/>
      <c r="I18" s="432"/>
      <c r="J18" s="432"/>
      <c r="K18" s="173">
        <f t="shared" si="0"/>
        <v>0</v>
      </c>
      <c r="L18" s="173">
        <f t="shared" si="1"/>
        <v>0</v>
      </c>
      <c r="M18" s="173">
        <f t="shared" si="2"/>
        <v>0</v>
      </c>
      <c r="N18" s="173">
        <f t="shared" si="3"/>
        <v>0</v>
      </c>
      <c r="O18" s="173">
        <f t="shared" si="4"/>
        <v>0</v>
      </c>
      <c r="P18" s="608"/>
      <c r="Q18" s="608"/>
      <c r="R18" s="608"/>
      <c r="S18" s="18"/>
      <c r="T18" s="18"/>
    </row>
    <row r="19" spans="1:20" s="11" customFormat="1" ht="15.75" customHeight="1" x14ac:dyDescent="0.25">
      <c r="A19" s="606">
        <v>5</v>
      </c>
      <c r="B19" s="607">
        <f>'2. Prelim'!B28</f>
        <v>0</v>
      </c>
      <c r="C19" s="482">
        <f>'2. Prelim'!C28</f>
        <v>0</v>
      </c>
      <c r="D19" s="482">
        <f>'2C SCOII Exempt'!E28</f>
        <v>0</v>
      </c>
      <c r="E19" s="482">
        <f>'2C SCOII Exempt'!G28</f>
        <v>0</v>
      </c>
      <c r="F19" s="482">
        <f>'2C SCOII Exempt'!H28</f>
        <v>0</v>
      </c>
      <c r="G19" s="432"/>
      <c r="H19" s="433"/>
      <c r="I19" s="432"/>
      <c r="J19" s="432"/>
      <c r="K19" s="173">
        <f t="shared" si="0"/>
        <v>0</v>
      </c>
      <c r="L19" s="173">
        <f t="shared" si="1"/>
        <v>0</v>
      </c>
      <c r="M19" s="173">
        <f t="shared" si="2"/>
        <v>0</v>
      </c>
      <c r="N19" s="173">
        <f t="shared" si="3"/>
        <v>0</v>
      </c>
      <c r="O19" s="173">
        <f t="shared" si="4"/>
        <v>0</v>
      </c>
      <c r="P19" s="608"/>
      <c r="Q19" s="608"/>
      <c r="R19" s="608"/>
      <c r="S19" s="18"/>
      <c r="T19" s="18"/>
    </row>
    <row r="20" spans="1:20" s="11" customFormat="1" ht="15.75" customHeight="1" x14ac:dyDescent="0.25">
      <c r="A20" s="606">
        <v>6</v>
      </c>
      <c r="B20" s="607">
        <f>'2. Prelim'!B29</f>
        <v>0</v>
      </c>
      <c r="C20" s="482">
        <f>'2. Prelim'!C29</f>
        <v>0</v>
      </c>
      <c r="D20" s="482">
        <f>'2C SCOII Exempt'!E29</f>
        <v>0</v>
      </c>
      <c r="E20" s="482">
        <f>'2C SCOII Exempt'!G29</f>
        <v>0</v>
      </c>
      <c r="F20" s="482">
        <f>'2C SCOII Exempt'!H29</f>
        <v>0</v>
      </c>
      <c r="G20" s="432"/>
      <c r="H20" s="433"/>
      <c r="I20" s="432"/>
      <c r="J20" s="432"/>
      <c r="K20" s="173">
        <f t="shared" si="0"/>
        <v>0</v>
      </c>
      <c r="L20" s="173">
        <f t="shared" si="1"/>
        <v>0</v>
      </c>
      <c r="M20" s="173">
        <f t="shared" si="2"/>
        <v>0</v>
      </c>
      <c r="N20" s="173">
        <f t="shared" si="3"/>
        <v>0</v>
      </c>
      <c r="O20" s="173">
        <f t="shared" si="4"/>
        <v>0</v>
      </c>
      <c r="P20" s="608"/>
      <c r="Q20" s="608"/>
      <c r="R20" s="608"/>
      <c r="S20" s="18"/>
      <c r="T20" s="18"/>
    </row>
    <row r="21" spans="1:20" s="11" customFormat="1" ht="15.75" customHeight="1" x14ac:dyDescent="0.25">
      <c r="A21" s="606">
        <v>7</v>
      </c>
      <c r="B21" s="607">
        <f>'2. Prelim'!B30</f>
        <v>0</v>
      </c>
      <c r="C21" s="482">
        <f>'2. Prelim'!C30</f>
        <v>0</v>
      </c>
      <c r="D21" s="482">
        <f>'2C SCOII Exempt'!E30</f>
        <v>0</v>
      </c>
      <c r="E21" s="482">
        <f>'2C SCOII Exempt'!G30</f>
        <v>0</v>
      </c>
      <c r="F21" s="482">
        <f>'2C SCOII Exempt'!H30</f>
        <v>0</v>
      </c>
      <c r="G21" s="432"/>
      <c r="H21" s="433"/>
      <c r="I21" s="432"/>
      <c r="J21" s="432"/>
      <c r="K21" s="173">
        <f>MAX(O21-SUM(G21:J21),0)</f>
        <v>0</v>
      </c>
      <c r="L21" s="173">
        <f>SUM(G21:K21)</f>
        <v>0</v>
      </c>
      <c r="M21" s="173">
        <f>ROUNDUP((M$12*E21),0)</f>
        <v>0</v>
      </c>
      <c r="N21" s="173">
        <f>ROUNDUP((N$12*F21),0)</f>
        <v>0</v>
      </c>
      <c r="O21" s="173">
        <f>M21+N21</f>
        <v>0</v>
      </c>
      <c r="P21" s="608"/>
      <c r="Q21" s="608"/>
      <c r="R21" s="608"/>
      <c r="S21" s="18"/>
      <c r="T21" s="18"/>
    </row>
    <row r="22" spans="1:20" s="11" customFormat="1" ht="15.75" customHeight="1" x14ac:dyDescent="0.25">
      <c r="A22" s="606">
        <v>8</v>
      </c>
      <c r="B22" s="607">
        <f>'2. Prelim'!B31</f>
        <v>0</v>
      </c>
      <c r="C22" s="482">
        <f>'2. Prelim'!C31</f>
        <v>0</v>
      </c>
      <c r="D22" s="482">
        <f>'2C SCOII Exempt'!E31</f>
        <v>0</v>
      </c>
      <c r="E22" s="482">
        <f>'2C SCOII Exempt'!G31</f>
        <v>0</v>
      </c>
      <c r="F22" s="482">
        <f>'2C SCOII Exempt'!H31</f>
        <v>0</v>
      </c>
      <c r="G22" s="432"/>
      <c r="H22" s="433"/>
      <c r="I22" s="432"/>
      <c r="J22" s="432"/>
      <c r="K22" s="173">
        <f t="shared" si="0"/>
        <v>0</v>
      </c>
      <c r="L22" s="173">
        <f t="shared" si="1"/>
        <v>0</v>
      </c>
      <c r="M22" s="173">
        <f t="shared" si="2"/>
        <v>0</v>
      </c>
      <c r="N22" s="173">
        <f t="shared" si="3"/>
        <v>0</v>
      </c>
      <c r="O22" s="173">
        <f t="shared" si="4"/>
        <v>0</v>
      </c>
      <c r="P22" s="608"/>
      <c r="Q22" s="608"/>
      <c r="R22" s="608"/>
      <c r="S22" s="18"/>
      <c r="T22" s="18"/>
    </row>
    <row r="23" spans="1:20" s="11" customFormat="1" ht="15.5" customHeight="1" x14ac:dyDescent="0.25">
      <c r="A23" s="606">
        <v>9</v>
      </c>
      <c r="B23" s="607">
        <f>'2. Prelim'!B32</f>
        <v>0</v>
      </c>
      <c r="C23" s="482">
        <f>'2. Prelim'!C32</f>
        <v>0</v>
      </c>
      <c r="D23" s="482">
        <f>'2C SCOII Exempt'!E32</f>
        <v>0</v>
      </c>
      <c r="E23" s="482">
        <f>'2C SCOII Exempt'!G32</f>
        <v>0</v>
      </c>
      <c r="F23" s="482">
        <f>'2C SCOII Exempt'!H32</f>
        <v>0</v>
      </c>
      <c r="G23" s="432"/>
      <c r="H23" s="433"/>
      <c r="I23" s="432"/>
      <c r="J23" s="432"/>
      <c r="K23" s="173">
        <f t="shared" si="0"/>
        <v>0</v>
      </c>
      <c r="L23" s="173">
        <f t="shared" si="1"/>
        <v>0</v>
      </c>
      <c r="M23" s="173">
        <f t="shared" si="2"/>
        <v>0</v>
      </c>
      <c r="N23" s="173">
        <f t="shared" si="3"/>
        <v>0</v>
      </c>
      <c r="O23" s="173">
        <f t="shared" si="4"/>
        <v>0</v>
      </c>
      <c r="P23" s="608"/>
      <c r="Q23" s="608"/>
      <c r="R23" s="608"/>
      <c r="S23" s="18"/>
      <c r="T23" s="18"/>
    </row>
    <row r="24" spans="1:20" s="11" customFormat="1" ht="15.75" customHeight="1" x14ac:dyDescent="0.25">
      <c r="A24" s="606">
        <v>10</v>
      </c>
      <c r="B24" s="607">
        <f>'2. Prelim'!B33</f>
        <v>0</v>
      </c>
      <c r="C24" s="482">
        <f>'2. Prelim'!C33</f>
        <v>0</v>
      </c>
      <c r="D24" s="482">
        <f>'2C SCOII Exempt'!E33</f>
        <v>0</v>
      </c>
      <c r="E24" s="482">
        <f>'2C SCOII Exempt'!G33</f>
        <v>0</v>
      </c>
      <c r="F24" s="482">
        <f>'2C SCOII Exempt'!H33</f>
        <v>0</v>
      </c>
      <c r="G24" s="432"/>
      <c r="H24" s="433"/>
      <c r="I24" s="432"/>
      <c r="J24" s="432"/>
      <c r="K24" s="173">
        <f>MAX(O24-SUM(G24:J24),0)</f>
        <v>0</v>
      </c>
      <c r="L24" s="173">
        <f>SUM(G24:K24)</f>
        <v>0</v>
      </c>
      <c r="M24" s="173">
        <f>ROUNDUP((M$12*E24),0)</f>
        <v>0</v>
      </c>
      <c r="N24" s="173">
        <f>ROUNDUP((N$12*F24),0)</f>
        <v>0</v>
      </c>
      <c r="O24" s="173">
        <f>M24+N24</f>
        <v>0</v>
      </c>
      <c r="P24" s="608"/>
      <c r="Q24" s="608"/>
      <c r="R24" s="608"/>
      <c r="S24" s="18"/>
      <c r="T24" s="18"/>
    </row>
    <row r="25" spans="1:20" s="11" customFormat="1" ht="15.5" customHeight="1" x14ac:dyDescent="0.25">
      <c r="A25" s="609"/>
      <c r="B25" s="633" t="s">
        <v>715</v>
      </c>
      <c r="C25" s="611">
        <f>'2C SCOII Exempt'!C34</f>
        <v>0</v>
      </c>
      <c r="D25" s="611">
        <f>'2C SCOII Exempt'!E34</f>
        <v>0</v>
      </c>
      <c r="E25" s="611">
        <f>'2C SCOII Exempt'!G34</f>
        <v>0</v>
      </c>
      <c r="F25" s="611">
        <f>'2C SCOII Exempt'!H34</f>
        <v>0</v>
      </c>
      <c r="G25" s="447">
        <f>SUM(G15:G24)</f>
        <v>0</v>
      </c>
      <c r="H25" s="447">
        <f>SUM(H15:H24)</f>
        <v>0</v>
      </c>
      <c r="I25" s="447">
        <f t="shared" ref="I25:N25" si="5">SUM(I15:I24)</f>
        <v>0</v>
      </c>
      <c r="J25" s="447">
        <f t="shared" si="5"/>
        <v>0</v>
      </c>
      <c r="K25" s="447">
        <f t="shared" si="5"/>
        <v>0</v>
      </c>
      <c r="L25" s="447">
        <f t="shared" si="5"/>
        <v>0</v>
      </c>
      <c r="M25" s="447">
        <f t="shared" si="5"/>
        <v>0</v>
      </c>
      <c r="N25" s="447">
        <f t="shared" si="5"/>
        <v>0</v>
      </c>
      <c r="O25" s="447">
        <f>SUM(O15:O24)</f>
        <v>0</v>
      </c>
      <c r="P25" s="173">
        <f>IF(L25&gt;O25,L25-O25,0)</f>
        <v>0</v>
      </c>
      <c r="Q25" s="173">
        <f>ROUNDDOWN($Q$12*O25,0)</f>
        <v>0</v>
      </c>
      <c r="R25" s="173">
        <f>MIN(P25,Q25)</f>
        <v>0</v>
      </c>
      <c r="S25" s="18"/>
      <c r="T25" s="18"/>
    </row>
    <row r="26" spans="1:20" s="11" customFormat="1" ht="13" x14ac:dyDescent="0.25">
      <c r="A26" s="41"/>
      <c r="B26" s="370"/>
      <c r="C26" s="52"/>
      <c r="D26" s="52"/>
      <c r="E26" s="52"/>
      <c r="F26" s="52"/>
      <c r="G26"/>
      <c r="H26" s="129">
        <f>'4. Errant'!H14</f>
        <v>0</v>
      </c>
      <c r="I26" s="52"/>
      <c r="J26" s="52"/>
      <c r="K26" s="52"/>
      <c r="L26" s="52"/>
      <c r="M26" s="52"/>
      <c r="N26" s="52"/>
      <c r="O26" s="52"/>
      <c r="P26" s="52"/>
      <c r="Q26" s="18"/>
      <c r="R26" s="18"/>
      <c r="S26" s="18"/>
      <c r="T26" s="18"/>
    </row>
    <row r="27" spans="1:20" x14ac:dyDescent="0.25">
      <c r="A27" s="48" t="s">
        <v>629</v>
      </c>
      <c r="B27" s="14"/>
      <c r="C27" s="14"/>
      <c r="D27" s="14"/>
      <c r="E27" s="14"/>
      <c r="F27" s="14"/>
      <c r="H27" s="330" t="s">
        <v>716</v>
      </c>
      <c r="I27" s="14"/>
      <c r="J27" s="14"/>
      <c r="K27" s="14"/>
      <c r="L27" s="14"/>
      <c r="M27" s="58"/>
      <c r="N27" s="58"/>
      <c r="O27" s="58"/>
      <c r="P27" s="14"/>
      <c r="Q27" s="14"/>
      <c r="R27" s="14"/>
      <c r="S27" s="14"/>
      <c r="T27" s="14"/>
    </row>
    <row r="28" spans="1:20" ht="8.25" customHeight="1" thickBot="1" x14ac:dyDescent="0.3">
      <c r="A28" s="48"/>
      <c r="B28" s="14"/>
      <c r="C28" s="14"/>
      <c r="D28" s="14"/>
      <c r="E28" s="14"/>
      <c r="F28" s="14"/>
      <c r="G28" s="133"/>
      <c r="H28" s="136"/>
      <c r="I28" s="14"/>
      <c r="J28" s="14"/>
      <c r="K28" s="14"/>
      <c r="L28" s="14"/>
      <c r="M28" s="58"/>
      <c r="N28" s="58"/>
      <c r="O28" s="58"/>
      <c r="P28" s="14"/>
      <c r="Q28" s="14"/>
      <c r="R28" s="14"/>
      <c r="S28" s="14"/>
      <c r="T28" s="14"/>
    </row>
    <row r="29" spans="1:20" ht="13" thickBot="1" x14ac:dyDescent="0.3">
      <c r="A29" s="134"/>
      <c r="B29" s="8"/>
      <c r="C29" t="s">
        <v>717</v>
      </c>
      <c r="H29" s="14"/>
      <c r="I29" s="14"/>
      <c r="J29" s="14"/>
      <c r="K29" s="14"/>
      <c r="L29" s="14"/>
      <c r="M29" s="14"/>
      <c r="N29" s="14"/>
      <c r="O29" s="14"/>
      <c r="P29" s="14"/>
      <c r="Q29" s="14"/>
      <c r="R29" s="14"/>
      <c r="S29" s="14"/>
      <c r="T29" s="14"/>
    </row>
    <row r="30" spans="1:20" s="3" customFormat="1" ht="5.25" customHeight="1" thickBot="1" x14ac:dyDescent="0.3">
      <c r="A30" s="362"/>
      <c r="B30" s="873"/>
      <c r="C30" s="874"/>
      <c r="D30" s="874"/>
      <c r="E30" s="874"/>
      <c r="F30" s="874"/>
      <c r="G30" s="874"/>
      <c r="H30" s="362"/>
      <c r="I30" s="362"/>
      <c r="J30" s="362"/>
      <c r="K30" s="362"/>
      <c r="L30" s="362"/>
      <c r="M30" s="362"/>
      <c r="N30" s="362"/>
      <c r="O30" s="362"/>
      <c r="P30" s="362"/>
      <c r="Q30" s="362"/>
      <c r="R30" s="362"/>
      <c r="S30" s="362"/>
      <c r="T30" s="362"/>
    </row>
    <row r="31" spans="1:20" s="7" customFormat="1" ht="16" customHeight="1" thickBot="1" x14ac:dyDescent="0.3">
      <c r="A31" s="13"/>
      <c r="B31" s="371"/>
      <c r="C31" s="130" t="s">
        <v>988</v>
      </c>
      <c r="D31" s="13"/>
      <c r="E31" s="13"/>
      <c r="F31" s="13"/>
      <c r="G31" s="13"/>
      <c r="H31" s="49"/>
      <c r="I31" s="49"/>
      <c r="J31" s="49"/>
      <c r="K31" s="49"/>
      <c r="L31" s="49"/>
      <c r="M31" s="49"/>
      <c r="N31" s="49"/>
      <c r="O31" s="49"/>
      <c r="P31" s="49"/>
      <c r="Q31" s="49"/>
      <c r="R31" s="49"/>
      <c r="S31" s="49"/>
      <c r="T31" s="49"/>
    </row>
    <row r="32" spans="1:20" ht="14.5" customHeight="1" x14ac:dyDescent="0.25">
      <c r="A32" s="14"/>
      <c r="B32" s="14"/>
      <c r="C32" s="14"/>
      <c r="D32" s="14"/>
      <c r="E32" s="14"/>
      <c r="F32" s="14"/>
      <c r="G32" s="14"/>
      <c r="H32" s="14"/>
      <c r="I32" s="14"/>
      <c r="J32" s="14"/>
      <c r="K32" s="14"/>
      <c r="L32" s="14"/>
      <c r="M32" s="14"/>
      <c r="N32" s="14"/>
      <c r="O32" s="14"/>
      <c r="P32" s="14"/>
      <c r="Q32" s="14"/>
      <c r="R32" s="14"/>
      <c r="S32" s="14"/>
      <c r="T32" s="14"/>
    </row>
    <row r="33" spans="1:20" x14ac:dyDescent="0.25">
      <c r="A33" s="131"/>
      <c r="B33" s="131"/>
      <c r="C33" s="131"/>
      <c r="D33" s="131"/>
      <c r="E33" s="131"/>
      <c r="F33" s="131"/>
      <c r="G33" s="131"/>
      <c r="H33" s="131"/>
      <c r="I33" s="131"/>
      <c r="J33" s="131"/>
      <c r="K33" s="131"/>
      <c r="L33" s="131"/>
      <c r="M33" s="131"/>
      <c r="N33" s="131"/>
      <c r="O33" s="131"/>
      <c r="P33" s="131"/>
      <c r="Q33" s="131"/>
      <c r="R33" s="131"/>
      <c r="S33" s="131"/>
      <c r="T33" s="14"/>
    </row>
    <row r="34" spans="1:20" x14ac:dyDescent="0.25">
      <c r="A34" s="14"/>
      <c r="B34" s="14"/>
      <c r="C34" s="14"/>
      <c r="D34" s="14"/>
      <c r="E34" s="14"/>
      <c r="F34" s="14"/>
      <c r="G34" s="14"/>
      <c r="H34" s="14"/>
      <c r="I34" s="14"/>
      <c r="J34" s="14"/>
      <c r="K34" s="14"/>
      <c r="L34" s="14"/>
      <c r="M34" s="14"/>
      <c r="N34" s="14"/>
      <c r="O34" s="14"/>
      <c r="P34" s="14"/>
      <c r="Q34" s="14"/>
      <c r="R34" s="14"/>
      <c r="S34" s="14"/>
      <c r="T34" s="14"/>
    </row>
    <row r="35" spans="1:20" ht="14.5" x14ac:dyDescent="0.35">
      <c r="A35" s="14"/>
      <c r="B35" s="14"/>
      <c r="C35" s="14"/>
      <c r="D35" s="372"/>
      <c r="E35" s="372"/>
      <c r="F35" s="372"/>
      <c r="G35" s="14"/>
      <c r="H35" s="14"/>
      <c r="I35" s="14"/>
      <c r="J35" s="14"/>
      <c r="K35" s="14"/>
      <c r="L35" s="14"/>
      <c r="M35" s="14"/>
      <c r="N35" s="14"/>
      <c r="O35" s="14"/>
      <c r="P35" s="14"/>
      <c r="Q35" s="14"/>
      <c r="R35" s="14"/>
      <c r="S35" s="14"/>
      <c r="T35" s="14"/>
    </row>
    <row r="36" spans="1:20" ht="14.5" x14ac:dyDescent="0.35">
      <c r="A36" s="14"/>
      <c r="B36" s="14"/>
      <c r="C36" s="14"/>
      <c r="D36" s="373"/>
      <c r="E36" s="373"/>
      <c r="F36" s="373"/>
      <c r="G36" s="14"/>
      <c r="H36" s="14"/>
      <c r="I36" s="14"/>
      <c r="J36" s="14"/>
      <c r="K36" s="14"/>
      <c r="L36" s="14"/>
      <c r="M36" s="14"/>
      <c r="N36" s="14"/>
      <c r="O36" s="14"/>
      <c r="P36" s="14"/>
      <c r="Q36" s="14"/>
      <c r="R36" s="14"/>
      <c r="S36" s="14"/>
      <c r="T36" s="14"/>
    </row>
    <row r="37" spans="1:20" ht="14.5" x14ac:dyDescent="0.35">
      <c r="A37" s="14"/>
      <c r="B37" s="14"/>
      <c r="C37" s="14"/>
      <c r="D37" s="373"/>
      <c r="E37" s="373"/>
      <c r="F37" s="373"/>
      <c r="G37" s="14"/>
      <c r="H37" s="14"/>
      <c r="I37" s="14"/>
      <c r="J37" s="14"/>
      <c r="K37" s="14"/>
      <c r="L37" s="14"/>
      <c r="M37" s="14"/>
      <c r="N37" s="14"/>
      <c r="O37" s="14"/>
      <c r="P37" s="14"/>
      <c r="Q37" s="14"/>
      <c r="R37" s="14"/>
      <c r="S37" s="14"/>
      <c r="T37" s="14"/>
    </row>
    <row r="38" spans="1:20" ht="15.5" x14ac:dyDescent="0.35">
      <c r="A38" s="14"/>
      <c r="B38" s="53"/>
      <c r="C38" s="14"/>
      <c r="D38" s="14"/>
      <c r="E38" s="14"/>
      <c r="F38" s="14"/>
      <c r="G38" s="14"/>
      <c r="H38" s="14"/>
      <c r="I38" s="14"/>
      <c r="J38" s="14"/>
      <c r="K38" s="14"/>
      <c r="L38" s="14"/>
      <c r="M38" s="14"/>
      <c r="N38" s="14"/>
      <c r="O38" s="14"/>
      <c r="P38" s="14"/>
      <c r="Q38" s="14"/>
      <c r="R38" s="14"/>
      <c r="S38" s="14"/>
      <c r="T38" s="14"/>
    </row>
    <row r="39" spans="1:20" x14ac:dyDescent="0.25">
      <c r="A39" s="14"/>
      <c r="B39" s="14"/>
      <c r="C39" s="14"/>
      <c r="D39" s="14"/>
      <c r="E39" s="14"/>
      <c r="F39" s="14"/>
      <c r="G39" s="14"/>
      <c r="H39" s="49"/>
      <c r="I39" s="14"/>
      <c r="J39" s="14"/>
      <c r="K39" s="14"/>
      <c r="L39" s="14"/>
      <c r="M39" s="14"/>
      <c r="N39" s="14"/>
      <c r="O39" s="14"/>
      <c r="P39" s="14"/>
      <c r="Q39" s="14"/>
      <c r="R39" s="14"/>
      <c r="S39" s="14"/>
      <c r="T39" s="14"/>
    </row>
    <row r="40" spans="1:20" x14ac:dyDescent="0.25">
      <c r="A40" s="14"/>
      <c r="B40" s="14"/>
      <c r="C40" s="14"/>
      <c r="D40" s="14"/>
      <c r="E40" s="14"/>
      <c r="F40" s="14"/>
      <c r="G40" s="14"/>
      <c r="H40" s="14"/>
      <c r="I40" s="14"/>
      <c r="J40" s="14"/>
      <c r="K40" s="14"/>
      <c r="L40" s="14"/>
      <c r="M40" s="14"/>
      <c r="N40" s="14"/>
      <c r="O40" s="14"/>
      <c r="P40" s="14"/>
      <c r="Q40" s="14"/>
      <c r="R40" s="14"/>
      <c r="S40" s="14"/>
      <c r="T40" s="14"/>
    </row>
    <row r="41" spans="1:20" x14ac:dyDescent="0.25">
      <c r="A41" s="14"/>
      <c r="B41" s="14"/>
      <c r="C41" s="14"/>
      <c r="D41" s="14"/>
      <c r="E41" s="14"/>
      <c r="F41" s="14"/>
      <c r="G41" s="14"/>
      <c r="H41" s="14"/>
      <c r="I41" s="14"/>
      <c r="J41" s="14"/>
      <c r="K41" s="14"/>
      <c r="L41" s="14"/>
      <c r="M41" s="14"/>
      <c r="N41" s="14"/>
      <c r="O41" s="14"/>
      <c r="P41" s="14"/>
      <c r="Q41" s="14"/>
      <c r="R41" s="14"/>
      <c r="S41" s="14"/>
      <c r="T41" s="14"/>
    </row>
    <row r="42" spans="1:20" x14ac:dyDescent="0.25">
      <c r="A42" s="14"/>
      <c r="B42" s="14"/>
      <c r="C42" s="14"/>
      <c r="D42" s="14"/>
      <c r="E42" s="14"/>
      <c r="F42" s="14"/>
      <c r="G42" s="14"/>
      <c r="H42" s="14"/>
      <c r="I42" s="14"/>
      <c r="J42" s="14"/>
      <c r="K42" s="14"/>
      <c r="L42" s="14"/>
      <c r="M42" s="14"/>
      <c r="N42" s="14"/>
      <c r="O42" s="14"/>
      <c r="P42" s="14"/>
      <c r="Q42" s="14"/>
      <c r="R42" s="14"/>
      <c r="S42" s="14"/>
      <c r="T42" s="14"/>
    </row>
    <row r="43" spans="1:20" x14ac:dyDescent="0.25">
      <c r="A43" s="14"/>
      <c r="B43" s="14"/>
      <c r="C43" s="14"/>
      <c r="D43" s="14"/>
      <c r="E43" s="14"/>
      <c r="F43" s="14"/>
      <c r="G43" s="14"/>
      <c r="H43" s="14"/>
      <c r="I43" s="14"/>
      <c r="J43" s="14"/>
      <c r="K43" s="14"/>
      <c r="L43" s="14"/>
      <c r="M43" s="14"/>
      <c r="N43" s="14"/>
      <c r="O43" s="14"/>
      <c r="P43" s="14"/>
      <c r="Q43" s="14"/>
      <c r="R43" s="14"/>
      <c r="S43" s="14"/>
      <c r="T43" s="14"/>
    </row>
    <row r="44" spans="1:20" x14ac:dyDescent="0.25">
      <c r="A44" s="14"/>
      <c r="B44" s="14"/>
      <c r="C44" s="14"/>
      <c r="D44" s="14"/>
      <c r="E44" s="14"/>
      <c r="F44" s="14"/>
      <c r="G44" s="14"/>
      <c r="H44" s="14"/>
      <c r="I44" s="14"/>
      <c r="J44" s="14"/>
      <c r="K44" s="14"/>
      <c r="L44" s="14"/>
      <c r="M44" s="14"/>
      <c r="N44" s="14"/>
      <c r="O44" s="14"/>
      <c r="P44" s="14"/>
      <c r="Q44" s="14"/>
      <c r="R44" s="14"/>
      <c r="S44" s="14"/>
      <c r="T44" s="14"/>
    </row>
    <row r="45" spans="1:20" x14ac:dyDescent="0.25">
      <c r="A45" s="14"/>
      <c r="B45" s="14"/>
      <c r="C45" s="14"/>
      <c r="D45" s="14"/>
      <c r="E45" s="14"/>
      <c r="F45" s="14"/>
      <c r="G45" s="14"/>
      <c r="H45" s="14"/>
      <c r="I45" s="14"/>
      <c r="J45" s="14"/>
      <c r="K45" s="14"/>
      <c r="L45" s="14"/>
      <c r="M45" s="14"/>
      <c r="N45" s="14"/>
      <c r="O45" s="14"/>
      <c r="P45" s="14"/>
      <c r="Q45" s="14"/>
      <c r="R45" s="14"/>
      <c r="S45" s="14"/>
      <c r="T45" s="14"/>
    </row>
    <row r="46" spans="1:20" x14ac:dyDescent="0.25">
      <c r="A46" s="14"/>
      <c r="B46" s="14"/>
      <c r="C46" s="14"/>
      <c r="D46" s="14"/>
      <c r="E46" s="14"/>
      <c r="F46" s="14"/>
      <c r="G46" s="14"/>
      <c r="H46" s="14"/>
      <c r="I46" s="14"/>
      <c r="J46" s="14"/>
      <c r="K46" s="14"/>
      <c r="L46" s="14"/>
      <c r="M46" s="14"/>
      <c r="N46" s="14"/>
      <c r="O46" s="14"/>
      <c r="P46" s="14"/>
      <c r="Q46" s="14"/>
      <c r="R46" s="14"/>
      <c r="S46" s="14"/>
      <c r="T46" s="14"/>
    </row>
    <row r="47" spans="1:20" x14ac:dyDescent="0.25">
      <c r="A47" s="14"/>
      <c r="B47" s="14"/>
      <c r="C47" s="14"/>
      <c r="D47" s="14"/>
      <c r="E47" s="14"/>
      <c r="F47" s="14"/>
      <c r="G47" s="14"/>
      <c r="H47" s="14"/>
      <c r="I47" s="14"/>
      <c r="J47" s="14"/>
      <c r="K47" s="14"/>
      <c r="L47" s="14"/>
      <c r="M47" s="14"/>
      <c r="N47" s="14"/>
      <c r="O47" s="14"/>
      <c r="P47" s="14"/>
      <c r="Q47" s="14"/>
      <c r="R47" s="14"/>
      <c r="S47" s="14"/>
      <c r="T47" s="14"/>
    </row>
    <row r="48" spans="1:20" x14ac:dyDescent="0.25">
      <c r="A48" s="14"/>
      <c r="B48" s="14"/>
      <c r="C48" s="14"/>
      <c r="D48" s="14"/>
      <c r="E48" s="14"/>
      <c r="F48" s="14"/>
      <c r="G48" s="14"/>
      <c r="H48" s="14"/>
      <c r="I48" s="14"/>
      <c r="J48" s="14"/>
      <c r="K48" s="14"/>
      <c r="L48" s="14"/>
      <c r="M48" s="14"/>
      <c r="N48" s="14"/>
      <c r="O48" s="14"/>
      <c r="P48" s="14"/>
      <c r="Q48" s="14"/>
      <c r="R48" s="14"/>
      <c r="S48" s="14"/>
      <c r="T48" s="14"/>
    </row>
  </sheetData>
  <sheetProtection algorithmName="SHA-512" hashValue="C6TT2J+Pg7ipMei71vfGPaDbv9g6YcpPEmO5X0GEFU3ZVzg5fDBof/K/n7PouUpx7QsAX+HEDHoxsg5E+4gkoA==" saltValue="86Q44KMulLdFT0S5NGGh/w==" spinCount="100000" sheet="1" objects="1" scenarios="1"/>
  <protectedRanges>
    <protectedRange sqref="G15:I24" name="Range1"/>
    <protectedRange sqref="J15:J24" name="Range1_1"/>
  </protectedRanges>
  <mergeCells count="9">
    <mergeCell ref="B1:R1"/>
    <mergeCell ref="B30:G30"/>
    <mergeCell ref="B6:G6"/>
    <mergeCell ref="B3:R3"/>
    <mergeCell ref="B5:R5"/>
    <mergeCell ref="B9:R9"/>
    <mergeCell ref="K12:L12"/>
    <mergeCell ref="O12:P12"/>
    <mergeCell ref="B7:Q7"/>
  </mergeCells>
  <phoneticPr fontId="116" type="noConversion"/>
  <printOptions horizontalCentered="1" verticalCentered="1"/>
  <pageMargins left="0.25" right="0.25" top="0.75" bottom="0.75" header="0.3" footer="0.3"/>
  <pageSetup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AG31"/>
  <sheetViews>
    <sheetView showGridLines="0" topLeftCell="A13" zoomScaleNormal="100" zoomScaleSheetLayoutView="71" workbookViewId="0"/>
  </sheetViews>
  <sheetFormatPr defaultColWidth="8.81640625" defaultRowHeight="12.5" x14ac:dyDescent="0.25"/>
  <cols>
    <col min="1" max="1" width="2.1796875" customWidth="1"/>
    <col min="2" max="2" width="20.6328125" customWidth="1"/>
    <col min="3" max="3" width="12.453125" customWidth="1"/>
    <col min="4" max="4" width="12" customWidth="1"/>
    <col min="5" max="5" width="10.81640625" customWidth="1"/>
    <col min="6" max="7" width="10" customWidth="1"/>
    <col min="8" max="8" width="11.453125" customWidth="1"/>
    <col min="9" max="9" width="11.1796875" customWidth="1"/>
    <col min="10" max="10" width="8.81640625" customWidth="1"/>
    <col min="11" max="11" width="11.36328125" bestFit="1" customWidth="1"/>
    <col min="12" max="12" width="8.81640625" customWidth="1"/>
    <col min="13" max="13" width="9.1796875" customWidth="1"/>
    <col min="14" max="14" width="2.1796875" customWidth="1"/>
    <col min="15" max="15" width="3.453125" customWidth="1"/>
  </cols>
  <sheetData>
    <row r="1" spans="1:33" ht="18.75" customHeight="1" x14ac:dyDescent="0.25">
      <c r="A1" s="14"/>
      <c r="B1" s="867" t="str">
        <f>'2. Prelim'!B1:E1</f>
        <v>RPS/APS/CPS/CES 2023 Annual Compliance Workbook</v>
      </c>
      <c r="C1" s="867"/>
      <c r="D1" s="867"/>
      <c r="E1" s="867"/>
      <c r="F1" s="867"/>
      <c r="G1" s="867"/>
      <c r="H1" s="867"/>
      <c r="I1" s="867"/>
      <c r="J1" s="867"/>
      <c r="K1" s="867"/>
      <c r="L1" s="867"/>
      <c r="M1" s="867"/>
      <c r="N1" s="116"/>
      <c r="O1" s="57"/>
      <c r="P1" s="14"/>
    </row>
    <row r="2" spans="1:33" ht="11.25" customHeight="1" x14ac:dyDescent="0.35">
      <c r="A2" s="46"/>
      <c r="B2" s="15"/>
      <c r="C2" s="15"/>
      <c r="D2" s="15"/>
      <c r="E2" s="15"/>
      <c r="F2" s="15"/>
      <c r="G2" s="14"/>
      <c r="H2" s="14"/>
      <c r="I2" s="14"/>
      <c r="J2" s="14"/>
      <c r="K2" s="14"/>
      <c r="L2" s="14"/>
      <c r="M2" s="14"/>
      <c r="N2" s="14"/>
      <c r="O2" s="14"/>
      <c r="P2" s="14"/>
    </row>
    <row r="3" spans="1:33" s="25" customFormat="1" ht="15" customHeight="1" x14ac:dyDescent="0.25">
      <c r="A3" s="38"/>
      <c r="B3" s="857" t="s">
        <v>691</v>
      </c>
      <c r="C3" s="857"/>
      <c r="D3" s="857"/>
      <c r="E3" s="857"/>
      <c r="F3" s="857"/>
      <c r="G3" s="857"/>
      <c r="H3" s="857"/>
      <c r="I3" s="857"/>
      <c r="J3" s="857"/>
      <c r="K3" s="857"/>
      <c r="L3" s="857"/>
      <c r="M3" s="857"/>
      <c r="N3" s="30"/>
      <c r="O3" s="30"/>
      <c r="P3" s="38"/>
    </row>
    <row r="4" spans="1:33" s="38" customFormat="1" ht="7.5" customHeight="1" x14ac:dyDescent="0.25">
      <c r="B4" s="384" t="s">
        <v>629</v>
      </c>
      <c r="C4" s="384"/>
      <c r="D4" s="384"/>
      <c r="E4" s="384"/>
      <c r="F4" s="30"/>
      <c r="Q4" s="25"/>
      <c r="R4" s="25"/>
      <c r="S4" s="25"/>
      <c r="T4" s="25"/>
      <c r="U4" s="25"/>
      <c r="V4" s="25"/>
      <c r="W4" s="25"/>
      <c r="X4" s="25"/>
      <c r="Y4" s="25"/>
      <c r="Z4" s="25"/>
      <c r="AA4" s="25"/>
      <c r="AB4" s="25"/>
      <c r="AC4" s="25"/>
      <c r="AD4" s="25"/>
      <c r="AE4" s="25"/>
      <c r="AF4" s="25"/>
      <c r="AG4" s="25"/>
    </row>
    <row r="5" spans="1:33" ht="22.5" customHeight="1" x14ac:dyDescent="0.35">
      <c r="A5" s="23"/>
      <c r="B5" s="875">
        <f>'1. FilerInfo'!C18</f>
        <v>0</v>
      </c>
      <c r="C5" s="886"/>
      <c r="D5" s="886"/>
      <c r="E5" s="886"/>
      <c r="F5" s="886"/>
      <c r="G5" s="886"/>
      <c r="H5" s="886"/>
      <c r="I5" s="886"/>
      <c r="J5" s="886"/>
      <c r="K5" s="886"/>
      <c r="L5" s="886"/>
      <c r="M5" s="886"/>
      <c r="N5" s="117"/>
      <c r="O5" s="39"/>
      <c r="P5" s="14"/>
    </row>
    <row r="6" spans="1:33" s="5" customFormat="1" ht="7.5" customHeight="1" x14ac:dyDescent="0.35">
      <c r="A6" s="23"/>
      <c r="B6" s="790"/>
      <c r="C6" s="790"/>
      <c r="D6" s="790"/>
      <c r="E6" s="15"/>
      <c r="F6" s="15"/>
      <c r="G6" s="15"/>
      <c r="H6" s="15"/>
      <c r="I6" s="15"/>
      <c r="J6" s="15"/>
      <c r="K6" s="15"/>
      <c r="L6" s="15"/>
      <c r="M6" s="15"/>
      <c r="N6" s="15"/>
      <c r="O6" s="15"/>
      <c r="P6" s="15"/>
    </row>
    <row r="7" spans="1:33" s="5" customFormat="1" ht="15" customHeight="1" x14ac:dyDescent="0.35">
      <c r="A7" s="15"/>
      <c r="B7" s="879" t="s">
        <v>692</v>
      </c>
      <c r="C7" s="879"/>
      <c r="D7" s="879"/>
      <c r="E7" s="879"/>
      <c r="F7" s="879"/>
      <c r="G7" s="879"/>
      <c r="H7" s="879"/>
      <c r="I7" s="879"/>
      <c r="J7" s="879"/>
      <c r="K7" s="879"/>
      <c r="L7" s="879"/>
      <c r="M7" s="879"/>
      <c r="N7" s="387"/>
      <c r="O7" s="387"/>
      <c r="P7" s="387"/>
      <c r="Q7" s="387"/>
    </row>
    <row r="8" spans="1:33" s="5" customFormat="1" ht="6" customHeight="1" thickBot="1" x14ac:dyDescent="0.4">
      <c r="A8" s="15"/>
      <c r="B8" s="386"/>
      <c r="C8" s="386"/>
      <c r="D8" s="386"/>
      <c r="E8" s="386"/>
      <c r="F8" s="176"/>
      <c r="G8" s="15"/>
      <c r="H8" s="15"/>
      <c r="I8" s="15"/>
      <c r="J8" s="15"/>
      <c r="K8" s="15"/>
      <c r="L8" s="15"/>
      <c r="M8" s="15"/>
      <c r="N8" s="15"/>
      <c r="O8" s="15"/>
      <c r="P8" s="15"/>
    </row>
    <row r="9" spans="1:33" s="1" customFormat="1" ht="24" customHeight="1" thickBot="1" x14ac:dyDescent="0.4">
      <c r="A9" s="54"/>
      <c r="B9" s="876" t="s">
        <v>736</v>
      </c>
      <c r="C9" s="877"/>
      <c r="D9" s="877"/>
      <c r="E9" s="877"/>
      <c r="F9" s="877"/>
      <c r="G9" s="877"/>
      <c r="H9" s="877"/>
      <c r="I9" s="877"/>
      <c r="J9" s="877"/>
      <c r="K9" s="877"/>
      <c r="L9" s="877"/>
      <c r="M9" s="878"/>
      <c r="O9" s="54"/>
      <c r="P9" s="54"/>
    </row>
    <row r="10" spans="1:33" ht="4.5" customHeight="1" x14ac:dyDescent="0.3">
      <c r="A10" s="14"/>
      <c r="B10" s="14"/>
      <c r="C10" s="14"/>
      <c r="D10" s="14"/>
      <c r="E10" s="14"/>
      <c r="F10" s="14"/>
      <c r="G10" s="14"/>
      <c r="H10" s="127"/>
      <c r="I10" s="14"/>
      <c r="J10" s="14"/>
      <c r="K10" s="14"/>
      <c r="L10" s="14"/>
      <c r="M10" s="14"/>
      <c r="N10" s="14"/>
      <c r="O10" s="14"/>
      <c r="P10" s="14"/>
    </row>
    <row r="11" spans="1:33" s="2" customFormat="1" x14ac:dyDescent="0.25">
      <c r="A11" s="592" t="s">
        <v>582</v>
      </c>
      <c r="B11" s="592" t="s">
        <v>583</v>
      </c>
      <c r="C11" s="592" t="s">
        <v>584</v>
      </c>
      <c r="D11" s="592" t="s">
        <v>622</v>
      </c>
      <c r="E11" s="592" t="s">
        <v>623</v>
      </c>
      <c r="F11" s="592" t="s">
        <v>624</v>
      </c>
      <c r="G11" s="592" t="s">
        <v>645</v>
      </c>
      <c r="H11" s="592" t="s">
        <v>646</v>
      </c>
      <c r="I11" s="592" t="s">
        <v>694</v>
      </c>
      <c r="J11" s="592" t="s">
        <v>695</v>
      </c>
      <c r="K11" s="592" t="s">
        <v>696</v>
      </c>
      <c r="L11" s="592" t="s">
        <v>697</v>
      </c>
      <c r="M11" s="634" t="s">
        <v>698</v>
      </c>
      <c r="N11" s="138"/>
      <c r="O11" s="138"/>
      <c r="P11" s="138"/>
    </row>
    <row r="12" spans="1:33" s="2" customFormat="1" ht="14.5" x14ac:dyDescent="0.25">
      <c r="A12" s="93"/>
      <c r="B12" s="93"/>
      <c r="C12" s="93"/>
      <c r="D12" s="93"/>
      <c r="E12" s="93"/>
      <c r="F12" s="93"/>
      <c r="G12" s="93"/>
      <c r="H12" s="887" t="s">
        <v>704</v>
      </c>
      <c r="I12" s="887"/>
      <c r="J12" s="635">
        <v>3.4721000000000002E-2</v>
      </c>
      <c r="K12" s="636" t="s">
        <v>737</v>
      </c>
      <c r="L12" s="637">
        <v>0.3</v>
      </c>
      <c r="M12" s="93"/>
      <c r="N12"/>
      <c r="O12" s="14"/>
      <c r="P12" s="138"/>
    </row>
    <row r="13" spans="1:33" ht="105" x14ac:dyDescent="0.25">
      <c r="A13" s="638"/>
      <c r="B13" s="602" t="s">
        <v>738</v>
      </c>
      <c r="C13" s="602" t="s">
        <v>930</v>
      </c>
      <c r="D13" s="620" t="s">
        <v>739</v>
      </c>
      <c r="E13" s="620" t="s">
        <v>740</v>
      </c>
      <c r="F13" s="604" t="s">
        <v>1041</v>
      </c>
      <c r="G13" s="604" t="s">
        <v>1042</v>
      </c>
      <c r="H13" s="602" t="s">
        <v>741</v>
      </c>
      <c r="I13" s="602" t="s">
        <v>742</v>
      </c>
      <c r="J13" s="602" t="s">
        <v>743</v>
      </c>
      <c r="K13" s="602" t="s">
        <v>973</v>
      </c>
      <c r="L13" s="602" t="s">
        <v>974</v>
      </c>
      <c r="M13" s="602" t="s">
        <v>934</v>
      </c>
      <c r="N13" s="14"/>
      <c r="O13" s="14"/>
      <c r="P13" s="14"/>
    </row>
    <row r="14" spans="1:33" s="6" customFormat="1" ht="13.5" customHeight="1" x14ac:dyDescent="0.25">
      <c r="A14" s="600"/>
      <c r="B14" s="600"/>
      <c r="C14" s="592" t="s">
        <v>587</v>
      </c>
      <c r="D14" s="592" t="s">
        <v>587</v>
      </c>
      <c r="E14" s="592" t="s">
        <v>587</v>
      </c>
      <c r="F14" s="592" t="s">
        <v>587</v>
      </c>
      <c r="G14" s="592" t="s">
        <v>587</v>
      </c>
      <c r="H14" s="592" t="s">
        <v>587</v>
      </c>
      <c r="I14" s="592" t="s">
        <v>587</v>
      </c>
      <c r="J14" s="592" t="s">
        <v>587</v>
      </c>
      <c r="K14" s="592" t="s">
        <v>587</v>
      </c>
      <c r="L14" s="592" t="s">
        <v>587</v>
      </c>
      <c r="M14" s="592" t="s">
        <v>587</v>
      </c>
      <c r="N14" s="56"/>
      <c r="O14" s="56"/>
      <c r="P14" s="56"/>
    </row>
    <row r="15" spans="1:33" ht="15.75" customHeight="1" x14ac:dyDescent="0.25">
      <c r="A15" s="606">
        <v>1</v>
      </c>
      <c r="B15" s="607">
        <f>'2. Prelim'!B24</f>
        <v>0</v>
      </c>
      <c r="C15" s="482">
        <f>'2. Prelim'!C24</f>
        <v>0</v>
      </c>
      <c r="D15" s="432"/>
      <c r="E15" s="433"/>
      <c r="F15" s="432"/>
      <c r="G15" s="432"/>
      <c r="H15" s="173">
        <f>MAX(J15-SUM(D15:G15),0)</f>
        <v>0</v>
      </c>
      <c r="I15" s="173">
        <f>SUM(D15:H15)</f>
        <v>0</v>
      </c>
      <c r="J15" s="173">
        <f t="shared" ref="J15:J23" si="0">ROUNDUP((J$12*C15),0)</f>
        <v>0</v>
      </c>
      <c r="K15" s="608"/>
      <c r="L15" s="608"/>
      <c r="M15" s="608"/>
      <c r="N15" s="14"/>
      <c r="O15" s="14"/>
      <c r="P15" s="14"/>
    </row>
    <row r="16" spans="1:33" ht="15.75" customHeight="1" x14ac:dyDescent="0.25">
      <c r="A16" s="606">
        <v>2</v>
      </c>
      <c r="B16" s="607">
        <f>'2. Prelim'!B25</f>
        <v>0</v>
      </c>
      <c r="C16" s="482">
        <f>'2. Prelim'!C25</f>
        <v>0</v>
      </c>
      <c r="D16" s="432"/>
      <c r="E16" s="433"/>
      <c r="F16" s="432"/>
      <c r="G16" s="432"/>
      <c r="H16" s="173">
        <f t="shared" ref="H16:H23" si="1">MAX(J16-SUM(D16:G16),0)</f>
        <v>0</v>
      </c>
      <c r="I16" s="173">
        <f t="shared" ref="I16:I23" si="2">SUM(D16:H16)</f>
        <v>0</v>
      </c>
      <c r="J16" s="173">
        <f t="shared" si="0"/>
        <v>0</v>
      </c>
      <c r="K16" s="608"/>
      <c r="L16" s="608"/>
      <c r="M16" s="608"/>
      <c r="N16" s="14"/>
      <c r="O16" s="14"/>
      <c r="P16" s="14"/>
    </row>
    <row r="17" spans="1:16" ht="15.75" customHeight="1" x14ac:dyDescent="0.25">
      <c r="A17" s="606">
        <v>3</v>
      </c>
      <c r="B17" s="607">
        <f>'2. Prelim'!B26</f>
        <v>0</v>
      </c>
      <c r="C17" s="482">
        <f>'2. Prelim'!C26</f>
        <v>0</v>
      </c>
      <c r="D17" s="432"/>
      <c r="E17" s="433"/>
      <c r="F17" s="432"/>
      <c r="G17" s="432"/>
      <c r="H17" s="173">
        <f t="shared" si="1"/>
        <v>0</v>
      </c>
      <c r="I17" s="173">
        <f t="shared" si="2"/>
        <v>0</v>
      </c>
      <c r="J17" s="173">
        <f t="shared" si="0"/>
        <v>0</v>
      </c>
      <c r="K17" s="608"/>
      <c r="L17" s="608"/>
      <c r="M17" s="608"/>
      <c r="N17" s="14"/>
      <c r="O17" s="14"/>
      <c r="P17" s="14"/>
    </row>
    <row r="18" spans="1:16" ht="15.75" customHeight="1" x14ac:dyDescent="0.25">
      <c r="A18" s="606">
        <v>4</v>
      </c>
      <c r="B18" s="607">
        <f>'2. Prelim'!B27</f>
        <v>0</v>
      </c>
      <c r="C18" s="482">
        <f>'2. Prelim'!C27</f>
        <v>0</v>
      </c>
      <c r="D18" s="432"/>
      <c r="E18" s="433"/>
      <c r="F18" s="432"/>
      <c r="G18" s="432"/>
      <c r="H18" s="173">
        <f t="shared" si="1"/>
        <v>0</v>
      </c>
      <c r="I18" s="173">
        <f t="shared" si="2"/>
        <v>0</v>
      </c>
      <c r="J18" s="173">
        <f t="shared" si="0"/>
        <v>0</v>
      </c>
      <c r="K18" s="608"/>
      <c r="L18" s="608"/>
      <c r="M18" s="608"/>
      <c r="N18" s="14"/>
      <c r="O18" s="14"/>
      <c r="P18" s="14"/>
    </row>
    <row r="19" spans="1:16" ht="15.75" customHeight="1" x14ac:dyDescent="0.25">
      <c r="A19" s="606">
        <v>5</v>
      </c>
      <c r="B19" s="607">
        <f>'2. Prelim'!B28</f>
        <v>0</v>
      </c>
      <c r="C19" s="482">
        <f>'2. Prelim'!C28</f>
        <v>0</v>
      </c>
      <c r="D19" s="432"/>
      <c r="E19" s="433"/>
      <c r="F19" s="432"/>
      <c r="G19" s="432"/>
      <c r="H19" s="173">
        <f t="shared" si="1"/>
        <v>0</v>
      </c>
      <c r="I19" s="173">
        <f t="shared" si="2"/>
        <v>0</v>
      </c>
      <c r="J19" s="173">
        <f t="shared" si="0"/>
        <v>0</v>
      </c>
      <c r="K19" s="608"/>
      <c r="L19" s="608"/>
      <c r="M19" s="608"/>
      <c r="N19" s="14"/>
      <c r="O19" s="14"/>
      <c r="P19" s="14"/>
    </row>
    <row r="20" spans="1:16" ht="15.75" customHeight="1" x14ac:dyDescent="0.25">
      <c r="A20" s="606">
        <v>6</v>
      </c>
      <c r="B20" s="607">
        <f>'2. Prelim'!B29</f>
        <v>0</v>
      </c>
      <c r="C20" s="482">
        <f>'2. Prelim'!C29</f>
        <v>0</v>
      </c>
      <c r="D20" s="432"/>
      <c r="E20" s="433"/>
      <c r="F20" s="432"/>
      <c r="G20" s="432"/>
      <c r="H20" s="173">
        <f t="shared" si="1"/>
        <v>0</v>
      </c>
      <c r="I20" s="173">
        <f t="shared" si="2"/>
        <v>0</v>
      </c>
      <c r="J20" s="173">
        <f t="shared" si="0"/>
        <v>0</v>
      </c>
      <c r="K20" s="608"/>
      <c r="L20" s="608"/>
      <c r="M20" s="608"/>
      <c r="N20" s="14"/>
      <c r="O20" s="14"/>
      <c r="P20" s="14"/>
    </row>
    <row r="21" spans="1:16" ht="15.75" customHeight="1" x14ac:dyDescent="0.25">
      <c r="A21" s="606">
        <v>7</v>
      </c>
      <c r="B21" s="607">
        <f>'2. Prelim'!B30</f>
        <v>0</v>
      </c>
      <c r="C21" s="482">
        <f>'2. Prelim'!C30</f>
        <v>0</v>
      </c>
      <c r="D21" s="432"/>
      <c r="E21" s="433"/>
      <c r="F21" s="432"/>
      <c r="G21" s="432"/>
      <c r="H21" s="173">
        <f>MAX(J21-SUM(D21:G21),0)</f>
        <v>0</v>
      </c>
      <c r="I21" s="173">
        <f>SUM(D21:H21)</f>
        <v>0</v>
      </c>
      <c r="J21" s="173">
        <f>ROUNDUP((J$12*C21),0)</f>
        <v>0</v>
      </c>
      <c r="K21" s="608"/>
      <c r="L21" s="608"/>
      <c r="M21" s="608"/>
      <c r="N21" s="14"/>
      <c r="O21" s="14"/>
      <c r="P21" s="14"/>
    </row>
    <row r="22" spans="1:16" ht="15.75" customHeight="1" x14ac:dyDescent="0.25">
      <c r="A22" s="606">
        <v>8</v>
      </c>
      <c r="B22" s="607">
        <f>'2. Prelim'!B31</f>
        <v>0</v>
      </c>
      <c r="C22" s="482">
        <f>'2. Prelim'!C31</f>
        <v>0</v>
      </c>
      <c r="D22" s="432"/>
      <c r="E22" s="433"/>
      <c r="F22" s="432"/>
      <c r="G22" s="432"/>
      <c r="H22" s="173">
        <f t="shared" si="1"/>
        <v>0</v>
      </c>
      <c r="I22" s="173">
        <f t="shared" si="2"/>
        <v>0</v>
      </c>
      <c r="J22" s="173">
        <f t="shared" si="0"/>
        <v>0</v>
      </c>
      <c r="K22" s="608"/>
      <c r="L22" s="608"/>
      <c r="M22" s="608"/>
      <c r="N22" s="14"/>
      <c r="O22" s="14"/>
      <c r="P22" s="14"/>
    </row>
    <row r="23" spans="1:16" ht="15.5" customHeight="1" x14ac:dyDescent="0.25">
      <c r="A23" s="606">
        <v>9</v>
      </c>
      <c r="B23" s="607">
        <f>'2. Prelim'!B32</f>
        <v>0</v>
      </c>
      <c r="C23" s="482">
        <f>'2. Prelim'!C32</f>
        <v>0</v>
      </c>
      <c r="D23" s="432"/>
      <c r="E23" s="433"/>
      <c r="F23" s="432"/>
      <c r="G23" s="432"/>
      <c r="H23" s="173">
        <f t="shared" si="1"/>
        <v>0</v>
      </c>
      <c r="I23" s="173">
        <f t="shared" si="2"/>
        <v>0</v>
      </c>
      <c r="J23" s="173">
        <f t="shared" si="0"/>
        <v>0</v>
      </c>
      <c r="K23" s="608"/>
      <c r="L23" s="608"/>
      <c r="M23" s="608"/>
      <c r="N23" s="14"/>
      <c r="O23" s="14"/>
      <c r="P23" s="14"/>
    </row>
    <row r="24" spans="1:16" ht="15.5" customHeight="1" x14ac:dyDescent="0.25">
      <c r="A24" s="606">
        <v>10</v>
      </c>
      <c r="B24" s="607">
        <f>'2. Prelim'!B33</f>
        <v>0</v>
      </c>
      <c r="C24" s="482">
        <f>'2. Prelim'!C33</f>
        <v>0</v>
      </c>
      <c r="D24" s="432"/>
      <c r="E24" s="433"/>
      <c r="F24" s="432"/>
      <c r="G24" s="432"/>
      <c r="H24" s="173">
        <f>MAX(J24-SUM(D24:G24),0)</f>
        <v>0</v>
      </c>
      <c r="I24" s="173">
        <f>SUM(D24:H24)</f>
        <v>0</v>
      </c>
      <c r="J24" s="173">
        <f>ROUNDUP((J$12*C24),0)</f>
        <v>0</v>
      </c>
      <c r="K24" s="608"/>
      <c r="L24" s="608"/>
      <c r="M24" s="608"/>
      <c r="N24" s="14"/>
      <c r="O24" s="14"/>
      <c r="P24" s="14"/>
    </row>
    <row r="25" spans="1:16" s="11" customFormat="1" ht="13" x14ac:dyDescent="0.25">
      <c r="A25" s="609"/>
      <c r="B25" s="639" t="s">
        <v>715</v>
      </c>
      <c r="C25" s="611">
        <f>'2. Prelim'!C34</f>
        <v>0</v>
      </c>
      <c r="D25" s="173">
        <f>SUM(D15:D24)</f>
        <v>0</v>
      </c>
      <c r="E25" s="173">
        <f t="shared" ref="E25:J25" si="3">SUM(E15:E24)</f>
        <v>0</v>
      </c>
      <c r="F25" s="173">
        <f t="shared" si="3"/>
        <v>0</v>
      </c>
      <c r="G25" s="173">
        <f t="shared" si="3"/>
        <v>0</v>
      </c>
      <c r="H25" s="173">
        <f t="shared" si="3"/>
        <v>0</v>
      </c>
      <c r="I25" s="173">
        <f t="shared" si="3"/>
        <v>0</v>
      </c>
      <c r="J25" s="173">
        <f t="shared" si="3"/>
        <v>0</v>
      </c>
      <c r="K25" s="640">
        <f>IF(I25&gt;J25,I25-J25,0)</f>
        <v>0</v>
      </c>
      <c r="L25" s="173">
        <f>(ROUNDDOWN($L$12*J25,0))</f>
        <v>0</v>
      </c>
      <c r="M25" s="447">
        <f>MIN(K25,L25)</f>
        <v>0</v>
      </c>
      <c r="N25" s="137"/>
      <c r="O25" s="18"/>
      <c r="P25" s="18"/>
    </row>
    <row r="26" spans="1:16" ht="13" x14ac:dyDescent="0.25">
      <c r="A26" s="139"/>
      <c r="B26" s="374"/>
      <c r="C26" s="58"/>
      <c r="D26" s="58"/>
      <c r="E26" s="140">
        <f>'4. Errant'!I14</f>
        <v>0</v>
      </c>
      <c r="F26" s="58"/>
      <c r="G26" s="58"/>
      <c r="H26" s="58"/>
      <c r="I26" s="58"/>
      <c r="J26" s="58"/>
      <c r="K26" s="58"/>
      <c r="L26" s="58"/>
      <c r="M26" s="58"/>
      <c r="N26" s="14"/>
      <c r="O26" s="14"/>
      <c r="P26" s="14"/>
    </row>
    <row r="27" spans="1:16" ht="13" x14ac:dyDescent="0.25">
      <c r="A27" s="139"/>
      <c r="B27" s="374"/>
      <c r="C27" s="58"/>
      <c r="D27" s="58"/>
      <c r="E27" s="330" t="s">
        <v>716</v>
      </c>
      <c r="F27" s="58"/>
      <c r="G27" s="58"/>
      <c r="H27" s="58"/>
      <c r="I27" s="58"/>
      <c r="J27" s="58"/>
      <c r="K27" s="58"/>
      <c r="L27" s="58"/>
      <c r="M27" s="58"/>
      <c r="N27" s="14"/>
      <c r="O27" s="14"/>
      <c r="P27" s="14"/>
    </row>
    <row r="28" spans="1:16" ht="7.5" customHeight="1" thickBot="1" x14ac:dyDescent="0.3">
      <c r="A28" s="48" t="s">
        <v>629</v>
      </c>
      <c r="B28" s="14"/>
      <c r="C28" s="14"/>
      <c r="D28" s="14"/>
      <c r="E28" s="14"/>
      <c r="F28" s="14"/>
      <c r="G28" s="14"/>
      <c r="H28" s="14"/>
      <c r="I28" s="14"/>
      <c r="J28" s="58"/>
      <c r="K28" s="14"/>
      <c r="L28" s="58"/>
      <c r="M28" s="14"/>
      <c r="N28" s="14"/>
      <c r="O28" s="14"/>
      <c r="P28" s="14"/>
    </row>
    <row r="29" spans="1:16" ht="13" thickBot="1" x14ac:dyDescent="0.3">
      <c r="A29" s="134"/>
      <c r="B29" s="8"/>
      <c r="C29" t="s">
        <v>717</v>
      </c>
      <c r="G29" s="14"/>
      <c r="H29" s="14"/>
      <c r="I29" s="14"/>
      <c r="J29" s="14"/>
      <c r="K29" s="14"/>
      <c r="L29" s="14"/>
      <c r="M29" s="14"/>
      <c r="N29" s="14"/>
      <c r="O29" s="14"/>
      <c r="P29" s="14"/>
    </row>
    <row r="30" spans="1:16" s="3" customFormat="1" ht="7.5" customHeight="1" thickBot="1" x14ac:dyDescent="0.3">
      <c r="A30" s="362"/>
      <c r="B30" s="873"/>
      <c r="C30" s="874"/>
      <c r="D30" s="874"/>
      <c r="E30" s="362"/>
      <c r="F30" s="362"/>
      <c r="G30" s="362"/>
      <c r="H30" s="362"/>
      <c r="I30" s="362"/>
      <c r="J30" s="362"/>
      <c r="K30" s="362"/>
      <c r="L30" s="362"/>
      <c r="M30" s="362"/>
      <c r="N30" s="362"/>
      <c r="O30" s="362"/>
      <c r="P30" s="362"/>
    </row>
    <row r="31" spans="1:16" s="3" customFormat="1" ht="13.5" customHeight="1" thickBot="1" x14ac:dyDescent="0.3">
      <c r="B31" s="141"/>
      <c r="C31" s="13" t="s">
        <v>744</v>
      </c>
      <c r="G31" s="362"/>
      <c r="H31" s="362"/>
      <c r="I31" s="362"/>
      <c r="J31" s="362"/>
      <c r="K31" s="362"/>
      <c r="L31" s="362"/>
      <c r="M31" s="362"/>
      <c r="N31" s="362"/>
      <c r="O31" s="362"/>
      <c r="P31" s="362"/>
    </row>
  </sheetData>
  <sheetProtection algorithmName="SHA-512" hashValue="x+1osGDbm+XkI3FjoMkK2x1BvSnvMIsZ5YmnsBzs3seLXB8UQFvxkjCyCPjcwUTqRmgHHyr78rGc3tV3xQ+JWQ==" saltValue="4Bih8iLuE0cEA8yXgPyMPw==" spinCount="100000" sheet="1" objects="1" scenarios="1"/>
  <protectedRanges>
    <protectedRange sqref="D15:G24" name="Range1"/>
  </protectedRanges>
  <mergeCells count="8">
    <mergeCell ref="B30:D30"/>
    <mergeCell ref="B1:M1"/>
    <mergeCell ref="B5:M5"/>
    <mergeCell ref="B9:M9"/>
    <mergeCell ref="B6:D6"/>
    <mergeCell ref="B3:M3"/>
    <mergeCell ref="H12:I12"/>
    <mergeCell ref="B7:M7"/>
  </mergeCells>
  <phoneticPr fontId="21" type="noConversion"/>
  <printOptions horizontalCentered="1" verticalCentered="1"/>
  <pageMargins left="0.25" right="0.25" top="0.75" bottom="0.75" header="0.3" footer="0.3"/>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H36"/>
  <sheetViews>
    <sheetView showGridLines="0" topLeftCell="A12" zoomScale="108" zoomScaleNormal="108" workbookViewId="0"/>
  </sheetViews>
  <sheetFormatPr defaultColWidth="8.81640625" defaultRowHeight="12.5" x14ac:dyDescent="0.25"/>
  <cols>
    <col min="1" max="1" width="2.1796875" customWidth="1"/>
    <col min="2" max="2" width="20.6328125" customWidth="1"/>
    <col min="3" max="3" width="12.1796875" customWidth="1"/>
    <col min="4" max="4" width="12.81640625" customWidth="1"/>
    <col min="5" max="5" width="11" customWidth="1"/>
    <col min="6" max="7" width="10.453125" customWidth="1"/>
    <col min="8" max="9" width="11.453125" customWidth="1"/>
    <col min="10" max="10" width="10.453125" customWidth="1"/>
    <col min="11" max="11" width="11.453125" bestFit="1" customWidth="1"/>
    <col min="12" max="12" width="9" customWidth="1"/>
    <col min="13" max="13" width="9.453125" customWidth="1"/>
    <col min="14" max="14" width="2.81640625" customWidth="1"/>
  </cols>
  <sheetData>
    <row r="1" spans="1:86" ht="18.75" customHeight="1" x14ac:dyDescent="0.25">
      <c r="A1" s="14"/>
      <c r="B1" s="867" t="str">
        <f>'2. Prelim'!B1:E1</f>
        <v>RPS/APS/CPS/CES 2023 Annual Compliance Workbook</v>
      </c>
      <c r="C1" s="867"/>
      <c r="D1" s="867"/>
      <c r="E1" s="867"/>
      <c r="F1" s="867"/>
      <c r="G1" s="867"/>
      <c r="H1" s="867"/>
      <c r="I1" s="867"/>
      <c r="J1" s="867"/>
      <c r="K1" s="867"/>
      <c r="L1" s="867"/>
      <c r="M1" s="867"/>
      <c r="N1" s="116"/>
      <c r="O1" s="57"/>
    </row>
    <row r="2" spans="1:86" ht="11.25" customHeight="1" x14ac:dyDescent="0.35">
      <c r="A2" s="46"/>
      <c r="B2" s="15"/>
      <c r="C2" s="15"/>
      <c r="D2" s="15"/>
      <c r="E2" s="15"/>
      <c r="F2" s="15"/>
      <c r="G2" s="14"/>
      <c r="H2" s="14"/>
      <c r="I2" s="14"/>
      <c r="J2" s="14"/>
      <c r="K2" s="14"/>
      <c r="L2" s="14"/>
      <c r="M2" s="14"/>
      <c r="N2" s="14"/>
      <c r="O2" s="14"/>
    </row>
    <row r="3" spans="1:86" s="25" customFormat="1" ht="15" customHeight="1" x14ac:dyDescent="0.25">
      <c r="A3" s="38"/>
      <c r="B3" s="857" t="s">
        <v>691</v>
      </c>
      <c r="C3" s="857"/>
      <c r="D3" s="857"/>
      <c r="E3" s="857"/>
      <c r="F3" s="857"/>
      <c r="G3" s="857"/>
      <c r="H3" s="857"/>
      <c r="I3" s="857"/>
      <c r="J3" s="857"/>
      <c r="K3" s="857"/>
      <c r="L3" s="857"/>
      <c r="M3" s="857"/>
      <c r="N3" s="30"/>
      <c r="O3" s="30"/>
    </row>
    <row r="4" spans="1:86" s="38" customFormat="1" ht="7.5" customHeight="1" x14ac:dyDescent="0.25">
      <c r="B4" s="384" t="s">
        <v>629</v>
      </c>
      <c r="C4" s="384"/>
      <c r="D4" s="384"/>
      <c r="E4" s="384"/>
      <c r="F4" s="30"/>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row>
    <row r="5" spans="1:86" ht="22.5" customHeight="1" x14ac:dyDescent="0.35">
      <c r="A5" s="23"/>
      <c r="B5" s="875">
        <f>'1. FilerInfo'!C18</f>
        <v>0</v>
      </c>
      <c r="C5" s="886"/>
      <c r="D5" s="886"/>
      <c r="E5" s="886"/>
      <c r="F5" s="886"/>
      <c r="G5" s="886"/>
      <c r="H5" s="886"/>
      <c r="I5" s="886"/>
      <c r="J5" s="886"/>
      <c r="K5" s="886"/>
      <c r="L5" s="886"/>
      <c r="M5" s="886"/>
      <c r="N5" s="117"/>
      <c r="O5" s="39"/>
    </row>
    <row r="6" spans="1:86" s="5" customFormat="1" ht="7.5" customHeight="1" x14ac:dyDescent="0.35">
      <c r="A6" s="23"/>
      <c r="B6" s="790"/>
      <c r="C6" s="790"/>
      <c r="D6" s="790"/>
      <c r="E6" s="15"/>
      <c r="F6" s="15"/>
      <c r="G6" s="15"/>
      <c r="H6" s="15"/>
      <c r="I6" s="15"/>
      <c r="J6" s="15"/>
      <c r="K6" s="15"/>
      <c r="L6" s="15"/>
      <c r="M6" s="15"/>
      <c r="N6" s="15"/>
      <c r="O6" s="15"/>
    </row>
    <row r="7" spans="1:86" s="5" customFormat="1" ht="15" customHeight="1" x14ac:dyDescent="0.35">
      <c r="A7" s="15"/>
      <c r="B7" s="879" t="s">
        <v>692</v>
      </c>
      <c r="C7" s="879"/>
      <c r="D7" s="879"/>
      <c r="E7" s="879"/>
      <c r="F7" s="879"/>
      <c r="G7" s="879"/>
      <c r="H7" s="879"/>
      <c r="I7" s="879"/>
      <c r="J7" s="879"/>
      <c r="K7" s="879"/>
      <c r="L7" s="879"/>
      <c r="M7" s="879"/>
      <c r="N7" s="15"/>
      <c r="O7" s="15"/>
    </row>
    <row r="8" spans="1:86" s="5" customFormat="1" ht="6" customHeight="1" thickBot="1" x14ac:dyDescent="0.4">
      <c r="A8" s="15"/>
      <c r="B8" s="386"/>
      <c r="C8" s="386"/>
      <c r="D8" s="386"/>
      <c r="E8" s="386"/>
      <c r="F8" s="176"/>
      <c r="G8" s="15"/>
      <c r="H8" s="15"/>
      <c r="I8" s="15"/>
      <c r="J8" s="15"/>
      <c r="K8" s="15"/>
      <c r="L8" s="15"/>
      <c r="M8" s="15"/>
      <c r="N8" s="15"/>
      <c r="O8" s="15"/>
    </row>
    <row r="9" spans="1:86" s="1" customFormat="1" ht="21.75" customHeight="1" thickBot="1" x14ac:dyDescent="0.4">
      <c r="A9" s="54"/>
      <c r="B9" s="890" t="s">
        <v>745</v>
      </c>
      <c r="C9" s="891"/>
      <c r="D9" s="891"/>
      <c r="E9" s="891"/>
      <c r="F9" s="891"/>
      <c r="G9" s="891"/>
      <c r="H9" s="891"/>
      <c r="I9" s="891"/>
      <c r="J9" s="891"/>
      <c r="K9" s="891"/>
      <c r="L9" s="891"/>
      <c r="M9" s="892"/>
      <c r="N9" s="54"/>
      <c r="O9" s="54"/>
    </row>
    <row r="10" spans="1:86" ht="4.5" customHeight="1" x14ac:dyDescent="0.3">
      <c r="A10" s="14"/>
      <c r="B10" s="14"/>
      <c r="C10" s="14"/>
      <c r="D10" s="14"/>
      <c r="E10" s="14"/>
      <c r="F10" s="14"/>
      <c r="G10" s="14"/>
      <c r="H10" s="127"/>
      <c r="I10" s="14"/>
      <c r="J10" s="14"/>
      <c r="K10" s="14"/>
      <c r="L10" s="14"/>
      <c r="M10" s="14"/>
      <c r="N10" s="14"/>
      <c r="O10" s="14"/>
    </row>
    <row r="11" spans="1:86" s="10" customFormat="1" ht="11.25" customHeight="1" x14ac:dyDescent="0.25">
      <c r="A11" s="641" t="s">
        <v>582</v>
      </c>
      <c r="B11" s="641" t="s">
        <v>583</v>
      </c>
      <c r="C11" s="641" t="s">
        <v>584</v>
      </c>
      <c r="D11" s="641" t="s">
        <v>622</v>
      </c>
      <c r="E11" s="641" t="s">
        <v>623</v>
      </c>
      <c r="F11" s="641" t="s">
        <v>624</v>
      </c>
      <c r="G11" s="641" t="s">
        <v>645</v>
      </c>
      <c r="H11" s="641" t="s">
        <v>646</v>
      </c>
      <c r="I11" s="641" t="s">
        <v>694</v>
      </c>
      <c r="J11" s="641" t="s">
        <v>695</v>
      </c>
      <c r="K11" s="641" t="s">
        <v>696</v>
      </c>
      <c r="L11" s="641" t="s">
        <v>697</v>
      </c>
      <c r="M11" s="641" t="s">
        <v>698</v>
      </c>
      <c r="N11" s="59"/>
      <c r="O11" s="59"/>
    </row>
    <row r="12" spans="1:86" s="2" customFormat="1" ht="14.5" x14ac:dyDescent="0.25">
      <c r="A12" s="93"/>
      <c r="B12" s="93"/>
      <c r="C12" s="93"/>
      <c r="D12" s="93"/>
      <c r="E12" s="93"/>
      <c r="F12" s="93"/>
      <c r="G12" s="93"/>
      <c r="H12" s="887" t="s">
        <v>704</v>
      </c>
      <c r="I12" s="887"/>
      <c r="J12" s="642">
        <v>3.6999999999999998E-2</v>
      </c>
      <c r="K12" s="636" t="s">
        <v>737</v>
      </c>
      <c r="L12" s="643">
        <v>0.05</v>
      </c>
      <c r="M12" s="93"/>
      <c r="N12"/>
      <c r="O12"/>
    </row>
    <row r="13" spans="1:86" s="9" customFormat="1" ht="84" x14ac:dyDescent="0.25">
      <c r="A13" s="601"/>
      <c r="B13" s="602" t="s">
        <v>738</v>
      </c>
      <c r="C13" s="620" t="s">
        <v>930</v>
      </c>
      <c r="D13" s="620" t="s">
        <v>746</v>
      </c>
      <c r="E13" s="620" t="s">
        <v>931</v>
      </c>
      <c r="F13" s="602" t="s">
        <v>1043</v>
      </c>
      <c r="G13" s="602" t="s">
        <v>1044</v>
      </c>
      <c r="H13" s="602" t="s">
        <v>741</v>
      </c>
      <c r="I13" s="602" t="s">
        <v>747</v>
      </c>
      <c r="J13" s="620" t="s">
        <v>748</v>
      </c>
      <c r="K13" s="602" t="s">
        <v>968</v>
      </c>
      <c r="L13" s="602" t="s">
        <v>749</v>
      </c>
      <c r="M13" s="620" t="s">
        <v>935</v>
      </c>
      <c r="N13" s="60"/>
      <c r="O13" s="60"/>
    </row>
    <row r="14" spans="1:86" s="6" customFormat="1" ht="8.25" customHeight="1" x14ac:dyDescent="0.25">
      <c r="A14" s="600"/>
      <c r="B14" s="600"/>
      <c r="C14" s="592" t="s">
        <v>587</v>
      </c>
      <c r="D14" s="592" t="s">
        <v>587</v>
      </c>
      <c r="E14" s="592" t="s">
        <v>587</v>
      </c>
      <c r="F14" s="592" t="s">
        <v>587</v>
      </c>
      <c r="G14" s="592" t="s">
        <v>587</v>
      </c>
      <c r="H14" s="592" t="s">
        <v>587</v>
      </c>
      <c r="I14" s="592" t="s">
        <v>587</v>
      </c>
      <c r="J14" s="592" t="s">
        <v>587</v>
      </c>
      <c r="K14" s="592" t="s">
        <v>587</v>
      </c>
      <c r="L14" s="592" t="s">
        <v>587</v>
      </c>
      <c r="M14" s="592" t="s">
        <v>587</v>
      </c>
      <c r="N14" s="56"/>
      <c r="O14" s="56"/>
    </row>
    <row r="15" spans="1:86" s="11" customFormat="1" ht="15.75" customHeight="1" x14ac:dyDescent="0.25">
      <c r="A15" s="606">
        <v>1</v>
      </c>
      <c r="B15" s="607">
        <f>'2. Prelim'!B24</f>
        <v>0</v>
      </c>
      <c r="C15" s="482">
        <f>'2. Prelim'!C24</f>
        <v>0</v>
      </c>
      <c r="D15" s="432"/>
      <c r="E15" s="433"/>
      <c r="F15" s="432"/>
      <c r="G15" s="432"/>
      <c r="H15" s="173">
        <f t="shared" ref="H15:H23" si="0">MAX(J15-SUM(D15:G15),0)</f>
        <v>0</v>
      </c>
      <c r="I15" s="173">
        <f>SUM(D15:H15)</f>
        <v>0</v>
      </c>
      <c r="J15" s="173">
        <f t="shared" ref="J15:J23" si="1">ROUNDUP((J$12*C15),0)</f>
        <v>0</v>
      </c>
      <c r="K15" s="608"/>
      <c r="L15" s="608"/>
      <c r="M15" s="608"/>
      <c r="N15" s="18"/>
      <c r="O15" s="18"/>
    </row>
    <row r="16" spans="1:86" s="11" customFormat="1" ht="15.75" customHeight="1" x14ac:dyDescent="0.25">
      <c r="A16" s="606">
        <v>2</v>
      </c>
      <c r="B16" s="607">
        <f>'2. Prelim'!B25</f>
        <v>0</v>
      </c>
      <c r="C16" s="482">
        <f>'2. Prelim'!C25</f>
        <v>0</v>
      </c>
      <c r="D16" s="432"/>
      <c r="E16" s="433"/>
      <c r="F16" s="432"/>
      <c r="G16" s="432"/>
      <c r="H16" s="173">
        <f t="shared" si="0"/>
        <v>0</v>
      </c>
      <c r="I16" s="173">
        <f t="shared" ref="I16:I23" si="2">SUM(D16:H16)</f>
        <v>0</v>
      </c>
      <c r="J16" s="173">
        <f t="shared" si="1"/>
        <v>0</v>
      </c>
      <c r="K16" s="608"/>
      <c r="L16" s="608"/>
      <c r="M16" s="608"/>
      <c r="N16" s="18"/>
      <c r="O16" s="18"/>
    </row>
    <row r="17" spans="1:15" s="11" customFormat="1" ht="15.75" customHeight="1" x14ac:dyDescent="0.25">
      <c r="A17" s="606">
        <v>3</v>
      </c>
      <c r="B17" s="607">
        <f>'2. Prelim'!B26</f>
        <v>0</v>
      </c>
      <c r="C17" s="482">
        <f>'2. Prelim'!C26</f>
        <v>0</v>
      </c>
      <c r="D17" s="432"/>
      <c r="E17" s="433"/>
      <c r="F17" s="432"/>
      <c r="G17" s="432"/>
      <c r="H17" s="173">
        <f t="shared" si="0"/>
        <v>0</v>
      </c>
      <c r="I17" s="173">
        <f t="shared" si="2"/>
        <v>0</v>
      </c>
      <c r="J17" s="173">
        <f t="shared" si="1"/>
        <v>0</v>
      </c>
      <c r="K17" s="608"/>
      <c r="L17" s="608"/>
      <c r="M17" s="608"/>
      <c r="N17" s="18"/>
      <c r="O17" s="18"/>
    </row>
    <row r="18" spans="1:15" s="11" customFormat="1" ht="15.75" customHeight="1" x14ac:dyDescent="0.25">
      <c r="A18" s="606">
        <v>4</v>
      </c>
      <c r="B18" s="607">
        <f>'2. Prelim'!B27</f>
        <v>0</v>
      </c>
      <c r="C18" s="482">
        <f>'2. Prelim'!C27</f>
        <v>0</v>
      </c>
      <c r="D18" s="432"/>
      <c r="E18" s="433"/>
      <c r="F18" s="432"/>
      <c r="G18" s="432"/>
      <c r="H18" s="173">
        <f t="shared" si="0"/>
        <v>0</v>
      </c>
      <c r="I18" s="173">
        <f t="shared" si="2"/>
        <v>0</v>
      </c>
      <c r="J18" s="173">
        <f t="shared" si="1"/>
        <v>0</v>
      </c>
      <c r="K18" s="608"/>
      <c r="L18" s="608"/>
      <c r="M18" s="608"/>
      <c r="N18" s="18"/>
      <c r="O18" s="18"/>
    </row>
    <row r="19" spans="1:15" s="11" customFormat="1" ht="15.75" customHeight="1" x14ac:dyDescent="0.25">
      <c r="A19" s="606">
        <v>5</v>
      </c>
      <c r="B19" s="607">
        <f>'2. Prelim'!B28</f>
        <v>0</v>
      </c>
      <c r="C19" s="482">
        <f>'2. Prelim'!C28</f>
        <v>0</v>
      </c>
      <c r="D19" s="432"/>
      <c r="E19" s="433"/>
      <c r="F19" s="432"/>
      <c r="G19" s="432"/>
      <c r="H19" s="173">
        <f t="shared" si="0"/>
        <v>0</v>
      </c>
      <c r="I19" s="173">
        <f t="shared" si="2"/>
        <v>0</v>
      </c>
      <c r="J19" s="173">
        <f t="shared" si="1"/>
        <v>0</v>
      </c>
      <c r="K19" s="608"/>
      <c r="L19" s="608"/>
      <c r="M19" s="608"/>
      <c r="N19" s="18"/>
      <c r="O19" s="18"/>
    </row>
    <row r="20" spans="1:15" s="11" customFormat="1" ht="15.75" customHeight="1" x14ac:dyDescent="0.25">
      <c r="A20" s="606">
        <v>6</v>
      </c>
      <c r="B20" s="607">
        <f>'2. Prelim'!B29</f>
        <v>0</v>
      </c>
      <c r="C20" s="482">
        <f>'2. Prelim'!C29</f>
        <v>0</v>
      </c>
      <c r="D20" s="432"/>
      <c r="E20" s="433"/>
      <c r="F20" s="432"/>
      <c r="G20" s="432"/>
      <c r="H20" s="173">
        <f t="shared" si="0"/>
        <v>0</v>
      </c>
      <c r="I20" s="173">
        <f t="shared" si="2"/>
        <v>0</v>
      </c>
      <c r="J20" s="173">
        <f t="shared" si="1"/>
        <v>0</v>
      </c>
      <c r="K20" s="608"/>
      <c r="L20" s="608"/>
      <c r="M20" s="608"/>
      <c r="N20" s="18"/>
      <c r="O20" s="18"/>
    </row>
    <row r="21" spans="1:15" s="11" customFormat="1" ht="15.75" customHeight="1" x14ac:dyDescent="0.25">
      <c r="A21" s="606">
        <v>7</v>
      </c>
      <c r="B21" s="607">
        <f>'2. Prelim'!B30</f>
        <v>0</v>
      </c>
      <c r="C21" s="482">
        <f>'2. Prelim'!C30</f>
        <v>0</v>
      </c>
      <c r="D21" s="432"/>
      <c r="E21" s="433"/>
      <c r="F21" s="432"/>
      <c r="G21" s="432"/>
      <c r="H21" s="173">
        <f>MAX(J21-SUM(D21:G21),0)</f>
        <v>0</v>
      </c>
      <c r="I21" s="173">
        <f>SUM(D21:H21)</f>
        <v>0</v>
      </c>
      <c r="J21" s="173">
        <f>ROUNDUP((J$12*C21),0)</f>
        <v>0</v>
      </c>
      <c r="K21" s="608"/>
      <c r="L21" s="608"/>
      <c r="M21" s="608"/>
      <c r="N21" s="18"/>
      <c r="O21" s="18"/>
    </row>
    <row r="22" spans="1:15" s="11" customFormat="1" ht="15.75" customHeight="1" x14ac:dyDescent="0.25">
      <c r="A22" s="606">
        <v>8</v>
      </c>
      <c r="B22" s="607">
        <f>'2. Prelim'!B31</f>
        <v>0</v>
      </c>
      <c r="C22" s="482">
        <f>'2. Prelim'!C31</f>
        <v>0</v>
      </c>
      <c r="D22" s="432"/>
      <c r="E22" s="433"/>
      <c r="F22" s="432"/>
      <c r="G22" s="432"/>
      <c r="H22" s="173">
        <f t="shared" si="0"/>
        <v>0</v>
      </c>
      <c r="I22" s="173">
        <f t="shared" si="2"/>
        <v>0</v>
      </c>
      <c r="J22" s="173">
        <f t="shared" si="1"/>
        <v>0</v>
      </c>
      <c r="K22" s="608"/>
      <c r="L22" s="608"/>
      <c r="M22" s="608"/>
      <c r="N22" s="18"/>
      <c r="O22" s="18"/>
    </row>
    <row r="23" spans="1:15" s="11" customFormat="1" ht="15.75" customHeight="1" x14ac:dyDescent="0.25">
      <c r="A23" s="606">
        <v>9</v>
      </c>
      <c r="B23" s="607">
        <f>'2. Prelim'!B32</f>
        <v>0</v>
      </c>
      <c r="C23" s="482">
        <f>'2. Prelim'!C32</f>
        <v>0</v>
      </c>
      <c r="D23" s="432"/>
      <c r="E23" s="433"/>
      <c r="F23" s="432"/>
      <c r="G23" s="432"/>
      <c r="H23" s="173">
        <f t="shared" si="0"/>
        <v>0</v>
      </c>
      <c r="I23" s="173">
        <f t="shared" si="2"/>
        <v>0</v>
      </c>
      <c r="J23" s="173">
        <f t="shared" si="1"/>
        <v>0</v>
      </c>
      <c r="K23" s="608"/>
      <c r="L23" s="608"/>
      <c r="M23" s="608"/>
      <c r="N23" s="18"/>
      <c r="O23" s="18"/>
    </row>
    <row r="24" spans="1:15" s="11" customFormat="1" ht="15.75" customHeight="1" x14ac:dyDescent="0.25">
      <c r="A24" s="606">
        <v>10</v>
      </c>
      <c r="B24" s="607">
        <f>'2. Prelim'!B33</f>
        <v>0</v>
      </c>
      <c r="C24" s="482">
        <f>'2. Prelim'!C33</f>
        <v>0</v>
      </c>
      <c r="D24" s="432"/>
      <c r="E24" s="433"/>
      <c r="F24" s="432"/>
      <c r="G24" s="432"/>
      <c r="H24" s="173">
        <f>MAX(J24-SUM(D24:G24),0)</f>
        <v>0</v>
      </c>
      <c r="I24" s="173">
        <f>SUM(D24:H24)</f>
        <v>0</v>
      </c>
      <c r="J24" s="173">
        <f>ROUNDUP((J$12*C24),0)</f>
        <v>0</v>
      </c>
      <c r="K24" s="608"/>
      <c r="L24" s="608"/>
      <c r="M24" s="608"/>
      <c r="N24" s="18"/>
      <c r="O24" s="18"/>
    </row>
    <row r="25" spans="1:15" s="11" customFormat="1" ht="13" x14ac:dyDescent="0.25">
      <c r="A25" s="609"/>
      <c r="B25" s="639" t="s">
        <v>715</v>
      </c>
      <c r="C25" s="611">
        <f>'2. Prelim'!C34</f>
        <v>0</v>
      </c>
      <c r="D25" s="173">
        <f t="shared" ref="D25:J25" si="3">SUM(D15:D24)</f>
        <v>0</v>
      </c>
      <c r="E25" s="173">
        <f t="shared" si="3"/>
        <v>0</v>
      </c>
      <c r="F25" s="173">
        <f t="shared" si="3"/>
        <v>0</v>
      </c>
      <c r="G25" s="173">
        <f t="shared" si="3"/>
        <v>0</v>
      </c>
      <c r="H25" s="173">
        <f t="shared" si="3"/>
        <v>0</v>
      </c>
      <c r="I25" s="173">
        <f t="shared" si="3"/>
        <v>0</v>
      </c>
      <c r="J25" s="173">
        <f t="shared" si="3"/>
        <v>0</v>
      </c>
      <c r="K25" s="173">
        <f>IF(I25&gt;J25,I25-J25,0)</f>
        <v>0</v>
      </c>
      <c r="L25" s="173">
        <f>ROUNDDOWN($L$12*J25,0)</f>
        <v>0</v>
      </c>
      <c r="M25" s="173">
        <f>MIN(K25,L25)</f>
        <v>0</v>
      </c>
      <c r="N25" s="18"/>
      <c r="O25" s="18"/>
    </row>
    <row r="26" spans="1:15" s="11" customFormat="1" ht="13" x14ac:dyDescent="0.25">
      <c r="A26" s="41"/>
      <c r="B26" s="370"/>
      <c r="C26" s="52"/>
      <c r="D26" s="52"/>
      <c r="E26" s="132">
        <f>'4. Errant'!J14</f>
        <v>0</v>
      </c>
      <c r="F26" s="235" t="s">
        <v>750</v>
      </c>
      <c r="G26" s="52"/>
      <c r="H26" s="52"/>
      <c r="I26" s="52"/>
      <c r="J26" s="52"/>
      <c r="K26" s="889"/>
      <c r="L26" s="889"/>
      <c r="M26" s="889"/>
      <c r="N26" s="18"/>
      <c r="O26" s="18"/>
    </row>
    <row r="27" spans="1:15" s="11" customFormat="1" ht="13" x14ac:dyDescent="0.25">
      <c r="A27" s="41"/>
      <c r="B27" s="370"/>
      <c r="C27" s="52"/>
      <c r="D27" s="52"/>
      <c r="E27" s="330" t="s">
        <v>716</v>
      </c>
      <c r="F27" s="235"/>
      <c r="G27" s="52"/>
      <c r="H27" s="52"/>
      <c r="I27" s="52"/>
      <c r="J27" s="52"/>
      <c r="K27" s="435"/>
      <c r="L27" s="435"/>
      <c r="M27" s="435"/>
      <c r="N27" s="18"/>
      <c r="O27" s="18"/>
    </row>
    <row r="28" spans="1:15" ht="9" customHeight="1" thickBot="1" x14ac:dyDescent="0.3">
      <c r="A28" s="48" t="s">
        <v>629</v>
      </c>
      <c r="B28" s="14"/>
      <c r="C28" s="14"/>
      <c r="D28" s="14"/>
      <c r="E28" s="14"/>
      <c r="F28" s="14"/>
      <c r="G28" s="14"/>
      <c r="H28" s="14"/>
      <c r="I28" s="52"/>
      <c r="J28" s="58"/>
      <c r="K28" s="14"/>
      <c r="L28" s="58"/>
      <c r="M28" s="14"/>
      <c r="N28" s="14"/>
      <c r="O28" s="14"/>
    </row>
    <row r="29" spans="1:15" ht="13" thickBot="1" x14ac:dyDescent="0.3">
      <c r="A29" s="48"/>
      <c r="B29" s="8"/>
      <c r="C29" t="s">
        <v>717</v>
      </c>
      <c r="E29" s="14"/>
      <c r="F29" s="14"/>
      <c r="G29" s="14"/>
      <c r="H29" s="14"/>
      <c r="I29" s="14"/>
      <c r="J29" s="14"/>
      <c r="K29" s="14"/>
      <c r="L29" s="14"/>
      <c r="M29" s="14"/>
      <c r="N29" s="14"/>
      <c r="O29" s="14"/>
    </row>
    <row r="30" spans="1:15" s="3" customFormat="1" ht="4.5" customHeight="1" thickBot="1" x14ac:dyDescent="0.3">
      <c r="A30" s="362"/>
      <c r="B30" s="142"/>
      <c r="C30" s="362"/>
      <c r="D30" s="362"/>
      <c r="E30" s="362"/>
      <c r="F30" s="362"/>
      <c r="G30" s="362"/>
      <c r="H30" s="362"/>
      <c r="I30" s="362"/>
      <c r="J30" s="362"/>
      <c r="K30" s="362"/>
      <c r="L30" s="362"/>
      <c r="M30" s="362"/>
      <c r="N30" s="362"/>
      <c r="O30" s="362"/>
    </row>
    <row r="31" spans="1:15" s="3" customFormat="1" ht="13.5" customHeight="1" thickBot="1" x14ac:dyDescent="0.3">
      <c r="A31" s="362"/>
      <c r="B31" s="141"/>
      <c r="C31" s="13" t="s">
        <v>744</v>
      </c>
      <c r="E31" s="362"/>
      <c r="F31" s="362"/>
      <c r="G31" s="362"/>
      <c r="H31" s="362"/>
      <c r="I31" s="362"/>
      <c r="J31" s="362"/>
      <c r="K31" s="362"/>
      <c r="L31" s="362"/>
      <c r="M31" s="362"/>
      <c r="N31" s="362"/>
      <c r="O31" s="362"/>
    </row>
    <row r="32" spans="1:15" ht="6" customHeight="1" x14ac:dyDescent="0.25">
      <c r="A32" s="14"/>
      <c r="B32" s="14"/>
      <c r="C32" s="14"/>
      <c r="D32" s="14"/>
      <c r="E32" s="14"/>
      <c r="F32" s="14"/>
      <c r="G32" s="14"/>
      <c r="H32" s="14"/>
      <c r="I32" s="14"/>
      <c r="J32" s="14"/>
      <c r="K32" s="14"/>
      <c r="L32" s="14"/>
      <c r="M32" s="14"/>
      <c r="N32" s="14"/>
      <c r="O32" s="14"/>
    </row>
    <row r="33" spans="1:16" ht="9.75" customHeight="1" x14ac:dyDescent="0.25">
      <c r="A33" s="14"/>
      <c r="B33" s="14"/>
      <c r="C33" s="14"/>
      <c r="D33" s="14"/>
      <c r="E33" s="14"/>
      <c r="F33" s="14"/>
      <c r="G33" s="14"/>
      <c r="H33" s="14"/>
      <c r="I33" s="14"/>
      <c r="J33" s="14"/>
      <c r="K33" s="14"/>
      <c r="L33" s="14"/>
      <c r="M33" s="14"/>
      <c r="N33" s="14"/>
      <c r="O33" s="14"/>
    </row>
    <row r="34" spans="1:16" x14ac:dyDescent="0.25">
      <c r="A34" s="14"/>
      <c r="B34" s="14"/>
      <c r="C34" s="14"/>
      <c r="D34" s="14"/>
      <c r="E34" s="14"/>
      <c r="F34" s="14"/>
      <c r="G34" s="14"/>
      <c r="H34" s="14"/>
      <c r="I34" s="14"/>
      <c r="J34" s="14"/>
      <c r="K34" s="14"/>
      <c r="L34" s="14"/>
      <c r="M34" s="14"/>
      <c r="N34" s="14"/>
      <c r="O34" s="14"/>
      <c r="P34" s="14"/>
    </row>
    <row r="35" spans="1:16" x14ac:dyDescent="0.25">
      <c r="A35" s="14"/>
      <c r="B35" s="14"/>
      <c r="C35" s="14"/>
      <c r="D35" s="14"/>
      <c r="E35" s="14"/>
      <c r="F35" s="14"/>
      <c r="G35" s="14"/>
      <c r="H35" s="14"/>
      <c r="I35" s="14"/>
      <c r="J35" s="14"/>
      <c r="K35" s="14"/>
      <c r="L35" s="14"/>
      <c r="M35" s="14"/>
      <c r="N35" s="14"/>
      <c r="O35" s="14"/>
      <c r="P35" s="14"/>
    </row>
    <row r="36" spans="1:16" x14ac:dyDescent="0.25">
      <c r="A36" s="14"/>
      <c r="B36" s="14"/>
      <c r="C36" s="14"/>
      <c r="D36" s="14"/>
      <c r="E36" s="14"/>
      <c r="F36" s="14"/>
      <c r="G36" s="14"/>
      <c r="H36" s="14"/>
      <c r="I36" s="14"/>
      <c r="J36" s="14"/>
      <c r="K36" s="14"/>
      <c r="L36" s="14"/>
      <c r="M36" s="14"/>
      <c r="N36" s="14"/>
      <c r="O36" s="14"/>
      <c r="P36" s="14"/>
    </row>
  </sheetData>
  <sheetProtection algorithmName="SHA-512" hashValue="2X8yJoeC6Nw0ynMjYuoBxFH6ItvwC7cGxeaNm8LbwlXlr+Cli+GCP46JSzPBozDqtiLEd35kNfUqpmHUnzLA6A==" saltValue="wtY2pQjfZy7LMdk4BdpA8A==" spinCount="100000" sheet="1" objects="1" scenarios="1"/>
  <protectedRanges>
    <protectedRange sqref="D15:E24" name="Range1"/>
  </protectedRanges>
  <mergeCells count="8">
    <mergeCell ref="K26:M26"/>
    <mergeCell ref="B3:M3"/>
    <mergeCell ref="B5:M5"/>
    <mergeCell ref="B6:D6"/>
    <mergeCell ref="B1:M1"/>
    <mergeCell ref="B9:M9"/>
    <mergeCell ref="H12:I12"/>
    <mergeCell ref="B7:M7"/>
  </mergeCells>
  <phoneticPr fontId="21" type="noConversion"/>
  <printOptions horizontalCentered="1" verticalCentered="1"/>
  <pageMargins left="0.25" right="0.25" top="0.75" bottom="0.75" header="0.3" footer="0.3"/>
  <pageSetup scale="93" orientation="landscape" r:id="rId1"/>
  <headerFooter alignWithMargins="0"/>
  <ignoredErrors>
    <ignoredError sqref="H21:I2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45"/>
  <sheetViews>
    <sheetView showGridLines="0" topLeftCell="A12" zoomScale="112" zoomScaleNormal="112" workbookViewId="0"/>
  </sheetViews>
  <sheetFormatPr defaultColWidth="8.81640625" defaultRowHeight="12.5" x14ac:dyDescent="0.25"/>
  <cols>
    <col min="1" max="1" width="2.1796875" customWidth="1"/>
    <col min="2" max="2" width="20.6328125" customWidth="1"/>
    <col min="3" max="3" width="12.453125" customWidth="1"/>
    <col min="4" max="4" width="13" customWidth="1"/>
    <col min="5" max="5" width="10.453125" customWidth="1"/>
    <col min="6" max="7" width="10" customWidth="1"/>
    <col min="8" max="8" width="12.453125" customWidth="1"/>
    <col min="9" max="9" width="10.453125" customWidth="1"/>
    <col min="10" max="10" width="10.1796875" bestFit="1" customWidth="1"/>
    <col min="11" max="11" width="11.453125" customWidth="1"/>
    <col min="12" max="12" width="9.453125" customWidth="1"/>
    <col min="13" max="13" width="8.81640625" customWidth="1"/>
    <col min="14" max="14" width="2.81640625" customWidth="1"/>
  </cols>
  <sheetData>
    <row r="1" spans="1:16" ht="18.75" customHeight="1" x14ac:dyDescent="0.25">
      <c r="A1" s="14"/>
      <c r="B1" s="867" t="str">
        <f>'2. Prelim'!B1:E1</f>
        <v>RPS/APS/CPS/CES 2023 Annual Compliance Workbook</v>
      </c>
      <c r="C1" s="867"/>
      <c r="D1" s="867"/>
      <c r="E1" s="867"/>
      <c r="F1" s="867"/>
      <c r="G1" s="867"/>
      <c r="H1" s="867"/>
      <c r="I1" s="867"/>
      <c r="J1" s="867"/>
      <c r="K1" s="867"/>
      <c r="L1" s="867"/>
      <c r="M1" s="867"/>
      <c r="N1" s="116"/>
      <c r="O1" s="116"/>
      <c r="P1" s="14"/>
    </row>
    <row r="2" spans="1:16" ht="11.25" customHeight="1" x14ac:dyDescent="0.35">
      <c r="A2" s="46"/>
      <c r="B2" s="15"/>
      <c r="C2" s="15"/>
      <c r="D2" s="15"/>
      <c r="E2" s="15"/>
      <c r="F2" s="15"/>
      <c r="G2" s="14"/>
      <c r="H2" s="14"/>
      <c r="I2" s="14"/>
      <c r="J2" s="14"/>
      <c r="K2" s="14"/>
      <c r="L2" s="14"/>
      <c r="M2" s="14"/>
      <c r="N2" s="14"/>
      <c r="O2" s="14"/>
      <c r="P2" s="14"/>
    </row>
    <row r="3" spans="1:16" s="25" customFormat="1" ht="15" customHeight="1" x14ac:dyDescent="0.25">
      <c r="A3" s="38"/>
      <c r="B3" s="857" t="s">
        <v>751</v>
      </c>
      <c r="C3" s="857"/>
      <c r="D3" s="857"/>
      <c r="E3" s="857"/>
      <c r="F3" s="857"/>
      <c r="G3" s="857"/>
      <c r="H3" s="857"/>
      <c r="I3" s="857"/>
      <c r="J3" s="857"/>
      <c r="K3" s="857"/>
      <c r="L3" s="857"/>
      <c r="M3" s="857"/>
      <c r="N3" s="30"/>
      <c r="O3" s="30"/>
      <c r="P3" s="38"/>
    </row>
    <row r="4" spans="1:16" s="38" customFormat="1" ht="7.5" customHeight="1" x14ac:dyDescent="0.25">
      <c r="B4" s="384" t="s">
        <v>629</v>
      </c>
      <c r="C4" s="384"/>
      <c r="D4" s="384"/>
      <c r="E4" s="384"/>
      <c r="F4" s="30"/>
    </row>
    <row r="5" spans="1:16" ht="22.5" customHeight="1" x14ac:dyDescent="0.35">
      <c r="A5" s="23"/>
      <c r="B5" s="875">
        <f>'1. FilerInfo'!C18</f>
        <v>0</v>
      </c>
      <c r="C5" s="886"/>
      <c r="D5" s="886"/>
      <c r="E5" s="886"/>
      <c r="F5" s="886"/>
      <c r="G5" s="886"/>
      <c r="H5" s="886"/>
      <c r="I5" s="886"/>
      <c r="J5" s="886"/>
      <c r="K5" s="886"/>
      <c r="L5" s="886"/>
      <c r="M5" s="886"/>
      <c r="N5" s="117"/>
      <c r="O5" s="117"/>
      <c r="P5" s="14"/>
    </row>
    <row r="6" spans="1:16" s="5" customFormat="1" ht="7.5" customHeight="1" x14ac:dyDescent="0.35">
      <c r="A6" s="23"/>
      <c r="B6" s="790"/>
      <c r="C6" s="790"/>
      <c r="D6" s="790"/>
      <c r="E6" s="15"/>
      <c r="F6" s="15"/>
      <c r="G6" s="15"/>
      <c r="H6" s="15"/>
      <c r="I6" s="15"/>
      <c r="J6" s="15"/>
      <c r="K6" s="15"/>
      <c r="L6" s="15"/>
      <c r="M6" s="15"/>
      <c r="N6" s="15"/>
      <c r="O6" s="15"/>
      <c r="P6" s="15"/>
    </row>
    <row r="7" spans="1:16" s="5" customFormat="1" ht="15" customHeight="1" x14ac:dyDescent="0.35">
      <c r="A7" s="15"/>
      <c r="B7" s="879" t="s">
        <v>692</v>
      </c>
      <c r="C7" s="879"/>
      <c r="D7" s="879"/>
      <c r="E7" s="879"/>
      <c r="F7" s="879"/>
      <c r="G7" s="879"/>
      <c r="H7" s="879"/>
      <c r="I7" s="879"/>
      <c r="J7" s="879"/>
      <c r="K7" s="879"/>
      <c r="L7" s="879"/>
      <c r="M7" s="879"/>
      <c r="N7" s="15"/>
      <c r="O7" s="15"/>
      <c r="P7" s="15"/>
    </row>
    <row r="8" spans="1:16" s="5" customFormat="1" ht="6" customHeight="1" thickBot="1" x14ac:dyDescent="0.4">
      <c r="A8" s="15"/>
      <c r="B8" s="386"/>
      <c r="C8" s="386"/>
      <c r="D8" s="386"/>
      <c r="E8" s="386"/>
      <c r="F8" s="176"/>
      <c r="G8" s="15"/>
      <c r="H8" s="15"/>
      <c r="I8" s="15"/>
      <c r="J8" s="15"/>
      <c r="K8" s="15"/>
      <c r="L8" s="15"/>
      <c r="M8" s="15"/>
      <c r="N8" s="15"/>
      <c r="O8" s="15"/>
      <c r="P8" s="15"/>
    </row>
    <row r="9" spans="1:16" s="1" customFormat="1" ht="20.25" customHeight="1" thickBot="1" x14ac:dyDescent="0.4">
      <c r="A9" s="54"/>
      <c r="B9" s="876" t="s">
        <v>752</v>
      </c>
      <c r="C9" s="877"/>
      <c r="D9" s="877"/>
      <c r="E9" s="877"/>
      <c r="F9" s="877"/>
      <c r="G9" s="877"/>
      <c r="H9" s="877"/>
      <c r="I9" s="877"/>
      <c r="J9" s="877"/>
      <c r="K9" s="877"/>
      <c r="L9" s="877"/>
      <c r="M9" s="878"/>
      <c r="N9" s="54"/>
      <c r="O9" s="54"/>
      <c r="P9" s="54"/>
    </row>
    <row r="10" spans="1:16" ht="5.25" customHeight="1" x14ac:dyDescent="0.3">
      <c r="A10" s="14"/>
      <c r="B10" s="14"/>
      <c r="C10" s="14"/>
      <c r="D10" s="14"/>
      <c r="E10" s="14"/>
      <c r="F10" s="14"/>
      <c r="G10" s="14"/>
      <c r="H10" s="127"/>
      <c r="I10" s="14"/>
      <c r="J10" s="14"/>
      <c r="K10" s="14"/>
      <c r="L10" s="14"/>
      <c r="M10" s="14"/>
      <c r="N10" s="14"/>
      <c r="O10" s="14"/>
      <c r="P10" s="14"/>
    </row>
    <row r="11" spans="1:16" s="2" customFormat="1" ht="9.75" customHeight="1" x14ac:dyDescent="0.25">
      <c r="A11" s="592" t="s">
        <v>582</v>
      </c>
      <c r="B11" s="592" t="s">
        <v>583</v>
      </c>
      <c r="C11" s="592" t="s">
        <v>584</v>
      </c>
      <c r="D11" s="592" t="s">
        <v>622</v>
      </c>
      <c r="E11" s="592" t="s">
        <v>623</v>
      </c>
      <c r="F11" s="592" t="s">
        <v>624</v>
      </c>
      <c r="G11" s="592" t="s">
        <v>645</v>
      </c>
      <c r="H11" s="592" t="s">
        <v>646</v>
      </c>
      <c r="I11" s="592" t="s">
        <v>694</v>
      </c>
      <c r="J11" s="592" t="s">
        <v>695</v>
      </c>
      <c r="K11" s="592" t="s">
        <v>696</v>
      </c>
      <c r="L11" s="592" t="s">
        <v>697</v>
      </c>
      <c r="M11" s="592" t="s">
        <v>698</v>
      </c>
      <c r="N11" s="138"/>
      <c r="O11" s="138"/>
      <c r="P11" s="138"/>
    </row>
    <row r="12" spans="1:16" s="2" customFormat="1" ht="14.5" x14ac:dyDescent="0.25">
      <c r="A12" s="93"/>
      <c r="B12" s="93"/>
      <c r="C12" s="93"/>
      <c r="D12" s="93"/>
      <c r="E12" s="93"/>
      <c r="F12" s="93"/>
      <c r="G12" s="93"/>
      <c r="H12" s="887" t="s">
        <v>704</v>
      </c>
      <c r="I12" s="887"/>
      <c r="J12" s="635">
        <v>5.7500000000000002E-2</v>
      </c>
      <c r="K12" s="636" t="s">
        <v>705</v>
      </c>
      <c r="L12" s="637">
        <v>0.3</v>
      </c>
      <c r="M12" s="93"/>
      <c r="N12"/>
      <c r="O12"/>
    </row>
    <row r="13" spans="1:16" s="9" customFormat="1" ht="84" x14ac:dyDescent="0.25">
      <c r="A13" s="601"/>
      <c r="B13" s="602" t="s">
        <v>738</v>
      </c>
      <c r="C13" s="602" t="s">
        <v>937</v>
      </c>
      <c r="D13" s="602" t="s">
        <v>753</v>
      </c>
      <c r="E13" s="620" t="s">
        <v>754</v>
      </c>
      <c r="F13" s="602" t="s">
        <v>1045</v>
      </c>
      <c r="G13" s="602" t="s">
        <v>1046</v>
      </c>
      <c r="H13" s="602" t="s">
        <v>755</v>
      </c>
      <c r="I13" s="602" t="s">
        <v>756</v>
      </c>
      <c r="J13" s="602" t="s">
        <v>757</v>
      </c>
      <c r="K13" s="602" t="s">
        <v>758</v>
      </c>
      <c r="L13" s="602" t="s">
        <v>759</v>
      </c>
      <c r="M13" s="620" t="s">
        <v>936</v>
      </c>
      <c r="N13" s="60"/>
      <c r="O13" s="60"/>
      <c r="P13" s="60"/>
    </row>
    <row r="14" spans="1:16" s="6" customFormat="1" ht="9.75" customHeight="1" x14ac:dyDescent="0.2">
      <c r="A14" s="600"/>
      <c r="B14" s="600"/>
      <c r="C14" s="592" t="s">
        <v>587</v>
      </c>
      <c r="D14" s="592" t="s">
        <v>587</v>
      </c>
      <c r="E14" s="592" t="s">
        <v>587</v>
      </c>
      <c r="F14" s="623" t="s">
        <v>587</v>
      </c>
      <c r="G14" s="592" t="s">
        <v>587</v>
      </c>
      <c r="H14" s="592" t="s">
        <v>587</v>
      </c>
      <c r="I14" s="592" t="s">
        <v>587</v>
      </c>
      <c r="J14" s="592" t="s">
        <v>587</v>
      </c>
      <c r="K14" s="592" t="s">
        <v>587</v>
      </c>
      <c r="L14" s="592" t="s">
        <v>587</v>
      </c>
      <c r="M14" s="592" t="s">
        <v>587</v>
      </c>
      <c r="N14" s="56"/>
      <c r="O14" s="56"/>
      <c r="P14" s="56"/>
    </row>
    <row r="15" spans="1:16" ht="15.75" customHeight="1" x14ac:dyDescent="0.25">
      <c r="A15" s="606">
        <v>1</v>
      </c>
      <c r="B15" s="607">
        <f>'2. Prelim'!B24</f>
        <v>0</v>
      </c>
      <c r="C15" s="482">
        <f>'2. Prelim'!C24</f>
        <v>0</v>
      </c>
      <c r="D15" s="432"/>
      <c r="E15" s="433"/>
      <c r="F15" s="432"/>
      <c r="G15" s="432"/>
      <c r="H15" s="173">
        <f t="shared" ref="H15:H23" si="0">MAX(J15-SUM(D15:G15),0)</f>
        <v>0</v>
      </c>
      <c r="I15" s="173">
        <f>SUM(D15:H15)</f>
        <v>0</v>
      </c>
      <c r="J15" s="173">
        <f t="shared" ref="J15:J23" si="1">ROUNDUP((J$12*C15),0)</f>
        <v>0</v>
      </c>
      <c r="K15" s="894"/>
      <c r="L15" s="893"/>
      <c r="M15" s="893"/>
      <c r="N15" s="14"/>
      <c r="O15" s="14"/>
      <c r="P15" s="14"/>
    </row>
    <row r="16" spans="1:16" ht="15.75" customHeight="1" x14ac:dyDescent="0.25">
      <c r="A16" s="606">
        <v>2</v>
      </c>
      <c r="B16" s="607">
        <f>'2. Prelim'!B25</f>
        <v>0</v>
      </c>
      <c r="C16" s="482">
        <f>'2. Prelim'!C25</f>
        <v>0</v>
      </c>
      <c r="D16" s="432"/>
      <c r="E16" s="433"/>
      <c r="F16" s="432"/>
      <c r="G16" s="432"/>
      <c r="H16" s="173">
        <f t="shared" si="0"/>
        <v>0</v>
      </c>
      <c r="I16" s="173">
        <f t="shared" ref="I16:I23" si="2">SUM(D16:H16)</f>
        <v>0</v>
      </c>
      <c r="J16" s="173">
        <f t="shared" si="1"/>
        <v>0</v>
      </c>
      <c r="K16" s="894"/>
      <c r="L16" s="893"/>
      <c r="M16" s="893"/>
      <c r="N16" s="14"/>
      <c r="O16" s="14"/>
      <c r="P16" s="14"/>
    </row>
    <row r="17" spans="1:16" ht="15.75" customHeight="1" x14ac:dyDescent="0.25">
      <c r="A17" s="606">
        <v>3</v>
      </c>
      <c r="B17" s="607">
        <f>'2. Prelim'!B26</f>
        <v>0</v>
      </c>
      <c r="C17" s="482">
        <f>'2. Prelim'!C26</f>
        <v>0</v>
      </c>
      <c r="D17" s="432"/>
      <c r="E17" s="433"/>
      <c r="F17" s="432"/>
      <c r="G17" s="432"/>
      <c r="H17" s="173">
        <f t="shared" si="0"/>
        <v>0</v>
      </c>
      <c r="I17" s="173">
        <f t="shared" si="2"/>
        <v>0</v>
      </c>
      <c r="J17" s="173">
        <f t="shared" si="1"/>
        <v>0</v>
      </c>
      <c r="K17" s="894"/>
      <c r="L17" s="893"/>
      <c r="M17" s="893"/>
      <c r="N17" s="14"/>
      <c r="O17" s="14"/>
      <c r="P17" s="14"/>
    </row>
    <row r="18" spans="1:16" ht="15.75" customHeight="1" x14ac:dyDescent="0.25">
      <c r="A18" s="606">
        <v>4</v>
      </c>
      <c r="B18" s="607">
        <f>'2. Prelim'!B27</f>
        <v>0</v>
      </c>
      <c r="C18" s="482">
        <f>'2. Prelim'!C27</f>
        <v>0</v>
      </c>
      <c r="D18" s="432"/>
      <c r="E18" s="433"/>
      <c r="F18" s="432"/>
      <c r="G18" s="432"/>
      <c r="H18" s="173">
        <f t="shared" si="0"/>
        <v>0</v>
      </c>
      <c r="I18" s="173">
        <f t="shared" si="2"/>
        <v>0</v>
      </c>
      <c r="J18" s="173">
        <f t="shared" si="1"/>
        <v>0</v>
      </c>
      <c r="K18" s="894"/>
      <c r="L18" s="893"/>
      <c r="M18" s="893"/>
      <c r="N18" s="14"/>
      <c r="O18" s="14"/>
      <c r="P18" s="14"/>
    </row>
    <row r="19" spans="1:16" ht="15.75" customHeight="1" x14ac:dyDescent="0.25">
      <c r="A19" s="606">
        <v>5</v>
      </c>
      <c r="B19" s="607">
        <f>'2. Prelim'!B28</f>
        <v>0</v>
      </c>
      <c r="C19" s="482">
        <f>'2. Prelim'!C28</f>
        <v>0</v>
      </c>
      <c r="D19" s="432"/>
      <c r="E19" s="433"/>
      <c r="F19" s="432"/>
      <c r="G19" s="432"/>
      <c r="H19" s="173">
        <f t="shared" si="0"/>
        <v>0</v>
      </c>
      <c r="I19" s="173">
        <f t="shared" si="2"/>
        <v>0</v>
      </c>
      <c r="J19" s="173">
        <f t="shared" si="1"/>
        <v>0</v>
      </c>
      <c r="K19" s="894"/>
      <c r="L19" s="893"/>
      <c r="M19" s="893"/>
      <c r="N19" s="14"/>
      <c r="O19" s="14"/>
      <c r="P19" s="14"/>
    </row>
    <row r="20" spans="1:16" ht="15.75" customHeight="1" x14ac:dyDescent="0.25">
      <c r="A20" s="606">
        <v>6</v>
      </c>
      <c r="B20" s="607">
        <f>'2. Prelim'!B29</f>
        <v>0</v>
      </c>
      <c r="C20" s="482">
        <f>'2. Prelim'!C29</f>
        <v>0</v>
      </c>
      <c r="D20" s="432"/>
      <c r="E20" s="433"/>
      <c r="F20" s="432"/>
      <c r="G20" s="432"/>
      <c r="H20" s="173">
        <f t="shared" si="0"/>
        <v>0</v>
      </c>
      <c r="I20" s="173">
        <f t="shared" si="2"/>
        <v>0</v>
      </c>
      <c r="J20" s="173">
        <f t="shared" si="1"/>
        <v>0</v>
      </c>
      <c r="K20" s="894"/>
      <c r="L20" s="893"/>
      <c r="M20" s="893"/>
      <c r="N20" s="14"/>
      <c r="O20" s="14"/>
      <c r="P20" s="14"/>
    </row>
    <row r="21" spans="1:16" ht="15.75" customHeight="1" x14ac:dyDescent="0.25">
      <c r="A21" s="606">
        <v>7</v>
      </c>
      <c r="B21" s="607">
        <f>'2. Prelim'!B30</f>
        <v>0</v>
      </c>
      <c r="C21" s="482">
        <f>'2. Prelim'!C30</f>
        <v>0</v>
      </c>
      <c r="D21" s="432"/>
      <c r="E21" s="433"/>
      <c r="F21" s="432"/>
      <c r="G21" s="432"/>
      <c r="H21" s="173">
        <f>MAX(J21-SUM(D21:G21),0)</f>
        <v>0</v>
      </c>
      <c r="I21" s="173">
        <f>SUM(D21:H21)</f>
        <v>0</v>
      </c>
      <c r="J21" s="173">
        <f>ROUNDUP((J$12*C21),0)</f>
        <v>0</v>
      </c>
      <c r="K21" s="894"/>
      <c r="L21" s="893"/>
      <c r="M21" s="893"/>
      <c r="N21" s="14"/>
      <c r="O21" s="14"/>
      <c r="P21" s="14"/>
    </row>
    <row r="22" spans="1:16" ht="15.75" customHeight="1" x14ac:dyDescent="0.25">
      <c r="A22" s="606">
        <v>8</v>
      </c>
      <c r="B22" s="607">
        <f>'2. Prelim'!B31</f>
        <v>0</v>
      </c>
      <c r="C22" s="482">
        <f>'2. Prelim'!C31</f>
        <v>0</v>
      </c>
      <c r="D22" s="432"/>
      <c r="E22" s="433"/>
      <c r="F22" s="432"/>
      <c r="G22" s="432"/>
      <c r="H22" s="173">
        <f t="shared" si="0"/>
        <v>0</v>
      </c>
      <c r="I22" s="173">
        <f t="shared" si="2"/>
        <v>0</v>
      </c>
      <c r="J22" s="173">
        <f t="shared" si="1"/>
        <v>0</v>
      </c>
      <c r="K22" s="894"/>
      <c r="L22" s="893"/>
      <c r="M22" s="893"/>
      <c r="N22" s="14"/>
      <c r="O22" s="14"/>
      <c r="P22" s="14"/>
    </row>
    <row r="23" spans="1:16" ht="15.75" customHeight="1" x14ac:dyDescent="0.25">
      <c r="A23" s="606">
        <v>9</v>
      </c>
      <c r="B23" s="607">
        <f>'2. Prelim'!B32</f>
        <v>0</v>
      </c>
      <c r="C23" s="482">
        <f>'2. Prelim'!C32</f>
        <v>0</v>
      </c>
      <c r="D23" s="432"/>
      <c r="E23" s="432"/>
      <c r="F23" s="432"/>
      <c r="G23" s="432"/>
      <c r="H23" s="173">
        <f t="shared" si="0"/>
        <v>0</v>
      </c>
      <c r="I23" s="173">
        <f t="shared" si="2"/>
        <v>0</v>
      </c>
      <c r="J23" s="173">
        <f t="shared" si="1"/>
        <v>0</v>
      </c>
      <c r="K23" s="894"/>
      <c r="L23" s="893"/>
      <c r="M23" s="893"/>
      <c r="N23" s="14"/>
      <c r="O23" s="14"/>
      <c r="P23" s="14"/>
    </row>
    <row r="24" spans="1:16" ht="15.75" customHeight="1" x14ac:dyDescent="0.25">
      <c r="A24" s="606">
        <v>10</v>
      </c>
      <c r="B24" s="607">
        <f>'2. Prelim'!B33</f>
        <v>0</v>
      </c>
      <c r="C24" s="482">
        <f>'2. Prelim'!C33</f>
        <v>0</v>
      </c>
      <c r="D24" s="432"/>
      <c r="E24" s="432"/>
      <c r="F24" s="432"/>
      <c r="G24" s="432"/>
      <c r="H24" s="173">
        <f>MAX(J24-SUM(D24:G24),0)</f>
        <v>0</v>
      </c>
      <c r="I24" s="173">
        <f>SUM(D24:H24)</f>
        <v>0</v>
      </c>
      <c r="J24" s="173">
        <f>ROUNDUP((J$12*C24),0)</f>
        <v>0</v>
      </c>
      <c r="K24" s="644"/>
      <c r="L24" s="645"/>
      <c r="M24" s="645"/>
      <c r="N24" s="14"/>
      <c r="O24" s="14"/>
      <c r="P24" s="14"/>
    </row>
    <row r="25" spans="1:16" ht="13" x14ac:dyDescent="0.25">
      <c r="A25" s="646"/>
      <c r="B25" s="647" t="s">
        <v>715</v>
      </c>
      <c r="C25" s="648">
        <f>'2. Prelim'!C34</f>
        <v>0</v>
      </c>
      <c r="D25" s="431">
        <f>SUM(D15:D24)</f>
        <v>0</v>
      </c>
      <c r="E25" s="431">
        <f t="shared" ref="E25:J25" si="3">SUM(E15:E24)</f>
        <v>0</v>
      </c>
      <c r="F25" s="431">
        <f t="shared" si="3"/>
        <v>0</v>
      </c>
      <c r="G25" s="431">
        <f t="shared" si="3"/>
        <v>0</v>
      </c>
      <c r="H25" s="431">
        <f t="shared" si="3"/>
        <v>0</v>
      </c>
      <c r="I25" s="431">
        <f t="shared" si="3"/>
        <v>0</v>
      </c>
      <c r="J25" s="431">
        <f t="shared" si="3"/>
        <v>0</v>
      </c>
      <c r="K25" s="431">
        <f>IF(I25&gt;J25,I25-J25,0)</f>
        <v>0</v>
      </c>
      <c r="L25" s="431">
        <f>ROUNDDOWN($L$12*J25,0)</f>
        <v>0</v>
      </c>
      <c r="M25" s="431">
        <f>MIN(K25,L25)</f>
        <v>0</v>
      </c>
      <c r="N25" s="14"/>
      <c r="O25" s="14"/>
      <c r="P25" s="14"/>
    </row>
    <row r="26" spans="1:16" ht="13" x14ac:dyDescent="0.25">
      <c r="A26" s="139"/>
      <c r="B26" s="374"/>
      <c r="C26" s="58"/>
      <c r="D26" s="58"/>
      <c r="E26" s="649">
        <f>'4. Errant'!K14</f>
        <v>0</v>
      </c>
      <c r="F26" s="58"/>
      <c r="G26" s="58"/>
      <c r="H26" s="58"/>
      <c r="I26" s="58"/>
      <c r="J26" s="58"/>
      <c r="K26" s="58"/>
      <c r="L26" s="58"/>
      <c r="M26" s="58"/>
      <c r="N26" s="14"/>
      <c r="O26" s="14"/>
      <c r="P26" s="14"/>
    </row>
    <row r="27" spans="1:16" ht="13" x14ac:dyDescent="0.25">
      <c r="A27" s="139"/>
      <c r="B27" s="374"/>
      <c r="C27" s="58"/>
      <c r="D27" s="58"/>
      <c r="E27" s="330" t="s">
        <v>716</v>
      </c>
      <c r="F27" s="58"/>
      <c r="G27" s="58"/>
      <c r="H27" s="58"/>
      <c r="I27" s="58"/>
      <c r="J27" s="58"/>
      <c r="K27" s="58"/>
      <c r="L27" s="58"/>
      <c r="M27" s="58"/>
      <c r="N27" s="14"/>
      <c r="O27" s="14"/>
      <c r="P27" s="14"/>
    </row>
    <row r="28" spans="1:16" ht="10.5" customHeight="1" thickBot="1" x14ac:dyDescent="0.3">
      <c r="A28" s="48" t="s">
        <v>629</v>
      </c>
      <c r="B28" s="14"/>
      <c r="C28" s="14"/>
      <c r="D28" s="14"/>
      <c r="E28" s="14"/>
      <c r="F28" s="14"/>
      <c r="G28" s="14"/>
      <c r="H28" s="14"/>
      <c r="I28" s="14"/>
      <c r="J28" s="58"/>
      <c r="K28" s="14"/>
      <c r="L28" s="58"/>
      <c r="M28" s="14"/>
      <c r="N28" s="14"/>
      <c r="O28" s="14"/>
      <c r="P28" s="14"/>
    </row>
    <row r="29" spans="1:16" ht="13" thickBot="1" x14ac:dyDescent="0.3">
      <c r="A29" s="48"/>
      <c r="B29" s="8"/>
      <c r="C29" s="14" t="s">
        <v>717</v>
      </c>
      <c r="D29" s="14"/>
      <c r="E29" s="14"/>
      <c r="F29" s="14"/>
      <c r="G29" s="14"/>
      <c r="H29" s="14"/>
      <c r="I29" s="14"/>
      <c r="J29" s="14"/>
      <c r="K29" s="14"/>
      <c r="L29" s="14"/>
      <c r="M29" s="14"/>
      <c r="N29" s="14"/>
      <c r="O29" s="14"/>
      <c r="P29" s="14"/>
    </row>
    <row r="30" spans="1:16" s="3" customFormat="1" ht="8.25" customHeight="1" thickBot="1" x14ac:dyDescent="0.3">
      <c r="A30" s="362"/>
      <c r="B30" s="143"/>
      <c r="C30" s="362"/>
      <c r="D30" s="362"/>
      <c r="E30" s="362"/>
      <c r="F30" s="362"/>
      <c r="G30" s="362"/>
      <c r="H30" s="362"/>
      <c r="I30" s="362"/>
      <c r="J30" s="362"/>
      <c r="K30" s="362"/>
      <c r="L30" s="362"/>
      <c r="M30" s="362"/>
      <c r="N30" s="362"/>
      <c r="O30" s="362"/>
      <c r="P30" s="362"/>
    </row>
    <row r="31" spans="1:16" s="3" customFormat="1" ht="13.5" customHeight="1" thickBot="1" x14ac:dyDescent="0.3">
      <c r="A31" s="362"/>
      <c r="B31" s="141"/>
      <c r="C31" s="13" t="s">
        <v>744</v>
      </c>
      <c r="D31" s="362"/>
      <c r="E31" s="362"/>
      <c r="F31" s="362"/>
      <c r="G31" s="362"/>
      <c r="H31" s="362"/>
      <c r="I31" s="362"/>
      <c r="J31" s="362"/>
      <c r="K31" s="362"/>
      <c r="L31" s="362"/>
      <c r="M31" s="362"/>
      <c r="N31" s="362"/>
      <c r="O31" s="362"/>
      <c r="P31" s="362"/>
    </row>
    <row r="32" spans="1:16" ht="8.25" customHeight="1" x14ac:dyDescent="0.25">
      <c r="A32" s="14"/>
      <c r="C32" s="14"/>
      <c r="D32" s="14"/>
      <c r="E32" s="14"/>
      <c r="F32" s="14"/>
      <c r="G32" s="14"/>
      <c r="H32" s="14"/>
      <c r="I32" s="14"/>
      <c r="J32" s="14"/>
      <c r="K32" s="14"/>
      <c r="L32" s="14"/>
      <c r="M32" s="14"/>
      <c r="N32" s="14"/>
      <c r="O32" s="14"/>
      <c r="P32" s="14"/>
    </row>
    <row r="33" spans="1:16" x14ac:dyDescent="0.25">
      <c r="A33" s="131"/>
      <c r="B33" s="125"/>
      <c r="C33" s="131"/>
      <c r="D33" s="131"/>
      <c r="E33" s="131"/>
      <c r="F33" s="131"/>
      <c r="G33" s="131"/>
      <c r="H33" s="131"/>
      <c r="I33" s="131"/>
      <c r="J33" s="131"/>
      <c r="K33" s="131"/>
      <c r="L33" s="131"/>
      <c r="M33" s="131"/>
      <c r="N33" s="131"/>
      <c r="O33" s="131"/>
      <c r="P33" s="14"/>
    </row>
    <row r="34" spans="1:16" x14ac:dyDescent="0.25">
      <c r="A34" s="14"/>
      <c r="B34" s="14"/>
      <c r="C34" s="14"/>
      <c r="D34" s="14"/>
      <c r="E34" s="14"/>
      <c r="F34" s="14"/>
      <c r="G34" s="14"/>
      <c r="H34" s="14"/>
      <c r="I34" s="14"/>
      <c r="J34" s="14"/>
      <c r="K34" s="14"/>
      <c r="L34" s="14"/>
      <c r="M34" s="14"/>
      <c r="N34" s="14"/>
      <c r="O34" s="14"/>
      <c r="P34" s="14"/>
    </row>
    <row r="35" spans="1:16" x14ac:dyDescent="0.25">
      <c r="A35" s="14"/>
      <c r="B35" s="14"/>
      <c r="C35" s="14"/>
      <c r="D35" s="14"/>
      <c r="E35" s="14"/>
      <c r="F35" s="14"/>
      <c r="G35" s="14"/>
      <c r="H35" s="14"/>
      <c r="I35" s="14"/>
      <c r="J35" s="14"/>
      <c r="K35" s="14"/>
      <c r="L35" s="14"/>
      <c r="M35" s="14"/>
      <c r="N35" s="14"/>
      <c r="O35" s="14"/>
      <c r="P35" s="14"/>
    </row>
    <row r="36" spans="1:16" x14ac:dyDescent="0.25">
      <c r="A36" s="14"/>
      <c r="B36" s="14"/>
      <c r="C36" s="14"/>
      <c r="D36" s="14"/>
      <c r="E36" s="14"/>
      <c r="F36" s="14"/>
      <c r="G36" s="14"/>
      <c r="H36" s="14"/>
      <c r="I36" s="14"/>
      <c r="J36" s="14"/>
      <c r="K36" s="14"/>
      <c r="L36" s="14"/>
      <c r="M36" s="14"/>
      <c r="N36" s="14"/>
      <c r="O36" s="14"/>
      <c r="P36" s="14"/>
    </row>
    <row r="37" spans="1:16" x14ac:dyDescent="0.25">
      <c r="A37" s="14"/>
      <c r="B37" s="14"/>
      <c r="C37" s="14"/>
      <c r="D37" s="14"/>
      <c r="E37" s="14"/>
      <c r="F37" s="14"/>
      <c r="G37" s="14"/>
      <c r="H37" s="14"/>
      <c r="I37" s="14"/>
      <c r="J37" s="14"/>
      <c r="K37" s="14"/>
      <c r="L37" s="14"/>
      <c r="M37" s="14"/>
      <c r="N37" s="14"/>
      <c r="O37" s="14"/>
      <c r="P37" s="14"/>
    </row>
    <row r="38" spans="1:16" x14ac:dyDescent="0.25">
      <c r="A38" s="14"/>
      <c r="B38" s="14"/>
      <c r="C38" s="14"/>
      <c r="D38" s="14"/>
      <c r="E38" s="14"/>
      <c r="F38" s="14"/>
      <c r="G38" s="14"/>
      <c r="H38" s="14"/>
      <c r="I38" s="14"/>
      <c r="J38" s="14"/>
      <c r="K38" s="14"/>
      <c r="L38" s="14"/>
      <c r="M38" s="14"/>
      <c r="N38" s="14"/>
      <c r="O38" s="14"/>
      <c r="P38" s="14"/>
    </row>
    <row r="39" spans="1:16" x14ac:dyDescent="0.25">
      <c r="A39" s="14"/>
      <c r="B39" s="14"/>
      <c r="C39" s="14"/>
      <c r="D39" s="14"/>
      <c r="E39" s="14"/>
      <c r="F39" s="14"/>
      <c r="G39" s="14"/>
      <c r="H39" s="14"/>
      <c r="I39" s="14"/>
      <c r="J39" s="14"/>
      <c r="K39" s="14"/>
      <c r="L39" s="14"/>
      <c r="M39" s="14"/>
      <c r="N39" s="14"/>
      <c r="O39" s="14"/>
      <c r="P39" s="14"/>
    </row>
    <row r="40" spans="1:16" x14ac:dyDescent="0.25">
      <c r="A40" s="14"/>
      <c r="B40" s="14"/>
      <c r="C40" s="14"/>
      <c r="D40" s="14"/>
      <c r="E40" s="14"/>
      <c r="F40" s="14"/>
      <c r="G40" s="14"/>
      <c r="H40" s="14"/>
      <c r="I40" s="14"/>
      <c r="J40" s="14"/>
      <c r="K40" s="14"/>
      <c r="L40" s="14"/>
      <c r="M40" s="14"/>
      <c r="N40" s="14"/>
      <c r="O40" s="14"/>
      <c r="P40" s="14"/>
    </row>
    <row r="41" spans="1:16" x14ac:dyDescent="0.25">
      <c r="A41" s="14"/>
      <c r="B41" s="14"/>
      <c r="C41" s="14"/>
      <c r="D41" s="14"/>
      <c r="E41" s="14"/>
      <c r="F41" s="14"/>
      <c r="G41" s="14"/>
      <c r="H41" s="14"/>
      <c r="I41" s="14"/>
      <c r="J41" s="14"/>
      <c r="K41" s="14"/>
      <c r="L41" s="14"/>
      <c r="M41" s="14"/>
      <c r="N41" s="14"/>
      <c r="O41" s="14"/>
      <c r="P41" s="14"/>
    </row>
    <row r="42" spans="1:16" x14ac:dyDescent="0.25">
      <c r="A42" s="14"/>
      <c r="B42" s="14"/>
      <c r="C42" s="14"/>
      <c r="D42" s="14"/>
      <c r="E42" s="14"/>
      <c r="F42" s="14"/>
      <c r="G42" s="14"/>
      <c r="H42" s="14"/>
      <c r="I42" s="14"/>
      <c r="J42" s="14"/>
      <c r="K42" s="14"/>
      <c r="L42" s="14"/>
      <c r="M42" s="14"/>
      <c r="N42" s="14"/>
      <c r="O42" s="14"/>
      <c r="P42" s="14"/>
    </row>
    <row r="43" spans="1:16" x14ac:dyDescent="0.25">
      <c r="A43" s="14"/>
      <c r="B43" s="14"/>
      <c r="C43" s="14"/>
      <c r="D43" s="14"/>
      <c r="E43" s="14"/>
      <c r="F43" s="14"/>
      <c r="G43" s="14"/>
      <c r="H43" s="14"/>
      <c r="I43" s="14"/>
      <c r="J43" s="14"/>
      <c r="K43" s="14"/>
      <c r="L43" s="14"/>
      <c r="M43" s="14"/>
      <c r="N43" s="14"/>
      <c r="O43" s="14"/>
      <c r="P43" s="14"/>
    </row>
    <row r="44" spans="1:16" x14ac:dyDescent="0.25">
      <c r="A44" s="14"/>
      <c r="B44" s="14"/>
      <c r="C44" s="14"/>
      <c r="D44" s="14"/>
      <c r="E44" s="14"/>
      <c r="F44" s="14"/>
      <c r="G44" s="14"/>
      <c r="H44" s="14"/>
      <c r="I44" s="14"/>
      <c r="J44" s="14"/>
      <c r="K44" s="14"/>
      <c r="L44" s="14"/>
      <c r="M44" s="14"/>
      <c r="N44" s="14"/>
      <c r="O44" s="14"/>
      <c r="P44" s="14"/>
    </row>
    <row r="45" spans="1:16" x14ac:dyDescent="0.25">
      <c r="A45" s="14"/>
      <c r="B45" s="14"/>
      <c r="C45" s="14"/>
      <c r="D45" s="14"/>
      <c r="E45" s="14"/>
      <c r="F45" s="14"/>
      <c r="G45" s="14"/>
      <c r="H45" s="14"/>
      <c r="I45" s="14"/>
      <c r="J45" s="14"/>
      <c r="K45" s="14"/>
      <c r="L45" s="14"/>
      <c r="M45" s="14"/>
      <c r="N45" s="14"/>
      <c r="O45" s="14"/>
      <c r="P45" s="14"/>
    </row>
  </sheetData>
  <sheetProtection algorithmName="SHA-512" hashValue="ce/IJaWZ7yrOenOAGrfykBNHUGCRucqTWKnDD8MiD9K+supc84Ox9wq2TPDQEIjeJiJNTvwPxCilHepee0IvaA==" saltValue="r2HgYnQfocn6Ex3jgVS+kQ==" spinCount="100000" sheet="1" objects="1" scenarios="1"/>
  <protectedRanges>
    <protectedRange sqref="D15:F24" name="Range1"/>
  </protectedRanges>
  <mergeCells count="10">
    <mergeCell ref="L15:L23"/>
    <mergeCell ref="B9:M9"/>
    <mergeCell ref="B1:M1"/>
    <mergeCell ref="B3:M3"/>
    <mergeCell ref="B5:M5"/>
    <mergeCell ref="M15:M23"/>
    <mergeCell ref="B6:D6"/>
    <mergeCell ref="K15:K23"/>
    <mergeCell ref="H12:I12"/>
    <mergeCell ref="B7:M7"/>
  </mergeCells>
  <phoneticPr fontId="21" type="noConversion"/>
  <printOptions horizontalCentered="1" verticalCentered="1"/>
  <pageMargins left="0.25" right="0.25" top="0.75" bottom="0.75" header="0.3" footer="0.3"/>
  <pageSetup scale="95" orientation="landscape" r:id="rId1"/>
  <headerFooter alignWithMargins="0"/>
  <ignoredErrors>
    <ignoredError sqref="H21:I2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E9ED-1A1D-4BE3-BC7F-AF95E7755A31}">
  <sheetPr>
    <pageSetUpPr fitToPage="1"/>
  </sheetPr>
  <dimension ref="A1:DS42"/>
  <sheetViews>
    <sheetView showGridLines="0" topLeftCell="A3" zoomScaleNormal="100" zoomScaleSheetLayoutView="50" workbookViewId="0">
      <selection activeCell="E15" sqref="E15"/>
    </sheetView>
  </sheetViews>
  <sheetFormatPr defaultColWidth="8.81640625" defaultRowHeight="12.5" x14ac:dyDescent="0.25"/>
  <cols>
    <col min="1" max="1" width="2.81640625" customWidth="1"/>
    <col min="2" max="2" width="20.6328125" customWidth="1"/>
    <col min="3" max="4" width="12.453125" customWidth="1"/>
    <col min="5" max="5" width="12.1796875" customWidth="1"/>
    <col min="6" max="6" width="12.453125" style="70" customWidth="1"/>
    <col min="7" max="7" width="11.54296875" bestFit="1" customWidth="1"/>
    <col min="8" max="8" width="10.81640625" customWidth="1"/>
    <col min="9" max="10" width="10.6328125" customWidth="1"/>
    <col min="11" max="11" width="10.453125" customWidth="1"/>
    <col min="12" max="12" width="12.453125" bestFit="1" customWidth="1"/>
    <col min="13" max="15" width="9.6328125" customWidth="1"/>
    <col min="16" max="16" width="6" customWidth="1"/>
    <col min="17" max="17" width="8.453125" customWidth="1"/>
  </cols>
  <sheetData>
    <row r="1" spans="1:123" ht="18.75" customHeight="1" x14ac:dyDescent="0.25">
      <c r="B1" s="867" t="str">
        <f>'2. Prelim'!B1:E1</f>
        <v>RPS/APS/CPS/CES 2023 Annual Compliance Workbook</v>
      </c>
      <c r="C1" s="867"/>
      <c r="D1" s="867"/>
      <c r="E1" s="867"/>
      <c r="F1" s="867"/>
      <c r="G1" s="867"/>
      <c r="H1" s="867"/>
      <c r="I1" s="867"/>
      <c r="J1" s="867"/>
      <c r="K1" s="867"/>
      <c r="L1" s="867"/>
      <c r="M1" s="867"/>
      <c r="N1" s="867"/>
      <c r="O1" s="116"/>
    </row>
    <row r="2" spans="1:123" ht="11.25" customHeight="1" x14ac:dyDescent="0.35">
      <c r="A2" s="46"/>
      <c r="B2" s="15"/>
      <c r="C2" s="15"/>
      <c r="D2" s="15"/>
      <c r="E2" s="47"/>
      <c r="F2" s="278"/>
      <c r="G2" s="15"/>
      <c r="H2" s="15"/>
      <c r="I2" s="15"/>
      <c r="J2" s="14"/>
      <c r="K2" s="14"/>
      <c r="L2" s="14"/>
      <c r="M2" s="14"/>
      <c r="N2" s="14"/>
      <c r="O2" s="14"/>
    </row>
    <row r="3" spans="1:123" s="25" customFormat="1" ht="15" customHeight="1" x14ac:dyDescent="0.25">
      <c r="A3" s="38"/>
      <c r="B3" s="857" t="s">
        <v>691</v>
      </c>
      <c r="C3" s="857"/>
      <c r="D3" s="857"/>
      <c r="E3" s="857"/>
      <c r="F3" s="857"/>
      <c r="G3" s="857"/>
      <c r="H3" s="857"/>
      <c r="I3" s="857"/>
      <c r="J3" s="857"/>
      <c r="K3" s="857"/>
      <c r="L3" s="857"/>
      <c r="M3" s="857"/>
      <c r="N3" s="857"/>
      <c r="O3" s="857"/>
    </row>
    <row r="4" spans="1:123" s="38" customFormat="1" ht="11.25" customHeight="1" x14ac:dyDescent="0.25">
      <c r="B4" s="384" t="s">
        <v>629</v>
      </c>
      <c r="C4" s="384"/>
      <c r="D4" s="384"/>
      <c r="E4" s="384"/>
      <c r="F4" s="390"/>
      <c r="G4" s="384"/>
      <c r="H4" s="384"/>
      <c r="I4" s="30"/>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row>
    <row r="5" spans="1:123" ht="22.5" customHeight="1" x14ac:dyDescent="0.35">
      <c r="A5" s="23"/>
      <c r="B5" s="875">
        <f>'1. FilerInfo'!C18</f>
        <v>0</v>
      </c>
      <c r="C5" s="875"/>
      <c r="D5" s="875"/>
      <c r="E5" s="875"/>
      <c r="F5" s="875"/>
      <c r="G5" s="875"/>
      <c r="H5" s="875"/>
      <c r="I5" s="875"/>
      <c r="J5" s="875"/>
      <c r="K5" s="875"/>
      <c r="L5" s="875"/>
      <c r="M5" s="875"/>
      <c r="N5" s="875"/>
      <c r="O5" s="875"/>
    </row>
    <row r="6" spans="1:123" s="5" customFormat="1" ht="6.75" customHeight="1" x14ac:dyDescent="0.35">
      <c r="A6" s="23"/>
      <c r="B6" s="790"/>
      <c r="C6" s="790"/>
      <c r="D6" s="790"/>
      <c r="E6" s="790"/>
      <c r="F6" s="790"/>
      <c r="G6" s="790"/>
      <c r="H6" s="15"/>
      <c r="I6" s="15"/>
      <c r="J6" s="15"/>
      <c r="K6" s="15"/>
      <c r="L6" s="15"/>
      <c r="M6" s="15"/>
      <c r="N6" s="15"/>
      <c r="O6" s="15"/>
    </row>
    <row r="7" spans="1:123" s="5" customFormat="1" ht="15" customHeight="1" x14ac:dyDescent="0.35">
      <c r="A7" s="15"/>
      <c r="B7" s="879" t="s">
        <v>692</v>
      </c>
      <c r="C7" s="879"/>
      <c r="D7" s="879"/>
      <c r="E7" s="879"/>
      <c r="F7" s="879"/>
      <c r="G7" s="879"/>
      <c r="H7" s="879"/>
      <c r="I7" s="879"/>
      <c r="J7" s="879"/>
      <c r="K7" s="879"/>
      <c r="L7" s="879"/>
      <c r="M7" s="879"/>
      <c r="N7" s="879"/>
      <c r="O7" s="15"/>
    </row>
    <row r="8" spans="1:123" s="5" customFormat="1" ht="7.5" customHeight="1" thickBot="1" x14ac:dyDescent="0.4">
      <c r="A8" s="15"/>
      <c r="B8" s="115"/>
      <c r="C8" s="176"/>
      <c r="D8" s="176"/>
      <c r="E8" s="176"/>
      <c r="F8" s="280"/>
      <c r="G8" s="176"/>
      <c r="H8" s="176"/>
      <c r="I8" s="176"/>
      <c r="J8" s="15"/>
      <c r="K8" s="15"/>
      <c r="L8" s="15"/>
      <c r="M8" s="15"/>
      <c r="N8" s="15"/>
      <c r="O8" s="15"/>
    </row>
    <row r="9" spans="1:123" s="1" customFormat="1" ht="22.5" customHeight="1" thickBot="1" x14ac:dyDescent="0.4">
      <c r="A9" s="54"/>
      <c r="B9" s="876" t="s">
        <v>760</v>
      </c>
      <c r="C9" s="877"/>
      <c r="D9" s="877"/>
      <c r="E9" s="877"/>
      <c r="F9" s="877"/>
      <c r="G9" s="877"/>
      <c r="H9" s="877"/>
      <c r="I9" s="877"/>
      <c r="J9" s="877"/>
      <c r="K9" s="877"/>
      <c r="L9" s="877"/>
      <c r="M9" s="877"/>
      <c r="N9" s="878"/>
    </row>
    <row r="10" spans="1:123" ht="7.5" customHeight="1" x14ac:dyDescent="0.3">
      <c r="A10" s="14"/>
      <c r="B10" s="14"/>
      <c r="C10" s="14"/>
      <c r="D10" s="14"/>
      <c r="E10" s="14"/>
      <c r="F10" s="71"/>
      <c r="G10" s="14"/>
      <c r="H10" s="14"/>
      <c r="I10" s="127"/>
      <c r="J10" s="14"/>
      <c r="K10" s="14"/>
      <c r="L10" s="14"/>
      <c r="M10" s="14"/>
      <c r="N10" s="14"/>
      <c r="O10" s="14"/>
    </row>
    <row r="11" spans="1:123" s="2" customFormat="1" ht="9.75" customHeight="1" x14ac:dyDescent="0.25">
      <c r="A11" s="592" t="s">
        <v>582</v>
      </c>
      <c r="B11" s="592" t="s">
        <v>583</v>
      </c>
      <c r="C11" s="592" t="s">
        <v>584</v>
      </c>
      <c r="D11" s="593" t="s">
        <v>622</v>
      </c>
      <c r="E11" s="593" t="s">
        <v>623</v>
      </c>
      <c r="F11" s="592" t="s">
        <v>624</v>
      </c>
      <c r="G11" s="592" t="s">
        <v>645</v>
      </c>
      <c r="H11" s="592" t="s">
        <v>646</v>
      </c>
      <c r="I11" s="592" t="s">
        <v>694</v>
      </c>
      <c r="J11" s="592" t="s">
        <v>695</v>
      </c>
      <c r="K11" s="592" t="s">
        <v>696</v>
      </c>
      <c r="L11" s="592" t="s">
        <v>697</v>
      </c>
      <c r="M11" s="592" t="s">
        <v>698</v>
      </c>
      <c r="N11" s="592" t="s">
        <v>699</v>
      </c>
      <c r="O11" s="592" t="s">
        <v>700</v>
      </c>
      <c r="P11" s="68"/>
    </row>
    <row r="12" spans="1:123" ht="14.5" x14ac:dyDescent="0.25">
      <c r="A12" s="93"/>
      <c r="B12" s="592"/>
      <c r="C12" s="592"/>
      <c r="D12" s="594"/>
      <c r="E12" s="595"/>
      <c r="F12" s="650"/>
      <c r="G12" s="592"/>
      <c r="H12" s="592"/>
      <c r="I12" s="592"/>
      <c r="J12" s="596" t="s">
        <v>704</v>
      </c>
      <c r="K12" s="596"/>
      <c r="L12" s="597">
        <v>0.06</v>
      </c>
      <c r="M12" s="598" t="s">
        <v>705</v>
      </c>
      <c r="N12" s="599">
        <v>0.3</v>
      </c>
      <c r="O12" s="600"/>
    </row>
    <row r="13" spans="1:123" s="9" customFormat="1" ht="84" x14ac:dyDescent="0.25">
      <c r="A13" s="601"/>
      <c r="B13" s="602" t="s">
        <v>706</v>
      </c>
      <c r="C13" s="602" t="s">
        <v>788</v>
      </c>
      <c r="D13" s="651" t="s">
        <v>938</v>
      </c>
      <c r="E13" s="651" t="s">
        <v>939</v>
      </c>
      <c r="F13" s="602" t="s">
        <v>761</v>
      </c>
      <c r="G13" s="602" t="s">
        <v>762</v>
      </c>
      <c r="H13" s="602" t="s">
        <v>1047</v>
      </c>
      <c r="I13" s="602" t="s">
        <v>1048</v>
      </c>
      <c r="J13" s="602" t="s">
        <v>763</v>
      </c>
      <c r="K13" s="602" t="s">
        <v>764</v>
      </c>
      <c r="L13" s="602" t="s">
        <v>765</v>
      </c>
      <c r="M13" s="602" t="s">
        <v>940</v>
      </c>
      <c r="N13" s="602" t="s">
        <v>941</v>
      </c>
      <c r="O13" s="602" t="s">
        <v>942</v>
      </c>
      <c r="R13" s="369"/>
    </row>
    <row r="14" spans="1:123" s="6" customFormat="1" ht="9" customHeight="1" x14ac:dyDescent="0.25">
      <c r="A14" s="600"/>
      <c r="B14" s="600"/>
      <c r="C14" s="592" t="s">
        <v>587</v>
      </c>
      <c r="D14" s="593" t="s">
        <v>587</v>
      </c>
      <c r="E14" s="593" t="s">
        <v>587</v>
      </c>
      <c r="F14" s="593" t="s">
        <v>587</v>
      </c>
      <c r="G14" s="592" t="s">
        <v>587</v>
      </c>
      <c r="H14" s="592" t="s">
        <v>587</v>
      </c>
      <c r="I14" s="592" t="s">
        <v>587</v>
      </c>
      <c r="J14" s="592" t="s">
        <v>587</v>
      </c>
      <c r="K14" s="592" t="s">
        <v>587</v>
      </c>
      <c r="L14" s="605" t="s">
        <v>587</v>
      </c>
      <c r="M14" s="592" t="s">
        <v>587</v>
      </c>
      <c r="N14" s="592" t="s">
        <v>587</v>
      </c>
      <c r="O14" s="592" t="s">
        <v>587</v>
      </c>
    </row>
    <row r="15" spans="1:123" s="11" customFormat="1" ht="15.75" customHeight="1" x14ac:dyDescent="0.25">
      <c r="A15" s="606">
        <v>1</v>
      </c>
      <c r="B15" s="607">
        <f>'2. Prelim'!B24</f>
        <v>0</v>
      </c>
      <c r="C15" s="482">
        <f>'2. Prelim'!C24</f>
        <v>0</v>
      </c>
      <c r="D15" s="482">
        <f>'2D. CPS Exempt'!E23</f>
        <v>0</v>
      </c>
      <c r="E15" s="482">
        <f>'2D. CPS Exempt'!F23</f>
        <v>0</v>
      </c>
      <c r="F15" s="432"/>
      <c r="G15" s="433"/>
      <c r="H15" s="433"/>
      <c r="I15" s="432"/>
      <c r="J15" s="431">
        <f>MAX(L15-SUM(F15:I15),0)</f>
        <v>0</v>
      </c>
      <c r="K15" s="431">
        <f>SUM(F15:J15)</f>
        <v>0</v>
      </c>
      <c r="L15" s="431">
        <f t="shared" ref="L15:L23" si="0">IF(E15&lt;=0,0,ROUNDUP(L$12*E15,0))</f>
        <v>0</v>
      </c>
      <c r="M15" s="652"/>
      <c r="N15" s="653"/>
      <c r="O15" s="653"/>
    </row>
    <row r="16" spans="1:123" s="11" customFormat="1" ht="15.75" customHeight="1" x14ac:dyDescent="0.25">
      <c r="A16" s="606">
        <v>2</v>
      </c>
      <c r="B16" s="607">
        <f>'2. Prelim'!B25</f>
        <v>0</v>
      </c>
      <c r="C16" s="482">
        <f>'2. Prelim'!C25</f>
        <v>0</v>
      </c>
      <c r="D16" s="482">
        <f>'2D. CPS Exempt'!E24</f>
        <v>0</v>
      </c>
      <c r="E16" s="482">
        <f>'2D. CPS Exempt'!F24</f>
        <v>0</v>
      </c>
      <c r="F16" s="432"/>
      <c r="G16" s="433"/>
      <c r="H16" s="433"/>
      <c r="I16" s="432"/>
      <c r="J16" s="431">
        <f t="shared" ref="J16:J23" si="1">MAX(L16-SUM(F16:I16),0)</f>
        <v>0</v>
      </c>
      <c r="K16" s="431">
        <f t="shared" ref="K16:K23" si="2">SUM(F16:J16)</f>
        <v>0</v>
      </c>
      <c r="L16" s="431">
        <f t="shared" si="0"/>
        <v>0</v>
      </c>
      <c r="M16" s="652"/>
      <c r="N16" s="653"/>
      <c r="O16" s="653"/>
    </row>
    <row r="17" spans="1:16" s="11" customFormat="1" ht="15.75" customHeight="1" x14ac:dyDescent="0.25">
      <c r="A17" s="606">
        <v>3</v>
      </c>
      <c r="B17" s="607">
        <f>'2. Prelim'!B26</f>
        <v>0</v>
      </c>
      <c r="C17" s="482">
        <f>'2. Prelim'!C26</f>
        <v>0</v>
      </c>
      <c r="D17" s="482">
        <f>'2D. CPS Exempt'!E25</f>
        <v>0</v>
      </c>
      <c r="E17" s="482">
        <f>'2D. CPS Exempt'!F25</f>
        <v>0</v>
      </c>
      <c r="F17" s="432"/>
      <c r="G17" s="433"/>
      <c r="H17" s="433"/>
      <c r="I17" s="432"/>
      <c r="J17" s="431">
        <f t="shared" si="1"/>
        <v>0</v>
      </c>
      <c r="K17" s="431">
        <f t="shared" si="2"/>
        <v>0</v>
      </c>
      <c r="L17" s="431">
        <f t="shared" si="0"/>
        <v>0</v>
      </c>
      <c r="M17" s="652"/>
      <c r="N17" s="653"/>
      <c r="O17" s="653"/>
    </row>
    <row r="18" spans="1:16" s="11" customFormat="1" ht="15.75" customHeight="1" x14ac:dyDescent="0.25">
      <c r="A18" s="606">
        <v>4</v>
      </c>
      <c r="B18" s="607">
        <f>'2. Prelim'!B27</f>
        <v>0</v>
      </c>
      <c r="C18" s="482">
        <f>'2. Prelim'!C27</f>
        <v>0</v>
      </c>
      <c r="D18" s="482">
        <f>'2D. CPS Exempt'!E26</f>
        <v>0</v>
      </c>
      <c r="E18" s="482">
        <f>'2D. CPS Exempt'!F26</f>
        <v>0</v>
      </c>
      <c r="F18" s="432"/>
      <c r="G18" s="433"/>
      <c r="H18" s="433"/>
      <c r="I18" s="432"/>
      <c r="J18" s="431">
        <f t="shared" si="1"/>
        <v>0</v>
      </c>
      <c r="K18" s="431">
        <f t="shared" si="2"/>
        <v>0</v>
      </c>
      <c r="L18" s="431">
        <f t="shared" si="0"/>
        <v>0</v>
      </c>
      <c r="M18" s="652"/>
      <c r="N18" s="653"/>
      <c r="O18" s="653"/>
    </row>
    <row r="19" spans="1:16" s="11" customFormat="1" ht="15.75" customHeight="1" x14ac:dyDescent="0.25">
      <c r="A19" s="606">
        <v>5</v>
      </c>
      <c r="B19" s="607">
        <f>'2. Prelim'!B28</f>
        <v>0</v>
      </c>
      <c r="C19" s="482">
        <f>'2. Prelim'!C28</f>
        <v>0</v>
      </c>
      <c r="D19" s="482">
        <f>'2D. CPS Exempt'!E27</f>
        <v>0</v>
      </c>
      <c r="E19" s="482">
        <f>'2D. CPS Exempt'!F27</f>
        <v>0</v>
      </c>
      <c r="F19" s="432"/>
      <c r="G19" s="433"/>
      <c r="H19" s="433"/>
      <c r="I19" s="432"/>
      <c r="J19" s="431">
        <f t="shared" si="1"/>
        <v>0</v>
      </c>
      <c r="K19" s="431">
        <f t="shared" si="2"/>
        <v>0</v>
      </c>
      <c r="L19" s="431">
        <f t="shared" si="0"/>
        <v>0</v>
      </c>
      <c r="M19" s="652"/>
      <c r="N19" s="653"/>
      <c r="O19" s="653"/>
    </row>
    <row r="20" spans="1:16" s="11" customFormat="1" ht="15.75" customHeight="1" x14ac:dyDescent="0.25">
      <c r="A20" s="606">
        <v>6</v>
      </c>
      <c r="B20" s="607">
        <f>'2. Prelim'!B29</f>
        <v>0</v>
      </c>
      <c r="C20" s="482">
        <f>'2. Prelim'!C29</f>
        <v>0</v>
      </c>
      <c r="D20" s="482">
        <f>'2D. CPS Exempt'!E28</f>
        <v>0</v>
      </c>
      <c r="E20" s="482">
        <f>'2D. CPS Exempt'!F28</f>
        <v>0</v>
      </c>
      <c r="F20" s="432"/>
      <c r="G20" s="433"/>
      <c r="H20" s="433"/>
      <c r="I20" s="432"/>
      <c r="J20" s="431">
        <f t="shared" si="1"/>
        <v>0</v>
      </c>
      <c r="K20" s="431">
        <f t="shared" si="2"/>
        <v>0</v>
      </c>
      <c r="L20" s="431">
        <f t="shared" si="0"/>
        <v>0</v>
      </c>
      <c r="M20" s="652"/>
      <c r="N20" s="653"/>
      <c r="O20" s="653"/>
    </row>
    <row r="21" spans="1:16" s="11" customFormat="1" ht="15.75" customHeight="1" x14ac:dyDescent="0.25">
      <c r="A21" s="606">
        <v>7</v>
      </c>
      <c r="B21" s="607">
        <f>'2. Prelim'!B30</f>
        <v>0</v>
      </c>
      <c r="C21" s="482">
        <f>'2. Prelim'!C30</f>
        <v>0</v>
      </c>
      <c r="D21" s="482">
        <f>'2D. CPS Exempt'!E29</f>
        <v>0</v>
      </c>
      <c r="E21" s="482">
        <f>'2D. CPS Exempt'!F29</f>
        <v>0</v>
      </c>
      <c r="F21" s="432"/>
      <c r="G21" s="433"/>
      <c r="H21" s="433"/>
      <c r="I21" s="432"/>
      <c r="J21" s="431">
        <f>MAX(L21-SUM(F21:I21),0)</f>
        <v>0</v>
      </c>
      <c r="K21" s="431">
        <f>SUM(F21:J21)</f>
        <v>0</v>
      </c>
      <c r="L21" s="431">
        <f t="shared" si="0"/>
        <v>0</v>
      </c>
      <c r="M21" s="652"/>
      <c r="N21" s="653"/>
      <c r="O21" s="653"/>
    </row>
    <row r="22" spans="1:16" s="11" customFormat="1" ht="15.75" customHeight="1" x14ac:dyDescent="0.25">
      <c r="A22" s="606">
        <v>8</v>
      </c>
      <c r="B22" s="607">
        <f>'2. Prelim'!B31</f>
        <v>0</v>
      </c>
      <c r="C22" s="482">
        <f>'2. Prelim'!C31</f>
        <v>0</v>
      </c>
      <c r="D22" s="482">
        <f>'2D. CPS Exempt'!E30</f>
        <v>0</v>
      </c>
      <c r="E22" s="482">
        <f>'2D. CPS Exempt'!F30</f>
        <v>0</v>
      </c>
      <c r="F22" s="432"/>
      <c r="G22" s="433"/>
      <c r="H22" s="433"/>
      <c r="I22" s="432"/>
      <c r="J22" s="431">
        <f t="shared" si="1"/>
        <v>0</v>
      </c>
      <c r="K22" s="431">
        <f t="shared" si="2"/>
        <v>0</v>
      </c>
      <c r="L22" s="431">
        <f t="shared" si="0"/>
        <v>0</v>
      </c>
      <c r="M22" s="652"/>
      <c r="N22" s="653"/>
      <c r="O22" s="653"/>
    </row>
    <row r="23" spans="1:16" s="11" customFormat="1" ht="15.75" customHeight="1" x14ac:dyDescent="0.25">
      <c r="A23" s="606">
        <v>9</v>
      </c>
      <c r="B23" s="607">
        <f>'2. Prelim'!B32</f>
        <v>0</v>
      </c>
      <c r="C23" s="482">
        <f>'2. Prelim'!C32</f>
        <v>0</v>
      </c>
      <c r="D23" s="482">
        <f>'2D. CPS Exempt'!E32</f>
        <v>0</v>
      </c>
      <c r="E23" s="482">
        <f>'2D. CPS Exempt'!F32</f>
        <v>0</v>
      </c>
      <c r="F23" s="432"/>
      <c r="G23" s="433"/>
      <c r="H23" s="433"/>
      <c r="I23" s="432"/>
      <c r="J23" s="431">
        <f t="shared" si="1"/>
        <v>0</v>
      </c>
      <c r="K23" s="431">
        <f t="shared" si="2"/>
        <v>0</v>
      </c>
      <c r="L23" s="431">
        <f t="shared" si="0"/>
        <v>0</v>
      </c>
      <c r="M23" s="652"/>
      <c r="N23" s="653"/>
      <c r="O23" s="653"/>
    </row>
    <row r="24" spans="1:16" s="11" customFormat="1" ht="15.75" customHeight="1" x14ac:dyDescent="0.25">
      <c r="A24" s="606">
        <v>10</v>
      </c>
      <c r="B24" s="607">
        <f>'2. Prelim'!B33</f>
        <v>0</v>
      </c>
      <c r="C24" s="482">
        <f>'2. Prelim'!C33</f>
        <v>0</v>
      </c>
      <c r="D24" s="482">
        <f>'2D. CPS Exempt'!E32</f>
        <v>0</v>
      </c>
      <c r="E24" s="482">
        <f>'2D. CPS Exempt'!F32</f>
        <v>0</v>
      </c>
      <c r="F24" s="432"/>
      <c r="G24" s="433"/>
      <c r="H24" s="433"/>
      <c r="I24" s="432"/>
      <c r="J24" s="431">
        <f>MAX(L24-SUM(F24:I24),0)</f>
        <v>0</v>
      </c>
      <c r="K24" s="431">
        <f>SUM(F24:J24)</f>
        <v>0</v>
      </c>
      <c r="L24" s="431">
        <f>IF(E24&lt;=0,0,ROUNDUP(L$12*E24,0))</f>
        <v>0</v>
      </c>
      <c r="M24" s="652"/>
      <c r="N24" s="653"/>
      <c r="O24" s="653"/>
    </row>
    <row r="25" spans="1:16" s="11" customFormat="1" ht="13" x14ac:dyDescent="0.25">
      <c r="A25" s="609"/>
      <c r="B25" s="654" t="s">
        <v>715</v>
      </c>
      <c r="C25" s="611">
        <f>'2. Prelim'!C34</f>
        <v>0</v>
      </c>
      <c r="D25" s="611">
        <f>'2D. CPS Exempt'!E33</f>
        <v>0</v>
      </c>
      <c r="E25" s="611">
        <f>'2D. CPS Exempt'!F33</f>
        <v>0</v>
      </c>
      <c r="F25" s="436">
        <f>SUM(F15:F24)</f>
        <v>0</v>
      </c>
      <c r="G25" s="436">
        <f t="shared" ref="G25:L25" si="3">SUM(G15:G24)</f>
        <v>0</v>
      </c>
      <c r="H25" s="436">
        <f t="shared" si="3"/>
        <v>0</v>
      </c>
      <c r="I25" s="436">
        <f t="shared" si="3"/>
        <v>0</v>
      </c>
      <c r="J25" s="436">
        <f t="shared" si="3"/>
        <v>0</v>
      </c>
      <c r="K25" s="436">
        <f t="shared" si="3"/>
        <v>0</v>
      </c>
      <c r="L25" s="436">
        <f t="shared" si="3"/>
        <v>0</v>
      </c>
      <c r="M25" s="173">
        <f>IF(K25&gt;L25,K25-L25,0)</f>
        <v>0</v>
      </c>
      <c r="N25" s="173">
        <f>ROUNDDOWN($N$12*L25,0)</f>
        <v>0</v>
      </c>
      <c r="O25" s="173">
        <f>MIN(M25,N25)</f>
        <v>0</v>
      </c>
    </row>
    <row r="26" spans="1:16" s="11" customFormat="1" ht="13" x14ac:dyDescent="0.25">
      <c r="A26" s="41"/>
      <c r="B26" s="370"/>
      <c r="C26" s="52"/>
      <c r="D26" s="52"/>
      <c r="F26" s="286"/>
      <c r="G26" s="129">
        <f>'4. Errant'!F16</f>
        <v>0</v>
      </c>
      <c r="H26" s="52"/>
      <c r="I26" s="52"/>
      <c r="J26" s="52"/>
      <c r="K26" s="52"/>
      <c r="L26" s="52"/>
      <c r="M26" s="52"/>
      <c r="N26" s="52"/>
      <c r="O26" s="52"/>
      <c r="P26" s="17"/>
    </row>
    <row r="27" spans="1:16" s="11" customFormat="1" ht="13" x14ac:dyDescent="0.25">
      <c r="A27" s="41"/>
      <c r="B27" s="370"/>
      <c r="C27" s="52"/>
      <c r="D27" s="52"/>
      <c r="F27" s="286"/>
      <c r="G27" s="330" t="s">
        <v>716</v>
      </c>
      <c r="H27" s="52"/>
      <c r="I27" s="52"/>
      <c r="J27" s="52"/>
      <c r="K27" s="52"/>
      <c r="L27" s="52"/>
      <c r="M27" s="52"/>
      <c r="N27" s="52"/>
      <c r="O27" s="52"/>
      <c r="P27" s="17"/>
    </row>
    <row r="28" spans="1:16" ht="6" customHeight="1" thickBot="1" x14ac:dyDescent="0.3">
      <c r="A28" s="48" t="s">
        <v>629</v>
      </c>
      <c r="B28" s="14"/>
      <c r="C28" s="14"/>
      <c r="D28" s="14"/>
      <c r="E28" s="14"/>
      <c r="F28" s="71"/>
      <c r="G28" s="14"/>
      <c r="H28" s="14"/>
      <c r="I28" s="14"/>
      <c r="J28" s="14"/>
      <c r="K28" s="58"/>
      <c r="L28" s="58"/>
      <c r="M28" s="14"/>
      <c r="N28" s="58"/>
      <c r="O28" s="58"/>
    </row>
    <row r="29" spans="1:16" ht="13" thickBot="1" x14ac:dyDescent="0.3">
      <c r="A29" s="48"/>
      <c r="B29" s="8"/>
      <c r="C29" t="s">
        <v>717</v>
      </c>
      <c r="F29"/>
      <c r="M29" s="14"/>
      <c r="N29" s="14"/>
      <c r="O29" s="14"/>
    </row>
    <row r="30" spans="1:16" s="3" customFormat="1" ht="4.5" customHeight="1" thickBot="1" x14ac:dyDescent="0.3">
      <c r="A30" s="362"/>
      <c r="B30" s="873"/>
      <c r="C30" s="874"/>
      <c r="D30" s="874"/>
      <c r="E30" s="362"/>
      <c r="F30" s="303"/>
      <c r="G30" s="362"/>
      <c r="H30" s="362"/>
      <c r="I30" s="362"/>
      <c r="J30" s="362"/>
      <c r="K30" s="362"/>
      <c r="L30" s="362"/>
      <c r="M30" s="362"/>
      <c r="N30" s="362"/>
      <c r="O30" s="362"/>
    </row>
    <row r="31" spans="1:16" s="7" customFormat="1" ht="13.5" customHeight="1" thickBot="1" x14ac:dyDescent="0.3">
      <c r="A31" s="49"/>
      <c r="B31" s="371"/>
      <c r="C31" s="130" t="s">
        <v>989</v>
      </c>
      <c r="D31" s="49"/>
      <c r="E31" s="49"/>
      <c r="F31" s="49"/>
      <c r="G31" s="49"/>
      <c r="H31" s="49"/>
      <c r="I31" s="49"/>
      <c r="J31" s="49"/>
      <c r="K31" s="49"/>
      <c r="L31" s="49"/>
      <c r="M31" s="49"/>
      <c r="N31" s="49"/>
      <c r="O31" s="49"/>
      <c r="P31" s="13"/>
    </row>
    <row r="32" spans="1:16" x14ac:dyDescent="0.25">
      <c r="A32" s="14"/>
      <c r="B32" s="895"/>
      <c r="C32" s="895"/>
      <c r="D32" s="895"/>
      <c r="E32" s="895"/>
      <c r="F32" s="895"/>
      <c r="G32" s="895"/>
      <c r="H32" s="895"/>
      <c r="I32" s="895"/>
      <c r="J32" s="895"/>
      <c r="K32" s="895"/>
      <c r="L32" s="895"/>
      <c r="M32" s="895"/>
      <c r="N32" s="895"/>
      <c r="O32" s="895"/>
      <c r="P32" s="69"/>
    </row>
    <row r="33" spans="1:15" x14ac:dyDescent="0.25">
      <c r="A33" s="131"/>
      <c r="B33" s="131"/>
      <c r="C33" s="131"/>
      <c r="D33" s="131"/>
      <c r="E33" s="131"/>
      <c r="F33" s="361"/>
      <c r="G33" s="131"/>
      <c r="H33" s="131"/>
      <c r="I33" s="131"/>
      <c r="J33" s="131"/>
      <c r="K33" s="131"/>
      <c r="L33" s="131"/>
      <c r="M33" s="131"/>
      <c r="N33" s="131"/>
      <c r="O33" s="131"/>
    </row>
    <row r="34" spans="1:15" x14ac:dyDescent="0.25">
      <c r="A34" s="14"/>
      <c r="B34" s="14"/>
      <c r="C34" s="14"/>
      <c r="D34" s="14"/>
      <c r="E34" s="14"/>
      <c r="G34" s="14"/>
      <c r="H34" s="14"/>
      <c r="I34" s="14"/>
      <c r="J34" s="14"/>
      <c r="K34" s="14"/>
      <c r="L34" s="14"/>
      <c r="M34" s="14"/>
      <c r="N34" s="14"/>
      <c r="O34" s="14"/>
    </row>
    <row r="35" spans="1:15" x14ac:dyDescent="0.25">
      <c r="A35" s="14"/>
      <c r="B35" s="14"/>
      <c r="C35" s="14"/>
      <c r="D35" s="14"/>
      <c r="E35" s="14"/>
      <c r="F35" s="71"/>
      <c r="G35" s="14"/>
      <c r="H35" s="14"/>
      <c r="I35" s="14"/>
      <c r="J35" s="14"/>
      <c r="K35" s="14"/>
      <c r="L35" s="14"/>
      <c r="M35" s="14"/>
      <c r="N35" s="14"/>
      <c r="O35" s="14"/>
    </row>
    <row r="36" spans="1:15" x14ac:dyDescent="0.25">
      <c r="A36" s="14"/>
      <c r="B36" s="14"/>
      <c r="C36" s="14"/>
      <c r="D36" s="14"/>
      <c r="E36" s="14"/>
      <c r="F36" s="71"/>
      <c r="G36" s="14"/>
      <c r="H36" s="14"/>
      <c r="I36" s="14"/>
      <c r="J36" s="14"/>
      <c r="K36" s="14"/>
      <c r="L36" s="14"/>
      <c r="M36" s="14"/>
      <c r="N36" s="14"/>
      <c r="O36" s="14"/>
    </row>
    <row r="37" spans="1:15" x14ac:dyDescent="0.25">
      <c r="A37" s="14"/>
      <c r="B37" s="14"/>
      <c r="C37" s="14"/>
      <c r="D37" s="14"/>
      <c r="E37" s="14"/>
      <c r="F37" s="71"/>
      <c r="G37" s="14"/>
      <c r="H37" s="14"/>
      <c r="I37" s="14"/>
      <c r="J37" s="14"/>
      <c r="K37" s="14"/>
      <c r="L37" s="14"/>
      <c r="M37" s="14"/>
      <c r="N37" s="14"/>
      <c r="O37" s="14"/>
    </row>
    <row r="38" spans="1:15" x14ac:dyDescent="0.25">
      <c r="A38" s="14"/>
      <c r="B38" s="14"/>
      <c r="C38" s="14"/>
      <c r="D38" s="14"/>
      <c r="E38" s="14"/>
      <c r="F38" s="14"/>
      <c r="G38" s="14"/>
      <c r="H38" s="14"/>
      <c r="I38" s="14"/>
      <c r="J38" s="14"/>
      <c r="K38" s="14"/>
      <c r="L38" s="14"/>
      <c r="M38" s="14"/>
      <c r="N38" s="14"/>
      <c r="O38" s="14"/>
    </row>
    <row r="39" spans="1:15" x14ac:dyDescent="0.25">
      <c r="A39" s="14"/>
      <c r="B39" s="14"/>
      <c r="C39" s="14"/>
      <c r="D39" s="14"/>
      <c r="E39" s="14"/>
      <c r="G39" s="14"/>
      <c r="H39" s="14"/>
      <c r="I39" s="14"/>
      <c r="J39" s="14"/>
      <c r="K39" s="14"/>
      <c r="L39" s="14"/>
      <c r="M39" s="14"/>
      <c r="N39" s="14"/>
      <c r="O39" s="14"/>
    </row>
    <row r="40" spans="1:15" x14ac:dyDescent="0.25">
      <c r="A40" s="14"/>
      <c r="B40" s="14"/>
      <c r="C40" s="14"/>
      <c r="D40" s="14"/>
      <c r="E40" s="14"/>
      <c r="F40" s="293"/>
      <c r="G40" s="14"/>
      <c r="H40" s="14"/>
      <c r="I40" s="14"/>
      <c r="J40" s="14"/>
      <c r="K40" s="14"/>
      <c r="L40" s="14"/>
      <c r="M40" s="14"/>
      <c r="N40" s="14"/>
      <c r="O40" s="14"/>
    </row>
    <row r="41" spans="1:15" x14ac:dyDescent="0.25">
      <c r="F41"/>
    </row>
    <row r="42" spans="1:15" x14ac:dyDescent="0.25">
      <c r="F42" s="264"/>
    </row>
  </sheetData>
  <sheetProtection algorithmName="SHA-512" hashValue="EmWCvQQX0nXXKCuJxyeUiLx5G6Yackwfx8g/FUY5kWeft096bWtQUEZhyNOFTZmZP8OWdkSLTXNo1nRokOZqhw==" saltValue="yyObzTOOuPDecdFmSigNTg==" spinCount="100000" sheet="1" objects="1" scenarios="1"/>
  <protectedRanges>
    <protectedRange sqref="G15:G24 I15:I24" name="Range1"/>
    <protectedRange sqref="F16:F24" name="Range1_2"/>
  </protectedRanges>
  <mergeCells count="8">
    <mergeCell ref="B30:D30"/>
    <mergeCell ref="B32:O32"/>
    <mergeCell ref="B1:N1"/>
    <mergeCell ref="B6:G6"/>
    <mergeCell ref="B7:N7"/>
    <mergeCell ref="B9:N9"/>
    <mergeCell ref="B3:O3"/>
    <mergeCell ref="B5:O5"/>
  </mergeCells>
  <printOptions horizontalCentered="1" verticalCentered="1"/>
  <pageMargins left="0.25" right="0.25" top="0.75" bottom="0.75" header="0" footer="0.3"/>
  <pageSetup scale="81" orientation="landscape" r:id="rId1"/>
  <headerFooter alignWithMargins="0"/>
  <ignoredErrors>
    <ignoredError sqref="O25" evalError="1"/>
    <ignoredError sqref="J2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BFE0-B420-4B84-B1C0-B8A45BC2504E}">
  <sheetPr codeName="Sheet15">
    <tabColor rgb="FF00B0F0"/>
  </sheetPr>
  <dimension ref="A1:DA43"/>
  <sheetViews>
    <sheetView showGridLines="0" topLeftCell="C9" zoomScaleNormal="100" zoomScaleSheetLayoutView="80" workbookViewId="0"/>
  </sheetViews>
  <sheetFormatPr defaultColWidth="8.81640625" defaultRowHeight="12.5" x14ac:dyDescent="0.25"/>
  <cols>
    <col min="1" max="1" width="3" style="70" bestFit="1" customWidth="1"/>
    <col min="2" max="2" width="20.6328125" style="70" customWidth="1"/>
    <col min="3" max="3" width="13.1796875" style="70" customWidth="1"/>
    <col min="4" max="4" width="12.453125" style="70" customWidth="1"/>
    <col min="5" max="5" width="12.453125" style="70" bestFit="1" customWidth="1"/>
    <col min="6" max="6" width="11.453125" style="70" customWidth="1"/>
    <col min="7" max="7" width="11.54296875" style="70" bestFit="1" customWidth="1"/>
    <col min="8" max="8" width="11.81640625" style="70" customWidth="1"/>
    <col min="9" max="9" width="11.453125" style="70" customWidth="1"/>
    <col min="10" max="10" width="11.36328125" style="70" customWidth="1"/>
    <col min="11" max="11" width="11.1796875" style="70" customWidth="1"/>
    <col min="12" max="12" width="9.453125" style="70" customWidth="1"/>
    <col min="13" max="14" width="9.6328125" style="70" customWidth="1"/>
    <col min="15" max="15" width="9.54296875" style="70" customWidth="1"/>
    <col min="16" max="16" width="10.453125" style="70" customWidth="1"/>
    <col min="17" max="16384" width="8.81640625" style="70"/>
  </cols>
  <sheetData>
    <row r="1" spans="1:105" ht="18.75" customHeight="1" x14ac:dyDescent="0.25">
      <c r="B1" s="867" t="str">
        <f>'2. Prelim'!B1:E1</f>
        <v>RPS/APS/CPS/CES 2023 Annual Compliance Workbook</v>
      </c>
      <c r="C1" s="867"/>
      <c r="D1" s="867"/>
      <c r="E1" s="867"/>
      <c r="F1" s="867"/>
      <c r="G1" s="867"/>
      <c r="H1" s="867"/>
      <c r="I1" s="867"/>
      <c r="J1" s="867"/>
      <c r="K1" s="867"/>
      <c r="L1" s="867"/>
      <c r="M1" s="867"/>
      <c r="N1" s="867"/>
      <c r="O1" s="867"/>
      <c r="P1" s="278"/>
    </row>
    <row r="2" spans="1:105" ht="7.5" customHeight="1" x14ac:dyDescent="0.35">
      <c r="A2" s="97"/>
      <c r="B2" s="278"/>
      <c r="C2" s="278"/>
      <c r="D2" s="278"/>
      <c r="E2" s="278"/>
      <c r="F2" s="278"/>
      <c r="G2" s="278"/>
      <c r="H2" s="278"/>
      <c r="I2" s="278"/>
      <c r="J2" s="278"/>
      <c r="K2" s="278"/>
      <c r="L2" s="278"/>
      <c r="M2" s="278"/>
      <c r="N2" s="278"/>
      <c r="O2" s="278"/>
      <c r="P2" s="278"/>
    </row>
    <row r="3" spans="1:105" s="239" customFormat="1" ht="15" customHeight="1" x14ac:dyDescent="0.25">
      <c r="A3" s="238"/>
      <c r="B3" s="898" t="s">
        <v>691</v>
      </c>
      <c r="C3" s="898"/>
      <c r="D3" s="898"/>
      <c r="E3" s="898"/>
      <c r="F3" s="898"/>
      <c r="G3" s="898"/>
      <c r="H3" s="898"/>
      <c r="I3" s="898"/>
      <c r="J3" s="898"/>
      <c r="K3" s="898"/>
      <c r="L3" s="898"/>
      <c r="M3" s="898"/>
      <c r="N3" s="898"/>
      <c r="O3" s="898"/>
      <c r="P3" s="70"/>
    </row>
    <row r="4" spans="1:105" s="238" customFormat="1" ht="7.5" customHeight="1" x14ac:dyDescent="0.25">
      <c r="B4" s="390" t="s">
        <v>629</v>
      </c>
      <c r="C4" s="390"/>
      <c r="D4" s="390"/>
      <c r="E4" s="390"/>
      <c r="F4" s="223"/>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row>
    <row r="5" spans="1:105" ht="22.5" customHeight="1" x14ac:dyDescent="0.35">
      <c r="A5" s="279"/>
      <c r="B5" s="899">
        <f>'1. FilerInfo'!C18</f>
        <v>0</v>
      </c>
      <c r="C5" s="900"/>
      <c r="D5" s="900"/>
      <c r="E5" s="900"/>
      <c r="F5" s="900"/>
      <c r="G5" s="900"/>
      <c r="H5" s="900"/>
      <c r="I5" s="900"/>
      <c r="J5" s="900"/>
      <c r="K5" s="900"/>
      <c r="L5" s="900"/>
      <c r="M5" s="900"/>
      <c r="N5" s="900"/>
      <c r="O5" s="900"/>
    </row>
    <row r="6" spans="1:105" s="31" customFormat="1" ht="7.5" customHeight="1" x14ac:dyDescent="0.35">
      <c r="A6" s="279"/>
      <c r="B6" s="901"/>
      <c r="C6" s="901"/>
      <c r="D6" s="901"/>
      <c r="E6" s="62"/>
      <c r="F6" s="62"/>
      <c r="G6" s="62"/>
      <c r="H6" s="62"/>
      <c r="I6" s="62"/>
      <c r="J6" s="62"/>
      <c r="K6" s="62"/>
      <c r="L6" s="62"/>
      <c r="M6" s="62"/>
      <c r="N6" s="62"/>
      <c r="O6" s="62"/>
    </row>
    <row r="7" spans="1:105" s="31" customFormat="1" ht="15" customHeight="1" x14ac:dyDescent="0.35">
      <c r="A7" s="62"/>
      <c r="B7" s="879" t="s">
        <v>692</v>
      </c>
      <c r="C7" s="879"/>
      <c r="D7" s="879"/>
      <c r="E7" s="879"/>
      <c r="F7" s="879"/>
      <c r="G7" s="879"/>
      <c r="H7" s="879"/>
      <c r="I7" s="879"/>
      <c r="J7" s="879"/>
      <c r="K7" s="879"/>
      <c r="L7" s="879"/>
      <c r="M7" s="879"/>
      <c r="N7" s="879"/>
      <c r="O7" s="879"/>
    </row>
    <row r="8" spans="1:105" s="31" customFormat="1" ht="7.5" customHeight="1" thickBot="1" x14ac:dyDescent="0.4">
      <c r="A8" s="62"/>
      <c r="B8" s="280"/>
      <c r="C8" s="280"/>
      <c r="D8" s="280"/>
      <c r="E8" s="280"/>
      <c r="F8" s="100"/>
      <c r="G8" s="62"/>
      <c r="H8" s="62"/>
      <c r="I8" s="62"/>
      <c r="J8" s="62"/>
      <c r="K8" s="62"/>
      <c r="L8" s="62"/>
      <c r="M8" s="62"/>
      <c r="N8" s="62"/>
      <c r="O8" s="62"/>
    </row>
    <row r="9" spans="1:105" s="252" customFormat="1" ht="19.5" customHeight="1" thickBot="1" x14ac:dyDescent="0.4">
      <c r="A9" s="254"/>
      <c r="B9" s="902" t="s">
        <v>767</v>
      </c>
      <c r="C9" s="903"/>
      <c r="D9" s="903"/>
      <c r="E9" s="903"/>
      <c r="F9" s="903"/>
      <c r="G9" s="903"/>
      <c r="H9" s="903"/>
      <c r="I9" s="903"/>
      <c r="J9" s="903"/>
      <c r="K9" s="903"/>
      <c r="L9" s="903"/>
      <c r="M9" s="903"/>
      <c r="N9" s="903"/>
      <c r="O9" s="904"/>
      <c r="P9" s="334"/>
    </row>
    <row r="10" spans="1:105" ht="7.5" customHeight="1" x14ac:dyDescent="0.3">
      <c r="A10" s="71"/>
      <c r="B10" s="71"/>
      <c r="C10" s="71"/>
      <c r="D10" s="71"/>
      <c r="E10" s="71"/>
      <c r="F10" s="281"/>
      <c r="G10" s="71"/>
      <c r="H10" s="71"/>
      <c r="I10" s="71"/>
      <c r="J10" s="71"/>
      <c r="K10" s="71"/>
      <c r="L10" s="71"/>
    </row>
    <row r="11" spans="1:105" s="282" customFormat="1" ht="9.75" customHeight="1" x14ac:dyDescent="0.25">
      <c r="A11" s="593" t="s">
        <v>582</v>
      </c>
      <c r="B11" s="593" t="s">
        <v>583</v>
      </c>
      <c r="C11" s="593" t="s">
        <v>584</v>
      </c>
      <c r="D11" s="593" t="s">
        <v>622</v>
      </c>
      <c r="E11" s="593" t="s">
        <v>623</v>
      </c>
      <c r="F11" s="593" t="s">
        <v>624</v>
      </c>
      <c r="G11" s="593" t="s">
        <v>645</v>
      </c>
      <c r="H11" s="593" t="s">
        <v>646</v>
      </c>
      <c r="I11" s="593" t="s">
        <v>694</v>
      </c>
      <c r="J11" s="593" t="s">
        <v>695</v>
      </c>
      <c r="K11" s="655" t="s">
        <v>696</v>
      </c>
      <c r="L11" s="655" t="s">
        <v>697</v>
      </c>
      <c r="M11" s="655" t="s">
        <v>698</v>
      </c>
      <c r="N11" s="655" t="s">
        <v>699</v>
      </c>
      <c r="O11" s="655" t="s">
        <v>700</v>
      </c>
      <c r="P11" s="70"/>
    </row>
    <row r="12" spans="1:105" ht="33" customHeight="1" x14ac:dyDescent="0.25">
      <c r="A12" s="656"/>
      <c r="B12" s="650"/>
      <c r="C12" s="650"/>
      <c r="D12" s="650"/>
      <c r="E12" s="650"/>
      <c r="F12" s="650"/>
      <c r="G12" s="650"/>
      <c r="H12" s="650"/>
      <c r="I12" s="657"/>
      <c r="J12" s="658" t="s">
        <v>768</v>
      </c>
      <c r="K12" s="657"/>
      <c r="L12" s="659">
        <v>0.26</v>
      </c>
      <c r="M12" s="660" t="s">
        <v>769</v>
      </c>
      <c r="N12" s="660"/>
      <c r="O12" s="661">
        <v>0.3</v>
      </c>
    </row>
    <row r="13" spans="1:105" ht="102.75" customHeight="1" x14ac:dyDescent="0.25">
      <c r="A13" s="662"/>
      <c r="B13" s="663" t="s">
        <v>706</v>
      </c>
      <c r="C13" s="664" t="s">
        <v>788</v>
      </c>
      <c r="D13" s="651" t="s">
        <v>770</v>
      </c>
      <c r="E13" s="663" t="s">
        <v>771</v>
      </c>
      <c r="F13" s="602" t="s">
        <v>1049</v>
      </c>
      <c r="G13" s="602" t="s">
        <v>1050</v>
      </c>
      <c r="H13" s="602" t="s">
        <v>755</v>
      </c>
      <c r="I13" s="663" t="s">
        <v>772</v>
      </c>
      <c r="J13" s="663" t="s">
        <v>773</v>
      </c>
      <c r="K13" s="665" t="s">
        <v>774</v>
      </c>
      <c r="L13" s="665" t="s">
        <v>775</v>
      </c>
      <c r="M13" s="663" t="s">
        <v>776</v>
      </c>
      <c r="N13" s="663" t="s">
        <v>944</v>
      </c>
      <c r="O13" s="663" t="s">
        <v>943</v>
      </c>
    </row>
    <row r="14" spans="1:105" s="283" customFormat="1" ht="9.75" customHeight="1" x14ac:dyDescent="0.25">
      <c r="A14" s="552"/>
      <c r="B14" s="666"/>
      <c r="C14" s="593" t="s">
        <v>587</v>
      </c>
      <c r="D14" s="593" t="s">
        <v>587</v>
      </c>
      <c r="E14" s="593" t="s">
        <v>587</v>
      </c>
      <c r="F14" s="592" t="s">
        <v>587</v>
      </c>
      <c r="G14" s="592" t="s">
        <v>587</v>
      </c>
      <c r="H14" s="593" t="s">
        <v>587</v>
      </c>
      <c r="I14" s="593" t="s">
        <v>587</v>
      </c>
      <c r="J14" s="593" t="s">
        <v>587</v>
      </c>
      <c r="K14" s="593" t="s">
        <v>587</v>
      </c>
      <c r="L14" s="593" t="s">
        <v>587</v>
      </c>
      <c r="M14" s="593" t="s">
        <v>587</v>
      </c>
      <c r="N14" s="593" t="s">
        <v>587</v>
      </c>
      <c r="O14" s="593" t="s">
        <v>587</v>
      </c>
    </row>
    <row r="15" spans="1:105" s="73" customFormat="1" ht="15.75" customHeight="1" x14ac:dyDescent="0.25">
      <c r="A15" s="555">
        <v>1</v>
      </c>
      <c r="B15" s="607">
        <f>'2. Prelim'!B24</f>
        <v>0</v>
      </c>
      <c r="C15" s="482">
        <f>'2. Prelim'!C24</f>
        <v>0</v>
      </c>
      <c r="D15" s="667"/>
      <c r="E15" s="433"/>
      <c r="F15" s="667"/>
      <c r="G15" s="433"/>
      <c r="H15" s="436">
        <f t="shared" ref="H15:H24" si="0">MAX(J15-SUM(D15:G15),0)</f>
        <v>0</v>
      </c>
      <c r="I15" s="436">
        <f>SUM(D15:H15)</f>
        <v>0</v>
      </c>
      <c r="J15" s="436">
        <f>L15-K15</f>
        <v>0</v>
      </c>
      <c r="K15" s="436">
        <f>'5. RPS I non-SCO'!N15</f>
        <v>0</v>
      </c>
      <c r="L15" s="436">
        <f>ROUNDUP(L$12*C15,0)</f>
        <v>0</v>
      </c>
      <c r="M15" s="608"/>
      <c r="N15" s="608"/>
      <c r="O15" s="608"/>
      <c r="P15" s="284"/>
    </row>
    <row r="16" spans="1:105" s="73" customFormat="1" ht="15.75" customHeight="1" x14ac:dyDescent="0.25">
      <c r="A16" s="555">
        <v>2</v>
      </c>
      <c r="B16" s="607">
        <f>'2. Prelim'!B25</f>
        <v>0</v>
      </c>
      <c r="C16" s="482">
        <f>'2. Prelim'!C25</f>
        <v>0</v>
      </c>
      <c r="D16" s="437"/>
      <c r="E16" s="433"/>
      <c r="F16" s="437"/>
      <c r="G16" s="433"/>
      <c r="H16" s="436">
        <f t="shared" si="0"/>
        <v>0</v>
      </c>
      <c r="I16" s="436">
        <f t="shared" ref="I16:I23" si="1">SUM(D16:H16)</f>
        <v>0</v>
      </c>
      <c r="J16" s="436">
        <f t="shared" ref="J16:J24" si="2">L16-K16</f>
        <v>0</v>
      </c>
      <c r="K16" s="436">
        <f>'5. RPS I non-SCO'!N16</f>
        <v>0</v>
      </c>
      <c r="L16" s="436">
        <f t="shared" ref="L16:L24" si="3">ROUNDUP(L$12*C16,0)</f>
        <v>0</v>
      </c>
      <c r="M16" s="608"/>
      <c r="N16" s="608"/>
      <c r="O16" s="608"/>
    </row>
    <row r="17" spans="1:15" s="73" customFormat="1" ht="15.75" customHeight="1" x14ac:dyDescent="0.25">
      <c r="A17" s="555">
        <v>3</v>
      </c>
      <c r="B17" s="607">
        <f>'2. Prelim'!B26</f>
        <v>0</v>
      </c>
      <c r="C17" s="482">
        <f>'2. Prelim'!C26</f>
        <v>0</v>
      </c>
      <c r="D17" s="437"/>
      <c r="E17" s="433"/>
      <c r="F17" s="437"/>
      <c r="G17" s="433"/>
      <c r="H17" s="436">
        <f t="shared" si="0"/>
        <v>0</v>
      </c>
      <c r="I17" s="436">
        <f t="shared" si="1"/>
        <v>0</v>
      </c>
      <c r="J17" s="436">
        <f t="shared" si="2"/>
        <v>0</v>
      </c>
      <c r="K17" s="436">
        <f>'5. RPS I non-SCO'!N17</f>
        <v>0</v>
      </c>
      <c r="L17" s="436">
        <f t="shared" si="3"/>
        <v>0</v>
      </c>
      <c r="M17" s="608"/>
      <c r="N17" s="608"/>
      <c r="O17" s="608"/>
    </row>
    <row r="18" spans="1:15" s="73" customFormat="1" ht="15.75" customHeight="1" x14ac:dyDescent="0.25">
      <c r="A18" s="555">
        <v>4</v>
      </c>
      <c r="B18" s="607">
        <f>'2. Prelim'!B27</f>
        <v>0</v>
      </c>
      <c r="C18" s="482">
        <f>'2. Prelim'!C27</f>
        <v>0</v>
      </c>
      <c r="D18" s="437"/>
      <c r="E18" s="433"/>
      <c r="F18" s="437"/>
      <c r="G18" s="433"/>
      <c r="H18" s="436">
        <f t="shared" si="0"/>
        <v>0</v>
      </c>
      <c r="I18" s="436">
        <f t="shared" si="1"/>
        <v>0</v>
      </c>
      <c r="J18" s="436">
        <f t="shared" si="2"/>
        <v>0</v>
      </c>
      <c r="K18" s="436">
        <f>'5. RPS I non-SCO'!N18</f>
        <v>0</v>
      </c>
      <c r="L18" s="436">
        <f t="shared" si="3"/>
        <v>0</v>
      </c>
      <c r="M18" s="608"/>
      <c r="N18" s="608"/>
      <c r="O18" s="608"/>
    </row>
    <row r="19" spans="1:15" s="73" customFormat="1" ht="15.75" customHeight="1" x14ac:dyDescent="0.25">
      <c r="A19" s="555">
        <v>5</v>
      </c>
      <c r="B19" s="607">
        <f>'2. Prelim'!B28</f>
        <v>0</v>
      </c>
      <c r="C19" s="482">
        <f>'2. Prelim'!C28</f>
        <v>0</v>
      </c>
      <c r="D19" s="437"/>
      <c r="E19" s="433"/>
      <c r="F19" s="437"/>
      <c r="G19" s="433"/>
      <c r="H19" s="436">
        <f t="shared" si="0"/>
        <v>0</v>
      </c>
      <c r="I19" s="436">
        <f t="shared" si="1"/>
        <v>0</v>
      </c>
      <c r="J19" s="436">
        <f t="shared" si="2"/>
        <v>0</v>
      </c>
      <c r="K19" s="436">
        <f>'5. RPS I non-SCO'!N19</f>
        <v>0</v>
      </c>
      <c r="L19" s="436">
        <f t="shared" si="3"/>
        <v>0</v>
      </c>
      <c r="M19" s="608"/>
      <c r="N19" s="608"/>
      <c r="O19" s="608"/>
    </row>
    <row r="20" spans="1:15" s="73" customFormat="1" ht="15.75" customHeight="1" x14ac:dyDescent="0.25">
      <c r="A20" s="555">
        <v>6</v>
      </c>
      <c r="B20" s="607">
        <f>'2. Prelim'!B29</f>
        <v>0</v>
      </c>
      <c r="C20" s="482">
        <f>'2. Prelim'!C29</f>
        <v>0</v>
      </c>
      <c r="D20" s="437"/>
      <c r="E20" s="433"/>
      <c r="F20" s="437"/>
      <c r="G20" s="433"/>
      <c r="H20" s="436">
        <f t="shared" si="0"/>
        <v>0</v>
      </c>
      <c r="I20" s="436">
        <f t="shared" si="1"/>
        <v>0</v>
      </c>
      <c r="J20" s="436">
        <f t="shared" si="2"/>
        <v>0</v>
      </c>
      <c r="K20" s="436">
        <f>'5. RPS I non-SCO'!N20</f>
        <v>0</v>
      </c>
      <c r="L20" s="436">
        <f t="shared" si="3"/>
        <v>0</v>
      </c>
      <c r="M20" s="608"/>
      <c r="N20" s="608"/>
      <c r="O20" s="608"/>
    </row>
    <row r="21" spans="1:15" s="73" customFormat="1" ht="15.75" customHeight="1" x14ac:dyDescent="0.25">
      <c r="A21" s="555">
        <v>7</v>
      </c>
      <c r="B21" s="607">
        <f>'2. Prelim'!B30</f>
        <v>0</v>
      </c>
      <c r="C21" s="482">
        <f>'2. Prelim'!C30</f>
        <v>0</v>
      </c>
      <c r="D21" s="437"/>
      <c r="E21" s="433"/>
      <c r="F21" s="437"/>
      <c r="G21" s="433"/>
      <c r="H21" s="436">
        <f t="shared" si="0"/>
        <v>0</v>
      </c>
      <c r="I21" s="436">
        <f>SUM(D21:H21)</f>
        <v>0</v>
      </c>
      <c r="J21" s="436">
        <f>L21-K21</f>
        <v>0</v>
      </c>
      <c r="K21" s="436">
        <f>'5. RPS I non-SCO'!N21</f>
        <v>0</v>
      </c>
      <c r="L21" s="436">
        <f>ROUNDUP(L$12*C21,0)</f>
        <v>0</v>
      </c>
      <c r="M21" s="608"/>
      <c r="N21" s="608"/>
      <c r="O21" s="608"/>
    </row>
    <row r="22" spans="1:15" s="73" customFormat="1" ht="15.75" customHeight="1" x14ac:dyDescent="0.25">
      <c r="A22" s="555">
        <v>8</v>
      </c>
      <c r="B22" s="607">
        <f>'2. Prelim'!B31</f>
        <v>0</v>
      </c>
      <c r="C22" s="482">
        <f>'2. Prelim'!C31</f>
        <v>0</v>
      </c>
      <c r="D22" s="437"/>
      <c r="E22" s="433"/>
      <c r="F22" s="437"/>
      <c r="G22" s="433"/>
      <c r="H22" s="436">
        <f t="shared" si="0"/>
        <v>0</v>
      </c>
      <c r="I22" s="436">
        <f t="shared" si="1"/>
        <v>0</v>
      </c>
      <c r="J22" s="436">
        <f t="shared" si="2"/>
        <v>0</v>
      </c>
      <c r="K22" s="436">
        <f>'5. RPS I non-SCO'!N22</f>
        <v>0</v>
      </c>
      <c r="L22" s="436">
        <f t="shared" si="3"/>
        <v>0</v>
      </c>
      <c r="M22" s="608"/>
      <c r="N22" s="608"/>
      <c r="O22" s="608"/>
    </row>
    <row r="23" spans="1:15" s="73" customFormat="1" ht="15.75" customHeight="1" x14ac:dyDescent="0.25">
      <c r="A23" s="555">
        <v>9</v>
      </c>
      <c r="B23" s="607">
        <f>'2. Prelim'!B32</f>
        <v>0</v>
      </c>
      <c r="C23" s="482">
        <f>'2. Prelim'!C32</f>
        <v>0</v>
      </c>
      <c r="D23" s="437"/>
      <c r="E23" s="433"/>
      <c r="F23" s="437"/>
      <c r="G23" s="433"/>
      <c r="H23" s="436">
        <f t="shared" si="0"/>
        <v>0</v>
      </c>
      <c r="I23" s="436">
        <f t="shared" si="1"/>
        <v>0</v>
      </c>
      <c r="J23" s="436">
        <f t="shared" si="2"/>
        <v>0</v>
      </c>
      <c r="K23" s="436">
        <f>'5. RPS I non-SCO'!N23</f>
        <v>0</v>
      </c>
      <c r="L23" s="436">
        <f t="shared" si="3"/>
        <v>0</v>
      </c>
      <c r="M23" s="608"/>
      <c r="N23" s="608"/>
      <c r="O23" s="608"/>
    </row>
    <row r="24" spans="1:15" s="73" customFormat="1" ht="15.75" customHeight="1" x14ac:dyDescent="0.25">
      <c r="A24" s="555">
        <v>10</v>
      </c>
      <c r="B24" s="607">
        <f>'2. Prelim'!B33</f>
        <v>0</v>
      </c>
      <c r="C24" s="482">
        <f>'2. Prelim'!C33</f>
        <v>0</v>
      </c>
      <c r="D24" s="437"/>
      <c r="E24" s="433"/>
      <c r="F24" s="437"/>
      <c r="G24" s="433"/>
      <c r="H24" s="436">
        <f t="shared" si="0"/>
        <v>0</v>
      </c>
      <c r="I24" s="436">
        <f>SUM(D24:H24)</f>
        <v>0</v>
      </c>
      <c r="J24" s="436">
        <f t="shared" si="2"/>
        <v>0</v>
      </c>
      <c r="K24" s="436">
        <f>'5. RPS I non-SCO'!N24</f>
        <v>0</v>
      </c>
      <c r="L24" s="436">
        <f t="shared" si="3"/>
        <v>0</v>
      </c>
      <c r="M24" s="608"/>
      <c r="N24" s="608"/>
      <c r="O24" s="608"/>
    </row>
    <row r="25" spans="1:15" s="73" customFormat="1" x14ac:dyDescent="0.25">
      <c r="A25" s="668"/>
      <c r="B25" s="669" t="s">
        <v>715</v>
      </c>
      <c r="C25" s="611">
        <f>'2. Prelim'!C34</f>
        <v>0</v>
      </c>
      <c r="D25" s="436">
        <f>SUM(D15:D24)</f>
        <v>0</v>
      </c>
      <c r="E25" s="436">
        <f t="shared" ref="E25:L25" si="4">SUM(E15:E24)</f>
        <v>0</v>
      </c>
      <c r="F25" s="436">
        <f t="shared" si="4"/>
        <v>0</v>
      </c>
      <c r="G25" s="436">
        <f t="shared" si="4"/>
        <v>0</v>
      </c>
      <c r="H25" s="436">
        <f t="shared" si="4"/>
        <v>0</v>
      </c>
      <c r="I25" s="436">
        <f t="shared" si="4"/>
        <v>0</v>
      </c>
      <c r="J25" s="436">
        <f t="shared" si="4"/>
        <v>0</v>
      </c>
      <c r="K25" s="436">
        <f t="shared" si="4"/>
        <v>0</v>
      </c>
      <c r="L25" s="436">
        <f t="shared" si="4"/>
        <v>0</v>
      </c>
      <c r="M25" s="436">
        <f>IF(I25&gt;J25,I25-J25,0)</f>
        <v>0</v>
      </c>
      <c r="N25" s="436">
        <f>ROUNDDOWN($O$12*J25,0)</f>
        <v>0</v>
      </c>
      <c r="O25" s="670">
        <f>MIN(M25,N25)</f>
        <v>0</v>
      </c>
    </row>
    <row r="26" spans="1:15" s="73" customFormat="1" ht="13" x14ac:dyDescent="0.25">
      <c r="A26" s="103"/>
      <c r="B26" s="285"/>
      <c r="C26" s="286"/>
      <c r="D26" s="286"/>
      <c r="E26" s="286"/>
      <c r="F26" s="71"/>
      <c r="G26" s="434">
        <f>'4. Errant'!G16</f>
        <v>0</v>
      </c>
      <c r="H26" s="286"/>
      <c r="I26" s="286"/>
      <c r="J26" s="286"/>
      <c r="K26" s="286"/>
      <c r="L26" s="286"/>
      <c r="M26" s="287"/>
      <c r="N26" s="287"/>
      <c r="O26" s="287"/>
    </row>
    <row r="27" spans="1:15" s="73" customFormat="1" ht="13" x14ac:dyDescent="0.25">
      <c r="A27" s="103"/>
      <c r="B27" s="285"/>
      <c r="C27" s="286"/>
      <c r="D27" s="286"/>
      <c r="E27" s="286"/>
      <c r="F27" s="71"/>
      <c r="G27" s="330" t="s">
        <v>716</v>
      </c>
      <c r="H27" s="286"/>
      <c r="I27" s="286"/>
      <c r="J27" s="286"/>
      <c r="K27" s="286"/>
      <c r="L27" s="286"/>
      <c r="M27" s="287"/>
      <c r="N27" s="287"/>
      <c r="O27" s="287"/>
    </row>
    <row r="28" spans="1:15" s="73" customFormat="1" ht="13" x14ac:dyDescent="0.3">
      <c r="A28" s="103"/>
      <c r="B28" s="288" t="s">
        <v>777</v>
      </c>
      <c r="C28" s="71"/>
      <c r="D28" s="71"/>
      <c r="E28" s="71"/>
      <c r="F28" s="71"/>
      <c r="G28" s="71"/>
      <c r="H28" s="71"/>
      <c r="I28" s="71"/>
      <c r="J28" s="71"/>
      <c r="K28" s="71"/>
      <c r="L28" s="286"/>
      <c r="M28" s="287"/>
      <c r="N28" s="287"/>
      <c r="O28" s="287"/>
    </row>
    <row r="29" spans="1:15" s="73" customFormat="1" ht="12.75" customHeight="1" x14ac:dyDescent="0.25">
      <c r="A29" s="103"/>
      <c r="B29" s="289" t="s">
        <v>778</v>
      </c>
      <c r="C29" s="333" t="s">
        <v>779</v>
      </c>
      <c r="D29" s="333"/>
      <c r="E29" s="333"/>
      <c r="F29" s="333"/>
      <c r="G29" s="333"/>
      <c r="H29" s="333"/>
      <c r="I29" s="333"/>
      <c r="J29" s="333"/>
      <c r="K29" s="333"/>
      <c r="L29" s="333"/>
      <c r="M29" s="333"/>
      <c r="N29" s="333"/>
      <c r="O29" s="333"/>
    </row>
    <row r="30" spans="1:15" s="73" customFormat="1" x14ac:dyDescent="0.25">
      <c r="A30" s="103"/>
      <c r="B30" s="289"/>
      <c r="C30" s="73" t="s">
        <v>780</v>
      </c>
      <c r="D30" s="333"/>
      <c r="E30" s="333"/>
      <c r="F30" s="333"/>
      <c r="G30" s="333"/>
      <c r="H30" s="333"/>
      <c r="I30" s="333"/>
      <c r="J30" s="333"/>
      <c r="K30" s="333"/>
      <c r="L30" s="333"/>
      <c r="M30" s="333"/>
      <c r="N30" s="333"/>
      <c r="O30" s="333"/>
    </row>
    <row r="31" spans="1:15" s="73" customFormat="1" ht="12.75" customHeight="1" x14ac:dyDescent="0.25">
      <c r="A31" s="103"/>
      <c r="C31" s="73" t="s">
        <v>781</v>
      </c>
      <c r="D31" s="333"/>
      <c r="E31" s="333"/>
      <c r="F31" s="333"/>
      <c r="G31" s="333"/>
      <c r="H31" s="333"/>
      <c r="I31" s="333"/>
      <c r="J31" s="333"/>
      <c r="K31" s="333"/>
      <c r="L31" s="333"/>
      <c r="M31" s="333"/>
      <c r="N31" s="333"/>
      <c r="O31" s="333"/>
    </row>
    <row r="32" spans="1:15" s="73" customFormat="1" x14ac:dyDescent="0.25">
      <c r="A32" s="103"/>
    </row>
    <row r="33" spans="1:15" s="73" customFormat="1" ht="13" thickBot="1" x14ac:dyDescent="0.3">
      <c r="A33" s="103"/>
      <c r="O33" s="111"/>
    </row>
    <row r="34" spans="1:15" ht="13" thickBot="1" x14ac:dyDescent="0.3">
      <c r="A34" s="290"/>
      <c r="B34" s="113"/>
      <c r="C34" s="70" t="s">
        <v>782</v>
      </c>
      <c r="D34" s="71"/>
      <c r="E34" s="71"/>
      <c r="F34" s="71"/>
      <c r="G34" s="71"/>
      <c r="H34" s="71"/>
      <c r="I34" s="71"/>
      <c r="J34" s="71"/>
      <c r="K34" s="71"/>
      <c r="L34" s="71"/>
      <c r="M34" s="71"/>
      <c r="N34" s="71"/>
      <c r="O34" s="71"/>
    </row>
    <row r="35" spans="1:15" s="72" customFormat="1" ht="5.25" customHeight="1" thickBot="1" x14ac:dyDescent="0.3">
      <c r="A35" s="361"/>
      <c r="B35" s="896"/>
      <c r="C35" s="823"/>
      <c r="D35" s="361"/>
      <c r="E35" s="361"/>
      <c r="F35" s="361"/>
      <c r="G35" s="361"/>
      <c r="H35" s="361"/>
      <c r="I35" s="361"/>
      <c r="J35" s="361"/>
      <c r="K35" s="361"/>
      <c r="L35" s="361"/>
      <c r="M35" s="361"/>
      <c r="N35" s="361"/>
      <c r="O35" s="361"/>
    </row>
    <row r="36" spans="1:15" ht="13" thickBot="1" x14ac:dyDescent="0.3">
      <c r="B36" s="304"/>
      <c r="C36" s="305"/>
      <c r="D36" s="70" t="s">
        <v>783</v>
      </c>
      <c r="E36" s="71"/>
      <c r="F36" s="71"/>
      <c r="G36" s="71"/>
      <c r="H36" s="71"/>
      <c r="I36" s="71"/>
      <c r="J36" s="71"/>
      <c r="K36" s="71"/>
      <c r="L36" s="71"/>
      <c r="M36" s="71"/>
      <c r="N36" s="71"/>
      <c r="O36" s="71"/>
    </row>
    <row r="37" spans="1:15" ht="6.75" customHeight="1" thickBot="1" x14ac:dyDescent="0.3">
      <c r="A37" s="71"/>
      <c r="B37" s="71"/>
      <c r="C37" s="71"/>
      <c r="D37" s="71"/>
      <c r="E37" s="71"/>
      <c r="F37" s="71"/>
      <c r="G37" s="71"/>
      <c r="H37" s="71"/>
      <c r="I37" s="71"/>
      <c r="J37" s="71"/>
      <c r="K37" s="71"/>
      <c r="L37" s="71"/>
      <c r="M37" s="71"/>
      <c r="N37" s="71"/>
      <c r="O37" s="71"/>
    </row>
    <row r="38" spans="1:15" ht="13.5" customHeight="1" thickBot="1" x14ac:dyDescent="0.3">
      <c r="B38" s="291"/>
      <c r="C38" s="130" t="s">
        <v>784</v>
      </c>
      <c r="D38" s="71"/>
      <c r="E38" s="71"/>
      <c r="F38" s="71"/>
      <c r="G38" s="71"/>
      <c r="H38" s="71"/>
      <c r="I38" s="71"/>
      <c r="J38" s="71"/>
      <c r="K38" s="71"/>
      <c r="L38" s="71"/>
      <c r="M38" s="71"/>
      <c r="N38" s="71"/>
      <c r="O38" s="71"/>
    </row>
    <row r="39" spans="1:15" ht="6.75" customHeight="1" x14ac:dyDescent="0.25">
      <c r="A39" s="71"/>
      <c r="B39" s="71"/>
      <c r="C39" s="71"/>
      <c r="D39" s="71"/>
      <c r="E39" s="71"/>
      <c r="F39" s="71"/>
      <c r="G39" s="71"/>
      <c r="H39" s="71"/>
      <c r="I39" s="71"/>
      <c r="J39" s="71"/>
      <c r="K39" s="71"/>
      <c r="L39" s="71"/>
      <c r="M39" s="71"/>
      <c r="N39" s="71"/>
      <c r="O39" s="71"/>
    </row>
    <row r="40" spans="1:15" ht="13" x14ac:dyDescent="0.3">
      <c r="A40" s="71"/>
      <c r="B40" s="295"/>
      <c r="C40" s="71"/>
      <c r="L40" s="71"/>
      <c r="M40" s="71"/>
      <c r="N40" s="71"/>
      <c r="O40" s="71"/>
    </row>
    <row r="41" spans="1:15" s="294" customFormat="1" ht="12.75" customHeight="1" x14ac:dyDescent="0.25">
      <c r="A41" s="99"/>
      <c r="B41" s="292"/>
      <c r="C41" s="293"/>
      <c r="D41" s="293"/>
      <c r="E41" s="293"/>
      <c r="F41" s="293"/>
      <c r="G41" s="293"/>
      <c r="H41" s="293"/>
      <c r="I41" s="293"/>
      <c r="J41" s="99"/>
      <c r="K41" s="99"/>
      <c r="L41" s="99"/>
      <c r="M41" s="99"/>
      <c r="N41" s="99"/>
      <c r="O41" s="99"/>
    </row>
    <row r="42" spans="1:15" s="294" customFormat="1" ht="12.75" customHeight="1" x14ac:dyDescent="0.25">
      <c r="A42" s="99"/>
      <c r="B42" s="292"/>
      <c r="C42" s="897" t="s">
        <v>785</v>
      </c>
      <c r="D42" s="897"/>
      <c r="E42" s="897"/>
      <c r="F42" s="897"/>
      <c r="G42" s="897"/>
      <c r="H42" s="897"/>
      <c r="I42" s="897"/>
      <c r="J42" s="897"/>
      <c r="K42" s="897"/>
      <c r="L42" s="897"/>
      <c r="M42" s="99"/>
      <c r="N42" s="99"/>
      <c r="O42" s="99"/>
    </row>
    <row r="43" spans="1:15" x14ac:dyDescent="0.25">
      <c r="A43" s="264"/>
      <c r="B43" s="264"/>
      <c r="C43" s="264"/>
      <c r="D43" s="264"/>
      <c r="E43" s="264"/>
      <c r="F43" s="264"/>
      <c r="G43" s="264"/>
      <c r="H43" s="264"/>
      <c r="I43" s="264"/>
      <c r="J43" s="264"/>
      <c r="K43" s="264"/>
      <c r="L43" s="264"/>
      <c r="M43" s="264"/>
      <c r="N43" s="264"/>
      <c r="O43" s="264"/>
    </row>
  </sheetData>
  <sheetProtection algorithmName="SHA-512" hashValue="1+8xTwOHgQghDWtNvDGfHEsZzqjPVcaTdqcDsAhrNW79q51SUgYDtn167XkDjdMEirpwXFcr2kyyoyQ7O4dzNA==" saltValue="+VWmwVemERi5TOHqI4G0pg==" spinCount="100000" sheet="1" objects="1" scenarios="1"/>
  <protectedRanges>
    <protectedRange sqref="D16:D24" name="Range1"/>
    <protectedRange sqref="E15:E24" name="Range1_1"/>
  </protectedRanges>
  <mergeCells count="8">
    <mergeCell ref="B35:C35"/>
    <mergeCell ref="C42:L42"/>
    <mergeCell ref="B1:O1"/>
    <mergeCell ref="B3:O3"/>
    <mergeCell ref="B5:O5"/>
    <mergeCell ref="B6:D6"/>
    <mergeCell ref="B7:O7"/>
    <mergeCell ref="B9:O9"/>
  </mergeCells>
  <printOptions horizontalCentered="1" verticalCentered="1"/>
  <pageMargins left="0.25" right="0.25" top="0.75" bottom="0.75" header="0.3" footer="0.3"/>
  <pageSetup scale="75" fitToWidth="0" fitToHeight="0" orientation="landscape" r:id="rId1"/>
  <headerFooter scaleWithDoc="0" alignWithMargins="0"/>
  <ignoredErrors>
    <ignoredError sqref="I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BC6B-EF05-44A6-9FA7-ACF141127305}">
  <sheetPr>
    <tabColor rgb="FF00B0F0"/>
    <pageSetUpPr fitToPage="1"/>
  </sheetPr>
  <dimension ref="A1:DQ31"/>
  <sheetViews>
    <sheetView showGridLines="0" zoomScaleNormal="100" zoomScaleSheetLayoutView="50" workbookViewId="0">
      <selection activeCell="B5" sqref="B5:M5"/>
    </sheetView>
  </sheetViews>
  <sheetFormatPr defaultColWidth="8.81640625" defaultRowHeight="12.5" x14ac:dyDescent="0.25"/>
  <cols>
    <col min="1" max="1" width="2.81640625" customWidth="1"/>
    <col min="2" max="2" width="20.6328125" customWidth="1"/>
    <col min="3" max="3" width="12.453125" customWidth="1"/>
    <col min="4" max="4" width="12.453125" style="70" customWidth="1"/>
    <col min="5" max="5" width="11.54296875" bestFit="1" customWidth="1"/>
    <col min="6" max="6" width="10.81640625" customWidth="1"/>
    <col min="7" max="7" width="10.6328125" customWidth="1"/>
    <col min="8" max="9" width="10.453125" customWidth="1"/>
    <col min="10" max="10" width="12.453125" customWidth="1"/>
    <col min="11" max="11" width="14.453125" customWidth="1"/>
    <col min="12" max="12" width="10.1796875" customWidth="1"/>
    <col min="13" max="13" width="9.453125" customWidth="1"/>
    <col min="14" max="14" width="6" customWidth="1"/>
    <col min="15" max="15" width="8.453125" customWidth="1"/>
  </cols>
  <sheetData>
    <row r="1" spans="1:121" ht="18.75" customHeight="1" x14ac:dyDescent="0.25">
      <c r="B1" s="867" t="str">
        <f>'2. Prelim'!B1:E1</f>
        <v>RPS/APS/CPS/CES 2023 Annual Compliance Workbook</v>
      </c>
      <c r="C1" s="867"/>
      <c r="D1" s="867"/>
      <c r="E1" s="867"/>
      <c r="F1" s="867"/>
      <c r="G1" s="867"/>
      <c r="H1" s="867"/>
      <c r="I1" s="867"/>
      <c r="J1" s="867"/>
      <c r="K1" s="867"/>
      <c r="L1" s="867"/>
      <c r="M1" s="116"/>
    </row>
    <row r="2" spans="1:121" ht="11.25" customHeight="1" x14ac:dyDescent="0.35">
      <c r="A2" s="46"/>
      <c r="B2" s="15"/>
      <c r="C2" s="15"/>
      <c r="D2" s="278"/>
      <c r="E2" s="15"/>
      <c r="F2" s="15"/>
      <c r="G2" s="15"/>
      <c r="H2" s="14"/>
      <c r="I2" s="14"/>
      <c r="J2" s="14"/>
      <c r="K2" s="14"/>
      <c r="L2" s="14"/>
      <c r="M2" s="14"/>
    </row>
    <row r="3" spans="1:121" s="25" customFormat="1" ht="15" customHeight="1" x14ac:dyDescent="0.25">
      <c r="A3" s="38"/>
      <c r="B3" s="857" t="s">
        <v>691</v>
      </c>
      <c r="C3" s="857"/>
      <c r="D3" s="857"/>
      <c r="E3" s="857"/>
      <c r="F3" s="857"/>
      <c r="G3" s="857"/>
      <c r="H3" s="857"/>
      <c r="I3" s="857"/>
      <c r="J3" s="857"/>
      <c r="K3" s="857"/>
      <c r="L3" s="857"/>
      <c r="M3" s="857"/>
    </row>
    <row r="4" spans="1:121" s="38" customFormat="1" ht="11.25" customHeight="1" x14ac:dyDescent="0.25">
      <c r="B4" s="384" t="s">
        <v>629</v>
      </c>
      <c r="C4" s="384"/>
      <c r="D4" s="390"/>
      <c r="E4" s="384"/>
      <c r="F4" s="384"/>
      <c r="G4" s="30"/>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row>
    <row r="5" spans="1:121" ht="22.5" customHeight="1" x14ac:dyDescent="0.35">
      <c r="A5" s="23"/>
      <c r="B5" s="875">
        <f>'1. FilerInfo'!C18</f>
        <v>0</v>
      </c>
      <c r="C5" s="875"/>
      <c r="D5" s="875"/>
      <c r="E5" s="875"/>
      <c r="F5" s="875"/>
      <c r="G5" s="875"/>
      <c r="H5" s="875"/>
      <c r="I5" s="875"/>
      <c r="J5" s="875"/>
      <c r="K5" s="875"/>
      <c r="L5" s="875"/>
      <c r="M5" s="875"/>
    </row>
    <row r="6" spans="1:121" s="5" customFormat="1" ht="6.75" customHeight="1" x14ac:dyDescent="0.35">
      <c r="A6" s="23"/>
      <c r="B6" s="790"/>
      <c r="C6" s="790"/>
      <c r="D6" s="790"/>
      <c r="E6" s="790"/>
      <c r="F6" s="15"/>
      <c r="G6" s="15"/>
      <c r="H6" s="15"/>
      <c r="I6" s="15"/>
      <c r="J6" s="15"/>
      <c r="K6" s="15"/>
      <c r="L6" s="15"/>
      <c r="M6" s="15"/>
    </row>
    <row r="7" spans="1:121" s="5" customFormat="1" ht="15" customHeight="1" x14ac:dyDescent="0.35">
      <c r="A7" s="15"/>
      <c r="B7" s="879" t="s">
        <v>692</v>
      </c>
      <c r="C7" s="879"/>
      <c r="D7" s="879"/>
      <c r="E7" s="879"/>
      <c r="F7" s="879"/>
      <c r="G7" s="879"/>
      <c r="H7" s="879"/>
      <c r="I7" s="879"/>
      <c r="J7" s="879"/>
      <c r="K7" s="879"/>
      <c r="L7" s="879"/>
      <c r="M7" s="15"/>
    </row>
    <row r="8" spans="1:121" s="5" customFormat="1" ht="7.5" customHeight="1" thickBot="1" x14ac:dyDescent="0.4">
      <c r="A8" s="15"/>
      <c r="B8" s="115"/>
      <c r="C8" s="176"/>
      <c r="D8" s="280"/>
      <c r="E8" s="176"/>
      <c r="F8" s="176"/>
      <c r="G8" s="176"/>
      <c r="H8" s="15"/>
      <c r="I8" s="15"/>
      <c r="J8" s="15"/>
      <c r="K8" s="15"/>
      <c r="L8" s="15"/>
      <c r="M8" s="15"/>
    </row>
    <row r="9" spans="1:121" s="1" customFormat="1" ht="22.5" customHeight="1" thickBot="1" x14ac:dyDescent="0.4">
      <c r="A9" s="54"/>
      <c r="B9" s="876" t="s">
        <v>786</v>
      </c>
      <c r="C9" s="877"/>
      <c r="D9" s="877"/>
      <c r="E9" s="877"/>
      <c r="F9" s="877"/>
      <c r="G9" s="877"/>
      <c r="H9" s="877"/>
      <c r="I9" s="877"/>
      <c r="J9" s="877"/>
      <c r="K9" s="877"/>
      <c r="L9" s="878"/>
    </row>
    <row r="10" spans="1:121" ht="7.5" customHeight="1" x14ac:dyDescent="0.3">
      <c r="A10" s="14"/>
      <c r="B10" s="14"/>
      <c r="C10" s="14"/>
      <c r="D10" s="71"/>
      <c r="E10" s="14"/>
      <c r="F10" s="14"/>
      <c r="G10" s="127"/>
      <c r="H10" s="14"/>
      <c r="I10" s="14"/>
      <c r="J10" s="14"/>
      <c r="K10" s="14"/>
      <c r="L10" s="14"/>
      <c r="M10" s="14"/>
    </row>
    <row r="11" spans="1:121" s="2" customFormat="1" ht="9.75" customHeight="1" x14ac:dyDescent="0.25">
      <c r="A11" s="592" t="s">
        <v>582</v>
      </c>
      <c r="B11" s="592" t="s">
        <v>583</v>
      </c>
      <c r="C11" s="592" t="s">
        <v>584</v>
      </c>
      <c r="D11" s="592" t="s">
        <v>622</v>
      </c>
      <c r="E11" s="592" t="s">
        <v>623</v>
      </c>
      <c r="F11" s="592" t="s">
        <v>624</v>
      </c>
      <c r="G11" s="592" t="s">
        <v>645</v>
      </c>
      <c r="H11" s="592" t="s">
        <v>646</v>
      </c>
      <c r="I11" s="592" t="s">
        <v>694</v>
      </c>
      <c r="J11" s="592" t="s">
        <v>695</v>
      </c>
      <c r="K11" s="592" t="s">
        <v>696</v>
      </c>
      <c r="L11" s="592" t="s">
        <v>697</v>
      </c>
      <c r="M11" s="592" t="s">
        <v>698</v>
      </c>
      <c r="N11" s="68"/>
    </row>
    <row r="12" spans="1:121" ht="14.5" x14ac:dyDescent="0.25">
      <c r="A12" s="93"/>
      <c r="B12" s="592"/>
      <c r="C12" s="592"/>
      <c r="D12" s="650"/>
      <c r="E12" s="592"/>
      <c r="F12" s="592"/>
      <c r="G12" s="905" t="s">
        <v>787</v>
      </c>
      <c r="H12" s="905"/>
      <c r="I12" s="905"/>
      <c r="J12" s="597">
        <v>0.26</v>
      </c>
      <c r="K12" s="598" t="s">
        <v>705</v>
      </c>
      <c r="L12" s="599">
        <v>0</v>
      </c>
      <c r="M12" s="600"/>
    </row>
    <row r="13" spans="1:121" s="9" customFormat="1" ht="90" x14ac:dyDescent="0.25">
      <c r="A13" s="601"/>
      <c r="B13" s="602" t="s">
        <v>706</v>
      </c>
      <c r="C13" s="664" t="s">
        <v>788</v>
      </c>
      <c r="D13" s="651" t="s">
        <v>789</v>
      </c>
      <c r="E13" s="663" t="s">
        <v>978</v>
      </c>
      <c r="F13" s="602" t="s">
        <v>1051</v>
      </c>
      <c r="G13" s="602" t="s">
        <v>1052</v>
      </c>
      <c r="H13" s="602" t="s">
        <v>763</v>
      </c>
      <c r="I13" s="663" t="s">
        <v>790</v>
      </c>
      <c r="J13" s="665" t="s">
        <v>791</v>
      </c>
      <c r="K13" s="602" t="s">
        <v>945</v>
      </c>
      <c r="L13" s="602" t="s">
        <v>792</v>
      </c>
      <c r="M13" s="602" t="s">
        <v>923</v>
      </c>
      <c r="P13" s="369"/>
    </row>
    <row r="14" spans="1:121" s="6" customFormat="1" ht="9" customHeight="1" x14ac:dyDescent="0.25">
      <c r="A14" s="600"/>
      <c r="B14" s="600"/>
      <c r="C14" s="592" t="s">
        <v>587</v>
      </c>
      <c r="D14" s="593" t="s">
        <v>587</v>
      </c>
      <c r="E14" s="592" t="s">
        <v>587</v>
      </c>
      <c r="F14" s="592" t="s">
        <v>587</v>
      </c>
      <c r="G14" s="592" t="s">
        <v>587</v>
      </c>
      <c r="H14" s="593" t="s">
        <v>587</v>
      </c>
      <c r="I14" s="593" t="s">
        <v>587</v>
      </c>
      <c r="J14" s="593" t="s">
        <v>587</v>
      </c>
      <c r="K14" s="592" t="s">
        <v>587</v>
      </c>
      <c r="L14" s="592" t="s">
        <v>587</v>
      </c>
      <c r="M14" s="592" t="s">
        <v>587</v>
      </c>
    </row>
    <row r="15" spans="1:121" s="11" customFormat="1" ht="15.75" customHeight="1" x14ac:dyDescent="0.25">
      <c r="A15" s="606">
        <v>1</v>
      </c>
      <c r="B15" s="607">
        <f>'2. Prelim'!B24</f>
        <v>0</v>
      </c>
      <c r="C15" s="482">
        <f>'2. Prelim'!C24</f>
        <v>0</v>
      </c>
      <c r="D15" s="432"/>
      <c r="E15" s="433"/>
      <c r="F15" s="652"/>
      <c r="G15" s="653"/>
      <c r="H15" s="436">
        <f>MAX(J15-SUM(D15:G15),0)</f>
        <v>0</v>
      </c>
      <c r="I15" s="436">
        <f>SUM(D15:H15)</f>
        <v>0</v>
      </c>
      <c r="J15" s="436">
        <f t="shared" ref="J15:J24" si="0">ROUNDUP(J$12*C15,0)</f>
        <v>0</v>
      </c>
      <c r="K15" s="652"/>
      <c r="L15" s="653"/>
      <c r="M15" s="653"/>
    </row>
    <row r="16" spans="1:121" s="11" customFormat="1" ht="15.75" customHeight="1" x14ac:dyDescent="0.25">
      <c r="A16" s="606">
        <v>2</v>
      </c>
      <c r="B16" s="607">
        <f>'2. Prelim'!B25</f>
        <v>0</v>
      </c>
      <c r="C16" s="482">
        <f>'2. Prelim'!C25</f>
        <v>0</v>
      </c>
      <c r="D16" s="432"/>
      <c r="E16" s="433"/>
      <c r="F16" s="652"/>
      <c r="G16" s="653"/>
      <c r="H16" s="436">
        <f t="shared" ref="H16:H23" si="1">MAX(J16-SUM(D16:E16),0)</f>
        <v>0</v>
      </c>
      <c r="I16" s="436">
        <f t="shared" ref="I16:I23" si="2">SUM(D16:H16)</f>
        <v>0</v>
      </c>
      <c r="J16" s="436">
        <f t="shared" si="0"/>
        <v>0</v>
      </c>
      <c r="K16" s="652"/>
      <c r="L16" s="653"/>
      <c r="M16" s="653"/>
    </row>
    <row r="17" spans="1:14" s="11" customFormat="1" ht="15.75" customHeight="1" x14ac:dyDescent="0.25">
      <c r="A17" s="606">
        <v>3</v>
      </c>
      <c r="B17" s="607">
        <f>'2. Prelim'!B26</f>
        <v>0</v>
      </c>
      <c r="C17" s="482">
        <f>'2. Prelim'!C26</f>
        <v>0</v>
      </c>
      <c r="D17" s="432"/>
      <c r="E17" s="433"/>
      <c r="F17" s="652"/>
      <c r="G17" s="653"/>
      <c r="H17" s="436">
        <f t="shared" si="1"/>
        <v>0</v>
      </c>
      <c r="I17" s="436">
        <f t="shared" si="2"/>
        <v>0</v>
      </c>
      <c r="J17" s="436">
        <f t="shared" si="0"/>
        <v>0</v>
      </c>
      <c r="K17" s="652"/>
      <c r="L17" s="653"/>
      <c r="M17" s="653"/>
    </row>
    <row r="18" spans="1:14" s="11" customFormat="1" ht="15.75" customHeight="1" x14ac:dyDescent="0.25">
      <c r="A18" s="606">
        <v>4</v>
      </c>
      <c r="B18" s="607">
        <f>'2. Prelim'!B27</f>
        <v>0</v>
      </c>
      <c r="C18" s="482">
        <f>'2. Prelim'!C27</f>
        <v>0</v>
      </c>
      <c r="D18" s="432"/>
      <c r="E18" s="433"/>
      <c r="F18" s="652"/>
      <c r="G18" s="653"/>
      <c r="H18" s="436">
        <f t="shared" si="1"/>
        <v>0</v>
      </c>
      <c r="I18" s="436">
        <f t="shared" si="2"/>
        <v>0</v>
      </c>
      <c r="J18" s="436">
        <f t="shared" si="0"/>
        <v>0</v>
      </c>
      <c r="K18" s="652"/>
      <c r="L18" s="653"/>
      <c r="M18" s="653"/>
    </row>
    <row r="19" spans="1:14" s="11" customFormat="1" ht="15.75" customHeight="1" x14ac:dyDescent="0.25">
      <c r="A19" s="606">
        <v>5</v>
      </c>
      <c r="B19" s="607">
        <f>'2. Prelim'!B28</f>
        <v>0</v>
      </c>
      <c r="C19" s="482">
        <f>'2. Prelim'!C28</f>
        <v>0</v>
      </c>
      <c r="D19" s="432"/>
      <c r="E19" s="433"/>
      <c r="F19" s="652"/>
      <c r="G19" s="653"/>
      <c r="H19" s="436">
        <f t="shared" si="1"/>
        <v>0</v>
      </c>
      <c r="I19" s="436">
        <f t="shared" si="2"/>
        <v>0</v>
      </c>
      <c r="J19" s="436">
        <f t="shared" si="0"/>
        <v>0</v>
      </c>
      <c r="K19" s="652"/>
      <c r="L19" s="653"/>
      <c r="M19" s="653"/>
    </row>
    <row r="20" spans="1:14" s="11" customFormat="1" ht="15.75" customHeight="1" x14ac:dyDescent="0.25">
      <c r="A20" s="606">
        <v>6</v>
      </c>
      <c r="B20" s="607">
        <f>'2. Prelim'!B29</f>
        <v>0</v>
      </c>
      <c r="C20" s="482">
        <f>'2. Prelim'!C29</f>
        <v>0</v>
      </c>
      <c r="D20" s="432"/>
      <c r="E20" s="433"/>
      <c r="F20" s="652"/>
      <c r="G20" s="653"/>
      <c r="H20" s="436">
        <f t="shared" si="1"/>
        <v>0</v>
      </c>
      <c r="I20" s="436">
        <f t="shared" si="2"/>
        <v>0</v>
      </c>
      <c r="J20" s="436">
        <f t="shared" si="0"/>
        <v>0</v>
      </c>
      <c r="K20" s="652"/>
      <c r="L20" s="653"/>
      <c r="M20" s="653"/>
    </row>
    <row r="21" spans="1:14" s="11" customFormat="1" ht="15.75" customHeight="1" x14ac:dyDescent="0.25">
      <c r="A21" s="606">
        <v>7</v>
      </c>
      <c r="B21" s="607">
        <f>'2. Prelim'!B30</f>
        <v>0</v>
      </c>
      <c r="C21" s="482">
        <f>'2. Prelim'!C30</f>
        <v>0</v>
      </c>
      <c r="D21" s="432"/>
      <c r="E21" s="433"/>
      <c r="F21" s="652"/>
      <c r="G21" s="653"/>
      <c r="H21" s="436">
        <f>MAX(J21-SUM(D21:E21),0)</f>
        <v>0</v>
      </c>
      <c r="I21" s="436">
        <f>SUM(D21:H21)</f>
        <v>0</v>
      </c>
      <c r="J21" s="436">
        <f t="shared" si="0"/>
        <v>0</v>
      </c>
      <c r="K21" s="652"/>
      <c r="L21" s="653"/>
      <c r="M21" s="653"/>
    </row>
    <row r="22" spans="1:14" s="11" customFormat="1" ht="15.75" customHeight="1" x14ac:dyDescent="0.25">
      <c r="A22" s="606">
        <v>8</v>
      </c>
      <c r="B22" s="607">
        <f>'2. Prelim'!B31</f>
        <v>0</v>
      </c>
      <c r="C22" s="482">
        <f>'2. Prelim'!C31</f>
        <v>0</v>
      </c>
      <c r="D22" s="432"/>
      <c r="E22" s="433"/>
      <c r="F22" s="652"/>
      <c r="G22" s="653"/>
      <c r="H22" s="436">
        <f t="shared" si="1"/>
        <v>0</v>
      </c>
      <c r="I22" s="436">
        <f t="shared" si="2"/>
        <v>0</v>
      </c>
      <c r="J22" s="436">
        <f t="shared" si="0"/>
        <v>0</v>
      </c>
      <c r="K22" s="652"/>
      <c r="L22" s="653"/>
      <c r="M22" s="653"/>
    </row>
    <row r="23" spans="1:14" s="11" customFormat="1" ht="15.75" customHeight="1" x14ac:dyDescent="0.25">
      <c r="A23" s="606">
        <v>9</v>
      </c>
      <c r="B23" s="607">
        <f>'2. Prelim'!B32</f>
        <v>0</v>
      </c>
      <c r="C23" s="482">
        <f>'2. Prelim'!C32</f>
        <v>0</v>
      </c>
      <c r="D23" s="432"/>
      <c r="E23" s="433"/>
      <c r="F23" s="652"/>
      <c r="G23" s="653"/>
      <c r="H23" s="436">
        <f t="shared" si="1"/>
        <v>0</v>
      </c>
      <c r="I23" s="436">
        <f t="shared" si="2"/>
        <v>0</v>
      </c>
      <c r="J23" s="436">
        <f t="shared" si="0"/>
        <v>0</v>
      </c>
      <c r="K23" s="652"/>
      <c r="L23" s="653"/>
      <c r="M23" s="653"/>
    </row>
    <row r="24" spans="1:14" s="11" customFormat="1" ht="15.75" customHeight="1" x14ac:dyDescent="0.25">
      <c r="A24" s="606">
        <v>10</v>
      </c>
      <c r="B24" s="607">
        <f>'2. Prelim'!B33</f>
        <v>0</v>
      </c>
      <c r="C24" s="482">
        <f>'2. Prelim'!C33</f>
        <v>0</v>
      </c>
      <c r="D24" s="432"/>
      <c r="E24" s="433"/>
      <c r="F24" s="652"/>
      <c r="G24" s="653"/>
      <c r="H24" s="436">
        <f>MAX(J24-SUM(D24:E24),0)</f>
        <v>0</v>
      </c>
      <c r="I24" s="436">
        <f>SUM(D24:H24)</f>
        <v>0</v>
      </c>
      <c r="J24" s="436">
        <f t="shared" si="0"/>
        <v>0</v>
      </c>
      <c r="K24" s="652"/>
      <c r="L24" s="653"/>
      <c r="M24" s="653"/>
    </row>
    <row r="25" spans="1:14" s="11" customFormat="1" ht="13" x14ac:dyDescent="0.25">
      <c r="A25" s="609"/>
      <c r="B25" s="654" t="s">
        <v>715</v>
      </c>
      <c r="C25" s="611">
        <f>'2. Prelim'!C34</f>
        <v>0</v>
      </c>
      <c r="D25" s="436">
        <f>SUM(D15:D24)</f>
        <v>0</v>
      </c>
      <c r="E25" s="436">
        <f t="shared" ref="E25:J25" si="3">SUM(E15:E24)</f>
        <v>0</v>
      </c>
      <c r="F25" s="436">
        <f t="shared" si="3"/>
        <v>0</v>
      </c>
      <c r="G25" s="436">
        <f t="shared" si="3"/>
        <v>0</v>
      </c>
      <c r="H25" s="436">
        <f t="shared" si="3"/>
        <v>0</v>
      </c>
      <c r="I25" s="436">
        <f t="shared" si="3"/>
        <v>0</v>
      </c>
      <c r="J25" s="436">
        <f t="shared" si="3"/>
        <v>0</v>
      </c>
      <c r="K25" s="436">
        <f>IF(I25&gt;J25,I25-J25,0)</f>
        <v>0</v>
      </c>
      <c r="L25" s="436">
        <f>ROUNDDOWN($M$12*J25,0)</f>
        <v>0</v>
      </c>
      <c r="M25" s="670">
        <f>MIN(K25,L25)</f>
        <v>0</v>
      </c>
    </row>
    <row r="26" spans="1:14" s="11" customFormat="1" ht="13" x14ac:dyDescent="0.25">
      <c r="A26" s="41"/>
      <c r="B26" s="370"/>
      <c r="C26" s="52"/>
      <c r="D26" s="286"/>
      <c r="E26" s="434">
        <f>'4. Errant'!H16</f>
        <v>0</v>
      </c>
      <c r="F26" s="52"/>
      <c r="G26" s="52"/>
      <c r="H26" s="52"/>
      <c r="I26" s="52"/>
      <c r="J26" s="52"/>
      <c r="K26" s="52"/>
      <c r="L26" s="52"/>
      <c r="M26" s="52"/>
      <c r="N26" s="17"/>
    </row>
    <row r="27" spans="1:14" s="11" customFormat="1" ht="13" x14ac:dyDescent="0.25">
      <c r="A27" s="41"/>
      <c r="B27" s="370"/>
      <c r="C27" s="52"/>
      <c r="D27" s="286"/>
      <c r="E27" s="330" t="s">
        <v>716</v>
      </c>
      <c r="F27" s="52"/>
      <c r="G27" s="52"/>
      <c r="H27" s="52"/>
      <c r="I27" s="52"/>
      <c r="J27" s="52"/>
      <c r="K27" s="52"/>
      <c r="L27" s="52"/>
      <c r="M27" s="52"/>
      <c r="N27" s="17"/>
    </row>
    <row r="28" spans="1:14" ht="6" customHeight="1" thickBot="1" x14ac:dyDescent="0.3">
      <c r="A28" s="48" t="s">
        <v>629</v>
      </c>
      <c r="B28" s="14"/>
      <c r="C28" s="14"/>
      <c r="D28" s="71"/>
      <c r="E28" s="14"/>
      <c r="F28" s="14"/>
      <c r="G28" s="14"/>
      <c r="H28" s="14"/>
      <c r="I28" s="58"/>
      <c r="J28" s="58"/>
      <c r="K28" s="14"/>
      <c r="L28" s="58"/>
      <c r="M28" s="58"/>
    </row>
    <row r="29" spans="1:14" ht="13" thickBot="1" x14ac:dyDescent="0.3">
      <c r="A29" s="48"/>
      <c r="B29" s="8"/>
      <c r="C29" t="s">
        <v>717</v>
      </c>
      <c r="D29"/>
      <c r="K29" s="14"/>
      <c r="L29" s="14"/>
      <c r="M29" s="14"/>
    </row>
    <row r="30" spans="1:14" s="3" customFormat="1" ht="4.5" customHeight="1" thickBot="1" x14ac:dyDescent="0.3">
      <c r="A30" s="362"/>
      <c r="B30" s="873"/>
      <c r="C30" s="874"/>
      <c r="D30" s="303"/>
      <c r="E30" s="362"/>
      <c r="F30" s="362"/>
      <c r="G30" s="362"/>
      <c r="H30" s="362"/>
      <c r="I30" s="362"/>
      <c r="J30" s="362"/>
      <c r="K30" s="362"/>
      <c r="L30" s="362"/>
      <c r="M30" s="362"/>
    </row>
    <row r="31" spans="1:14" s="7" customFormat="1" ht="13.5" customHeight="1" thickBot="1" x14ac:dyDescent="0.3">
      <c r="A31" s="49"/>
      <c r="B31" s="371"/>
      <c r="C31" s="130" t="s">
        <v>766</v>
      </c>
      <c r="D31" s="49"/>
      <c r="E31" s="49"/>
      <c r="F31" s="49"/>
      <c r="G31" s="49"/>
      <c r="H31" s="49"/>
      <c r="I31" s="49"/>
      <c r="J31" s="49"/>
      <c r="K31" s="49"/>
      <c r="L31" s="49"/>
      <c r="M31" s="49"/>
      <c r="N31" s="13"/>
    </row>
  </sheetData>
  <sheetProtection algorithmName="SHA-512" hashValue="xoJ1fyXlPUBpd++meaB75elNGsd5TBcHK70kX8qiVWJOUR8kmqv8jh4BGdemhrJMbzRcPFC0uRRy9Wzts5uNgg==" saltValue="5xe2Rekw3HHprdkvFdhQNA==" spinCount="100000" sheet="1" objects="1" scenarios="1"/>
  <protectedRanges>
    <protectedRange sqref="E15:G24" name="Range1"/>
    <protectedRange sqref="D16:D24" name="Range1_2"/>
  </protectedRanges>
  <mergeCells count="8">
    <mergeCell ref="B30:C30"/>
    <mergeCell ref="G12:I12"/>
    <mergeCell ref="B1:L1"/>
    <mergeCell ref="B3:M3"/>
    <mergeCell ref="B5:M5"/>
    <mergeCell ref="B6:E6"/>
    <mergeCell ref="B7:L7"/>
    <mergeCell ref="B9:L9"/>
  </mergeCells>
  <printOptions horizontalCentered="1" verticalCentered="1"/>
  <pageMargins left="0.25" right="0.25" top="0.75" bottom="0.75" header="0" footer="0.3"/>
  <pageSetup scale="91"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E91E-02E2-4B9D-8EDD-473D1235C9A0}">
  <sheetPr>
    <tabColor theme="2" tint="-0.249977111117893"/>
  </sheetPr>
  <dimension ref="B2:M51"/>
  <sheetViews>
    <sheetView showGridLines="0" workbookViewId="0"/>
  </sheetViews>
  <sheetFormatPr defaultRowHeight="14.5" x14ac:dyDescent="0.35"/>
  <cols>
    <col min="1" max="1" width="4.1796875" style="454" customWidth="1"/>
    <col min="2" max="11" width="15.81640625" style="454" customWidth="1"/>
    <col min="12" max="13" width="13.81640625" style="454" customWidth="1"/>
    <col min="14" max="16384" width="8.7265625" style="454"/>
  </cols>
  <sheetData>
    <row r="2" spans="2:13" ht="18" thickBot="1" x14ac:dyDescent="0.4">
      <c r="B2" s="906" t="s">
        <v>993</v>
      </c>
      <c r="C2" s="906"/>
      <c r="D2" s="906"/>
      <c r="E2" s="906"/>
      <c r="F2" s="906"/>
      <c r="G2" s="906"/>
      <c r="H2" s="906"/>
      <c r="I2" s="906"/>
      <c r="J2" s="906"/>
      <c r="K2" s="906"/>
      <c r="L2" s="336"/>
    </row>
    <row r="3" spans="2:13" ht="16" thickBot="1" x14ac:dyDescent="0.4">
      <c r="B3" s="907" t="s">
        <v>793</v>
      </c>
      <c r="C3" s="908"/>
      <c r="D3" s="908"/>
      <c r="E3" s="908"/>
      <c r="F3" s="908"/>
      <c r="G3" s="908"/>
      <c r="H3" s="908"/>
      <c r="I3" s="908"/>
      <c r="J3" s="908"/>
      <c r="K3" s="909"/>
      <c r="L3" s="336"/>
    </row>
    <row r="4" spans="2:13" ht="15.5" x14ac:dyDescent="0.35">
      <c r="B4" s="455" t="s">
        <v>629</v>
      </c>
      <c r="C4" s="455"/>
      <c r="D4" s="455"/>
      <c r="E4" s="455"/>
      <c r="F4" s="455"/>
      <c r="G4" s="455"/>
      <c r="H4" s="455"/>
      <c r="I4" s="456"/>
      <c r="J4" s="456"/>
      <c r="K4" s="456"/>
      <c r="L4" s="336"/>
    </row>
    <row r="5" spans="2:13" ht="16.5" x14ac:dyDescent="0.35">
      <c r="B5" s="910">
        <f>'1. FilerInfo'!C18</f>
        <v>0</v>
      </c>
      <c r="C5" s="911"/>
      <c r="D5" s="911"/>
      <c r="E5" s="911"/>
      <c r="F5" s="911"/>
      <c r="G5" s="911"/>
      <c r="H5" s="911"/>
      <c r="I5" s="911"/>
      <c r="J5" s="911"/>
      <c r="K5" s="912"/>
      <c r="L5"/>
      <c r="M5"/>
    </row>
    <row r="6" spans="2:13" ht="15.5" x14ac:dyDescent="0.35">
      <c r="B6" s="457"/>
      <c r="C6" s="457"/>
      <c r="D6" s="457"/>
      <c r="E6" s="457"/>
      <c r="F6" s="457"/>
      <c r="G6" s="457"/>
      <c r="H6" s="457"/>
      <c r="I6" s="457"/>
      <c r="J6" s="457"/>
      <c r="K6" s="457"/>
      <c r="L6" s="336"/>
    </row>
    <row r="7" spans="2:13" ht="15.5" x14ac:dyDescent="0.35">
      <c r="B7" s="917" t="s">
        <v>794</v>
      </c>
      <c r="C7" s="918"/>
      <c r="D7" s="918"/>
      <c r="E7" s="918"/>
      <c r="F7" s="918"/>
      <c r="G7" s="918"/>
      <c r="H7" s="918"/>
      <c r="I7" s="918"/>
      <c r="J7" s="918"/>
      <c r="K7" s="919"/>
      <c r="L7" s="336"/>
    </row>
    <row r="8" spans="2:13" ht="16" thickBot="1" x14ac:dyDescent="0.4">
      <c r="B8" s="458"/>
      <c r="C8" s="458"/>
      <c r="D8" s="458"/>
      <c r="E8" s="458"/>
      <c r="F8" s="458"/>
      <c r="G8" s="458"/>
      <c r="H8" s="458"/>
      <c r="I8" s="459"/>
      <c r="J8" s="459"/>
      <c r="K8" s="459"/>
      <c r="L8" s="336"/>
    </row>
    <row r="9" spans="2:13" ht="16" thickBot="1" x14ac:dyDescent="0.4">
      <c r="B9" s="913" t="s">
        <v>795</v>
      </c>
      <c r="C9" s="914"/>
      <c r="D9" s="914"/>
      <c r="E9" s="914"/>
      <c r="F9" s="914"/>
      <c r="G9" s="914"/>
      <c r="H9" s="914"/>
      <c r="I9" s="914"/>
      <c r="J9" s="914"/>
      <c r="K9" s="915"/>
      <c r="L9" s="336"/>
    </row>
    <row r="10" spans="2:13" ht="15.5" x14ac:dyDescent="0.35">
      <c r="B10" s="460"/>
      <c r="C10" s="460"/>
      <c r="D10" s="460"/>
      <c r="E10" s="460"/>
      <c r="F10" s="460"/>
      <c r="G10" s="460"/>
      <c r="H10" s="460"/>
      <c r="I10" s="460"/>
      <c r="J10" s="461"/>
      <c r="K10" s="460"/>
      <c r="L10" s="336"/>
    </row>
    <row r="11" spans="2:13" ht="15.5" x14ac:dyDescent="0.35">
      <c r="B11" s="671" t="s">
        <v>583</v>
      </c>
      <c r="C11" s="671" t="s">
        <v>584</v>
      </c>
      <c r="D11" s="671" t="s">
        <v>622</v>
      </c>
      <c r="E11" s="671" t="s">
        <v>623</v>
      </c>
      <c r="F11" s="671" t="s">
        <v>624</v>
      </c>
      <c r="G11" s="671" t="s">
        <v>645</v>
      </c>
      <c r="H11" s="671" t="s">
        <v>646</v>
      </c>
      <c r="I11" s="671" t="s">
        <v>694</v>
      </c>
      <c r="J11" s="671" t="s">
        <v>695</v>
      </c>
      <c r="K11" s="671" t="s">
        <v>696</v>
      </c>
      <c r="L11" s="336"/>
    </row>
    <row r="12" spans="2:13" ht="15.5" x14ac:dyDescent="0.35">
      <c r="B12" s="672"/>
      <c r="C12" s="916" t="s">
        <v>994</v>
      </c>
      <c r="D12" s="916"/>
      <c r="E12" s="916"/>
      <c r="F12" s="916"/>
      <c r="G12" s="916"/>
      <c r="H12" s="916" t="s">
        <v>995</v>
      </c>
      <c r="I12" s="916"/>
      <c r="J12" s="916"/>
      <c r="K12" s="916"/>
      <c r="L12" s="336"/>
    </row>
    <row r="13" spans="2:13" ht="71.150000000000006" customHeight="1" x14ac:dyDescent="0.35">
      <c r="B13" s="673" t="s">
        <v>796</v>
      </c>
      <c r="C13" s="674" t="s">
        <v>797</v>
      </c>
      <c r="D13" s="675" t="s">
        <v>798</v>
      </c>
      <c r="E13" s="675" t="s">
        <v>799</v>
      </c>
      <c r="F13" s="675" t="s">
        <v>996</v>
      </c>
      <c r="G13" s="673" t="s">
        <v>800</v>
      </c>
      <c r="H13" s="673" t="s">
        <v>801</v>
      </c>
      <c r="I13" s="673" t="s">
        <v>802</v>
      </c>
      <c r="J13" s="673" t="s">
        <v>997</v>
      </c>
      <c r="K13" s="673" t="s">
        <v>803</v>
      </c>
      <c r="L13" s="336"/>
    </row>
    <row r="14" spans="2:13" ht="15.5" x14ac:dyDescent="0.35">
      <c r="B14" s="676"/>
      <c r="C14" s="671" t="s">
        <v>804</v>
      </c>
      <c r="D14" s="671" t="s">
        <v>804</v>
      </c>
      <c r="E14" s="671" t="s">
        <v>804</v>
      </c>
      <c r="F14" s="671" t="s">
        <v>804</v>
      </c>
      <c r="G14" s="671"/>
      <c r="H14" s="671" t="s">
        <v>804</v>
      </c>
      <c r="I14" s="671" t="s">
        <v>804</v>
      </c>
      <c r="J14" s="671" t="s">
        <v>804</v>
      </c>
      <c r="K14" s="671" t="s">
        <v>804</v>
      </c>
      <c r="L14" s="336"/>
    </row>
    <row r="15" spans="2:13" ht="15.5" x14ac:dyDescent="0.35">
      <c r="B15" s="677" t="s">
        <v>805</v>
      </c>
      <c r="C15" s="744"/>
      <c r="D15" s="745"/>
      <c r="E15" s="745"/>
      <c r="F15" s="745"/>
      <c r="G15" s="745"/>
      <c r="H15" s="746"/>
      <c r="I15" s="746"/>
      <c r="J15" s="746"/>
      <c r="K15" s="746"/>
      <c r="L15" s="336"/>
    </row>
    <row r="16" spans="2:13" ht="15.5" x14ac:dyDescent="0.35">
      <c r="B16" s="462"/>
      <c r="C16" s="462"/>
      <c r="D16" s="462"/>
      <c r="E16" s="462"/>
      <c r="F16" s="462"/>
      <c r="G16" s="462"/>
      <c r="H16" s="462"/>
      <c r="I16" s="462"/>
      <c r="J16" s="462"/>
      <c r="K16" s="462"/>
      <c r="L16" s="336"/>
    </row>
    <row r="17" spans="2:12" ht="15.5" x14ac:dyDescent="0.35">
      <c r="B17" s="924" t="s">
        <v>998</v>
      </c>
      <c r="C17" s="924"/>
      <c r="D17" s="924"/>
      <c r="E17" s="924"/>
      <c r="F17" s="924"/>
      <c r="G17" s="924"/>
      <c r="H17" s="924"/>
      <c r="I17" s="924"/>
      <c r="J17" s="924"/>
      <c r="K17" s="924"/>
      <c r="L17" s="336"/>
    </row>
    <row r="18" spans="2:12" ht="15.5" x14ac:dyDescent="0.35">
      <c r="B18" s="678"/>
      <c r="C18" s="679" t="s">
        <v>806</v>
      </c>
      <c r="D18" s="680"/>
      <c r="E18" s="681" t="s">
        <v>807</v>
      </c>
      <c r="F18" s="682"/>
      <c r="G18" s="682"/>
      <c r="H18" s="683"/>
      <c r="I18" s="684" t="s">
        <v>999</v>
      </c>
      <c r="J18" s="685"/>
      <c r="K18" s="686"/>
      <c r="L18" s="336"/>
    </row>
    <row r="19" spans="2:12" ht="16.5" x14ac:dyDescent="0.45">
      <c r="B19" s="687"/>
      <c r="C19" s="463"/>
      <c r="D19" s="688" t="s">
        <v>808</v>
      </c>
      <c r="E19" s="689" t="s">
        <v>809</v>
      </c>
      <c r="F19" s="463"/>
      <c r="G19" s="463"/>
      <c r="H19" s="690"/>
      <c r="I19" s="691" t="s">
        <v>810</v>
      </c>
      <c r="J19" s="692" t="s">
        <v>807</v>
      </c>
      <c r="K19" s="693"/>
      <c r="L19" s="336"/>
    </row>
    <row r="20" spans="2:12" ht="16.5" x14ac:dyDescent="0.45">
      <c r="B20" s="687"/>
      <c r="C20" s="688" t="s">
        <v>811</v>
      </c>
      <c r="D20" s="697">
        <f>C15+D15+E15+F15+G15</f>
        <v>0</v>
      </c>
      <c r="E20" s="689" t="s">
        <v>812</v>
      </c>
      <c r="F20" s="463"/>
      <c r="G20" s="463"/>
      <c r="H20" s="688" t="s">
        <v>813</v>
      </c>
      <c r="I20" s="698">
        <f>J49+K49+((H50+I50+K50)*E39)+((H51+I51+K51)*G39)</f>
        <v>0</v>
      </c>
      <c r="J20" s="689" t="s">
        <v>814</v>
      </c>
      <c r="K20" s="693"/>
      <c r="L20" s="336"/>
    </row>
    <row r="21" spans="2:12" ht="16.5" x14ac:dyDescent="0.45">
      <c r="B21" s="687"/>
      <c r="C21" s="688" t="s">
        <v>815</v>
      </c>
      <c r="D21" s="697">
        <f>H15+I15+(2/3*J15)+K15</f>
        <v>0</v>
      </c>
      <c r="E21" s="689" t="s">
        <v>814</v>
      </c>
      <c r="F21" s="463"/>
      <c r="G21" s="463"/>
      <c r="H21" s="688" t="s">
        <v>816</v>
      </c>
      <c r="I21" s="697">
        <f>H48+I48+K48</f>
        <v>0</v>
      </c>
      <c r="J21" s="689" t="s">
        <v>814</v>
      </c>
      <c r="K21" s="693"/>
      <c r="L21" s="336"/>
    </row>
    <row r="22" spans="2:12" ht="15.5" x14ac:dyDescent="0.35">
      <c r="B22" s="694"/>
      <c r="C22" s="695"/>
      <c r="D22" s="695"/>
      <c r="E22" s="695"/>
      <c r="F22" s="695"/>
      <c r="G22" s="695"/>
      <c r="H22" s="695"/>
      <c r="I22" s="695"/>
      <c r="J22" s="695"/>
      <c r="K22" s="696"/>
      <c r="L22" s="336"/>
    </row>
    <row r="23" spans="2:12" ht="11.15" customHeight="1" thickBot="1" x14ac:dyDescent="0.4">
      <c r="B23" s="460"/>
      <c r="C23" s="460"/>
      <c r="D23" s="460"/>
      <c r="E23" s="460"/>
      <c r="F23" s="465"/>
      <c r="G23" s="465"/>
      <c r="H23" s="466"/>
      <c r="I23" s="460"/>
      <c r="J23" s="460"/>
      <c r="K23" s="460"/>
      <c r="L23" s="336"/>
    </row>
    <row r="24" spans="2:12" ht="16" thickBot="1" x14ac:dyDescent="0.4">
      <c r="B24" s="467"/>
      <c r="C24" s="460" t="s">
        <v>1000</v>
      </c>
      <c r="D24" s="460"/>
      <c r="E24" s="460"/>
      <c r="F24" s="465"/>
      <c r="G24" s="465"/>
      <c r="H24" s="466"/>
      <c r="I24" s="460"/>
      <c r="J24" s="460"/>
      <c r="K24" s="468"/>
      <c r="L24" s="336"/>
    </row>
    <row r="25" spans="2:12" ht="11.15" customHeight="1" thickBot="1" x14ac:dyDescent="0.4">
      <c r="B25" s="464"/>
      <c r="C25" s="460"/>
      <c r="D25" s="460"/>
      <c r="E25" s="460"/>
      <c r="F25" s="465"/>
      <c r="G25" s="465"/>
      <c r="H25" s="466"/>
      <c r="I25" s="460"/>
      <c r="J25" s="460"/>
      <c r="K25" s="468"/>
      <c r="L25" s="336"/>
    </row>
    <row r="26" spans="2:12" ht="16" thickBot="1" x14ac:dyDescent="0.4">
      <c r="B26" s="469"/>
      <c r="C26" s="464" t="s">
        <v>817</v>
      </c>
      <c r="D26" s="464"/>
      <c r="E26" s="464"/>
      <c r="F26" s="464"/>
      <c r="G26" s="464"/>
      <c r="H26" s="460"/>
      <c r="I26" s="460"/>
      <c r="J26" s="464"/>
      <c r="K26" s="468"/>
      <c r="L26" s="336"/>
    </row>
    <row r="27" spans="2:12" ht="11.5" customHeight="1" x14ac:dyDescent="0.35">
      <c r="B27" s="470"/>
      <c r="C27" s="471"/>
      <c r="D27" s="472"/>
      <c r="E27" s="472"/>
      <c r="F27" s="472"/>
      <c r="G27" s="472"/>
      <c r="H27" s="472"/>
      <c r="I27" s="472"/>
      <c r="J27" s="472"/>
      <c r="K27" s="468"/>
      <c r="L27" s="336"/>
    </row>
    <row r="28" spans="2:12" ht="15.5" x14ac:dyDescent="0.35">
      <c r="B28" s="473" t="s">
        <v>1001</v>
      </c>
      <c r="C28" s="473"/>
      <c r="D28" s="473"/>
      <c r="E28" s="473"/>
      <c r="F28" s="473"/>
      <c r="G28" s="473"/>
      <c r="H28" s="473"/>
      <c r="I28" s="473"/>
      <c r="J28" s="473"/>
      <c r="K28" s="468"/>
      <c r="L28" s="336"/>
    </row>
    <row r="29" spans="2:12" ht="15.5" x14ac:dyDescent="0.35">
      <c r="B29" s="474" t="s">
        <v>1002</v>
      </c>
      <c r="C29" s="464"/>
      <c r="D29" s="473"/>
      <c r="E29" s="473"/>
      <c r="F29" s="464"/>
      <c r="G29" s="464"/>
      <c r="H29" s="460"/>
      <c r="I29" s="460"/>
      <c r="J29" s="460"/>
      <c r="K29" s="468"/>
      <c r="L29" s="336"/>
    </row>
    <row r="30" spans="2:12" ht="15.5" x14ac:dyDescent="0.35">
      <c r="B30" s="473" t="s">
        <v>1003</v>
      </c>
      <c r="C30" s="464"/>
      <c r="D30" s="464"/>
      <c r="E30" s="460"/>
      <c r="F30" s="460"/>
      <c r="G30" s="460"/>
      <c r="H30" s="460"/>
      <c r="I30" s="460"/>
      <c r="J30" s="460"/>
      <c r="K30" s="468"/>
      <c r="L30" s="336"/>
    </row>
    <row r="31" spans="2:12" ht="15.5" x14ac:dyDescent="0.35">
      <c r="B31" s="473" t="s">
        <v>1004</v>
      </c>
      <c r="C31" s="464"/>
      <c r="D31" s="464"/>
      <c r="E31" s="460"/>
      <c r="F31" s="460"/>
      <c r="G31" s="460"/>
      <c r="H31" s="460"/>
      <c r="I31" s="460"/>
      <c r="J31" s="460"/>
      <c r="K31" s="468"/>
      <c r="L31" s="336"/>
    </row>
    <row r="32" spans="2:12" ht="15.5" x14ac:dyDescent="0.35">
      <c r="B32" s="473" t="s">
        <v>1005</v>
      </c>
      <c r="C32" s="464"/>
      <c r="D32" s="464"/>
      <c r="E32" s="460"/>
      <c r="F32" s="460"/>
      <c r="G32" s="460"/>
      <c r="H32" s="460"/>
      <c r="I32" s="460"/>
      <c r="J32" s="460"/>
      <c r="K32" s="468"/>
      <c r="L32" s="336"/>
    </row>
    <row r="33" spans="2:12" ht="15.5" x14ac:dyDescent="0.35">
      <c r="B33" s="473" t="s">
        <v>1006</v>
      </c>
      <c r="C33" s="464"/>
      <c r="D33" s="464"/>
      <c r="E33" s="460"/>
      <c r="F33" s="460"/>
      <c r="G33" s="460"/>
      <c r="H33" s="460"/>
      <c r="I33" s="460"/>
      <c r="J33" s="460"/>
      <c r="K33" s="468"/>
      <c r="L33" s="336"/>
    </row>
    <row r="34" spans="2:12" ht="15.5" x14ac:dyDescent="0.35">
      <c r="B34" s="473" t="s">
        <v>1007</v>
      </c>
      <c r="C34" s="463"/>
      <c r="D34" s="463"/>
      <c r="E34" s="463"/>
      <c r="F34" s="463"/>
      <c r="G34" s="463"/>
      <c r="H34" s="463"/>
      <c r="I34" s="463"/>
      <c r="J34" s="463"/>
      <c r="K34" s="468"/>
      <c r="L34" s="336"/>
    </row>
    <row r="35" spans="2:12" ht="15.5" x14ac:dyDescent="0.35">
      <c r="B35" s="473" t="s">
        <v>1008</v>
      </c>
      <c r="C35" s="475"/>
      <c r="D35" s="468"/>
      <c r="E35" s="468"/>
      <c r="F35" s="468"/>
      <c r="G35" s="468"/>
      <c r="H35" s="468"/>
      <c r="I35" s="468"/>
      <c r="J35" s="468"/>
      <c r="K35" s="468"/>
      <c r="L35" s="336"/>
    </row>
    <row r="36" spans="2:12" ht="15.5" x14ac:dyDescent="0.35">
      <c r="B36" s="476"/>
      <c r="C36" s="476"/>
      <c r="D36" s="476"/>
      <c r="E36" s="476"/>
      <c r="F36" s="476"/>
      <c r="G36" s="476"/>
      <c r="H36" s="476"/>
      <c r="I36" s="476"/>
      <c r="J36" s="476"/>
      <c r="K36" s="476"/>
      <c r="L36" s="336"/>
    </row>
    <row r="37" spans="2:12" ht="15.5" x14ac:dyDescent="0.35">
      <c r="B37" s="925" t="s">
        <v>818</v>
      </c>
      <c r="C37" s="925"/>
      <c r="D37" s="925"/>
      <c r="E37" s="925"/>
      <c r="F37" s="925"/>
      <c r="G37" s="925"/>
      <c r="H37" s="925"/>
      <c r="I37" s="925"/>
      <c r="J37" s="925"/>
      <c r="K37" s="925"/>
      <c r="L37" s="336"/>
    </row>
    <row r="38" spans="2:12" ht="15.5" x14ac:dyDescent="0.35">
      <c r="B38" s="464"/>
      <c r="C38" s="464"/>
      <c r="D38" s="477"/>
      <c r="E38" s="477"/>
      <c r="F38" s="460"/>
      <c r="G38" s="460"/>
      <c r="H38" s="460"/>
      <c r="I38" s="460"/>
      <c r="J38" s="460"/>
      <c r="K38" s="460"/>
      <c r="L38" s="336"/>
    </row>
    <row r="39" spans="2:12" s="479" customFormat="1" ht="40" customHeight="1" x14ac:dyDescent="0.45">
      <c r="B39" s="926" t="s">
        <v>819</v>
      </c>
      <c r="C39" s="926"/>
      <c r="D39" s="700" t="s">
        <v>820</v>
      </c>
      <c r="E39" s="701">
        <v>25</v>
      </c>
      <c r="F39" s="700" t="s">
        <v>821</v>
      </c>
      <c r="G39" s="701">
        <v>298</v>
      </c>
      <c r="H39" s="702" t="s">
        <v>801</v>
      </c>
      <c r="I39" s="702" t="s">
        <v>802</v>
      </c>
      <c r="J39" s="702" t="s">
        <v>822</v>
      </c>
      <c r="K39" s="702" t="s">
        <v>823</v>
      </c>
      <c r="L39" s="478"/>
    </row>
    <row r="40" spans="2:12" ht="15.5" x14ac:dyDescent="0.35">
      <c r="B40" s="927" t="s">
        <v>1009</v>
      </c>
      <c r="C40" s="928"/>
      <c r="D40" s="928"/>
      <c r="E40" s="703"/>
      <c r="F40" s="480"/>
      <c r="G40" s="704" t="s">
        <v>824</v>
      </c>
      <c r="H40" s="747">
        <v>11.589986739459002</v>
      </c>
      <c r="I40" s="748">
        <v>14.915368147821958</v>
      </c>
      <c r="J40" s="749" t="s">
        <v>825</v>
      </c>
      <c r="K40" s="750">
        <v>18.510606884113329</v>
      </c>
      <c r="L40" s="336"/>
    </row>
    <row r="41" spans="2:12" ht="16.5" x14ac:dyDescent="0.45">
      <c r="B41" s="929"/>
      <c r="C41" s="930"/>
      <c r="D41" s="930"/>
      <c r="E41" s="699"/>
      <c r="F41" s="699"/>
      <c r="G41" s="705" t="s">
        <v>826</v>
      </c>
      <c r="H41" s="751">
        <v>114.79469982339999</v>
      </c>
      <c r="I41" s="751">
        <v>206.79360175599999</v>
      </c>
      <c r="J41" s="752" t="s">
        <v>825</v>
      </c>
      <c r="K41" s="753">
        <v>202.62948932689085</v>
      </c>
      <c r="L41" s="336"/>
    </row>
    <row r="42" spans="2:12" ht="16.5" x14ac:dyDescent="0.45">
      <c r="B42" s="929"/>
      <c r="C42" s="930"/>
      <c r="D42" s="930"/>
      <c r="E42" s="699"/>
      <c r="F42" s="699"/>
      <c r="G42" s="705" t="s">
        <v>827</v>
      </c>
      <c r="H42" s="752" t="s">
        <v>825</v>
      </c>
      <c r="I42" s="752" t="s">
        <v>825</v>
      </c>
      <c r="J42" s="752" t="s">
        <v>825</v>
      </c>
      <c r="K42" s="753">
        <v>209.33999930459942</v>
      </c>
      <c r="L42" s="336"/>
    </row>
    <row r="43" spans="2:12" ht="16.5" x14ac:dyDescent="0.45">
      <c r="B43" s="929" t="s">
        <v>828</v>
      </c>
      <c r="C43" s="930"/>
      <c r="D43" s="930"/>
      <c r="E43" s="699"/>
      <c r="F43" s="699"/>
      <c r="G43" s="705" t="s">
        <v>829</v>
      </c>
      <c r="H43" s="751">
        <v>7.054792384E-3</v>
      </c>
      <c r="I43" s="751">
        <v>1.5873282863999999E-2</v>
      </c>
      <c r="J43" s="752" t="s">
        <v>825</v>
      </c>
      <c r="K43" s="753">
        <v>6.6290999779789792E-2</v>
      </c>
      <c r="L43" s="336"/>
    </row>
    <row r="44" spans="2:12" ht="16.5" x14ac:dyDescent="0.45">
      <c r="B44" s="929"/>
      <c r="C44" s="930"/>
      <c r="D44" s="930"/>
      <c r="E44" s="699"/>
      <c r="F44" s="699"/>
      <c r="G44" s="705" t="s">
        <v>830</v>
      </c>
      <c r="H44" s="751">
        <v>1.3889122505999999E-3</v>
      </c>
      <c r="I44" s="751">
        <v>7.9366414319999995E-3</v>
      </c>
      <c r="J44" s="752" t="s">
        <v>825</v>
      </c>
      <c r="K44" s="753">
        <v>8.838799970638642E-3</v>
      </c>
      <c r="L44" s="336"/>
    </row>
    <row r="45" spans="2:12" ht="16.5" x14ac:dyDescent="0.45">
      <c r="B45" s="931" t="s">
        <v>831</v>
      </c>
      <c r="C45" s="932"/>
      <c r="D45" s="932"/>
      <c r="E45" s="706"/>
      <c r="F45" s="706"/>
      <c r="G45" s="707" t="s">
        <v>1010</v>
      </c>
      <c r="H45" s="752" t="s">
        <v>825</v>
      </c>
      <c r="I45" s="754" t="s">
        <v>825</v>
      </c>
      <c r="J45" s="751">
        <v>745.9</v>
      </c>
      <c r="K45" s="752" t="s">
        <v>825</v>
      </c>
      <c r="L45" s="336"/>
    </row>
    <row r="46" spans="2:12" ht="15.5" x14ac:dyDescent="0.35">
      <c r="B46" s="711"/>
      <c r="C46" s="683"/>
      <c r="D46" s="683"/>
      <c r="E46" s="683"/>
      <c r="F46" s="683"/>
      <c r="G46" s="712"/>
      <c r="H46" s="755"/>
      <c r="I46" s="755"/>
      <c r="J46" s="336"/>
      <c r="K46" s="756"/>
      <c r="L46" s="336"/>
    </row>
    <row r="47" spans="2:12" ht="15.5" x14ac:dyDescent="0.35">
      <c r="B47" s="713"/>
      <c r="C47" s="714"/>
      <c r="D47" s="714"/>
      <c r="E47" s="714"/>
      <c r="F47" s="714"/>
      <c r="G47" s="715" t="s">
        <v>832</v>
      </c>
      <c r="H47" s="751">
        <f>H15*H40</f>
        <v>0</v>
      </c>
      <c r="I47" s="753">
        <f>I15*I40</f>
        <v>0</v>
      </c>
      <c r="J47" s="752" t="s">
        <v>825</v>
      </c>
      <c r="K47" s="753">
        <f>K15*K40</f>
        <v>0</v>
      </c>
      <c r="L47" s="336"/>
    </row>
    <row r="48" spans="2:12" ht="16.5" x14ac:dyDescent="0.45">
      <c r="B48" s="920" t="s">
        <v>833</v>
      </c>
      <c r="C48" s="921"/>
      <c r="D48" s="921"/>
      <c r="E48" s="480"/>
      <c r="F48" s="480"/>
      <c r="G48" s="704" t="s">
        <v>834</v>
      </c>
      <c r="H48" s="751">
        <f>H47*H41/2000</f>
        <v>0</v>
      </c>
      <c r="I48" s="753">
        <f>I47*I41/2000</f>
        <v>0</v>
      </c>
      <c r="J48" s="752" t="s">
        <v>825</v>
      </c>
      <c r="K48" s="753">
        <f>(K47*0.51)*K41/2000</f>
        <v>0</v>
      </c>
      <c r="L48" s="336"/>
    </row>
    <row r="49" spans="2:12" ht="16.5" x14ac:dyDescent="0.45">
      <c r="B49" s="922"/>
      <c r="C49" s="923"/>
      <c r="D49" s="923"/>
      <c r="E49" s="699"/>
      <c r="F49" s="699"/>
      <c r="G49" s="705" t="s">
        <v>835</v>
      </c>
      <c r="H49" s="752" t="s">
        <v>825</v>
      </c>
      <c r="I49" s="754" t="s">
        <v>825</v>
      </c>
      <c r="J49" s="753">
        <f>(2/3*J15)*J45/2000</f>
        <v>0</v>
      </c>
      <c r="K49" s="753">
        <f>(K47*0.49)*K42/2000</f>
        <v>0</v>
      </c>
      <c r="L49" s="336"/>
    </row>
    <row r="50" spans="2:12" ht="16.5" x14ac:dyDescent="0.45">
      <c r="B50" s="922"/>
      <c r="C50" s="923"/>
      <c r="D50" s="923"/>
      <c r="E50" s="699"/>
      <c r="F50" s="699"/>
      <c r="G50" s="705" t="s">
        <v>836</v>
      </c>
      <c r="H50" s="751">
        <f>H47*H43/2000</f>
        <v>0</v>
      </c>
      <c r="I50" s="753">
        <f>I47*I43/2000</f>
        <v>0</v>
      </c>
      <c r="J50" s="752" t="s">
        <v>825</v>
      </c>
      <c r="K50" s="753">
        <f>K47*K43/2000</f>
        <v>0</v>
      </c>
      <c r="L50" s="336"/>
    </row>
    <row r="51" spans="2:12" ht="16.5" x14ac:dyDescent="0.45">
      <c r="B51" s="708"/>
      <c r="C51" s="709"/>
      <c r="D51" s="709"/>
      <c r="E51" s="709"/>
      <c r="F51" s="709"/>
      <c r="G51" s="710" t="s">
        <v>837</v>
      </c>
      <c r="H51" s="751">
        <f>H47*H44/2000</f>
        <v>0</v>
      </c>
      <c r="I51" s="753">
        <f>I47*I44/2000</f>
        <v>0</v>
      </c>
      <c r="J51" s="752" t="s">
        <v>825</v>
      </c>
      <c r="K51" s="753">
        <f>K47*K44/2000</f>
        <v>0</v>
      </c>
    </row>
  </sheetData>
  <sheetProtection algorithmName="SHA-512" hashValue="o9lbQyRk7u+TkPxSRjKm+C/mVrlwWX0Y8+4IEdVHRywXma8fUWnzmOpoG8c8KhQp5aQSH7lmvgnu2gyCugitEg==" saltValue="jNSQ+/1mUkh4NcM2gm9LVQ==" spinCount="100000" sheet="1" objects="1" scenarios="1"/>
  <mergeCells count="14">
    <mergeCell ref="B48:D50"/>
    <mergeCell ref="B17:K17"/>
    <mergeCell ref="B37:K37"/>
    <mergeCell ref="B39:C39"/>
    <mergeCell ref="B40:D42"/>
    <mergeCell ref="B43:D44"/>
    <mergeCell ref="B45:D45"/>
    <mergeCell ref="B2:K2"/>
    <mergeCell ref="B3:K3"/>
    <mergeCell ref="B5:K5"/>
    <mergeCell ref="B9:K9"/>
    <mergeCell ref="C12:G12"/>
    <mergeCell ref="H12:K12"/>
    <mergeCell ref="B7:K7"/>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B050"/>
    <pageSetUpPr fitToPage="1"/>
  </sheetPr>
  <dimension ref="A1:AY31"/>
  <sheetViews>
    <sheetView showGridLines="0" workbookViewId="0"/>
  </sheetViews>
  <sheetFormatPr defaultColWidth="8.81640625" defaultRowHeight="12.5" x14ac:dyDescent="0.25"/>
  <cols>
    <col min="1" max="1" width="3" customWidth="1"/>
    <col min="2" max="2" width="19.453125" customWidth="1"/>
    <col min="3" max="3" width="39.453125" customWidth="1"/>
    <col min="4" max="4" width="17.453125" customWidth="1"/>
    <col min="5" max="5" width="18.453125" customWidth="1"/>
    <col min="6" max="6" width="2.453125" customWidth="1"/>
  </cols>
  <sheetData>
    <row r="1" spans="1:51" ht="18.75" customHeight="1" x14ac:dyDescent="0.25">
      <c r="A1" s="14"/>
      <c r="B1" s="867" t="str">
        <f>'2. Prelim'!B1:E1</f>
        <v>RPS/APS/CPS/CES 2023 Annual Compliance Workbook</v>
      </c>
      <c r="C1" s="867"/>
      <c r="D1" s="867"/>
      <c r="E1" s="867"/>
      <c r="F1" s="116"/>
      <c r="G1" s="116"/>
      <c r="H1" s="116"/>
      <c r="I1" s="116"/>
      <c r="J1" s="116"/>
      <c r="K1" s="116"/>
      <c r="L1" s="65"/>
      <c r="M1" s="65"/>
      <c r="N1" s="65"/>
      <c r="O1" s="65"/>
    </row>
    <row r="2" spans="1:51" ht="11.25" customHeight="1" thickBot="1" x14ac:dyDescent="0.4">
      <c r="A2" s="46"/>
      <c r="B2" s="15"/>
      <c r="C2" s="15"/>
      <c r="D2" s="15"/>
      <c r="E2" s="47"/>
      <c r="F2" s="15"/>
    </row>
    <row r="3" spans="1:51" s="25" customFormat="1" ht="19.5" customHeight="1" thickBot="1" x14ac:dyDescent="0.3">
      <c r="B3" s="805" t="s">
        <v>838</v>
      </c>
      <c r="C3" s="806"/>
      <c r="D3" s="806"/>
      <c r="E3" s="807"/>
      <c r="F3" s="30"/>
      <c r="G3" s="66"/>
      <c r="H3" s="66"/>
      <c r="I3" s="66"/>
      <c r="J3" s="66"/>
      <c r="K3" s="66"/>
      <c r="L3" s="66"/>
      <c r="M3" s="66"/>
      <c r="N3" s="66"/>
      <c r="O3" s="66"/>
    </row>
    <row r="4" spans="1:51" s="38" customFormat="1" ht="10.5" customHeight="1" x14ac:dyDescent="0.25">
      <c r="B4" s="384" t="s">
        <v>629</v>
      </c>
      <c r="C4" s="384"/>
      <c r="D4" s="384"/>
      <c r="E4" s="384"/>
      <c r="F4" s="30"/>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row>
    <row r="5" spans="1:51" ht="22.5" customHeight="1" x14ac:dyDescent="0.35">
      <c r="A5" s="22"/>
      <c r="B5" s="875">
        <f>'1. FilerInfo'!C18</f>
        <v>0</v>
      </c>
      <c r="C5" s="875"/>
      <c r="D5" s="875"/>
      <c r="E5" s="875"/>
      <c r="F5" s="117"/>
      <c r="G5" s="67"/>
      <c r="H5" s="67"/>
      <c r="I5" s="67"/>
      <c r="J5" s="67"/>
      <c r="K5" s="67"/>
      <c r="L5" s="67"/>
      <c r="M5" s="67"/>
      <c r="N5" s="67"/>
      <c r="O5" s="67"/>
    </row>
    <row r="6" spans="1:51" s="5" customFormat="1" ht="10.5" customHeight="1" x14ac:dyDescent="0.35">
      <c r="A6" s="23"/>
      <c r="B6" s="790"/>
      <c r="C6" s="790"/>
      <c r="D6" s="790"/>
      <c r="E6" s="790"/>
      <c r="F6" s="15"/>
    </row>
    <row r="7" spans="1:51" s="5" customFormat="1" ht="15" customHeight="1" x14ac:dyDescent="0.35">
      <c r="A7" s="879" t="s">
        <v>692</v>
      </c>
      <c r="B7" s="879"/>
      <c r="C7" s="879"/>
      <c r="D7" s="879"/>
      <c r="E7" s="879"/>
      <c r="F7" s="115"/>
      <c r="G7" s="115"/>
      <c r="H7" s="115"/>
      <c r="I7" s="115"/>
      <c r="J7" s="115"/>
      <c r="K7" s="115"/>
    </row>
    <row r="8" spans="1:51" ht="9.75" customHeight="1" x14ac:dyDescent="0.35">
      <c r="A8" s="15"/>
      <c r="B8" s="118"/>
      <c r="C8" s="119"/>
      <c r="D8" s="119"/>
      <c r="E8" s="118"/>
      <c r="F8" s="14"/>
    </row>
    <row r="9" spans="1:51" ht="5.5" customHeight="1" thickBot="1" x14ac:dyDescent="0.3">
      <c r="A9" s="14"/>
      <c r="B9" s="14"/>
      <c r="C9" s="14"/>
      <c r="D9" s="14"/>
      <c r="E9" s="14"/>
      <c r="F9" s="14"/>
    </row>
    <row r="10" spans="1:51" s="11" customFormat="1" ht="22.5" customHeight="1" thickBot="1" x14ac:dyDescent="0.3">
      <c r="B10" s="934" t="s">
        <v>839</v>
      </c>
      <c r="C10" s="935"/>
      <c r="D10" s="935"/>
      <c r="E10" s="935"/>
    </row>
    <row r="11" spans="1:51" s="11" customFormat="1" ht="9.75" customHeight="1" x14ac:dyDescent="0.25">
      <c r="A11" s="18"/>
      <c r="B11" s="385"/>
      <c r="C11" s="385"/>
      <c r="D11" s="385"/>
      <c r="E11" s="385"/>
      <c r="F11" s="18"/>
    </row>
    <row r="12" spans="1:51" s="12" customFormat="1" ht="9" x14ac:dyDescent="0.2">
      <c r="A12" s="716" t="s">
        <v>582</v>
      </c>
      <c r="B12" s="717" t="s">
        <v>583</v>
      </c>
      <c r="C12" s="717"/>
      <c r="D12" s="717" t="s">
        <v>622</v>
      </c>
      <c r="E12" s="717" t="s">
        <v>623</v>
      </c>
      <c r="F12" s="144"/>
    </row>
    <row r="13" spans="1:51" ht="103.5" customHeight="1" x14ac:dyDescent="0.35">
      <c r="A13" s="718"/>
      <c r="B13" s="937" t="s">
        <v>840</v>
      </c>
      <c r="C13" s="937"/>
      <c r="D13" s="719" t="s">
        <v>976</v>
      </c>
      <c r="E13" s="719" t="s">
        <v>975</v>
      </c>
      <c r="F13" s="14"/>
    </row>
    <row r="14" spans="1:51" s="135" customFormat="1" ht="15" customHeight="1" x14ac:dyDescent="0.25">
      <c r="A14" s="720">
        <v>1</v>
      </c>
      <c r="B14" s="936"/>
      <c r="C14" s="936"/>
      <c r="D14" s="721"/>
      <c r="E14" s="721"/>
      <c r="F14" s="131"/>
    </row>
    <row r="15" spans="1:51" s="135" customFormat="1" ht="15.5" x14ac:dyDescent="0.25">
      <c r="A15" s="720">
        <v>2</v>
      </c>
      <c r="B15" s="936"/>
      <c r="C15" s="936"/>
      <c r="D15" s="721"/>
      <c r="E15" s="721"/>
      <c r="F15" s="131"/>
    </row>
    <row r="16" spans="1:51" s="135" customFormat="1" ht="15.5" x14ac:dyDescent="0.25">
      <c r="A16" s="720">
        <v>3</v>
      </c>
      <c r="B16" s="936"/>
      <c r="C16" s="936"/>
      <c r="D16" s="721"/>
      <c r="E16" s="721"/>
      <c r="F16" s="131"/>
    </row>
    <row r="17" spans="1:6" s="135" customFormat="1" ht="15.5" x14ac:dyDescent="0.25">
      <c r="A17" s="720">
        <v>4</v>
      </c>
      <c r="B17" s="933"/>
      <c r="C17" s="933"/>
      <c r="D17" s="721"/>
      <c r="E17" s="721"/>
      <c r="F17" s="131"/>
    </row>
    <row r="18" spans="1:6" s="135" customFormat="1" ht="15.5" x14ac:dyDescent="0.25">
      <c r="A18" s="720">
        <v>5</v>
      </c>
      <c r="B18" s="933"/>
      <c r="C18" s="933"/>
      <c r="D18" s="721"/>
      <c r="E18" s="721"/>
      <c r="F18" s="131"/>
    </row>
    <row r="19" spans="1:6" s="135" customFormat="1" ht="15.5" x14ac:dyDescent="0.25">
      <c r="A19" s="720">
        <v>6</v>
      </c>
      <c r="B19" s="933"/>
      <c r="C19" s="933"/>
      <c r="D19" s="721"/>
      <c r="E19" s="721"/>
      <c r="F19" s="131"/>
    </row>
    <row r="20" spans="1:6" s="135" customFormat="1" ht="15.5" x14ac:dyDescent="0.25">
      <c r="A20" s="720">
        <v>7</v>
      </c>
      <c r="B20" s="933"/>
      <c r="C20" s="933"/>
      <c r="D20" s="721"/>
      <c r="E20" s="721"/>
      <c r="F20" s="131"/>
    </row>
    <row r="21" spans="1:6" s="135" customFormat="1" ht="15.5" x14ac:dyDescent="0.25">
      <c r="A21" s="720">
        <v>8</v>
      </c>
      <c r="B21" s="933"/>
      <c r="C21" s="933"/>
      <c r="D21" s="721"/>
      <c r="E21" s="721"/>
      <c r="F21" s="131"/>
    </row>
    <row r="22" spans="1:6" s="135" customFormat="1" ht="15.5" x14ac:dyDescent="0.25">
      <c r="A22" s="720">
        <v>9</v>
      </c>
      <c r="B22" s="933"/>
      <c r="C22" s="933"/>
      <c r="D22" s="721"/>
      <c r="E22" s="721"/>
      <c r="F22" s="131"/>
    </row>
    <row r="23" spans="1:6" s="135" customFormat="1" ht="15.5" x14ac:dyDescent="0.25">
      <c r="A23" s="720">
        <v>10</v>
      </c>
      <c r="B23" s="933"/>
      <c r="C23" s="933"/>
      <c r="D23" s="721"/>
      <c r="E23" s="721"/>
      <c r="F23" s="131"/>
    </row>
    <row r="24" spans="1:6" s="11" customFormat="1" ht="15" customHeight="1" x14ac:dyDescent="0.25">
      <c r="A24" s="232" t="s">
        <v>588</v>
      </c>
      <c r="B24" s="18"/>
      <c r="C24" s="145" t="s">
        <v>841</v>
      </c>
      <c r="D24" s="173">
        <f>SUM(D14:D23)</f>
        <v>0</v>
      </c>
      <c r="E24" s="173">
        <f>SUM(E14:E23)</f>
        <v>0</v>
      </c>
      <c r="F24" s="18"/>
    </row>
    <row r="25" spans="1:6" ht="9.75" customHeight="1" x14ac:dyDescent="0.3">
      <c r="A25" s="146"/>
      <c r="B25" s="14"/>
      <c r="C25" s="14"/>
      <c r="D25" s="14"/>
      <c r="E25" s="14"/>
      <c r="F25" s="14"/>
    </row>
    <row r="26" spans="1:6" ht="15" customHeight="1" x14ac:dyDescent="0.3">
      <c r="A26" s="120" t="s">
        <v>687</v>
      </c>
      <c r="B26" s="14"/>
      <c r="C26" s="14"/>
      <c r="D26" s="14"/>
      <c r="E26" s="14"/>
      <c r="F26" s="14"/>
    </row>
    <row r="27" spans="1:6" s="11" customFormat="1" ht="15" customHeight="1" x14ac:dyDescent="0.25">
      <c r="A27" s="18"/>
      <c r="B27" s="147" t="s">
        <v>842</v>
      </c>
      <c r="C27" s="148"/>
      <c r="D27" s="148"/>
      <c r="E27" s="148"/>
      <c r="F27" s="18"/>
    </row>
    <row r="28" spans="1:6" s="11" customFormat="1" ht="15" customHeight="1" x14ac:dyDescent="0.25">
      <c r="A28" s="18"/>
      <c r="B28" s="147" t="s">
        <v>843</v>
      </c>
      <c r="C28" s="148"/>
      <c r="D28" s="148"/>
      <c r="E28" s="148"/>
      <c r="F28" s="18"/>
    </row>
    <row r="29" spans="1:6" s="150" customFormat="1" ht="15" customHeight="1" x14ac:dyDescent="0.25">
      <c r="A29" s="149"/>
      <c r="C29" s="149"/>
      <c r="D29" s="149"/>
      <c r="E29" s="149"/>
      <c r="F29" s="149"/>
    </row>
    <row r="30" spans="1:6" s="150" customFormat="1" x14ac:dyDescent="0.25">
      <c r="A30" s="149"/>
      <c r="B30" s="149"/>
      <c r="C30" s="149"/>
      <c r="D30" s="149"/>
      <c r="E30" s="149"/>
      <c r="F30" s="149"/>
    </row>
    <row r="31" spans="1:6" s="11" customFormat="1" x14ac:dyDescent="0.25">
      <c r="A31" s="18"/>
      <c r="B31" s="18"/>
      <c r="C31" s="18"/>
      <c r="D31" s="18"/>
      <c r="E31" s="18"/>
      <c r="F31" s="18"/>
    </row>
  </sheetData>
  <sheetProtection algorithmName="SHA-512" hashValue="Kf28B4O2d68jKwBufzV2jEfS+NuxocZvy6K4rwVfxSd5MPt+K75rXmwonjc4mUgh6bYOf2KA7/htdWJfMCsKYw==" saltValue="tXJ1LgltwYRurbXxUoI5mA==" spinCount="100000" sheet="1" objects="1" scenarios="1"/>
  <protectedRanges>
    <protectedRange sqref="B14:E23" name="Range1"/>
  </protectedRanges>
  <mergeCells count="17">
    <mergeCell ref="B1:E1"/>
    <mergeCell ref="B5:E5"/>
    <mergeCell ref="B10:E10"/>
    <mergeCell ref="B18:C18"/>
    <mergeCell ref="B14:C14"/>
    <mergeCell ref="B15:C15"/>
    <mergeCell ref="B16:C16"/>
    <mergeCell ref="B17:C17"/>
    <mergeCell ref="B6:E6"/>
    <mergeCell ref="B3:E3"/>
    <mergeCell ref="B13:C13"/>
    <mergeCell ref="A7:E7"/>
    <mergeCell ref="B23:C23"/>
    <mergeCell ref="B20:C20"/>
    <mergeCell ref="B19:C19"/>
    <mergeCell ref="B21:C21"/>
    <mergeCell ref="B22:C22"/>
  </mergeCells>
  <phoneticPr fontId="21" type="noConversion"/>
  <printOptions horizontalCentered="1" verticalCentered="1"/>
  <pageMargins left="1.863" right="0.7" top="0.75" bottom="0.75" header="0.3" footer="0.3"/>
  <pageSetup scale="94" orientation="landscape" verticalDpi="300" r:id="rId1"/>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1975-F503-4C4D-B480-9FE628437EAC}">
  <sheetPr codeName="Sheet16">
    <tabColor rgb="FFFF9966"/>
    <pageSetUpPr fitToPage="1"/>
  </sheetPr>
  <dimension ref="A1:U39"/>
  <sheetViews>
    <sheetView showGridLines="0" workbookViewId="0"/>
  </sheetViews>
  <sheetFormatPr defaultColWidth="10.453125" defaultRowHeight="15.5" x14ac:dyDescent="0.35"/>
  <cols>
    <col min="1" max="1" width="2.453125" style="33" customWidth="1"/>
    <col min="2" max="2" width="13.453125" style="32" customWidth="1"/>
    <col min="3" max="3" width="33" style="31" customWidth="1"/>
    <col min="4" max="4" width="17.453125" style="31" customWidth="1"/>
    <col min="5" max="5" width="13.453125" style="31" customWidth="1"/>
    <col min="6" max="6" width="21.453125" style="31" customWidth="1"/>
    <col min="7" max="7" width="11.6328125" style="31" bestFit="1" customWidth="1"/>
    <col min="8" max="16384" width="10.453125" style="31"/>
  </cols>
  <sheetData>
    <row r="1" spans="1:21" s="70" customFormat="1" ht="18.75" customHeight="1" x14ac:dyDescent="0.25">
      <c r="A1" s="71"/>
      <c r="B1" s="867" t="str">
        <f>'2. Prelim'!B1:E1</f>
        <v>RPS/APS/CPS/CES 2023 Annual Compliance Workbook</v>
      </c>
      <c r="C1" s="867"/>
      <c r="D1" s="867"/>
      <c r="E1" s="867"/>
      <c r="F1" s="867"/>
      <c r="G1" s="867"/>
      <c r="H1" s="296"/>
      <c r="I1" s="296"/>
      <c r="J1" s="296"/>
      <c r="K1" s="296"/>
      <c r="L1" s="296"/>
      <c r="M1" s="296"/>
      <c r="N1" s="296"/>
      <c r="O1" s="296"/>
      <c r="P1" s="297"/>
      <c r="Q1" s="297"/>
    </row>
    <row r="2" spans="1:21" s="70" customFormat="1" ht="11.25" customHeight="1" thickBot="1" x14ac:dyDescent="0.4">
      <c r="A2" s="97"/>
      <c r="B2" s="62"/>
      <c r="C2" s="62"/>
      <c r="D2" s="62"/>
      <c r="E2" s="96"/>
      <c r="F2" s="62"/>
    </row>
    <row r="3" spans="1:21" s="239" customFormat="1" ht="19.5" customHeight="1" thickBot="1" x14ac:dyDescent="0.3">
      <c r="A3" s="238"/>
      <c r="B3" s="950" t="s">
        <v>838</v>
      </c>
      <c r="C3" s="951"/>
      <c r="D3" s="951"/>
      <c r="E3" s="951"/>
      <c r="F3" s="951"/>
      <c r="G3" s="952"/>
      <c r="H3" s="298"/>
      <c r="I3" s="298"/>
      <c r="J3" s="298"/>
      <c r="K3" s="298"/>
      <c r="L3" s="298"/>
      <c r="M3" s="298"/>
      <c r="N3" s="298"/>
      <c r="O3" s="298"/>
      <c r="P3" s="298"/>
      <c r="Q3" s="298"/>
    </row>
    <row r="4" spans="1:21" s="238" customFormat="1" ht="21.75" customHeight="1" x14ac:dyDescent="0.25">
      <c r="B4" s="390" t="s">
        <v>629</v>
      </c>
      <c r="C4" s="390"/>
      <c r="D4" s="390"/>
      <c r="E4" s="390"/>
      <c r="F4" s="390"/>
      <c r="G4" s="239"/>
      <c r="H4" s="239"/>
      <c r="I4" s="239"/>
      <c r="J4" s="239"/>
      <c r="K4" s="239"/>
      <c r="L4" s="239"/>
      <c r="M4" s="239"/>
      <c r="N4" s="239"/>
      <c r="O4" s="239"/>
      <c r="P4" s="239"/>
      <c r="Q4" s="239"/>
      <c r="R4" s="239"/>
      <c r="S4" s="239"/>
      <c r="T4" s="239"/>
      <c r="U4" s="239"/>
    </row>
    <row r="5" spans="1:21" s="70" customFormat="1" ht="22.5" customHeight="1" x14ac:dyDescent="0.35">
      <c r="A5" s="279"/>
      <c r="B5" s="899">
        <f>'1. FilerInfo'!C18</f>
        <v>0</v>
      </c>
      <c r="C5" s="900"/>
      <c r="D5" s="900"/>
      <c r="E5" s="900"/>
      <c r="F5" s="900"/>
      <c r="G5" s="900"/>
      <c r="H5" s="299"/>
      <c r="I5" s="299"/>
      <c r="J5" s="299"/>
      <c r="K5" s="299"/>
      <c r="L5" s="299"/>
      <c r="M5" s="299"/>
      <c r="N5" s="299"/>
      <c r="O5" s="299"/>
      <c r="P5" s="299"/>
      <c r="Q5" s="299"/>
    </row>
    <row r="6" spans="1:21" ht="11.25" customHeight="1" x14ac:dyDescent="0.35">
      <c r="A6" s="279"/>
      <c r="B6" s="901"/>
      <c r="C6" s="901"/>
      <c r="D6" s="901"/>
      <c r="E6" s="901"/>
      <c r="F6" s="901"/>
    </row>
    <row r="7" spans="1:21" ht="9" customHeight="1" x14ac:dyDescent="0.35">
      <c r="A7" s="61"/>
      <c r="B7" s="98"/>
      <c r="C7" s="99"/>
      <c r="D7" s="99"/>
      <c r="E7" s="99"/>
      <c r="F7" s="99"/>
    </row>
    <row r="8" spans="1:21" ht="18.75" customHeight="1" x14ac:dyDescent="0.35">
      <c r="A8" s="61"/>
      <c r="B8" s="953" t="s">
        <v>844</v>
      </c>
      <c r="C8" s="953"/>
      <c r="D8" s="953"/>
      <c r="E8" s="953"/>
      <c r="F8" s="953"/>
      <c r="G8" s="953"/>
    </row>
    <row r="9" spans="1:21" ht="7.5" customHeight="1" x14ac:dyDescent="0.35">
      <c r="A9" s="61"/>
      <c r="B9" s="901"/>
      <c r="C9" s="901"/>
      <c r="D9" s="901"/>
      <c r="E9" s="901"/>
      <c r="F9" s="901"/>
      <c r="G9" s="901"/>
    </row>
    <row r="10" spans="1:21" ht="9" customHeight="1" x14ac:dyDescent="0.35">
      <c r="A10" s="61"/>
      <c r="B10" s="151"/>
      <c r="C10" s="151"/>
      <c r="D10" s="151"/>
      <c r="E10" s="151"/>
      <c r="F10" s="151"/>
    </row>
    <row r="11" spans="1:21" ht="15.75" customHeight="1" x14ac:dyDescent="0.35">
      <c r="A11" s="61"/>
      <c r="B11" s="879" t="s">
        <v>692</v>
      </c>
      <c r="C11" s="879"/>
      <c r="D11" s="879"/>
      <c r="E11" s="879"/>
      <c r="F11" s="879"/>
      <c r="G11" s="879"/>
    </row>
    <row r="12" spans="1:21" x14ac:dyDescent="0.35">
      <c r="A12" s="61"/>
      <c r="B12" s="100"/>
      <c r="C12" s="100"/>
      <c r="D12" s="100"/>
      <c r="E12" s="100"/>
      <c r="F12" s="100"/>
    </row>
    <row r="13" spans="1:21" x14ac:dyDescent="0.35">
      <c r="A13" s="61"/>
      <c r="B13" s="941" t="s">
        <v>845</v>
      </c>
      <c r="C13" s="942"/>
      <c r="D13" s="942"/>
      <c r="E13" s="942"/>
      <c r="F13" s="942"/>
      <c r="G13" s="943"/>
    </row>
    <row r="14" spans="1:21" x14ac:dyDescent="0.35">
      <c r="A14" s="61"/>
      <c r="B14" s="103"/>
      <c r="C14" s="103"/>
      <c r="D14" s="103"/>
      <c r="E14" s="103"/>
      <c r="F14" s="62"/>
    </row>
    <row r="15" spans="1:21" ht="7.5" hidden="1" customHeight="1" x14ac:dyDescent="0.35">
      <c r="A15" s="61"/>
      <c r="B15" s="944"/>
      <c r="C15" s="944"/>
      <c r="D15" s="944"/>
      <c r="E15" s="944"/>
      <c r="F15" s="944"/>
      <c r="G15" s="944"/>
      <c r="H15" s="944"/>
    </row>
    <row r="16" spans="1:21" x14ac:dyDescent="0.35">
      <c r="A16" s="61"/>
      <c r="B16" s="107"/>
      <c r="C16" s="107"/>
      <c r="D16" s="107"/>
      <c r="E16" s="107"/>
      <c r="F16" s="107"/>
    </row>
    <row r="17" spans="1:7" ht="19.5" customHeight="1" x14ac:dyDescent="0.35">
      <c r="A17" s="62"/>
      <c r="B17" s="62"/>
      <c r="C17" s="945" t="s">
        <v>1011</v>
      </c>
      <c r="D17" s="945"/>
      <c r="E17" s="945"/>
      <c r="F17" s="945"/>
    </row>
    <row r="18" spans="1:7" ht="19.5" hidden="1" customHeight="1" x14ac:dyDescent="0.35">
      <c r="A18" s="62"/>
      <c r="B18" s="62"/>
      <c r="C18" s="722" t="s">
        <v>584</v>
      </c>
      <c r="D18" s="722" t="s">
        <v>622</v>
      </c>
      <c r="E18" s="722" t="s">
        <v>623</v>
      </c>
      <c r="F18" s="722" t="s">
        <v>624</v>
      </c>
    </row>
    <row r="19" spans="1:7" s="36" customFormat="1" ht="75" customHeight="1" x14ac:dyDescent="0.35">
      <c r="A19" s="152"/>
      <c r="B19" s="63"/>
      <c r="C19" s="723" t="s">
        <v>846</v>
      </c>
      <c r="D19" s="724" t="s">
        <v>847</v>
      </c>
      <c r="E19" s="724" t="s">
        <v>848</v>
      </c>
      <c r="F19" s="724" t="s">
        <v>849</v>
      </c>
    </row>
    <row r="20" spans="1:7" s="37" customFormat="1" x14ac:dyDescent="0.35">
      <c r="A20" s="96"/>
      <c r="B20" s="231" t="s">
        <v>565</v>
      </c>
      <c r="C20" s="725" t="s">
        <v>671</v>
      </c>
      <c r="D20" s="726">
        <f>'5. RPS I non-SCO'!J25</f>
        <v>0</v>
      </c>
      <c r="E20" s="300">
        <v>40</v>
      </c>
      <c r="F20" s="727">
        <f t="shared" ref="F20:F25" si="0">ROUND(D20*E20,2)</f>
        <v>0</v>
      </c>
      <c r="G20" s="339">
        <v>1</v>
      </c>
    </row>
    <row r="21" spans="1:7" s="37" customFormat="1" x14ac:dyDescent="0.35">
      <c r="A21" s="96"/>
      <c r="B21" s="231" t="s">
        <v>566</v>
      </c>
      <c r="C21" s="725" t="s">
        <v>674</v>
      </c>
      <c r="D21" s="726">
        <f>'6. SCO'!J25</f>
        <v>0</v>
      </c>
      <c r="E21" s="300">
        <v>330</v>
      </c>
      <c r="F21" s="727">
        <f t="shared" si="0"/>
        <v>0</v>
      </c>
      <c r="G21" s="339">
        <v>2</v>
      </c>
    </row>
    <row r="22" spans="1:7" s="37" customFormat="1" x14ac:dyDescent="0.35">
      <c r="A22" s="96"/>
      <c r="B22" s="231" t="s">
        <v>568</v>
      </c>
      <c r="C22" s="725" t="s">
        <v>677</v>
      </c>
      <c r="D22" s="726">
        <f>'7. SCO-II'!K25</f>
        <v>0</v>
      </c>
      <c r="E22" s="300">
        <v>271</v>
      </c>
      <c r="F22" s="727">
        <f t="shared" si="0"/>
        <v>0</v>
      </c>
      <c r="G22" s="339">
        <v>3</v>
      </c>
    </row>
    <row r="23" spans="1:7" s="37" customFormat="1" x14ac:dyDescent="0.35">
      <c r="A23" s="96"/>
      <c r="B23" s="231" t="s">
        <v>569</v>
      </c>
      <c r="C23" s="725" t="s">
        <v>679</v>
      </c>
      <c r="D23" s="726">
        <f>'8. RPS II RenEn'!H25</f>
        <v>0</v>
      </c>
      <c r="E23" s="300">
        <v>33.06</v>
      </c>
      <c r="F23" s="727">
        <f t="shared" si="0"/>
        <v>0</v>
      </c>
      <c r="G23" s="339">
        <v>4</v>
      </c>
    </row>
    <row r="24" spans="1:7" s="37" customFormat="1" x14ac:dyDescent="0.35">
      <c r="A24" s="96"/>
      <c r="B24" s="231" t="s">
        <v>570</v>
      </c>
      <c r="C24" s="725" t="s">
        <v>681</v>
      </c>
      <c r="D24" s="726">
        <f>'9. RPS II WasteEn'!H25</f>
        <v>0</v>
      </c>
      <c r="E24" s="300">
        <v>33.06</v>
      </c>
      <c r="F24" s="727">
        <f t="shared" si="0"/>
        <v>0</v>
      </c>
      <c r="G24" s="339">
        <v>5</v>
      </c>
    </row>
    <row r="25" spans="1:7" s="37" customFormat="1" x14ac:dyDescent="0.35">
      <c r="A25" s="96"/>
      <c r="B25" s="231" t="s">
        <v>571</v>
      </c>
      <c r="C25" s="725" t="s">
        <v>850</v>
      </c>
      <c r="D25" s="726">
        <f>'10. APS'!H25</f>
        <v>0</v>
      </c>
      <c r="E25" s="300">
        <v>26.46</v>
      </c>
      <c r="F25" s="727">
        <f t="shared" si="0"/>
        <v>0</v>
      </c>
      <c r="G25" s="339">
        <v>6</v>
      </c>
    </row>
    <row r="26" spans="1:7" s="37" customFormat="1" x14ac:dyDescent="0.35">
      <c r="A26" s="96"/>
      <c r="B26" s="231"/>
      <c r="C26" s="725" t="s">
        <v>851</v>
      </c>
      <c r="D26" s="726">
        <f>'11. CPS'!J25</f>
        <v>0</v>
      </c>
      <c r="E26" s="300">
        <v>45</v>
      </c>
      <c r="F26" s="727">
        <f>ROUND(D26*E26,2)</f>
        <v>0</v>
      </c>
      <c r="G26" s="339">
        <v>7</v>
      </c>
    </row>
    <row r="27" spans="1:7" s="35" customFormat="1" ht="21" customHeight="1" x14ac:dyDescent="0.35">
      <c r="A27" s="109"/>
      <c r="B27" s="231">
        <v>7</v>
      </c>
      <c r="C27" s="153"/>
      <c r="D27" s="154"/>
      <c r="E27" s="728" t="s">
        <v>852</v>
      </c>
      <c r="F27" s="727">
        <f>SUM(F20:F26)</f>
        <v>0</v>
      </c>
      <c r="G27" s="340" t="s">
        <v>588</v>
      </c>
    </row>
    <row r="28" spans="1:7" s="35" customFormat="1" ht="13" x14ac:dyDescent="0.3">
      <c r="A28" s="109"/>
      <c r="B28" s="61"/>
      <c r="C28" s="153"/>
      <c r="D28" s="154"/>
      <c r="E28" s="155"/>
      <c r="F28" s="155"/>
    </row>
    <row r="29" spans="1:7" s="35" customFormat="1" ht="13" x14ac:dyDescent="0.3">
      <c r="A29" s="109"/>
      <c r="B29" s="61"/>
      <c r="C29" s="153"/>
      <c r="D29" s="154"/>
      <c r="E29" s="155"/>
      <c r="F29" s="155"/>
    </row>
    <row r="30" spans="1:7" s="35" customFormat="1" x14ac:dyDescent="0.3">
      <c r="A30" s="109"/>
      <c r="B30" s="61"/>
      <c r="C30" s="945" t="s">
        <v>1012</v>
      </c>
      <c r="D30" s="945"/>
      <c r="E30" s="945"/>
      <c r="F30" s="945"/>
    </row>
    <row r="31" spans="1:7" s="159" customFormat="1" ht="43.5" x14ac:dyDescent="0.35">
      <c r="A31" s="156"/>
      <c r="B31" s="158"/>
      <c r="C31" s="723" t="s">
        <v>853</v>
      </c>
      <c r="D31" s="724" t="s">
        <v>847</v>
      </c>
      <c r="E31" s="724" t="s">
        <v>848</v>
      </c>
      <c r="F31" s="724" t="s">
        <v>854</v>
      </c>
    </row>
    <row r="32" spans="1:7" x14ac:dyDescent="0.35">
      <c r="A32" s="61"/>
      <c r="B32" s="311" t="s">
        <v>565</v>
      </c>
      <c r="C32" s="725" t="s">
        <v>853</v>
      </c>
      <c r="D32" s="726">
        <f>'12. CES'!H25</f>
        <v>0</v>
      </c>
      <c r="E32" s="300">
        <v>35</v>
      </c>
      <c r="F32" s="727">
        <f>ROUND(D32*E32,2)</f>
        <v>0</v>
      </c>
      <c r="G32" s="341">
        <v>1</v>
      </c>
    </row>
    <row r="33" spans="1:7" x14ac:dyDescent="0.35">
      <c r="A33" s="61"/>
      <c r="B33" s="311" t="s">
        <v>565</v>
      </c>
      <c r="C33" s="725" t="s">
        <v>855</v>
      </c>
      <c r="D33" s="726">
        <f>'13. CES-E'!H25</f>
        <v>0</v>
      </c>
      <c r="E33" s="300">
        <v>10</v>
      </c>
      <c r="F33" s="727">
        <f>ROUND(D33*E33,2)</f>
        <v>0</v>
      </c>
      <c r="G33" s="341">
        <v>1</v>
      </c>
    </row>
    <row r="34" spans="1:7" s="34" customFormat="1" x14ac:dyDescent="0.35">
      <c r="A34" s="63"/>
      <c r="B34" s="64"/>
      <c r="C34" s="153"/>
      <c r="D34" s="154"/>
      <c r="E34" s="728" t="s">
        <v>852</v>
      </c>
      <c r="F34" s="727">
        <f>SUM(F32:F33)</f>
        <v>0</v>
      </c>
      <c r="G34" s="342" t="s">
        <v>588</v>
      </c>
    </row>
    <row r="35" spans="1:7" s="34" customFormat="1" ht="6" customHeight="1" x14ac:dyDescent="0.35">
      <c r="A35" s="63"/>
      <c r="B35" s="64"/>
      <c r="C35" s="153"/>
      <c r="D35" s="154"/>
      <c r="E35" s="301"/>
      <c r="F35" s="302"/>
    </row>
    <row r="36" spans="1:7" s="159" customFormat="1" ht="83.25" customHeight="1" x14ac:dyDescent="0.35">
      <c r="A36" s="156"/>
      <c r="B36" s="157"/>
      <c r="C36" s="946" t="s">
        <v>856</v>
      </c>
      <c r="D36" s="946"/>
      <c r="E36" s="946"/>
      <c r="F36" s="946"/>
    </row>
    <row r="37" spans="1:7" s="159" customFormat="1" ht="6.75" customHeight="1" x14ac:dyDescent="0.35">
      <c r="A37" s="156"/>
      <c r="B37" s="157"/>
      <c r="C37" s="157"/>
      <c r="D37" s="158"/>
      <c r="E37" s="158"/>
      <c r="F37" s="158"/>
    </row>
    <row r="38" spans="1:7" ht="15.75" customHeight="1" x14ac:dyDescent="0.35">
      <c r="A38" s="61"/>
      <c r="B38" s="62"/>
      <c r="C38" s="947" t="s">
        <v>857</v>
      </c>
      <c r="D38" s="948"/>
      <c r="E38" s="948"/>
      <c r="F38" s="949"/>
    </row>
    <row r="39" spans="1:7" ht="33.75" customHeight="1" x14ac:dyDescent="0.35">
      <c r="A39" s="61"/>
      <c r="B39" s="97"/>
      <c r="C39" s="938" t="s">
        <v>858</v>
      </c>
      <c r="D39" s="939"/>
      <c r="E39" s="939"/>
      <c r="F39" s="940"/>
    </row>
  </sheetData>
  <sheetProtection algorithmName="SHA-512" hashValue="TCtjBiHS+F/9KCXLpmNppIboVTSZLkaPYxMwoLNkPUrzQGE1v65loHOHemhxwkbK4yyKQ0NpB/vd/1wtNxycRQ==" saltValue="MpClciMjtQoWTsz2kEozog==" spinCount="100000" sheet="1" objects="1" scenarios="1"/>
  <protectedRanges>
    <protectedRange sqref="E28 E38:E39 F20:F26 F32:F33" name="Range1"/>
  </protectedRanges>
  <mergeCells count="14">
    <mergeCell ref="B9:G9"/>
    <mergeCell ref="B1:G1"/>
    <mergeCell ref="B3:G3"/>
    <mergeCell ref="B5:G5"/>
    <mergeCell ref="B6:F6"/>
    <mergeCell ref="B8:G8"/>
    <mergeCell ref="B11:G11"/>
    <mergeCell ref="C39:F39"/>
    <mergeCell ref="B13:G13"/>
    <mergeCell ref="B15:H15"/>
    <mergeCell ref="C17:F17"/>
    <mergeCell ref="C30:F30"/>
    <mergeCell ref="C36:F36"/>
    <mergeCell ref="C38:F38"/>
  </mergeCells>
  <printOptions horizontalCentered="1"/>
  <pageMargins left="0.25" right="0.25" top="0.75" bottom="0.75" header="0.3" footer="0.3"/>
  <pageSetup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F3AA-4EE1-45CA-B3CB-547B7371C7B8}">
  <sheetPr codeName="Sheet18">
    <tabColor theme="0"/>
    <pageSetUpPr fitToPage="1"/>
  </sheetPr>
  <dimension ref="A1:CH50"/>
  <sheetViews>
    <sheetView showGridLines="0" showWhiteSpace="0" zoomScale="80" zoomScaleNormal="70" zoomScaleSheetLayoutView="100" zoomScalePageLayoutView="70" workbookViewId="0"/>
  </sheetViews>
  <sheetFormatPr defaultColWidth="8.81640625" defaultRowHeight="12.5" x14ac:dyDescent="0.25"/>
  <cols>
    <col min="1" max="1" width="14.81640625" style="70" customWidth="1"/>
    <col min="2" max="2" width="30.453125" style="70" customWidth="1"/>
    <col min="3" max="3" width="47.81640625" style="70" customWidth="1"/>
    <col min="4" max="4" width="11" style="70" customWidth="1"/>
    <col min="5" max="5" width="24.453125" style="70" customWidth="1"/>
    <col min="6" max="6" width="14.453125" style="70" customWidth="1"/>
    <col min="7" max="7" width="7" style="70" customWidth="1"/>
    <col min="8" max="16384" width="8.81640625" style="70"/>
  </cols>
  <sheetData>
    <row r="1" spans="1:86" s="239" customFormat="1" ht="15" x14ac:dyDescent="0.25">
      <c r="A1" s="238"/>
      <c r="B1" s="958" t="s">
        <v>552</v>
      </c>
      <c r="C1" s="958"/>
      <c r="D1" s="958"/>
      <c r="E1" s="958"/>
      <c r="F1" s="223"/>
    </row>
    <row r="2" spans="1:86" s="239" customFormat="1" ht="15" x14ac:dyDescent="0.25">
      <c r="A2" s="238"/>
      <c r="B2" s="958" t="s">
        <v>553</v>
      </c>
      <c r="C2" s="958"/>
      <c r="D2" s="958"/>
      <c r="E2" s="958"/>
      <c r="F2" s="240"/>
    </row>
    <row r="3" spans="1:86" s="239" customFormat="1" ht="15" x14ac:dyDescent="0.25">
      <c r="A3" s="238"/>
      <c r="B3" s="959" t="s">
        <v>554</v>
      </c>
      <c r="C3" s="959"/>
      <c r="D3" s="959"/>
      <c r="E3" s="959"/>
      <c r="F3" s="223"/>
    </row>
    <row r="4" spans="1:86" s="239" customFormat="1" ht="17.5" x14ac:dyDescent="0.25">
      <c r="A4" s="241"/>
      <c r="B4" s="960" t="s">
        <v>859</v>
      </c>
      <c r="C4" s="960"/>
      <c r="D4" s="960"/>
      <c r="E4" s="960"/>
      <c r="F4" s="238"/>
    </row>
    <row r="5" spans="1:86" s="239" customFormat="1" ht="17.5" x14ac:dyDescent="0.25">
      <c r="A5" s="238"/>
      <c r="B5" s="391"/>
      <c r="C5" s="392" t="s">
        <v>556</v>
      </c>
      <c r="D5" s="391"/>
      <c r="E5" s="391"/>
      <c r="F5" s="243"/>
    </row>
    <row r="6" spans="1:86" s="239" customFormat="1" ht="17.5" x14ac:dyDescent="0.25">
      <c r="A6" s="238"/>
      <c r="B6" s="867" t="str">
        <f>'2. Prelim'!B1:E1</f>
        <v>RPS/APS/CPS/CES 2023 Annual Compliance Workbook</v>
      </c>
      <c r="C6" s="867"/>
      <c r="D6" s="867"/>
      <c r="E6" s="867"/>
      <c r="F6" s="116"/>
      <c r="G6" s="116"/>
    </row>
    <row r="7" spans="1:86" s="239" customFormat="1" ht="17.5" x14ac:dyDescent="0.25">
      <c r="A7" s="238"/>
      <c r="B7" s="867">
        <f>'2. Prelim'!B7:E7</f>
        <v>0</v>
      </c>
      <c r="C7" s="867"/>
      <c r="D7" s="867"/>
      <c r="E7" s="867"/>
      <c r="F7" s="116"/>
      <c r="G7" s="116"/>
      <c r="H7" s="70"/>
      <c r="I7" s="70"/>
    </row>
    <row r="8" spans="1:86" s="239" customFormat="1" ht="16.5" x14ac:dyDescent="0.25">
      <c r="A8" s="238"/>
      <c r="B8" s="954" t="s">
        <v>561</v>
      </c>
      <c r="C8" s="954"/>
      <c r="D8" s="954"/>
      <c r="E8" s="954"/>
      <c r="F8" s="224"/>
    </row>
    <row r="9" spans="1:86" s="239" customFormat="1" ht="23.25" customHeight="1" x14ac:dyDescent="0.25">
      <c r="B9" s="954" t="s">
        <v>860</v>
      </c>
      <c r="C9" s="954"/>
      <c r="D9" s="954"/>
      <c r="E9" s="954"/>
      <c r="F9" s="240"/>
    </row>
    <row r="10" spans="1:86" s="239" customFormat="1" ht="22.5" customHeight="1" x14ac:dyDescent="0.25">
      <c r="B10" s="776" t="s">
        <v>560</v>
      </c>
      <c r="C10" s="776"/>
      <c r="D10" s="776"/>
      <c r="E10" s="776"/>
      <c r="F10" s="240"/>
    </row>
    <row r="11" spans="1:86" s="239" customFormat="1" ht="22.5" customHeight="1" x14ac:dyDescent="0.25">
      <c r="C11" s="394" t="s">
        <v>559</v>
      </c>
      <c r="F11" s="335"/>
      <c r="G11" s="335"/>
      <c r="H11" s="335"/>
      <c r="I11" s="335"/>
    </row>
    <row r="12" spans="1:86" s="239" customFormat="1" ht="7.5" customHeight="1" thickBot="1" x14ac:dyDescent="0.3">
      <c r="A12" s="241"/>
      <c r="B12" s="242"/>
      <c r="C12" s="238"/>
      <c r="D12" s="238"/>
      <c r="E12" s="238"/>
      <c r="F12" s="238"/>
    </row>
    <row r="13" spans="1:86" s="239" customFormat="1" ht="17" thickBot="1" x14ac:dyDescent="0.3">
      <c r="A13" s="238"/>
      <c r="B13" s="955" t="s">
        <v>861</v>
      </c>
      <c r="C13" s="956"/>
      <c r="D13" s="956"/>
      <c r="E13" s="957"/>
      <c r="F13" s="223"/>
    </row>
    <row r="14" spans="1:86" s="239" customFormat="1" ht="16.5" x14ac:dyDescent="0.25">
      <c r="A14" s="238"/>
      <c r="B14" s="393"/>
      <c r="C14" s="393"/>
      <c r="D14" s="393"/>
      <c r="E14" s="393"/>
      <c r="F14" s="223"/>
    </row>
    <row r="15" spans="1:86" s="238" customFormat="1" ht="15.75" customHeight="1" x14ac:dyDescent="0.25">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row>
    <row r="16" spans="1:86" s="238" customFormat="1" ht="15.75" customHeight="1" x14ac:dyDescent="0.25">
      <c r="B16" s="963" t="s">
        <v>862</v>
      </c>
      <c r="C16" s="964"/>
      <c r="D16" s="964"/>
      <c r="E16" s="965"/>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row>
    <row r="17" spans="1:86" s="238" customFormat="1" ht="15.75" customHeight="1" x14ac:dyDescent="0.25">
      <c r="B17" s="244"/>
      <c r="C17" s="244"/>
      <c r="D17" s="244"/>
      <c r="E17" s="244"/>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row>
    <row r="18" spans="1:86" s="238" customFormat="1" ht="9" customHeight="1" x14ac:dyDescent="0.15">
      <c r="A18" s="245"/>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row>
    <row r="19" spans="1:86" s="239" customFormat="1" ht="70.5" customHeight="1" x14ac:dyDescent="0.3">
      <c r="A19" s="217"/>
      <c r="B19" s="966" t="s">
        <v>863</v>
      </c>
      <c r="C19" s="967"/>
      <c r="D19" s="967"/>
      <c r="E19" s="968"/>
      <c r="H19" s="246"/>
    </row>
    <row r="20" spans="1:86" s="238" customFormat="1" ht="13.5" thickBot="1" x14ac:dyDescent="0.35">
      <c r="A20" s="217"/>
      <c r="B20" s="247"/>
      <c r="C20" s="247"/>
      <c r="D20" s="247"/>
      <c r="E20" s="247"/>
      <c r="G20" s="239"/>
      <c r="H20" s="246"/>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row>
    <row r="21" spans="1:86" s="239" customFormat="1" ht="21.75" customHeight="1" thickBot="1" x14ac:dyDescent="0.35">
      <c r="A21" s="217"/>
      <c r="B21" s="787">
        <f>'1. FilerInfo'!C18</f>
        <v>0</v>
      </c>
      <c r="C21" s="868"/>
      <c r="D21" s="868"/>
      <c r="E21" s="869"/>
      <c r="F21"/>
      <c r="G21"/>
      <c r="H21"/>
      <c r="I21"/>
      <c r="J21"/>
    </row>
    <row r="22" spans="1:86" s="239" customFormat="1" ht="21.75" customHeight="1" x14ac:dyDescent="0.3">
      <c r="A22" s="217"/>
      <c r="B22" s="249"/>
      <c r="D22" s="217"/>
      <c r="E22" s="217"/>
      <c r="F22" s="248"/>
      <c r="G22" s="248"/>
      <c r="H22" s="246"/>
    </row>
    <row r="23" spans="1:86" s="239" customFormat="1" ht="21.75" customHeight="1" x14ac:dyDescent="0.3">
      <c r="A23" s="217"/>
      <c r="C23" s="250" t="s">
        <v>864</v>
      </c>
      <c r="D23" s="249"/>
      <c r="E23" s="249"/>
      <c r="F23" s="248"/>
      <c r="G23" s="248"/>
      <c r="H23" s="246"/>
    </row>
    <row r="24" spans="1:86" s="239" customFormat="1" ht="18" customHeight="1" x14ac:dyDescent="0.3">
      <c r="A24" s="217"/>
      <c r="B24" s="251"/>
      <c r="D24" s="238"/>
      <c r="E24" s="238"/>
      <c r="F24" s="238"/>
      <c r="H24" s="246"/>
    </row>
    <row r="25" spans="1:86" s="252" customFormat="1" ht="63" customHeight="1" x14ac:dyDescent="0.35">
      <c r="A25" s="972" t="s">
        <v>865</v>
      </c>
      <c r="B25" s="972"/>
      <c r="C25" s="972"/>
      <c r="D25" s="972"/>
      <c r="E25" s="972"/>
      <c r="F25" s="972"/>
    </row>
    <row r="26" spans="1:86" s="252" customFormat="1" ht="15.5" x14ac:dyDescent="0.35">
      <c r="A26" s="389"/>
      <c r="B26" s="389"/>
      <c r="C26" s="389"/>
      <c r="D26" s="389"/>
      <c r="E26" s="389"/>
      <c r="F26" s="389"/>
    </row>
    <row r="27" spans="1:86" s="252" customFormat="1" ht="15.5" x14ac:dyDescent="0.35">
      <c r="A27" s="253"/>
      <c r="B27" s="254"/>
      <c r="C27" s="255"/>
      <c r="D27" s="255"/>
      <c r="E27" s="255"/>
      <c r="F27" s="255"/>
    </row>
    <row r="28" spans="1:86" s="252" customFormat="1" ht="16" thickBot="1" x14ac:dyDescent="0.4">
      <c r="A28" s="961" t="s">
        <v>866</v>
      </c>
      <c r="B28" s="961"/>
      <c r="C28" s="256"/>
      <c r="D28" s="257" t="s">
        <v>867</v>
      </c>
      <c r="E28" s="962"/>
      <c r="F28" s="962"/>
    </row>
    <row r="29" spans="1:86" s="259" customFormat="1" ht="24.75" customHeight="1" x14ac:dyDescent="0.25">
      <c r="A29" s="961" t="s">
        <v>868</v>
      </c>
      <c r="B29" s="961"/>
      <c r="C29" s="261">
        <f>'1. FilerInfo'!C44</f>
        <v>0</v>
      </c>
      <c r="D29" s="258"/>
      <c r="E29" s="258"/>
      <c r="F29" s="258"/>
    </row>
    <row r="30" spans="1:86" s="252" customFormat="1" ht="15.5" x14ac:dyDescent="0.35">
      <c r="A30" s="260"/>
      <c r="B30" s="255"/>
      <c r="C30" s="255"/>
      <c r="D30" s="255"/>
      <c r="E30" s="255"/>
      <c r="F30" s="255"/>
    </row>
    <row r="31" spans="1:86" s="252" customFormat="1" ht="15.5" x14ac:dyDescent="0.35">
      <c r="A31" s="260"/>
      <c r="B31" s="255"/>
      <c r="C31" s="255"/>
      <c r="D31" s="255"/>
      <c r="E31" s="255"/>
      <c r="F31" s="255"/>
    </row>
    <row r="32" spans="1:86" s="252" customFormat="1" ht="49.5" customHeight="1" x14ac:dyDescent="0.35">
      <c r="A32" s="972" t="s">
        <v>869</v>
      </c>
      <c r="B32" s="972"/>
      <c r="C32" s="972"/>
      <c r="D32" s="972"/>
      <c r="E32" s="972"/>
      <c r="F32" s="972"/>
    </row>
    <row r="33" spans="1:6" s="252" customFormat="1" ht="16.5" customHeight="1" x14ac:dyDescent="0.35">
      <c r="A33" s="389"/>
      <c r="B33" s="389"/>
      <c r="C33" s="389"/>
      <c r="D33" s="389"/>
      <c r="E33" s="389"/>
      <c r="F33" s="389"/>
    </row>
    <row r="34" spans="1:6" s="252" customFormat="1" ht="60.75" customHeight="1" x14ac:dyDescent="0.35">
      <c r="A34" s="969" t="s">
        <v>870</v>
      </c>
      <c r="B34" s="969"/>
      <c r="C34" s="969"/>
      <c r="D34" s="969"/>
      <c r="E34" s="969"/>
      <c r="F34" s="969"/>
    </row>
    <row r="35" spans="1:6" s="252" customFormat="1" ht="15.5" x14ac:dyDescent="0.35">
      <c r="A35" s="253"/>
      <c r="B35" s="254"/>
      <c r="C35" s="254"/>
      <c r="D35" s="254"/>
      <c r="E35" s="254"/>
      <c r="F35" s="254"/>
    </row>
    <row r="36" spans="1:6" s="252" customFormat="1" ht="15.5" x14ac:dyDescent="0.35">
      <c r="A36" s="253"/>
      <c r="B36" s="254"/>
      <c r="C36" s="255"/>
      <c r="D36" s="255"/>
      <c r="E36" s="255"/>
      <c r="F36" s="255"/>
    </row>
    <row r="37" spans="1:6" s="252" customFormat="1" ht="16" thickBot="1" x14ac:dyDescent="0.4">
      <c r="A37" s="961" t="s">
        <v>866</v>
      </c>
      <c r="B37" s="961"/>
      <c r="C37" s="256"/>
      <c r="D37" s="257" t="s">
        <v>867</v>
      </c>
      <c r="E37" s="962"/>
      <c r="F37" s="962"/>
    </row>
    <row r="38" spans="1:6" s="263" customFormat="1" ht="24.75" customHeight="1" x14ac:dyDescent="0.25">
      <c r="A38" s="961" t="s">
        <v>868</v>
      </c>
      <c r="B38" s="961"/>
      <c r="C38" s="261">
        <f>'1. FilerInfo'!C44</f>
        <v>0</v>
      </c>
      <c r="D38" s="262"/>
      <c r="E38" s="262"/>
      <c r="F38" s="262"/>
    </row>
    <row r="39" spans="1:6" x14ac:dyDescent="0.25">
      <c r="A39" s="264"/>
      <c r="B39" s="264"/>
      <c r="C39" s="264"/>
      <c r="D39" s="264"/>
      <c r="E39" s="264"/>
      <c r="F39" s="264"/>
    </row>
    <row r="40" spans="1:6" x14ac:dyDescent="0.25">
      <c r="A40" s="264"/>
      <c r="B40" s="264"/>
      <c r="C40" s="264"/>
      <c r="D40" s="264"/>
      <c r="E40" s="264"/>
      <c r="F40" s="264"/>
    </row>
    <row r="41" spans="1:6" ht="17.5" x14ac:dyDescent="0.35">
      <c r="A41" s="307"/>
      <c r="B41" s="307"/>
      <c r="C41" s="308" t="s">
        <v>871</v>
      </c>
      <c r="D41" s="307"/>
      <c r="E41" s="307"/>
      <c r="F41" s="307"/>
    </row>
    <row r="42" spans="1:6" x14ac:dyDescent="0.25">
      <c r="A42" s="307"/>
      <c r="B42" s="307"/>
      <c r="C42" s="307"/>
      <c r="D42" s="307"/>
      <c r="E42" s="307"/>
      <c r="F42" s="307"/>
    </row>
    <row r="43" spans="1:6" ht="94.5" customHeight="1" x14ac:dyDescent="0.25">
      <c r="A43" s="969" t="s">
        <v>992</v>
      </c>
      <c r="B43" s="969"/>
      <c r="C43" s="969"/>
      <c r="D43" s="969"/>
      <c r="E43" s="969"/>
      <c r="F43" s="969"/>
    </row>
    <row r="46" spans="1:6" ht="16" thickBot="1" x14ac:dyDescent="0.4">
      <c r="A46" s="970" t="s">
        <v>866</v>
      </c>
      <c r="B46" s="970"/>
      <c r="C46" s="309"/>
      <c r="D46" s="310" t="s">
        <v>867</v>
      </c>
      <c r="E46" s="971"/>
      <c r="F46" s="971"/>
    </row>
    <row r="47" spans="1:6" ht="29.25" customHeight="1" x14ac:dyDescent="0.25">
      <c r="A47" s="961" t="s">
        <v>868</v>
      </c>
      <c r="B47" s="961"/>
      <c r="C47" s="261">
        <f>'1. FilerInfo'!C44</f>
        <v>0</v>
      </c>
      <c r="D47" s="262"/>
      <c r="E47" s="262"/>
      <c r="F47" s="262"/>
    </row>
    <row r="48" spans="1:6" x14ac:dyDescent="0.25">
      <c r="A48" s="71"/>
      <c r="B48" s="71"/>
      <c r="C48" s="71"/>
      <c r="D48" s="71"/>
      <c r="E48" s="71"/>
      <c r="F48" s="71"/>
    </row>
    <row r="49" spans="1:6" x14ac:dyDescent="0.25">
      <c r="A49" s="71"/>
      <c r="B49" s="71"/>
      <c r="C49" s="71"/>
      <c r="D49" s="71"/>
      <c r="E49" s="71"/>
      <c r="F49" s="71"/>
    </row>
    <row r="50" spans="1:6" x14ac:dyDescent="0.25">
      <c r="A50" s="71"/>
      <c r="B50" s="71"/>
      <c r="C50" s="71"/>
      <c r="D50" s="71"/>
      <c r="E50" s="71"/>
      <c r="F50" s="71"/>
    </row>
  </sheetData>
  <sheetProtection algorithmName="SHA-512" hashValue="bIeUXv6g7uYUcGT4A+FwRjhFFcW/htFfH2ZvvMKRu0ldwVRM1ILQUAaLIyqXSD3n+0noFo3JE9JeL1zVBhnjvQ==" saltValue="nF0WE7FTIhHXaB/CwLyJWw==" spinCount="100000" sheet="1" objects="1" scenarios="1"/>
  <mergeCells count="26">
    <mergeCell ref="A47:B47"/>
    <mergeCell ref="A37:B37"/>
    <mergeCell ref="E37:F37"/>
    <mergeCell ref="B16:E16"/>
    <mergeCell ref="B19:E19"/>
    <mergeCell ref="B21:E21"/>
    <mergeCell ref="A43:F43"/>
    <mergeCell ref="A46:B46"/>
    <mergeCell ref="E46:F46"/>
    <mergeCell ref="A34:F34"/>
    <mergeCell ref="A38:B38"/>
    <mergeCell ref="E28:F28"/>
    <mergeCell ref="A29:B29"/>
    <mergeCell ref="A32:F32"/>
    <mergeCell ref="A25:F25"/>
    <mergeCell ref="A28:B28"/>
    <mergeCell ref="B9:E9"/>
    <mergeCell ref="B13:E13"/>
    <mergeCell ref="B10:E10"/>
    <mergeCell ref="B1:E1"/>
    <mergeCell ref="B2:E2"/>
    <mergeCell ref="B3:E3"/>
    <mergeCell ref="B4:E4"/>
    <mergeCell ref="B7:E7"/>
    <mergeCell ref="B6:E6"/>
    <mergeCell ref="B8:E8"/>
  </mergeCells>
  <printOptions horizontalCentered="1"/>
  <pageMargins left="0.25" right="0.25" top="0.75" bottom="0.75" header="0.3" footer="0.3"/>
  <pageSetup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B194-B3C1-48BE-8640-12848FF12173}">
  <sheetPr codeName="Sheet19">
    <tabColor theme="0"/>
    <pageSetUpPr fitToPage="1"/>
  </sheetPr>
  <dimension ref="A1:I60"/>
  <sheetViews>
    <sheetView showGridLines="0" showWhiteSpace="0" zoomScale="80" zoomScaleNormal="80" workbookViewId="0">
      <selection activeCell="B12" sqref="B12:I12"/>
    </sheetView>
  </sheetViews>
  <sheetFormatPr defaultColWidth="8.81640625" defaultRowHeight="12.5" x14ac:dyDescent="0.25"/>
  <cols>
    <col min="1" max="1" width="4.453125" style="70" customWidth="1"/>
    <col min="2" max="2" width="14.81640625" style="70" customWidth="1"/>
    <col min="3" max="3" width="13" style="70" customWidth="1"/>
    <col min="4" max="4" width="24.81640625" style="70" customWidth="1"/>
    <col min="5" max="5" width="2.1796875" style="70" customWidth="1"/>
    <col min="6" max="6" width="20.1796875" style="70" customWidth="1"/>
    <col min="7" max="7" width="23.453125" style="70" customWidth="1"/>
    <col min="8" max="8" width="11.1796875" style="70" customWidth="1"/>
    <col min="9" max="9" width="14.453125" style="70" customWidth="1"/>
    <col min="10" max="16384" width="8.81640625" style="70"/>
  </cols>
  <sheetData>
    <row r="1" spans="1:9" s="239" customFormat="1" ht="15" x14ac:dyDescent="0.25">
      <c r="A1" s="238"/>
      <c r="B1" s="959" t="s">
        <v>552</v>
      </c>
      <c r="C1" s="959"/>
      <c r="D1" s="959"/>
      <c r="E1" s="959"/>
      <c r="F1" s="959"/>
      <c r="G1" s="959"/>
      <c r="H1" s="959"/>
      <c r="I1" s="959"/>
    </row>
    <row r="2" spans="1:9" s="239" customFormat="1" ht="15" x14ac:dyDescent="0.25">
      <c r="A2" s="238"/>
      <c r="B2" s="959" t="s">
        <v>553</v>
      </c>
      <c r="C2" s="959"/>
      <c r="D2" s="959"/>
      <c r="E2" s="959"/>
      <c r="F2" s="959"/>
      <c r="G2" s="959"/>
      <c r="H2" s="959"/>
      <c r="I2" s="959"/>
    </row>
    <row r="3" spans="1:9" s="239" customFormat="1" ht="15" x14ac:dyDescent="0.25">
      <c r="A3" s="238"/>
      <c r="B3" s="959" t="s">
        <v>554</v>
      </c>
      <c r="C3" s="959"/>
      <c r="D3" s="959"/>
      <c r="E3" s="959"/>
      <c r="F3" s="959"/>
      <c r="G3" s="959"/>
      <c r="H3" s="959"/>
      <c r="I3" s="959"/>
    </row>
    <row r="4" spans="1:9" s="238" customFormat="1" ht="9.75" customHeight="1" x14ac:dyDescent="0.25">
      <c r="B4" s="265"/>
      <c r="C4" s="242"/>
    </row>
    <row r="5" spans="1:9" s="239" customFormat="1" ht="16.5" customHeight="1" x14ac:dyDescent="0.25">
      <c r="A5" s="238"/>
      <c r="B5" s="960" t="s">
        <v>555</v>
      </c>
      <c r="C5" s="960"/>
      <c r="D5" s="960"/>
      <c r="E5" s="960"/>
      <c r="F5" s="960"/>
      <c r="G5" s="960"/>
      <c r="H5" s="960"/>
      <c r="I5" s="960"/>
    </row>
    <row r="6" spans="1:9" s="239" customFormat="1" ht="15.75" customHeight="1" x14ac:dyDescent="0.25">
      <c r="A6" s="238"/>
      <c r="B6" s="976" t="s">
        <v>872</v>
      </c>
      <c r="C6" s="976"/>
      <c r="D6" s="976"/>
      <c r="E6" s="976"/>
      <c r="F6" s="976"/>
      <c r="G6" s="976"/>
      <c r="H6" s="976"/>
      <c r="I6" s="976"/>
    </row>
    <row r="7" spans="1:9" s="239" customFormat="1" ht="15.75" customHeight="1" x14ac:dyDescent="0.25">
      <c r="A7" s="238"/>
      <c r="B7" s="976" t="s">
        <v>557</v>
      </c>
      <c r="C7" s="976"/>
      <c r="D7" s="976"/>
      <c r="E7" s="976"/>
      <c r="F7" s="976"/>
      <c r="G7" s="976"/>
      <c r="H7" s="976"/>
      <c r="I7" s="976"/>
    </row>
    <row r="8" spans="1:9" s="239" customFormat="1" ht="25.5" customHeight="1" x14ac:dyDescent="0.25">
      <c r="A8" s="238"/>
      <c r="B8" s="976"/>
      <c r="C8" s="976"/>
      <c r="D8" s="976"/>
      <c r="E8" s="976"/>
      <c r="F8" s="976"/>
      <c r="G8" s="976"/>
      <c r="H8" s="976"/>
      <c r="I8" s="976"/>
    </row>
    <row r="9" spans="1:9" s="239" customFormat="1" ht="22.5" x14ac:dyDescent="0.35">
      <c r="A9" s="238"/>
      <c r="B9" s="238"/>
      <c r="D9" s="779" t="s">
        <v>915</v>
      </c>
      <c r="E9" s="779"/>
      <c r="F9" s="779"/>
      <c r="G9" s="779"/>
      <c r="H9" s="116"/>
      <c r="I9" s="266"/>
    </row>
    <row r="10" spans="1:9" s="239" customFormat="1" ht="16.5" x14ac:dyDescent="0.25">
      <c r="A10" s="238"/>
      <c r="B10" s="977" t="s">
        <v>561</v>
      </c>
      <c r="C10" s="977"/>
      <c r="D10" s="977"/>
      <c r="E10" s="977"/>
      <c r="F10" s="977"/>
      <c r="G10" s="977"/>
      <c r="H10" s="977"/>
      <c r="I10" s="977"/>
    </row>
    <row r="11" spans="1:9" s="239" customFormat="1" ht="20.25" customHeight="1" x14ac:dyDescent="0.25">
      <c r="A11" s="238"/>
      <c r="B11" s="954" t="s">
        <v>873</v>
      </c>
      <c r="C11" s="954"/>
      <c r="D11" s="954"/>
      <c r="E11" s="954"/>
      <c r="F11" s="954"/>
      <c r="G11" s="954"/>
      <c r="H11" s="954"/>
      <c r="I11" s="954"/>
    </row>
    <row r="12" spans="1:9" s="239" customFormat="1" ht="20.25" customHeight="1" x14ac:dyDescent="0.25">
      <c r="A12" s="238"/>
      <c r="B12" s="978" t="s">
        <v>559</v>
      </c>
      <c r="C12" s="978"/>
      <c r="D12" s="978"/>
      <c r="E12" s="978"/>
      <c r="F12" s="978"/>
      <c r="G12" s="978"/>
      <c r="H12" s="978"/>
      <c r="I12" s="978"/>
    </row>
    <row r="13" spans="1:9" s="239" customFormat="1" ht="20.25" customHeight="1" x14ac:dyDescent="0.25">
      <c r="A13" s="238"/>
      <c r="B13" s="776" t="s">
        <v>560</v>
      </c>
      <c r="C13" s="776"/>
      <c r="D13" s="776"/>
      <c r="E13" s="776"/>
      <c r="F13" s="776"/>
      <c r="G13" s="776"/>
      <c r="H13" s="776"/>
      <c r="I13" s="776"/>
    </row>
    <row r="14" spans="1:9" s="239" customFormat="1" ht="12" customHeight="1" x14ac:dyDescent="0.25">
      <c r="A14" s="238"/>
      <c r="B14" s="241"/>
      <c r="C14" s="242"/>
      <c r="D14" s="238"/>
      <c r="E14" s="238"/>
      <c r="F14" s="238"/>
      <c r="G14" s="238"/>
      <c r="H14" s="238"/>
      <c r="I14" s="238"/>
    </row>
    <row r="15" spans="1:9" s="239" customFormat="1" ht="16.5" x14ac:dyDescent="0.25">
      <c r="A15" s="238"/>
      <c r="B15" s="238"/>
      <c r="C15" s="979" t="s">
        <v>861</v>
      </c>
      <c r="D15" s="979"/>
      <c r="E15" s="979"/>
      <c r="F15" s="979"/>
      <c r="G15" s="979"/>
      <c r="H15" s="979"/>
      <c r="I15" s="390"/>
    </row>
    <row r="16" spans="1:9" s="238" customFormat="1" ht="7.5" customHeight="1" x14ac:dyDescent="0.25"/>
    <row r="17" spans="1:9" s="239" customFormat="1" ht="7.5" customHeight="1" thickBot="1" x14ac:dyDescent="0.35">
      <c r="A17" s="238"/>
      <c r="B17" s="217"/>
      <c r="C17" s="241"/>
      <c r="D17" s="242"/>
      <c r="E17" s="242"/>
      <c r="F17" s="238"/>
      <c r="G17" s="238"/>
      <c r="H17" s="238"/>
      <c r="I17" s="238"/>
    </row>
    <row r="18" spans="1:9" s="239" customFormat="1" ht="28.5" customHeight="1" thickBot="1" x14ac:dyDescent="0.35">
      <c r="A18" s="238"/>
      <c r="B18" s="217"/>
      <c r="C18" s="973">
        <f>'1. FilerInfo'!C18</f>
        <v>0</v>
      </c>
      <c r="D18" s="974"/>
      <c r="E18" s="974"/>
      <c r="F18" s="974"/>
      <c r="G18" s="974"/>
      <c r="H18" s="974"/>
      <c r="I18" s="975"/>
    </row>
    <row r="19" spans="1:9" ht="21.75" customHeight="1" x14ac:dyDescent="0.3">
      <c r="A19" s="238"/>
      <c r="B19" s="217"/>
      <c r="C19" s="241"/>
      <c r="D19" s="242"/>
      <c r="E19" s="242"/>
      <c r="F19" s="238"/>
      <c r="G19" s="238"/>
      <c r="H19" s="238"/>
      <c r="I19" s="238"/>
    </row>
    <row r="20" spans="1:9" ht="18" customHeight="1" x14ac:dyDescent="0.35">
      <c r="A20" s="254"/>
      <c r="B20" s="981" t="s">
        <v>874</v>
      </c>
      <c r="C20" s="981"/>
      <c r="D20" s="982">
        <f>'1. FilerInfo'!C44</f>
        <v>0</v>
      </c>
      <c r="E20" s="982"/>
      <c r="F20" s="983"/>
      <c r="G20" s="983"/>
      <c r="H20" s="71" t="s">
        <v>875</v>
      </c>
      <c r="I20" s="71"/>
    </row>
    <row r="21" spans="1:9" ht="34.5" customHeight="1" x14ac:dyDescent="0.35">
      <c r="A21" s="254"/>
      <c r="B21" s="969" t="s">
        <v>1073</v>
      </c>
      <c r="C21" s="969"/>
      <c r="D21" s="969"/>
      <c r="E21" s="969"/>
      <c r="F21" s="969"/>
      <c r="G21" s="969"/>
      <c r="H21" s="969"/>
      <c r="I21" s="969"/>
    </row>
    <row r="22" spans="1:9" ht="20.25" customHeight="1" x14ac:dyDescent="0.25">
      <c r="A22" s="71"/>
      <c r="B22" s="982">
        <f>'1. FilerInfo'!C18</f>
        <v>0</v>
      </c>
      <c r="C22" s="983"/>
      <c r="D22" s="983"/>
      <c r="E22" s="983"/>
      <c r="F22" s="983"/>
      <c r="G22" s="388" t="s">
        <v>876</v>
      </c>
      <c r="H22" s="262"/>
      <c r="I22" s="262"/>
    </row>
    <row r="23" spans="1:9" ht="23.25" customHeight="1" x14ac:dyDescent="0.35">
      <c r="A23" s="254"/>
      <c r="B23" s="253" t="s">
        <v>877</v>
      </c>
      <c r="C23" s="267"/>
      <c r="D23" s="268"/>
      <c r="E23" s="268"/>
      <c r="F23" s="269"/>
      <c r="G23" s="258"/>
      <c r="H23" s="258"/>
      <c r="I23" s="258"/>
    </row>
    <row r="24" spans="1:9" ht="15.75" customHeight="1" x14ac:dyDescent="0.25">
      <c r="A24" s="258"/>
      <c r="B24" s="984"/>
      <c r="C24" s="985"/>
      <c r="D24" s="985"/>
      <c r="E24" s="985"/>
      <c r="F24" s="985"/>
      <c r="G24" s="985"/>
      <c r="H24" s="985"/>
      <c r="I24" s="986"/>
    </row>
    <row r="25" spans="1:9" ht="132" customHeight="1" x14ac:dyDescent="0.35">
      <c r="A25" s="254"/>
      <c r="B25" s="987"/>
      <c r="C25" s="988"/>
      <c r="D25" s="988"/>
      <c r="E25" s="988"/>
      <c r="F25" s="988"/>
      <c r="G25" s="988"/>
      <c r="H25" s="988"/>
      <c r="I25" s="989"/>
    </row>
    <row r="26" spans="1:9" ht="6" customHeight="1" x14ac:dyDescent="0.35">
      <c r="A26" s="254"/>
      <c r="B26" s="961"/>
      <c r="C26" s="961"/>
      <c r="D26" s="961"/>
      <c r="E26" s="961"/>
      <c r="F26" s="961"/>
      <c r="G26" s="389"/>
      <c r="H26" s="389"/>
      <c r="I26" s="389"/>
    </row>
    <row r="27" spans="1:9" ht="25.5" customHeight="1" x14ac:dyDescent="0.35">
      <c r="A27" s="254"/>
      <c r="B27" s="980"/>
      <c r="C27" s="980"/>
      <c r="D27" s="980"/>
      <c r="E27" s="980"/>
      <c r="F27" s="980"/>
      <c r="G27" s="389"/>
      <c r="H27" s="389"/>
      <c r="I27" s="389"/>
    </row>
    <row r="28" spans="1:9" ht="17.25" customHeight="1" x14ac:dyDescent="0.35">
      <c r="A28" s="254"/>
      <c r="B28" s="270" t="s">
        <v>878</v>
      </c>
      <c r="C28" s="270"/>
      <c r="D28" s="388"/>
      <c r="E28" s="388"/>
      <c r="F28" s="388"/>
      <c r="G28" s="389"/>
      <c r="H28" s="389"/>
      <c r="I28" s="389"/>
    </row>
    <row r="29" spans="1:9" ht="22.5" customHeight="1" x14ac:dyDescent="0.35">
      <c r="A29" s="254"/>
      <c r="B29"/>
      <c r="C29"/>
      <c r="D29"/>
      <c r="E29"/>
      <c r="F29"/>
      <c r="G29"/>
      <c r="H29"/>
      <c r="I29"/>
    </row>
    <row r="30" spans="1:9" ht="21" customHeight="1" x14ac:dyDescent="0.35">
      <c r="A30" s="254"/>
      <c r="B30" s="271" t="s">
        <v>879</v>
      </c>
      <c r="C30" s="271"/>
      <c r="D30" s="271"/>
      <c r="E30"/>
      <c r="F30" s="351" t="s">
        <v>880</v>
      </c>
      <c r="G30" s="271"/>
      <c r="H30" s="271"/>
      <c r="I30" s="254"/>
    </row>
    <row r="31" spans="1:9" ht="16" thickBot="1" x14ac:dyDescent="0.4">
      <c r="A31" s="272"/>
      <c r="B31" s="273"/>
      <c r="C31" s="273"/>
      <c r="D31" s="273"/>
      <c r="E31" s="273"/>
      <c r="F31" s="273"/>
      <c r="G31" s="273"/>
      <c r="H31" s="273"/>
      <c r="I31" s="273"/>
    </row>
    <row r="32" spans="1:9" ht="13" thickTop="1" x14ac:dyDescent="0.25"/>
    <row r="35" s="274" customFormat="1" ht="20.25" customHeight="1" x14ac:dyDescent="0.35"/>
    <row r="36" s="274" customFormat="1" ht="23.25" customHeight="1" x14ac:dyDescent="0.35"/>
    <row r="37" s="274" customFormat="1" ht="22.5" customHeight="1" x14ac:dyDescent="0.35"/>
    <row r="38" s="274" customFormat="1" ht="15.5" x14ac:dyDescent="0.35"/>
    <row r="39" s="274" customFormat="1" ht="15.5" x14ac:dyDescent="0.35"/>
    <row r="40" s="274" customFormat="1" ht="15.5" x14ac:dyDescent="0.35"/>
    <row r="41" customFormat="1" x14ac:dyDescent="0.25"/>
    <row r="42" customFormat="1" x14ac:dyDescent="0.25"/>
    <row r="43" customFormat="1" x14ac:dyDescent="0.25"/>
    <row r="44" customFormat="1" x14ac:dyDescent="0.25"/>
    <row r="45" customFormat="1" ht="1.5" customHeigh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sheetData>
  <sheetProtection algorithmName="SHA-512" hashValue="xrDPnoRPzUgTjgWfgYSE7Y5QgChM/ZFp+kBuPXPqkuoScmSmACyq5irSKr35XgAYjjym7rCiqzNBS93flzfYkA==" saltValue="kRNSiUdwHTTZ8/UCubU9CA==" spinCount="100000" sheet="1" objects="1" scenarios="1"/>
  <protectedRanges>
    <protectedRange sqref="F29:I29" name="Range1"/>
  </protectedRanges>
  <mergeCells count="21">
    <mergeCell ref="B26:F26"/>
    <mergeCell ref="B27:F27"/>
    <mergeCell ref="B20:C20"/>
    <mergeCell ref="D20:G20"/>
    <mergeCell ref="B21:I21"/>
    <mergeCell ref="B22:F22"/>
    <mergeCell ref="B24:I25"/>
    <mergeCell ref="B1:I1"/>
    <mergeCell ref="B2:I2"/>
    <mergeCell ref="B3:I3"/>
    <mergeCell ref="B5:I5"/>
    <mergeCell ref="B6:I6"/>
    <mergeCell ref="C18:I18"/>
    <mergeCell ref="B8:I8"/>
    <mergeCell ref="B7:I7"/>
    <mergeCell ref="B10:I10"/>
    <mergeCell ref="B11:I11"/>
    <mergeCell ref="B12:I12"/>
    <mergeCell ref="C15:H15"/>
    <mergeCell ref="B13:I13"/>
    <mergeCell ref="D9:G9"/>
  </mergeCells>
  <printOptions horizontalCentered="1"/>
  <pageMargins left="0.25" right="0.25" top="0.75" bottom="0.75" header="0.3" footer="0.3"/>
  <pageSetup scale="74" orientation="portrait" r:id="rId1"/>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pageSetUpPr fitToPage="1"/>
  </sheetPr>
  <dimension ref="A1:O270"/>
  <sheetViews>
    <sheetView showGridLines="0" showWhiteSpace="0" zoomScale="80" zoomScaleNormal="80" workbookViewId="0">
      <selection activeCell="E10" sqref="E10"/>
    </sheetView>
  </sheetViews>
  <sheetFormatPr defaultColWidth="10.453125" defaultRowHeight="15.5" x14ac:dyDescent="0.35"/>
  <cols>
    <col min="1" max="1" width="1.453125" style="191" customWidth="1"/>
    <col min="2" max="2" width="16.453125" style="190" customWidth="1"/>
    <col min="3" max="3" width="30.1796875" style="189" customWidth="1"/>
    <col min="4" max="4" width="16.453125" style="189" customWidth="1"/>
    <col min="5" max="5" width="13.453125" style="189" customWidth="1"/>
    <col min="6" max="6" width="28.453125" style="189" customWidth="1"/>
    <col min="7" max="7" width="16.453125" style="189" customWidth="1"/>
    <col min="8" max="8" width="1.453125" style="189" customWidth="1"/>
    <col min="9" max="16384" width="10.453125" style="189"/>
  </cols>
  <sheetData>
    <row r="1" spans="1:15" s="217" customFormat="1" ht="18.75" customHeight="1" x14ac:dyDescent="0.3">
      <c r="B1" s="867" t="str">
        <f>'2. Prelim'!B1:E1</f>
        <v>RPS/APS/CPS/CES 2023 Annual Compliance Workbook</v>
      </c>
      <c r="C1" s="867"/>
      <c r="D1" s="867"/>
      <c r="E1" s="867"/>
      <c r="F1" s="867"/>
      <c r="G1" s="867"/>
      <c r="H1" s="116"/>
      <c r="I1" s="116"/>
      <c r="J1" s="116"/>
      <c r="K1" s="116"/>
      <c r="L1" s="116"/>
      <c r="M1" s="116"/>
      <c r="N1" s="116"/>
      <c r="O1" s="116"/>
    </row>
    <row r="2" spans="1:15" s="217" customFormat="1" ht="8.25" customHeight="1" thickBot="1" x14ac:dyDescent="0.4">
      <c r="A2" s="375"/>
      <c r="B2" s="376"/>
      <c r="C2" s="376"/>
      <c r="D2" s="376"/>
      <c r="E2" s="200"/>
      <c r="F2" s="376"/>
      <c r="G2" s="376"/>
      <c r="H2" s="376"/>
    </row>
    <row r="3" spans="1:15" s="222" customFormat="1" ht="27.75" customHeight="1" thickBot="1" x14ac:dyDescent="0.3">
      <c r="B3" s="451" t="s">
        <v>881</v>
      </c>
      <c r="C3" s="452"/>
      <c r="D3" s="452"/>
      <c r="E3" s="452"/>
      <c r="F3" s="452"/>
      <c r="G3" s="453"/>
      <c r="H3" s="224"/>
      <c r="I3" s="223"/>
      <c r="J3" s="223"/>
      <c r="K3" s="223"/>
      <c r="L3" s="223"/>
      <c r="M3" s="223"/>
      <c r="N3" s="223"/>
    </row>
    <row r="4" spans="1:15" ht="24" customHeight="1" x14ac:dyDescent="0.35">
      <c r="B4" s="1001" t="s">
        <v>882</v>
      </c>
      <c r="C4" s="1001"/>
      <c r="D4" s="1001"/>
      <c r="E4" s="1001"/>
      <c r="F4" s="1001"/>
      <c r="G4" s="1001"/>
      <c r="H4" s="210"/>
      <c r="I4" s="376"/>
      <c r="J4" s="376"/>
      <c r="K4" s="376"/>
      <c r="L4" s="376"/>
      <c r="M4" s="376"/>
      <c r="N4" s="376"/>
      <c r="O4" s="376"/>
    </row>
    <row r="5" spans="1:15" ht="12.75" customHeight="1" x14ac:dyDescent="0.35">
      <c r="B5" s="997" t="s">
        <v>579</v>
      </c>
      <c r="C5" s="997"/>
      <c r="D5" s="997"/>
      <c r="E5" s="997"/>
      <c r="F5" s="997"/>
      <c r="G5" s="997"/>
      <c r="H5" s="210"/>
      <c r="I5" s="376"/>
      <c r="J5" s="376"/>
      <c r="K5" s="376"/>
      <c r="L5" s="376"/>
      <c r="M5" s="376"/>
      <c r="N5" s="376"/>
      <c r="O5" s="376"/>
    </row>
    <row r="6" spans="1:15" ht="12.75" customHeight="1" x14ac:dyDescent="0.35">
      <c r="B6" s="395"/>
      <c r="C6" s="395"/>
      <c r="D6" s="395"/>
      <c r="E6" s="395"/>
      <c r="F6" s="395"/>
      <c r="G6" s="395"/>
      <c r="H6" s="210"/>
      <c r="I6" s="376"/>
      <c r="J6" s="376"/>
      <c r="K6" s="376"/>
      <c r="L6" s="376"/>
      <c r="M6" s="376"/>
      <c r="N6" s="376"/>
      <c r="O6" s="376"/>
    </row>
    <row r="7" spans="1:15" ht="14.25" customHeight="1" x14ac:dyDescent="0.35">
      <c r="B7" s="395"/>
      <c r="C7" s="395"/>
      <c r="D7" s="395"/>
      <c r="E7" s="395"/>
      <c r="F7" s="758" t="s">
        <v>1078</v>
      </c>
      <c r="G7" s="395"/>
      <c r="H7" s="210"/>
      <c r="I7" s="376"/>
      <c r="J7" s="376"/>
      <c r="K7" s="376"/>
      <c r="L7" s="376"/>
      <c r="M7" s="376"/>
      <c r="N7" s="376"/>
      <c r="O7" s="376"/>
    </row>
    <row r="8" spans="1:15" ht="14.25" customHeight="1" x14ac:dyDescent="0.35">
      <c r="B8" s="395"/>
      <c r="C8" s="395"/>
      <c r="D8" s="395"/>
      <c r="E8" s="395"/>
      <c r="F8" s="758" t="s">
        <v>1079</v>
      </c>
      <c r="G8" s="395"/>
      <c r="H8" s="210"/>
      <c r="I8" s="376"/>
      <c r="J8" s="376"/>
      <c r="K8" s="376"/>
      <c r="L8" s="376"/>
      <c r="M8" s="376"/>
      <c r="N8" s="376"/>
      <c r="O8" s="376"/>
    </row>
    <row r="9" spans="1:15" ht="14.25" customHeight="1" x14ac:dyDescent="0.35">
      <c r="B9" s="395"/>
      <c r="C9" s="395"/>
      <c r="D9" s="395"/>
      <c r="E9" s="395"/>
      <c r="F9" s="758" t="s">
        <v>1080</v>
      </c>
      <c r="G9" s="395"/>
      <c r="H9" s="210"/>
      <c r="I9" s="376"/>
      <c r="J9" s="376"/>
      <c r="K9" s="376"/>
      <c r="L9" s="376"/>
      <c r="M9" s="376"/>
      <c r="N9" s="376"/>
      <c r="O9" s="376"/>
    </row>
    <row r="10" spans="1:15" ht="14.25" customHeight="1" x14ac:dyDescent="0.35">
      <c r="B10" s="395"/>
      <c r="C10" s="395"/>
      <c r="D10" s="395"/>
      <c r="E10" s="395"/>
      <c r="F10" s="758" t="s">
        <v>1081</v>
      </c>
      <c r="G10" s="395"/>
      <c r="H10" s="210"/>
      <c r="I10" s="376"/>
      <c r="J10" s="376"/>
      <c r="K10" s="376"/>
      <c r="L10" s="376"/>
      <c r="M10" s="376"/>
      <c r="N10" s="376"/>
      <c r="O10" s="376"/>
    </row>
    <row r="11" spans="1:15" ht="10.5" customHeight="1" x14ac:dyDescent="0.35">
      <c r="B11" s="395"/>
      <c r="C11" s="395"/>
      <c r="D11" s="395"/>
      <c r="E11" s="395"/>
      <c r="F11" s="758" t="s">
        <v>1082</v>
      </c>
      <c r="G11" s="395"/>
      <c r="H11" s="210"/>
      <c r="I11" s="376"/>
      <c r="J11" s="376"/>
      <c r="K11" s="376"/>
      <c r="L11" s="376"/>
      <c r="M11" s="376"/>
      <c r="N11" s="376"/>
      <c r="O11" s="376"/>
    </row>
    <row r="12" spans="1:15" ht="10.5" customHeight="1" thickBot="1" x14ac:dyDescent="0.4">
      <c r="B12" s="395"/>
      <c r="C12" s="395"/>
      <c r="D12" s="395"/>
      <c r="E12" s="395"/>
      <c r="F12" s="757"/>
      <c r="G12" s="395"/>
      <c r="H12" s="210"/>
      <c r="I12" s="376"/>
      <c r="J12" s="376"/>
      <c r="K12" s="376"/>
      <c r="L12" s="376"/>
      <c r="M12" s="376"/>
      <c r="N12" s="376"/>
      <c r="O12" s="376"/>
    </row>
    <row r="13" spans="1:15" s="217" customFormat="1" ht="16" thickBot="1" x14ac:dyDescent="0.4">
      <c r="A13" s="377"/>
      <c r="B13" s="221" t="s">
        <v>883</v>
      </c>
      <c r="C13" s="993">
        <f>'1. FilerInfo'!C18</f>
        <v>0</v>
      </c>
      <c r="D13" s="994"/>
      <c r="E13" s="994"/>
      <c r="F13" s="995"/>
      <c r="G13" s="219"/>
      <c r="H13" s="219"/>
      <c r="I13" s="218"/>
      <c r="J13" s="218"/>
      <c r="K13" s="218"/>
      <c r="L13" s="218"/>
      <c r="M13" s="218"/>
      <c r="N13" s="218"/>
    </row>
    <row r="14" spans="1:15" s="217" customFormat="1" ht="3.75" customHeight="1" x14ac:dyDescent="0.35">
      <c r="A14" s="377"/>
      <c r="B14" s="220"/>
      <c r="C14" s="220"/>
      <c r="D14" s="220"/>
      <c r="E14" s="220"/>
      <c r="F14" s="220"/>
      <c r="G14" s="220"/>
      <c r="H14" s="219"/>
      <c r="I14" s="218"/>
      <c r="J14" s="218"/>
      <c r="K14" s="218"/>
      <c r="L14" s="218"/>
      <c r="M14" s="218"/>
      <c r="N14" s="218"/>
    </row>
    <row r="15" spans="1:15" ht="17.25" customHeight="1" x14ac:dyDescent="0.35">
      <c r="A15" s="377"/>
      <c r="B15" s="212" t="s">
        <v>565</v>
      </c>
      <c r="C15" s="214" t="s">
        <v>20</v>
      </c>
      <c r="D15" s="163"/>
      <c r="E15" s="313"/>
      <c r="F15" s="314"/>
      <c r="G15" s="212"/>
      <c r="H15" s="376"/>
      <c r="I15" s="376"/>
      <c r="J15" s="376"/>
      <c r="K15" s="376"/>
      <c r="L15" s="376"/>
      <c r="M15" s="376"/>
      <c r="N15" s="376"/>
      <c r="O15" s="376"/>
    </row>
    <row r="16" spans="1:15" ht="17.25" customHeight="1" x14ac:dyDescent="0.35">
      <c r="B16" s="212" t="s">
        <v>566</v>
      </c>
      <c r="C16" s="216" t="s">
        <v>884</v>
      </c>
      <c r="D16" s="398"/>
      <c r="E16" s="313"/>
      <c r="F16" s="314"/>
      <c r="G16" s="212"/>
      <c r="H16" s="215"/>
      <c r="I16" s="376"/>
      <c r="J16" s="376"/>
      <c r="K16" s="376"/>
      <c r="L16" s="376"/>
      <c r="M16" s="376"/>
      <c r="N16" s="376"/>
      <c r="O16" s="376"/>
    </row>
    <row r="17" spans="1:15" ht="17.25" customHeight="1" x14ac:dyDescent="0.35">
      <c r="B17" s="212" t="s">
        <v>568</v>
      </c>
      <c r="C17" s="214" t="s">
        <v>885</v>
      </c>
      <c r="D17" s="312"/>
      <c r="E17" s="313"/>
      <c r="F17" s="314"/>
      <c r="G17" s="212"/>
      <c r="H17" s="376"/>
      <c r="I17" s="376"/>
      <c r="J17" s="376"/>
      <c r="K17" s="376"/>
      <c r="L17" s="376"/>
      <c r="M17" s="376"/>
      <c r="N17" s="376"/>
      <c r="O17" s="376"/>
    </row>
    <row r="18" spans="1:15" ht="17.25" customHeight="1" x14ac:dyDescent="0.35">
      <c r="B18" s="212" t="s">
        <v>569</v>
      </c>
      <c r="C18" s="214" t="s">
        <v>886</v>
      </c>
      <c r="D18" s="397"/>
      <c r="E18" s="313"/>
      <c r="F18" s="314"/>
      <c r="G18" s="212"/>
      <c r="H18" s="376"/>
      <c r="I18" s="376"/>
      <c r="J18" s="376"/>
      <c r="K18" s="376"/>
      <c r="L18" s="376"/>
      <c r="M18" s="376"/>
      <c r="N18" s="376"/>
      <c r="O18" s="376"/>
    </row>
    <row r="19" spans="1:15" ht="17.25" customHeight="1" x14ac:dyDescent="0.35">
      <c r="B19" s="212" t="s">
        <v>570</v>
      </c>
      <c r="C19" s="214" t="s">
        <v>887</v>
      </c>
      <c r="D19" s="312"/>
      <c r="E19" s="313"/>
      <c r="F19" s="314"/>
      <c r="G19" s="212"/>
      <c r="H19" s="376"/>
    </row>
    <row r="20" spans="1:15" ht="30" x14ac:dyDescent="0.35">
      <c r="B20" s="212" t="s">
        <v>571</v>
      </c>
      <c r="C20" s="213" t="s">
        <v>888</v>
      </c>
      <c r="D20" s="312"/>
      <c r="E20" s="313"/>
      <c r="F20" s="314"/>
      <c r="G20" s="212"/>
      <c r="H20" s="376"/>
    </row>
    <row r="21" spans="1:15" ht="12" customHeight="1" x14ac:dyDescent="0.35">
      <c r="B21" s="375"/>
      <c r="C21" s="376"/>
      <c r="D21" s="376"/>
      <c r="E21" s="376"/>
      <c r="F21" s="376"/>
      <c r="G21" s="376"/>
      <c r="H21" s="376"/>
    </row>
    <row r="22" spans="1:15" ht="5.25" customHeight="1" x14ac:dyDescent="0.35">
      <c r="B22" s="211"/>
      <c r="C22" s="211"/>
      <c r="D22" s="211"/>
      <c r="E22" s="211"/>
      <c r="F22" s="376"/>
      <c r="G22" s="211"/>
      <c r="H22" s="210"/>
    </row>
    <row r="23" spans="1:15" ht="7.5" hidden="1" customHeight="1" x14ac:dyDescent="0.35">
      <c r="B23" s="209"/>
      <c r="C23" s="209"/>
      <c r="D23" s="209"/>
      <c r="E23" s="209"/>
      <c r="F23" s="209"/>
      <c r="G23" s="209"/>
      <c r="H23" s="209"/>
    </row>
    <row r="24" spans="1:15" ht="51.75" customHeight="1" x14ac:dyDescent="0.35">
      <c r="B24" s="209"/>
      <c r="C24" s="990" t="s">
        <v>889</v>
      </c>
      <c r="D24" s="991"/>
      <c r="E24" s="991"/>
      <c r="F24" s="992"/>
      <c r="G24" s="209"/>
      <c r="H24" s="209"/>
    </row>
    <row r="25" spans="1:15" ht="15.75" customHeight="1" x14ac:dyDescent="0.35">
      <c r="B25" s="208"/>
      <c r="C25" s="208"/>
      <c r="D25" s="208"/>
      <c r="E25" s="208"/>
      <c r="F25" s="208"/>
      <c r="G25" s="208"/>
      <c r="H25" s="208"/>
    </row>
    <row r="26" spans="1:15" x14ac:dyDescent="0.35">
      <c r="A26" s="376"/>
      <c r="B26" s="376"/>
      <c r="C26" s="1002" t="s">
        <v>949</v>
      </c>
      <c r="D26" s="1002"/>
      <c r="E26" s="1002"/>
      <c r="F26" s="1002"/>
      <c r="G26" s="207"/>
      <c r="H26" s="376"/>
    </row>
    <row r="27" spans="1:15" x14ac:dyDescent="0.35">
      <c r="A27" s="376"/>
      <c r="B27" s="376"/>
      <c r="C27" s="729" t="s">
        <v>584</v>
      </c>
      <c r="D27" s="729" t="s">
        <v>622</v>
      </c>
      <c r="E27" s="729" t="s">
        <v>623</v>
      </c>
      <c r="F27" s="729" t="s">
        <v>624</v>
      </c>
      <c r="G27" s="207"/>
      <c r="H27" s="376"/>
    </row>
    <row r="28" spans="1:15" s="205" customFormat="1" ht="75" customHeight="1" x14ac:dyDescent="0.3">
      <c r="C28" s="730" t="s">
        <v>846</v>
      </c>
      <c r="D28" s="731" t="s">
        <v>847</v>
      </c>
      <c r="E28" s="731" t="s">
        <v>890</v>
      </c>
      <c r="F28" s="731" t="s">
        <v>891</v>
      </c>
      <c r="G28" s="206"/>
      <c r="H28" s="206"/>
    </row>
    <row r="29" spans="1:15" s="200" customFormat="1" ht="19.5" customHeight="1" x14ac:dyDescent="0.35">
      <c r="B29" s="233" t="s">
        <v>565</v>
      </c>
      <c r="C29" s="732" t="s">
        <v>671</v>
      </c>
      <c r="D29" s="726">
        <f>'16. All ACPs'!D20</f>
        <v>0</v>
      </c>
      <c r="E29" s="733">
        <f>'16. All ACPs'!E20</f>
        <v>40</v>
      </c>
      <c r="F29" s="727">
        <f>'16. All ACPs'!F20</f>
        <v>0</v>
      </c>
      <c r="G29" s="323">
        <v>1</v>
      </c>
    </row>
    <row r="30" spans="1:15" s="200" customFormat="1" ht="19.5" customHeight="1" x14ac:dyDescent="0.35">
      <c r="B30" s="233" t="s">
        <v>566</v>
      </c>
      <c r="C30" s="732" t="s">
        <v>674</v>
      </c>
      <c r="D30" s="726">
        <f>'16. All ACPs'!D21</f>
        <v>0</v>
      </c>
      <c r="E30" s="733">
        <f>'16. All ACPs'!E21</f>
        <v>330</v>
      </c>
      <c r="F30" s="727">
        <f>'16. All ACPs'!F21</f>
        <v>0</v>
      </c>
      <c r="G30" s="323">
        <v>2</v>
      </c>
    </row>
    <row r="31" spans="1:15" s="200" customFormat="1" ht="19.5" customHeight="1" x14ac:dyDescent="0.35">
      <c r="B31" s="233" t="s">
        <v>568</v>
      </c>
      <c r="C31" s="732" t="s">
        <v>677</v>
      </c>
      <c r="D31" s="726">
        <f>'16. All ACPs'!D22</f>
        <v>0</v>
      </c>
      <c r="E31" s="733">
        <f>'16. All ACPs'!E22</f>
        <v>271</v>
      </c>
      <c r="F31" s="727">
        <f>'16. All ACPs'!F22</f>
        <v>0</v>
      </c>
      <c r="G31" s="323">
        <v>3</v>
      </c>
    </row>
    <row r="32" spans="1:15" s="200" customFormat="1" ht="19.5" customHeight="1" x14ac:dyDescent="0.35">
      <c r="B32" s="233" t="s">
        <v>569</v>
      </c>
      <c r="C32" s="732" t="s">
        <v>679</v>
      </c>
      <c r="D32" s="726">
        <f>'16. All ACPs'!D23</f>
        <v>0</v>
      </c>
      <c r="E32" s="733">
        <f>'16. All ACPs'!E23</f>
        <v>33.06</v>
      </c>
      <c r="F32" s="727">
        <f>'16. All ACPs'!F23</f>
        <v>0</v>
      </c>
      <c r="G32" s="323">
        <v>4</v>
      </c>
    </row>
    <row r="33" spans="1:13" s="200" customFormat="1" ht="19.5" customHeight="1" x14ac:dyDescent="0.35">
      <c r="B33" s="233" t="s">
        <v>570</v>
      </c>
      <c r="C33" s="732" t="s">
        <v>681</v>
      </c>
      <c r="D33" s="726">
        <f>'16. All ACPs'!D24</f>
        <v>0</v>
      </c>
      <c r="E33" s="733">
        <f>'16. All ACPs'!E24</f>
        <v>33.06</v>
      </c>
      <c r="F33" s="727">
        <f>'16. All ACPs'!F24</f>
        <v>0</v>
      </c>
      <c r="G33" s="324">
        <v>5</v>
      </c>
    </row>
    <row r="34" spans="1:13" s="200" customFormat="1" ht="19.5" customHeight="1" x14ac:dyDescent="0.35">
      <c r="B34" s="233" t="s">
        <v>571</v>
      </c>
      <c r="C34" s="725" t="s">
        <v>850</v>
      </c>
      <c r="D34" s="726">
        <f>'16. All ACPs'!D25</f>
        <v>0</v>
      </c>
      <c r="E34" s="733">
        <f>'16. All ACPs'!E25</f>
        <v>26.46</v>
      </c>
      <c r="F34" s="727">
        <f>'16. All ACPs'!F25</f>
        <v>0</v>
      </c>
      <c r="G34" s="324">
        <v>6</v>
      </c>
    </row>
    <row r="35" spans="1:13" s="200" customFormat="1" ht="19.5" customHeight="1" x14ac:dyDescent="0.35">
      <c r="B35" s="233"/>
      <c r="C35" s="725" t="s">
        <v>851</v>
      </c>
      <c r="D35" s="726">
        <f>'16. All ACPs'!D26</f>
        <v>0</v>
      </c>
      <c r="E35" s="733">
        <f>'16. All ACPs'!E26</f>
        <v>45</v>
      </c>
      <c r="F35" s="727">
        <f>'16. All ACPs'!F26</f>
        <v>0</v>
      </c>
      <c r="G35" s="324"/>
    </row>
    <row r="36" spans="1:13" s="197" customFormat="1" ht="24" customHeight="1" x14ac:dyDescent="0.3">
      <c r="B36" s="234">
        <v>7</v>
      </c>
      <c r="C36" s="204"/>
      <c r="D36" s="203"/>
      <c r="E36" s="734" t="s">
        <v>852</v>
      </c>
      <c r="F36" s="727">
        <f>'16. All ACPs'!F27</f>
        <v>0</v>
      </c>
      <c r="G36" s="325">
        <v>7</v>
      </c>
    </row>
    <row r="37" spans="1:13" s="197" customFormat="1" ht="14.25" customHeight="1" x14ac:dyDescent="0.3">
      <c r="B37" s="191"/>
      <c r="C37" s="202"/>
      <c r="D37" s="202"/>
      <c r="E37" s="202"/>
      <c r="F37" s="202"/>
      <c r="G37" s="225"/>
    </row>
    <row r="38" spans="1:13" s="197" customFormat="1" ht="17.25" customHeight="1" x14ac:dyDescent="0.3">
      <c r="B38" s="191"/>
      <c r="C38" s="998" t="s">
        <v>892</v>
      </c>
      <c r="D38" s="999"/>
      <c r="E38" s="999"/>
      <c r="F38" s="1000"/>
      <c r="G38" s="225"/>
    </row>
    <row r="39" spans="1:13" s="197" customFormat="1" ht="14.25" customHeight="1" x14ac:dyDescent="0.3">
      <c r="B39" s="191"/>
      <c r="C39" s="202"/>
      <c r="D39" s="202"/>
      <c r="E39" s="202"/>
      <c r="F39" s="202"/>
      <c r="G39" s="225"/>
    </row>
    <row r="40" spans="1:13" s="197" customFormat="1" ht="14.25" customHeight="1" x14ac:dyDescent="0.3">
      <c r="B40" s="191"/>
      <c r="C40" s="202"/>
      <c r="D40" s="202"/>
      <c r="E40" s="202"/>
      <c r="F40" s="202"/>
      <c r="G40" s="225"/>
    </row>
    <row r="41" spans="1:13" ht="21.75" customHeight="1" x14ac:dyDescent="0.35">
      <c r="B41" s="996" t="s">
        <v>893</v>
      </c>
      <c r="C41" s="996"/>
      <c r="D41" s="996"/>
      <c r="E41" s="996"/>
      <c r="F41" s="996"/>
      <c r="G41" s="996"/>
      <c r="H41" s="201"/>
      <c r="I41" s="201"/>
      <c r="J41" s="201"/>
      <c r="K41" s="201"/>
      <c r="L41" s="201"/>
      <c r="M41" s="201"/>
    </row>
    <row r="42" spans="1:13" ht="6.75" customHeight="1" x14ac:dyDescent="0.35">
      <c r="B42" s="735"/>
      <c r="C42" s="736"/>
      <c r="D42" s="736"/>
      <c r="E42" s="736"/>
      <c r="F42" s="736"/>
      <c r="G42" s="737"/>
      <c r="H42" s="378"/>
      <c r="I42" s="378"/>
      <c r="J42" s="378"/>
      <c r="K42" s="378"/>
      <c r="L42" s="378"/>
      <c r="M42" s="378"/>
    </row>
    <row r="43" spans="1:13" ht="17.5" x14ac:dyDescent="0.35">
      <c r="B43" s="738" t="s">
        <v>894</v>
      </c>
      <c r="C43" s="378"/>
      <c r="D43" s="378"/>
      <c r="E43" s="378"/>
      <c r="F43" s="378"/>
      <c r="G43" s="739"/>
      <c r="H43" s="378"/>
      <c r="I43" s="378"/>
      <c r="J43" s="378"/>
      <c r="K43" s="378"/>
      <c r="L43" s="378"/>
      <c r="M43" s="378"/>
    </row>
    <row r="44" spans="1:13" ht="17.5" x14ac:dyDescent="0.35">
      <c r="B44" s="738"/>
      <c r="C44" s="378"/>
      <c r="D44" s="378"/>
      <c r="E44" s="378"/>
      <c r="F44" s="378"/>
      <c r="G44" s="739"/>
      <c r="H44" s="378"/>
      <c r="I44" s="378"/>
      <c r="J44" s="378"/>
      <c r="K44" s="378"/>
      <c r="L44" s="378"/>
      <c r="M44" s="378"/>
    </row>
    <row r="45" spans="1:13" ht="16.5" customHeight="1" x14ac:dyDescent="0.35">
      <c r="B45" s="740" t="s">
        <v>895</v>
      </c>
      <c r="C45" s="741"/>
      <c r="D45" s="741"/>
      <c r="E45" s="741"/>
      <c r="F45" s="741"/>
      <c r="G45" s="742"/>
      <c r="H45" s="378"/>
      <c r="I45" s="378"/>
      <c r="J45" s="378"/>
      <c r="K45" s="378"/>
      <c r="L45" s="378"/>
      <c r="M45" s="378"/>
    </row>
    <row r="47" spans="1:13" s="198" customFormat="1" ht="39.75" customHeight="1" x14ac:dyDescent="0.25">
      <c r="A47" s="1006" t="s">
        <v>896</v>
      </c>
      <c r="B47" s="1006"/>
      <c r="C47" s="1006"/>
      <c r="D47" s="1006"/>
      <c r="E47" s="1006"/>
      <c r="F47" s="1006"/>
      <c r="G47" s="1006"/>
      <c r="H47" s="1006"/>
      <c r="I47" s="379"/>
      <c r="J47" s="379"/>
      <c r="K47" s="379"/>
      <c r="L47" s="379"/>
      <c r="M47" s="379"/>
    </row>
    <row r="48" spans="1:13" ht="16" thickBot="1" x14ac:dyDescent="0.4">
      <c r="B48" s="375"/>
      <c r="C48" s="376"/>
      <c r="D48" s="376"/>
      <c r="E48" s="376"/>
      <c r="F48" s="376"/>
      <c r="G48" s="376"/>
      <c r="H48" s="376"/>
      <c r="I48" s="376"/>
      <c r="J48" s="376"/>
      <c r="K48" s="376"/>
      <c r="L48" s="376"/>
      <c r="M48" s="376"/>
    </row>
    <row r="49" spans="1:13" s="192" customFormat="1" ht="16" thickBot="1" x14ac:dyDescent="0.4">
      <c r="A49" s="196"/>
      <c r="B49" s="380"/>
      <c r="C49" s="1003" t="s">
        <v>897</v>
      </c>
      <c r="D49" s="1004"/>
      <c r="E49" s="1004"/>
      <c r="F49" s="1005"/>
      <c r="G49" s="380"/>
      <c r="H49" s="380"/>
      <c r="I49" s="380"/>
      <c r="J49" s="380"/>
      <c r="K49" s="380"/>
      <c r="L49" s="380"/>
      <c r="M49" s="380"/>
    </row>
    <row r="50" spans="1:13" s="192" customFormat="1" ht="15" customHeight="1" x14ac:dyDescent="0.35">
      <c r="A50" s="196"/>
      <c r="B50" s="380"/>
      <c r="C50" s="1007" t="s">
        <v>898</v>
      </c>
      <c r="D50" s="1008"/>
      <c r="E50" s="1008"/>
      <c r="F50" s="1009"/>
      <c r="G50" s="380"/>
      <c r="H50" s="380"/>
      <c r="I50" s="380"/>
      <c r="J50" s="380"/>
      <c r="K50" s="380"/>
      <c r="L50" s="380"/>
      <c r="M50" s="380"/>
    </row>
    <row r="51" spans="1:13" s="200" customFormat="1" ht="15" customHeight="1" x14ac:dyDescent="0.3">
      <c r="C51" s="1010"/>
      <c r="D51" s="1011"/>
      <c r="E51" s="1011"/>
      <c r="F51" s="1012"/>
    </row>
    <row r="52" spans="1:13" s="199" customFormat="1" ht="14.25" customHeight="1" thickBot="1" x14ac:dyDescent="0.35">
      <c r="C52" s="1013"/>
      <c r="D52" s="1014"/>
      <c r="E52" s="1014"/>
      <c r="F52" s="1015"/>
    </row>
    <row r="53" spans="1:13" s="199" customFormat="1" ht="14.25" customHeight="1" x14ac:dyDescent="0.3">
      <c r="C53"/>
      <c r="D53"/>
      <c r="E53"/>
      <c r="F53"/>
    </row>
    <row r="54" spans="1:13" s="192" customFormat="1" ht="6.75" customHeight="1" x14ac:dyDescent="0.35">
      <c r="A54" s="196"/>
      <c r="B54" s="195"/>
      <c r="C54"/>
      <c r="D54"/>
      <c r="E54"/>
      <c r="F54"/>
      <c r="G54" s="194"/>
      <c r="H54" s="193"/>
    </row>
    <row r="55" spans="1:13" s="199" customFormat="1" ht="14.25" customHeight="1" x14ac:dyDescent="0.3">
      <c r="C55"/>
      <c r="D55"/>
      <c r="E55"/>
      <c r="F55"/>
    </row>
    <row r="56" spans="1:13" s="192" customFormat="1" ht="6.75" customHeight="1" x14ac:dyDescent="0.35">
      <c r="A56" s="196"/>
      <c r="B56" s="195"/>
      <c r="C56"/>
      <c r="D56"/>
      <c r="E56"/>
      <c r="F56"/>
      <c r="G56" s="194"/>
      <c r="H56" s="193"/>
    </row>
    <row r="57" spans="1:13" s="199" customFormat="1" ht="14.25" customHeight="1" x14ac:dyDescent="0.3">
      <c r="B57" s="998" t="s">
        <v>899</v>
      </c>
      <c r="C57" s="999"/>
      <c r="D57" s="999"/>
      <c r="E57" s="999"/>
      <c r="F57" s="999"/>
      <c r="G57" s="1000"/>
    </row>
    <row r="58" spans="1:13" s="199" customFormat="1" ht="14.25" customHeight="1" x14ac:dyDescent="0.3">
      <c r="C58"/>
      <c r="D58"/>
      <c r="E58"/>
      <c r="F58"/>
    </row>
    <row r="59" spans="1:13" s="199" customFormat="1" ht="14.25" customHeight="1" x14ac:dyDescent="0.3">
      <c r="C59"/>
      <c r="D59"/>
      <c r="E59"/>
      <c r="F59"/>
    </row>
    <row r="60" spans="1:13" s="198" customFormat="1" ht="21" customHeight="1" x14ac:dyDescent="0.25">
      <c r="A60" s="743"/>
      <c r="B60" s="381"/>
      <c r="C60" s="381"/>
      <c r="D60" s="381"/>
      <c r="E60" s="381"/>
      <c r="F60" s="381"/>
      <c r="G60" s="381"/>
      <c r="H60" s="379"/>
    </row>
    <row r="61" spans="1:13" s="197" customFormat="1" ht="15.75" customHeight="1" x14ac:dyDescent="0.3"/>
    <row r="62" spans="1:13" s="192" customFormat="1" ht="6.75" customHeight="1" x14ac:dyDescent="0.35">
      <c r="A62" s="196"/>
      <c r="B62" s="195"/>
      <c r="C62" s="195"/>
      <c r="D62" s="380"/>
      <c r="E62" s="380"/>
      <c r="F62" s="380"/>
      <c r="G62" s="194"/>
      <c r="H62" s="193"/>
    </row>
    <row r="64" spans="1:13" x14ac:dyDescent="0.35">
      <c r="A64" s="376"/>
      <c r="B64" s="376"/>
      <c r="C64" s="376"/>
      <c r="D64" s="376"/>
      <c r="E64" s="376"/>
      <c r="F64" s="376"/>
      <c r="G64" s="376"/>
      <c r="H64" s="376"/>
    </row>
    <row r="65" spans="1:8" x14ac:dyDescent="0.35">
      <c r="A65" s="376"/>
      <c r="B65" s="376"/>
      <c r="C65" s="376"/>
      <c r="D65" s="376"/>
      <c r="E65" s="376"/>
      <c r="F65" s="376"/>
      <c r="G65" s="376"/>
      <c r="H65" s="376"/>
    </row>
    <row r="66" spans="1:8" x14ac:dyDescent="0.35">
      <c r="A66" s="376"/>
      <c r="B66" s="376"/>
      <c r="C66" s="376"/>
      <c r="D66" s="376"/>
      <c r="E66" s="376"/>
      <c r="F66" s="376"/>
      <c r="G66" s="376"/>
      <c r="H66" s="376"/>
    </row>
    <row r="67" spans="1:8" x14ac:dyDescent="0.35">
      <c r="A67" s="189"/>
      <c r="B67" s="189"/>
    </row>
    <row r="68" spans="1:8" x14ac:dyDescent="0.35">
      <c r="A68" s="189"/>
      <c r="B68" s="189"/>
    </row>
    <row r="69" spans="1:8" x14ac:dyDescent="0.35">
      <c r="A69" s="189"/>
      <c r="B69" s="189"/>
    </row>
    <row r="70" spans="1:8" x14ac:dyDescent="0.35">
      <c r="A70" s="189"/>
      <c r="B70" s="189"/>
    </row>
    <row r="71" spans="1:8" x14ac:dyDescent="0.35">
      <c r="A71" s="189"/>
      <c r="B71" s="189"/>
    </row>
    <row r="72" spans="1:8" x14ac:dyDescent="0.35">
      <c r="A72" s="189"/>
      <c r="B72" s="189"/>
    </row>
    <row r="73" spans="1:8" x14ac:dyDescent="0.35">
      <c r="A73" s="189"/>
      <c r="B73" s="189"/>
    </row>
    <row r="74" spans="1:8" x14ac:dyDescent="0.35">
      <c r="A74" s="189"/>
      <c r="B74" s="189"/>
    </row>
    <row r="75" spans="1:8" x14ac:dyDescent="0.35">
      <c r="A75" s="189"/>
      <c r="B75" s="189"/>
    </row>
    <row r="76" spans="1:8" x14ac:dyDescent="0.35">
      <c r="A76" s="189"/>
      <c r="B76" s="189"/>
    </row>
    <row r="77" spans="1:8" x14ac:dyDescent="0.35">
      <c r="A77" s="189"/>
      <c r="B77" s="189"/>
    </row>
    <row r="78" spans="1:8" x14ac:dyDescent="0.35">
      <c r="A78" s="189"/>
      <c r="B78" s="189"/>
    </row>
    <row r="79" spans="1:8" x14ac:dyDescent="0.35">
      <c r="A79" s="189"/>
      <c r="B79" s="189"/>
    </row>
    <row r="80" spans="1:8" x14ac:dyDescent="0.35">
      <c r="A80" s="189"/>
      <c r="B80" s="189"/>
    </row>
    <row r="81" s="189" customFormat="1" x14ac:dyDescent="0.35"/>
    <row r="82" s="189" customFormat="1" x14ac:dyDescent="0.35"/>
    <row r="83" s="189" customFormat="1" x14ac:dyDescent="0.35"/>
    <row r="84" s="189" customFormat="1" x14ac:dyDescent="0.35"/>
    <row r="85" s="189" customFormat="1" x14ac:dyDescent="0.35"/>
    <row r="86" s="189" customFormat="1" x14ac:dyDescent="0.35"/>
    <row r="87" s="189" customFormat="1" x14ac:dyDescent="0.35"/>
    <row r="88" s="189" customFormat="1" x14ac:dyDescent="0.35"/>
    <row r="89" s="189" customFormat="1" x14ac:dyDescent="0.35"/>
    <row r="90" s="189" customFormat="1" x14ac:dyDescent="0.35"/>
    <row r="91" s="189" customFormat="1" x14ac:dyDescent="0.35"/>
    <row r="92" s="189" customFormat="1" x14ac:dyDescent="0.35"/>
    <row r="93" s="189" customFormat="1" x14ac:dyDescent="0.35"/>
    <row r="94" s="189" customFormat="1" x14ac:dyDescent="0.35"/>
    <row r="95" s="189" customFormat="1" x14ac:dyDescent="0.35"/>
    <row r="96" s="189" customFormat="1" x14ac:dyDescent="0.35"/>
    <row r="97" s="189" customFormat="1" x14ac:dyDescent="0.35"/>
    <row r="98" s="189" customFormat="1" x14ac:dyDescent="0.35"/>
    <row r="99" s="189" customFormat="1" x14ac:dyDescent="0.35"/>
    <row r="100" s="189" customFormat="1" x14ac:dyDescent="0.35"/>
    <row r="101" s="189" customFormat="1" x14ac:dyDescent="0.35"/>
    <row r="102" s="189" customFormat="1" x14ac:dyDescent="0.35"/>
    <row r="103" s="189" customFormat="1" x14ac:dyDescent="0.35"/>
    <row r="104" s="189" customFormat="1" x14ac:dyDescent="0.35"/>
    <row r="105" s="189" customFormat="1" x14ac:dyDescent="0.35"/>
    <row r="106" s="189" customFormat="1" x14ac:dyDescent="0.35"/>
    <row r="107" s="189" customFormat="1" x14ac:dyDescent="0.35"/>
    <row r="108" s="189" customFormat="1" x14ac:dyDescent="0.35"/>
    <row r="109" s="189" customFormat="1" x14ac:dyDescent="0.35"/>
    <row r="110" s="189" customFormat="1" x14ac:dyDescent="0.35"/>
    <row r="111" s="189" customFormat="1" x14ac:dyDescent="0.35"/>
    <row r="112" s="189" customFormat="1" x14ac:dyDescent="0.35"/>
    <row r="113" s="189" customFormat="1" x14ac:dyDescent="0.35"/>
    <row r="114" s="189" customFormat="1" x14ac:dyDescent="0.35"/>
    <row r="115" s="189" customFormat="1" x14ac:dyDescent="0.35"/>
    <row r="116" s="189" customFormat="1" x14ac:dyDescent="0.35"/>
    <row r="117" s="189" customFormat="1" x14ac:dyDescent="0.35"/>
    <row r="118" s="189" customFormat="1" x14ac:dyDescent="0.35"/>
    <row r="119" s="189" customFormat="1" x14ac:dyDescent="0.35"/>
    <row r="120" s="189" customFormat="1" x14ac:dyDescent="0.35"/>
    <row r="121" s="189" customFormat="1" x14ac:dyDescent="0.35"/>
    <row r="122" s="189" customFormat="1" x14ac:dyDescent="0.35"/>
    <row r="123" s="189" customFormat="1" x14ac:dyDescent="0.35"/>
    <row r="124" s="189" customFormat="1" x14ac:dyDescent="0.35"/>
    <row r="125" s="189" customFormat="1" x14ac:dyDescent="0.35"/>
    <row r="126" s="189" customFormat="1" x14ac:dyDescent="0.35"/>
    <row r="127" s="189" customFormat="1" x14ac:dyDescent="0.35"/>
    <row r="128" s="189" customFormat="1" x14ac:dyDescent="0.35"/>
    <row r="129" s="189" customFormat="1" x14ac:dyDescent="0.35"/>
    <row r="130" s="189" customFormat="1" x14ac:dyDescent="0.35"/>
    <row r="131" s="189" customFormat="1" x14ac:dyDescent="0.35"/>
    <row r="132" s="189" customFormat="1" x14ac:dyDescent="0.35"/>
    <row r="133" s="189" customFormat="1" x14ac:dyDescent="0.35"/>
    <row r="134" s="189" customFormat="1" x14ac:dyDescent="0.35"/>
    <row r="135" s="189" customFormat="1" x14ac:dyDescent="0.35"/>
    <row r="136" s="189" customFormat="1" x14ac:dyDescent="0.35"/>
    <row r="137" s="189" customFormat="1" x14ac:dyDescent="0.35"/>
    <row r="138" s="189" customFormat="1" x14ac:dyDescent="0.35"/>
    <row r="139" s="189" customFormat="1" x14ac:dyDescent="0.35"/>
    <row r="140" s="189" customFormat="1" x14ac:dyDescent="0.35"/>
    <row r="141" s="189" customFormat="1" x14ac:dyDescent="0.35"/>
    <row r="142" s="189" customFormat="1" x14ac:dyDescent="0.35"/>
    <row r="143" s="189" customFormat="1" x14ac:dyDescent="0.35"/>
    <row r="144" s="189" customFormat="1" x14ac:dyDescent="0.35"/>
    <row r="145" s="189" customFormat="1" x14ac:dyDescent="0.35"/>
    <row r="146" s="189" customFormat="1" x14ac:dyDescent="0.35"/>
    <row r="147" s="189" customFormat="1" x14ac:dyDescent="0.35"/>
    <row r="148" s="189" customFormat="1" x14ac:dyDescent="0.35"/>
    <row r="149" s="189" customFormat="1" x14ac:dyDescent="0.35"/>
    <row r="150" s="189" customFormat="1" x14ac:dyDescent="0.35"/>
    <row r="151" s="189" customFormat="1" x14ac:dyDescent="0.35"/>
    <row r="152" s="189" customFormat="1" x14ac:dyDescent="0.35"/>
    <row r="153" s="189" customFormat="1" x14ac:dyDescent="0.35"/>
    <row r="154" s="189" customFormat="1" x14ac:dyDescent="0.35"/>
    <row r="155" s="189" customFormat="1" x14ac:dyDescent="0.35"/>
    <row r="156" s="189" customFormat="1" x14ac:dyDescent="0.35"/>
    <row r="157" s="189" customFormat="1" x14ac:dyDescent="0.35"/>
    <row r="158" s="189" customFormat="1" x14ac:dyDescent="0.35"/>
    <row r="159" s="189" customFormat="1" x14ac:dyDescent="0.35"/>
    <row r="160" s="189" customFormat="1" x14ac:dyDescent="0.35"/>
    <row r="161" s="189" customFormat="1" x14ac:dyDescent="0.35"/>
    <row r="162" s="189" customFormat="1" x14ac:dyDescent="0.35"/>
    <row r="163" s="189" customFormat="1" x14ac:dyDescent="0.35"/>
    <row r="164" s="189" customFormat="1" x14ac:dyDescent="0.35"/>
    <row r="165" s="189" customFormat="1" x14ac:dyDescent="0.35"/>
    <row r="166" s="189" customFormat="1" x14ac:dyDescent="0.35"/>
    <row r="167" s="189" customFormat="1" x14ac:dyDescent="0.35"/>
    <row r="168" s="189" customFormat="1" x14ac:dyDescent="0.35"/>
    <row r="169" s="189" customFormat="1" x14ac:dyDescent="0.35"/>
    <row r="170" s="189" customFormat="1" x14ac:dyDescent="0.35"/>
    <row r="171" s="189" customFormat="1" x14ac:dyDescent="0.35"/>
    <row r="172" s="189" customFormat="1" x14ac:dyDescent="0.35"/>
    <row r="173" s="189" customFormat="1" x14ac:dyDescent="0.35"/>
    <row r="174" s="189" customFormat="1" x14ac:dyDescent="0.35"/>
    <row r="175" s="189" customFormat="1" x14ac:dyDescent="0.35"/>
    <row r="176" s="189" customFormat="1" x14ac:dyDescent="0.35"/>
    <row r="177" s="189" customFormat="1" x14ac:dyDescent="0.35"/>
    <row r="178" s="189" customFormat="1" x14ac:dyDescent="0.35"/>
    <row r="179" s="189" customFormat="1" x14ac:dyDescent="0.35"/>
    <row r="180" s="189" customFormat="1" x14ac:dyDescent="0.35"/>
    <row r="181" s="189" customFormat="1" x14ac:dyDescent="0.35"/>
    <row r="182" s="189" customFormat="1" x14ac:dyDescent="0.35"/>
    <row r="183" s="189" customFormat="1" x14ac:dyDescent="0.35"/>
    <row r="184" s="189" customFormat="1" x14ac:dyDescent="0.35"/>
    <row r="185" s="189" customFormat="1" x14ac:dyDescent="0.35"/>
    <row r="186" s="189" customFormat="1" x14ac:dyDescent="0.35"/>
    <row r="187" s="189" customFormat="1" x14ac:dyDescent="0.35"/>
    <row r="188" s="189" customFormat="1" x14ac:dyDescent="0.35"/>
    <row r="189" s="189" customFormat="1" x14ac:dyDescent="0.35"/>
    <row r="190" s="189" customFormat="1" x14ac:dyDescent="0.35"/>
    <row r="191" s="189" customFormat="1" x14ac:dyDescent="0.35"/>
    <row r="192" s="189" customFormat="1" x14ac:dyDescent="0.35"/>
    <row r="193" s="189" customFormat="1" x14ac:dyDescent="0.35"/>
    <row r="194" s="189" customFormat="1" x14ac:dyDescent="0.35"/>
    <row r="195" s="189" customFormat="1" x14ac:dyDescent="0.35"/>
    <row r="196" s="189" customFormat="1" x14ac:dyDescent="0.35"/>
    <row r="197" s="189" customFormat="1" x14ac:dyDescent="0.35"/>
    <row r="198" s="189" customFormat="1" x14ac:dyDescent="0.35"/>
    <row r="199" s="189" customFormat="1" x14ac:dyDescent="0.35"/>
    <row r="200" s="189" customFormat="1" x14ac:dyDescent="0.35"/>
    <row r="201" s="189" customFormat="1" x14ac:dyDescent="0.35"/>
    <row r="202" s="189" customFormat="1" x14ac:dyDescent="0.35"/>
    <row r="203" s="189" customFormat="1" x14ac:dyDescent="0.35"/>
    <row r="204" s="189" customFormat="1" x14ac:dyDescent="0.35"/>
    <row r="205" s="189" customFormat="1" x14ac:dyDescent="0.35"/>
    <row r="206" s="189" customFormat="1" x14ac:dyDescent="0.35"/>
    <row r="207" s="189" customFormat="1" x14ac:dyDescent="0.35"/>
    <row r="208" s="189" customFormat="1" x14ac:dyDescent="0.35"/>
    <row r="209" s="189" customFormat="1" x14ac:dyDescent="0.35"/>
    <row r="210" s="189" customFormat="1" x14ac:dyDescent="0.35"/>
    <row r="211" s="189" customFormat="1" x14ac:dyDescent="0.35"/>
    <row r="212" s="189" customFormat="1" x14ac:dyDescent="0.35"/>
    <row r="213" s="189" customFormat="1" x14ac:dyDescent="0.35"/>
    <row r="214" s="189" customFormat="1" x14ac:dyDescent="0.35"/>
    <row r="215" s="189" customFormat="1" x14ac:dyDescent="0.35"/>
    <row r="216" s="189" customFormat="1" x14ac:dyDescent="0.35"/>
    <row r="217" s="189" customFormat="1" x14ac:dyDescent="0.35"/>
    <row r="218" s="189" customFormat="1" x14ac:dyDescent="0.35"/>
    <row r="219" s="189" customFormat="1" x14ac:dyDescent="0.35"/>
    <row r="220" s="189" customFormat="1" x14ac:dyDescent="0.35"/>
    <row r="221" s="189" customFormat="1" x14ac:dyDescent="0.35"/>
    <row r="222" s="189" customFormat="1" x14ac:dyDescent="0.35"/>
    <row r="223" s="189" customFormat="1" x14ac:dyDescent="0.35"/>
    <row r="224" s="189" customFormat="1" x14ac:dyDescent="0.35"/>
    <row r="225" s="189" customFormat="1" x14ac:dyDescent="0.35"/>
    <row r="226" s="189" customFormat="1" x14ac:dyDescent="0.35"/>
    <row r="227" s="189" customFormat="1" x14ac:dyDescent="0.35"/>
    <row r="228" s="189" customFormat="1" x14ac:dyDescent="0.35"/>
    <row r="229" s="189" customFormat="1" x14ac:dyDescent="0.35"/>
    <row r="230" s="189" customFormat="1" x14ac:dyDescent="0.35"/>
    <row r="231" s="189" customFormat="1" x14ac:dyDescent="0.35"/>
    <row r="232" s="189" customFormat="1" x14ac:dyDescent="0.35"/>
    <row r="233" s="189" customFormat="1" x14ac:dyDescent="0.35"/>
    <row r="234" s="189" customFormat="1" x14ac:dyDescent="0.35"/>
    <row r="235" s="189" customFormat="1" x14ac:dyDescent="0.35"/>
    <row r="236" s="189" customFormat="1" x14ac:dyDescent="0.35"/>
    <row r="237" s="189" customFormat="1" x14ac:dyDescent="0.35"/>
    <row r="238" s="189" customFormat="1" x14ac:dyDescent="0.35"/>
    <row r="239" s="189" customFormat="1" x14ac:dyDescent="0.35"/>
    <row r="240" s="189" customFormat="1" x14ac:dyDescent="0.35"/>
    <row r="241" s="189" customFormat="1" x14ac:dyDescent="0.35"/>
    <row r="242" s="189" customFormat="1" x14ac:dyDescent="0.35"/>
    <row r="243" s="189" customFormat="1" x14ac:dyDescent="0.35"/>
    <row r="244" s="189" customFormat="1" x14ac:dyDescent="0.35"/>
    <row r="245" s="189" customFormat="1" x14ac:dyDescent="0.35"/>
    <row r="246" s="189" customFormat="1" x14ac:dyDescent="0.35"/>
    <row r="247" s="189" customFormat="1" x14ac:dyDescent="0.35"/>
    <row r="248" s="189" customFormat="1" x14ac:dyDescent="0.35"/>
    <row r="249" s="189" customFormat="1" x14ac:dyDescent="0.35"/>
    <row r="250" s="189" customFormat="1" x14ac:dyDescent="0.35"/>
    <row r="251" s="189" customFormat="1" x14ac:dyDescent="0.35"/>
    <row r="252" s="189" customFormat="1" x14ac:dyDescent="0.35"/>
    <row r="253" s="189" customFormat="1" x14ac:dyDescent="0.35"/>
    <row r="254" s="189" customFormat="1" x14ac:dyDescent="0.35"/>
    <row r="255" s="189" customFormat="1" x14ac:dyDescent="0.35"/>
    <row r="256" s="189" customFormat="1" x14ac:dyDescent="0.35"/>
    <row r="257" s="189" customFormat="1" x14ac:dyDescent="0.35"/>
    <row r="258" s="189" customFormat="1" x14ac:dyDescent="0.35"/>
    <row r="259" s="189" customFormat="1" x14ac:dyDescent="0.35"/>
    <row r="260" s="189" customFormat="1" x14ac:dyDescent="0.35"/>
    <row r="261" s="189" customFormat="1" x14ac:dyDescent="0.35"/>
    <row r="262" s="189" customFormat="1" x14ac:dyDescent="0.35"/>
    <row r="263" s="189" customFormat="1" x14ac:dyDescent="0.35"/>
    <row r="264" s="189" customFormat="1" x14ac:dyDescent="0.35"/>
    <row r="265" s="189" customFormat="1" x14ac:dyDescent="0.35"/>
    <row r="266" s="189" customFormat="1" x14ac:dyDescent="0.35"/>
    <row r="267" s="189" customFormat="1" x14ac:dyDescent="0.35"/>
    <row r="268" s="189" customFormat="1" x14ac:dyDescent="0.35"/>
    <row r="269" s="189" customFormat="1" x14ac:dyDescent="0.35"/>
    <row r="270" s="189" customFormat="1" x14ac:dyDescent="0.35"/>
  </sheetData>
  <sheetProtection algorithmName="SHA-512" hashValue="J1Q345aN1kWjqsMFmnxVAgxb3ZMPkZbho+5wqrBVhd8T6QLsi4rIXp3i0R0rkfwLpTA8dmEVEX5AjQN/WPUwrg==" saltValue="ppX9ZjkJ7r1IaDlCZpovtA==" spinCount="100000" sheet="1" objects="1" scenarios="1"/>
  <protectedRanges>
    <protectedRange sqref="E57 E37:E40" name="Range1_1"/>
  </protectedRanges>
  <mergeCells count="12">
    <mergeCell ref="B57:G57"/>
    <mergeCell ref="C38:F38"/>
    <mergeCell ref="B4:G4"/>
    <mergeCell ref="C26:F26"/>
    <mergeCell ref="C49:F49"/>
    <mergeCell ref="A47:H47"/>
    <mergeCell ref="C50:F52"/>
    <mergeCell ref="B1:G1"/>
    <mergeCell ref="C24:F24"/>
    <mergeCell ref="C13:F13"/>
    <mergeCell ref="B41:G41"/>
    <mergeCell ref="B5:G5"/>
  </mergeCells>
  <phoneticPr fontId="116" type="noConversion"/>
  <printOptions horizontalCentered="1"/>
  <pageMargins left="0.25" right="0.25" top="0.5" bottom="0.5" header="0.3" footer="0.3"/>
  <pageSetup scale="79" orientation="portrait" r:id="rId1"/>
  <rowBreaks count="1" manualBreakCount="1">
    <brk id="45" max="16383" man="1"/>
  </rowBreaks>
  <colBreaks count="1" manualBreakCount="1">
    <brk id="1" max="4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B520-A40D-43F3-8F46-08B379B1E963}">
  <sheetPr codeName="Sheet21">
    <tabColor rgb="FFFFFF00"/>
  </sheetPr>
  <dimension ref="A1:G50"/>
  <sheetViews>
    <sheetView showGridLines="0" zoomScale="90" zoomScaleNormal="90" workbookViewId="0">
      <selection activeCell="F16" sqref="F16"/>
    </sheetView>
  </sheetViews>
  <sheetFormatPr defaultColWidth="8.81640625" defaultRowHeight="13" x14ac:dyDescent="0.3"/>
  <cols>
    <col min="1" max="1" width="7.6328125" style="27" bestFit="1" customWidth="1"/>
    <col min="2" max="2" width="17.453125" style="28" customWidth="1"/>
    <col min="3" max="3" width="12.81640625" style="28" bestFit="1" customWidth="1"/>
    <col min="4" max="4" width="27.453125" style="29" customWidth="1"/>
    <col min="5" max="5" width="26.36328125" style="29" bestFit="1" customWidth="1"/>
    <col min="6" max="16384" width="8.81640625" style="29"/>
  </cols>
  <sheetData>
    <row r="1" spans="1:7" s="25" customFormat="1" ht="15" x14ac:dyDescent="0.25">
      <c r="A1" s="1016" t="s">
        <v>552</v>
      </c>
      <c r="B1" s="1016"/>
      <c r="C1" s="1016"/>
      <c r="D1" s="1016"/>
      <c r="E1" s="1016"/>
    </row>
    <row r="2" spans="1:7" s="25" customFormat="1" ht="14" x14ac:dyDescent="0.25">
      <c r="A2" s="770" t="s">
        <v>553</v>
      </c>
      <c r="B2" s="770"/>
      <c r="C2" s="770"/>
      <c r="D2" s="770"/>
      <c r="E2" s="770"/>
    </row>
    <row r="3" spans="1:7" s="25" customFormat="1" ht="15" x14ac:dyDescent="0.25">
      <c r="A3" s="773" t="s">
        <v>554</v>
      </c>
      <c r="B3" s="773"/>
      <c r="C3" s="773"/>
      <c r="D3" s="773"/>
      <c r="E3" s="773"/>
    </row>
    <row r="4" spans="1:7" s="25" customFormat="1" ht="19" x14ac:dyDescent="0.25">
      <c r="A4" s="1017" t="s">
        <v>555</v>
      </c>
      <c r="B4" s="1017"/>
      <c r="C4" s="1017"/>
      <c r="D4" s="1017"/>
      <c r="E4" s="1017"/>
    </row>
    <row r="5" spans="1:7" ht="19" x14ac:dyDescent="0.25">
      <c r="A5" s="1017" t="s">
        <v>557</v>
      </c>
      <c r="B5" s="1017"/>
      <c r="C5" s="1017"/>
      <c r="D5" s="1017"/>
      <c r="E5" s="1017"/>
    </row>
    <row r="6" spans="1:7" s="25" customFormat="1" ht="17.25" customHeight="1" x14ac:dyDescent="0.25">
      <c r="A6" s="1017" t="s">
        <v>556</v>
      </c>
      <c r="B6" s="1017"/>
      <c r="C6" s="1017"/>
      <c r="D6" s="1017"/>
      <c r="E6" s="1017"/>
    </row>
    <row r="7" spans="1:7" s="25" customFormat="1" ht="12.5" x14ac:dyDescent="0.25"/>
    <row r="8" spans="1:7" s="25" customFormat="1" ht="17.25" customHeight="1" x14ac:dyDescent="0.35">
      <c r="B8" s="779" t="s">
        <v>915</v>
      </c>
      <c r="C8" s="779"/>
      <c r="D8" s="779"/>
      <c r="E8" s="779"/>
      <c r="F8" s="116"/>
      <c r="G8" s="116"/>
    </row>
    <row r="9" spans="1:7" s="25" customFormat="1" ht="17.25" customHeight="1" x14ac:dyDescent="0.25">
      <c r="A9" s="396"/>
      <c r="B9" s="396"/>
      <c r="C9" s="396"/>
      <c r="D9" s="396"/>
      <c r="E9" s="396"/>
    </row>
    <row r="10" spans="1:7" s="25" customFormat="1" ht="16.5" customHeight="1" thickBot="1" x14ac:dyDescent="0.3">
      <c r="A10" s="42"/>
      <c r="B10" s="43"/>
      <c r="C10" s="43"/>
      <c r="D10" s="38"/>
      <c r="E10" s="38"/>
    </row>
    <row r="11" spans="1:7" s="25" customFormat="1" ht="15.5" thickBot="1" x14ac:dyDescent="0.3">
      <c r="A11" s="1018" t="s">
        <v>900</v>
      </c>
      <c r="B11" s="1019"/>
      <c r="C11" s="1019"/>
      <c r="D11" s="1019"/>
      <c r="E11" s="1020"/>
    </row>
    <row r="12" spans="1:7" customFormat="1" ht="12.5" x14ac:dyDescent="0.25"/>
    <row r="13" spans="1:7" s="25" customFormat="1" ht="15" x14ac:dyDescent="0.25">
      <c r="A13" s="306" t="s">
        <v>901</v>
      </c>
      <c r="B13" s="306" t="s">
        <v>902</v>
      </c>
      <c r="C13" s="306" t="s">
        <v>903</v>
      </c>
      <c r="D13" s="306" t="s">
        <v>18</v>
      </c>
      <c r="E13" s="306" t="s">
        <v>904</v>
      </c>
    </row>
    <row r="14" spans="1:7" s="25" customFormat="1" ht="13.5" customHeight="1" x14ac:dyDescent="0.25">
      <c r="A14" s="42"/>
      <c r="B14" s="43"/>
      <c r="C14" s="43"/>
      <c r="D14" s="38"/>
      <c r="E14" s="38"/>
    </row>
    <row r="15" spans="1:7" s="161" customFormat="1" ht="12.5" x14ac:dyDescent="0.25">
      <c r="A15" t="s">
        <v>905</v>
      </c>
      <c r="B15" s="13" t="s">
        <v>906</v>
      </c>
      <c r="C15" s="13" t="s">
        <v>907</v>
      </c>
      <c r="D15" t="s">
        <v>908</v>
      </c>
      <c r="E15" t="s">
        <v>909</v>
      </c>
    </row>
    <row r="16" spans="1:7" s="161" customFormat="1" ht="12.5" customHeight="1" x14ac:dyDescent="0.25">
      <c r="A16"/>
      <c r="B16"/>
      <c r="C16"/>
      <c r="D16"/>
      <c r="E16"/>
    </row>
    <row r="17" spans="1:5" s="161" customFormat="1" ht="12.5" x14ac:dyDescent="0.25">
      <c r="A17" t="s">
        <v>910</v>
      </c>
      <c r="B17" s="13" t="s">
        <v>1074</v>
      </c>
      <c r="C17" s="13" t="s">
        <v>431</v>
      </c>
      <c r="D17" t="s">
        <v>911</v>
      </c>
      <c r="E17" t="s">
        <v>912</v>
      </c>
    </row>
    <row r="18" spans="1:5" s="161" customFormat="1" ht="12" customHeight="1" x14ac:dyDescent="0.25">
      <c r="A18" t="s">
        <v>910</v>
      </c>
      <c r="B18" s="13" t="s">
        <v>1075</v>
      </c>
      <c r="C18" s="13" t="s">
        <v>431</v>
      </c>
      <c r="D18" t="s">
        <v>911</v>
      </c>
      <c r="E18" t="s">
        <v>912</v>
      </c>
    </row>
    <row r="19" spans="1:5" s="161" customFormat="1" ht="12" customHeight="1" x14ac:dyDescent="0.25">
      <c r="A19"/>
      <c r="B19" s="13"/>
      <c r="C19" s="13"/>
      <c r="D19"/>
      <c r="E19"/>
    </row>
    <row r="20" spans="1:5" s="161" customFormat="1" ht="12.5" x14ac:dyDescent="0.25">
      <c r="A20" t="s">
        <v>910</v>
      </c>
      <c r="B20" t="s">
        <v>913</v>
      </c>
      <c r="C20" s="13" t="s">
        <v>480</v>
      </c>
      <c r="D20" t="s">
        <v>911</v>
      </c>
      <c r="E20" t="s">
        <v>914</v>
      </c>
    </row>
    <row r="21" spans="1:5" s="161" customFormat="1" ht="12.5" x14ac:dyDescent="0.25">
      <c r="A21"/>
      <c r="B21"/>
      <c r="C21"/>
      <c r="D21"/>
      <c r="E21"/>
    </row>
    <row r="22" spans="1:5" s="161" customFormat="1" ht="12.5" x14ac:dyDescent="0.25">
      <c r="A22"/>
      <c r="B22"/>
      <c r="C22"/>
      <c r="D22"/>
      <c r="E22"/>
    </row>
    <row r="23" spans="1:5" s="161" customFormat="1" ht="12.5" x14ac:dyDescent="0.25">
      <c r="A23"/>
      <c r="B23"/>
      <c r="C23"/>
      <c r="D23"/>
      <c r="E23"/>
    </row>
    <row r="24" spans="1:5" s="161" customFormat="1" ht="12.5" x14ac:dyDescent="0.25">
      <c r="A24"/>
      <c r="B24"/>
      <c r="C24"/>
      <c r="D24"/>
      <c r="E24"/>
    </row>
    <row r="25" spans="1:5" s="161" customFormat="1" ht="12.5" x14ac:dyDescent="0.25">
      <c r="A25"/>
      <c r="B25"/>
      <c r="C25"/>
      <c r="D25"/>
      <c r="E25"/>
    </row>
    <row r="26" spans="1:5" s="161" customFormat="1" ht="12.5" x14ac:dyDescent="0.25">
      <c r="A26"/>
      <c r="B26"/>
      <c r="C26"/>
      <c r="D26"/>
      <c r="E26"/>
    </row>
    <row r="27" spans="1:5" s="161" customFormat="1" ht="12.5" x14ac:dyDescent="0.25">
      <c r="A27"/>
      <c r="B27"/>
      <c r="C27"/>
      <c r="D27"/>
      <c r="E27"/>
    </row>
    <row r="28" spans="1:5" s="161" customFormat="1" ht="12.5" x14ac:dyDescent="0.25">
      <c r="A28"/>
      <c r="B28"/>
      <c r="C28"/>
      <c r="D28"/>
      <c r="E28"/>
    </row>
    <row r="29" spans="1:5" s="161" customFormat="1" ht="18.75" customHeight="1" x14ac:dyDescent="0.25">
      <c r="A29"/>
      <c r="B29"/>
      <c r="C29"/>
      <c r="D29"/>
      <c r="E29"/>
    </row>
    <row r="30" spans="1:5" s="161" customFormat="1" ht="12.5" x14ac:dyDescent="0.25">
      <c r="A30"/>
      <c r="B30"/>
      <c r="C30"/>
      <c r="D30"/>
      <c r="E30"/>
    </row>
    <row r="31" spans="1:5" s="161" customFormat="1" ht="12.5" x14ac:dyDescent="0.25">
      <c r="A31"/>
      <c r="B31"/>
      <c r="C31"/>
      <c r="D31"/>
      <c r="E31"/>
    </row>
    <row r="32" spans="1:5" s="161" customFormat="1" ht="12.5" x14ac:dyDescent="0.25">
      <c r="A32"/>
      <c r="B32"/>
      <c r="C32"/>
      <c r="D32"/>
      <c r="E32"/>
    </row>
    <row r="33" spans="1:5" s="161" customFormat="1" ht="12.5" x14ac:dyDescent="0.25">
      <c r="A33"/>
      <c r="B33"/>
      <c r="C33"/>
      <c r="D33"/>
      <c r="E33"/>
    </row>
    <row r="34" spans="1:5" s="161" customFormat="1" ht="12.5" x14ac:dyDescent="0.25">
      <c r="A34"/>
      <c r="B34"/>
      <c r="C34"/>
      <c r="D34"/>
      <c r="E34"/>
    </row>
    <row r="35" spans="1:5" s="161" customFormat="1" ht="12.5" x14ac:dyDescent="0.25">
      <c r="A35"/>
      <c r="B35"/>
      <c r="C35"/>
      <c r="D35"/>
      <c r="E35"/>
    </row>
    <row r="36" spans="1:5" s="161" customFormat="1" ht="12.5" x14ac:dyDescent="0.25">
      <c r="A36"/>
      <c r="B36"/>
      <c r="C36"/>
      <c r="D36"/>
      <c r="E36"/>
    </row>
    <row r="37" spans="1:5" s="161" customFormat="1" ht="12.5" x14ac:dyDescent="0.25">
      <c r="A37"/>
      <c r="B37"/>
      <c r="C37"/>
      <c r="D37"/>
      <c r="E37"/>
    </row>
    <row r="38" spans="1:5" s="161" customFormat="1" ht="12.5" x14ac:dyDescent="0.25">
      <c r="A38"/>
      <c r="B38"/>
      <c r="C38"/>
      <c r="D38"/>
      <c r="E38"/>
    </row>
    <row r="39" spans="1:5" s="161" customFormat="1" ht="12.5" x14ac:dyDescent="0.25">
      <c r="A39"/>
      <c r="B39"/>
      <c r="C39"/>
      <c r="D39"/>
      <c r="E39"/>
    </row>
    <row r="40" spans="1:5" s="161" customFormat="1" ht="12.5" x14ac:dyDescent="0.25">
      <c r="A40"/>
      <c r="B40"/>
      <c r="C40"/>
      <c r="D40"/>
      <c r="E40"/>
    </row>
    <row r="41" spans="1:5" s="161" customFormat="1" ht="12.5" x14ac:dyDescent="0.25">
      <c r="A41"/>
      <c r="B41"/>
      <c r="C41"/>
      <c r="D41"/>
      <c r="E41"/>
    </row>
    <row r="42" spans="1:5" s="161" customFormat="1" ht="12.5" x14ac:dyDescent="0.25">
      <c r="A42"/>
      <c r="B42"/>
      <c r="C42"/>
      <c r="D42"/>
      <c r="E42"/>
    </row>
    <row r="43" spans="1:5" s="161" customFormat="1" ht="12.5" x14ac:dyDescent="0.25">
      <c r="A43"/>
      <c r="B43"/>
      <c r="C43"/>
      <c r="D43"/>
      <c r="E43"/>
    </row>
    <row r="44" spans="1:5" s="161" customFormat="1" ht="12.5" x14ac:dyDescent="0.25">
      <c r="A44"/>
      <c r="B44"/>
      <c r="C44"/>
      <c r="D44"/>
      <c r="E44"/>
    </row>
    <row r="45" spans="1:5" s="161" customFormat="1" ht="12.5" x14ac:dyDescent="0.25">
      <c r="A45"/>
      <c r="B45"/>
      <c r="C45"/>
      <c r="D45"/>
      <c r="E45"/>
    </row>
    <row r="46" spans="1:5" s="161" customFormat="1" ht="12.5" x14ac:dyDescent="0.25">
      <c r="A46"/>
      <c r="B46"/>
      <c r="C46"/>
      <c r="D46"/>
      <c r="E46"/>
    </row>
    <row r="47" spans="1:5" s="167" customFormat="1" ht="12.5" x14ac:dyDescent="0.25">
      <c r="A47"/>
      <c r="B47"/>
      <c r="C47"/>
      <c r="D47"/>
      <c r="E47"/>
    </row>
    <row r="48" spans="1:5" x14ac:dyDescent="0.3">
      <c r="A48" s="275"/>
      <c r="B48" s="276"/>
      <c r="C48" s="276"/>
      <c r="D48" s="277"/>
      <c r="E48" s="277"/>
    </row>
    <row r="49" spans="1:5" x14ac:dyDescent="0.3">
      <c r="A49" s="275"/>
      <c r="B49" s="276"/>
      <c r="C49" s="276"/>
      <c r="D49" s="277"/>
      <c r="E49" s="277"/>
    </row>
    <row r="50" spans="1:5" x14ac:dyDescent="0.3">
      <c r="A50" s="275"/>
      <c r="B50" s="276"/>
      <c r="C50" s="276"/>
      <c r="D50" s="277"/>
      <c r="E50" s="277"/>
    </row>
  </sheetData>
  <protectedRanges>
    <protectedRange sqref="D15 D27 D40:G47 D30:G37 E20:G20 D21:G26" name="Range1"/>
  </protectedRanges>
  <mergeCells count="8">
    <mergeCell ref="A1:E1"/>
    <mergeCell ref="A6:E6"/>
    <mergeCell ref="A11:E11"/>
    <mergeCell ref="A2:E2"/>
    <mergeCell ref="A3:E3"/>
    <mergeCell ref="A4:E4"/>
    <mergeCell ref="B8:E8"/>
    <mergeCell ref="A5:E5"/>
  </mergeCells>
  <printOptions horizontalCentered="1"/>
  <pageMargins left="0" right="0" top="0.75" bottom="0.25" header="0.3" footer="0.3"/>
  <pageSetup orientation="portrait" r:id="rId1"/>
  <headerFooter>
    <oddHeader xml:space="preserve">&amp;C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aba9cb-4d41-40e0-aeca-46929bac230a">
      <Terms xmlns="http://schemas.microsoft.com/office/infopath/2007/PartnerControls"/>
    </lcf76f155ced4ddcb4097134ff3c332f>
    <TaxCatchAll xmlns="d7af4645-1844-4c31-acd5-c35a218e816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12" ma:contentTypeDescription="Create a new document." ma:contentTypeScope="" ma:versionID="ead5dd8372b22d0cbaa384be2e36a9d2">
  <xsd:schema xmlns:xsd="http://www.w3.org/2001/XMLSchema" xmlns:xs="http://www.w3.org/2001/XMLSchema" xmlns:p="http://schemas.microsoft.com/office/2006/metadata/properties" xmlns:ns2="2faba9cb-4d41-40e0-aeca-46929bac230a" xmlns:ns3="d7af4645-1844-4c31-acd5-c35a218e8163" targetNamespace="http://schemas.microsoft.com/office/2006/metadata/properties" ma:root="true" ma:fieldsID="e0e24f76e664eec3167991b5038aec3c" ns2:_="" ns3:_="">
    <xsd:import namespace="2faba9cb-4d41-40e0-aeca-46929bac230a"/>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18423-2F07-4AC4-85EB-3ACA128080F3}">
  <ds:schemaRefs>
    <ds:schemaRef ds:uri="http://schemas.microsoft.com/sharepoint/v3/contenttype/forms"/>
  </ds:schemaRefs>
</ds:datastoreItem>
</file>

<file path=customXml/itemProps2.xml><?xml version="1.0" encoding="utf-8"?>
<ds:datastoreItem xmlns:ds="http://schemas.openxmlformats.org/officeDocument/2006/customXml" ds:itemID="{F9F3C945-0913-4EC4-8C9E-6EFFC52B8CA2}">
  <ds:schemaRefs>
    <ds:schemaRef ds:uri="http://schemas.openxmlformats.org/package/2006/metadata/core-properties"/>
    <ds:schemaRef ds:uri="2faba9cb-4d41-40e0-aeca-46929bac230a"/>
    <ds:schemaRef ds:uri="http://purl.org/dc/elements/1.1/"/>
    <ds:schemaRef ds:uri="http://purl.org/dc/terms/"/>
    <ds:schemaRef ds:uri="http://purl.org/dc/dcmitype/"/>
    <ds:schemaRef ds:uri="http://www.w3.org/XML/1998/namespace"/>
    <ds:schemaRef ds:uri="http://schemas.microsoft.com/office/2006/documentManagement/types"/>
    <ds:schemaRef ds:uri="d7af4645-1844-4c31-acd5-c35a218e8163"/>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9C50010-F09B-4F06-83A2-26C6F93E69BF}">
  <ds:schemaRefs>
    <ds:schemaRef ds:uri="http://schemas.microsoft.com/DataMashup"/>
  </ds:schemaRefs>
</ds:datastoreItem>
</file>

<file path=customXml/itemProps4.xml><?xml version="1.0" encoding="utf-8"?>
<ds:datastoreItem xmlns:ds="http://schemas.openxmlformats.org/officeDocument/2006/customXml" ds:itemID="{82775462-52E2-4B80-B4B6-3290D6936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FilerInfo21</vt:lpstr>
      <vt:lpstr>DBASE21</vt:lpstr>
      <vt:lpstr>1. FilerInfo</vt:lpstr>
      <vt:lpstr>2. Prelim</vt:lpstr>
      <vt:lpstr>2A. RPS Class I Exempt</vt:lpstr>
      <vt:lpstr>2B. SCO Exempt</vt:lpstr>
      <vt:lpstr>2C SCOII Exempt</vt:lpstr>
      <vt:lpstr>2D. CPS Exempt</vt:lpstr>
      <vt:lpstr>4. Errant</vt:lpstr>
      <vt:lpstr>5. RPS I non-SCO</vt:lpstr>
      <vt:lpstr>6. SCO</vt:lpstr>
      <vt:lpstr>7. SCO-II</vt:lpstr>
      <vt:lpstr>8. RPS II RenEn</vt:lpstr>
      <vt:lpstr>9. RPS II WasteEn</vt:lpstr>
      <vt:lpstr>10. APS</vt:lpstr>
      <vt:lpstr>11. CPS</vt:lpstr>
      <vt:lpstr>12. CES</vt:lpstr>
      <vt:lpstr>13. CES-E</vt:lpstr>
      <vt:lpstr>14. GHG</vt:lpstr>
      <vt:lpstr>15. Green</vt:lpstr>
      <vt:lpstr>16. All ACPs</vt:lpstr>
      <vt:lpstr>C. Certif</vt:lpstr>
      <vt:lpstr>A. Authztn</vt:lpstr>
      <vt:lpstr>N. ACP Notif-Rcpt</vt:lpstr>
      <vt:lpstr>Contacts</vt:lpstr>
      <vt:lpstr>CPS</vt:lpstr>
      <vt:lpstr>'1. FilerInfo'!Print_Area</vt:lpstr>
      <vt:lpstr>'10. APS'!Print_Area</vt:lpstr>
      <vt:lpstr>'11. CPS'!Print_Area</vt:lpstr>
      <vt:lpstr>'12. CES'!Print_Area</vt:lpstr>
      <vt:lpstr>'13. CES-E'!Print_Area</vt:lpstr>
      <vt:lpstr>'15. Green'!Print_Area</vt:lpstr>
      <vt:lpstr>'16. All ACPs'!Print_Area</vt:lpstr>
      <vt:lpstr>'2. Prelim'!Print_Area</vt:lpstr>
      <vt:lpstr>'2A. RPS Class I Exempt'!Print_Area</vt:lpstr>
      <vt:lpstr>'2B. SCO Exempt'!Print_Area</vt:lpstr>
      <vt:lpstr>'2C SCOII Exempt'!Print_Area</vt:lpstr>
      <vt:lpstr>'2D. CPS Exempt'!Print_Area</vt:lpstr>
      <vt:lpstr>'4. Errant'!Print_Area</vt:lpstr>
      <vt:lpstr>'5. RPS I non-SCO'!Print_Area</vt:lpstr>
      <vt:lpstr>'6. SCO'!Print_Area</vt:lpstr>
      <vt:lpstr>'7. SCO-II'!Print_Area</vt:lpstr>
      <vt:lpstr>'8. RPS II RenEn'!Print_Area</vt:lpstr>
      <vt:lpstr>'9. RPS II WasteEn'!Print_Area</vt:lpstr>
      <vt:lpstr>'A. Authztn'!Print_Area</vt:lpstr>
      <vt:lpstr>'C. Certif'!Print_Area</vt:lpstr>
      <vt:lpstr>'N. ACP Notif-Rcpt'!Print_Area</vt:lpstr>
    </vt:vector>
  </TitlesOfParts>
  <Manager/>
  <Company>Dell GX280</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 XP</dc:creator>
  <cp:keywords/>
  <dc:description/>
  <cp:lastModifiedBy>Wassam, John (ENE)</cp:lastModifiedBy>
  <cp:revision/>
  <cp:lastPrinted>2022-06-22T15:28:34Z</cp:lastPrinted>
  <dcterms:created xsi:type="dcterms:W3CDTF">2010-05-27T00:56:56Z</dcterms:created>
  <dcterms:modified xsi:type="dcterms:W3CDTF">2024-06-18T13:18:20Z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0x0101004BAC21C12425F74D99F494F4DBFD9559</vt:lpwstr>
  </property>
  <property fmtid="{D5CDD505-2E9C-101B-9397-08002B2CF9AE}" pid="4" name="MediaServiceImageTags">
    <vt:lpwstr/>
  </property>
</Properties>
</file>