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kpolizzano\Documents\My Tableau Repository\_JJ Website\2_Initial Complaints &amp; Filings with Juvenile Court\Applications for Complaint\Data Downloads\"/>
    </mc:Choice>
  </mc:AlternateContent>
  <xr:revisionPtr revIDLastSave="0" documentId="13_ncr:1_{9D1C69C6-5451-4658-8EA6-4135740EAF33}" xr6:coauthVersionLast="47" xr6:coauthVersionMax="47" xr10:uidLastSave="{00000000-0000-0000-0000-000000000000}"/>
  <bookViews>
    <workbookView xWindow="14303" yWindow="-3607" windowWidth="28995" windowHeight="15795" xr2:uid="{00000000-000D-0000-FFFF-FFFF00000000}"/>
  </bookViews>
  <sheets>
    <sheet name="Read me" sheetId="18" r:id="rId1"/>
    <sheet name="Race of MA youth age 12-17" sheetId="2" r:id="rId2"/>
    <sheet name="AC by age" sheetId="4" r:id="rId3"/>
    <sheet name="AC by race" sheetId="3"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4" l="1"/>
  <c r="E32" i="3"/>
  <c r="E33" i="3"/>
  <c r="E34" i="3"/>
  <c r="E35" i="3"/>
  <c r="E36" i="3"/>
  <c r="E51" i="4"/>
  <c r="E52" i="4"/>
  <c r="E53" i="4"/>
  <c r="E54" i="4"/>
  <c r="E55" i="4"/>
  <c r="E56" i="4"/>
  <c r="E57" i="4"/>
  <c r="E58" i="4"/>
  <c r="E49" i="4"/>
  <c r="E31" i="3"/>
  <c r="D32" i="3"/>
  <c r="D33" i="3"/>
  <c r="D34" i="3"/>
  <c r="D35" i="3"/>
  <c r="D36" i="3"/>
  <c r="D31" i="3"/>
  <c r="D50" i="4"/>
  <c r="D51" i="4"/>
  <c r="D52" i="4"/>
  <c r="D53" i="4"/>
  <c r="D54" i="4"/>
  <c r="D55" i="4"/>
  <c r="D56" i="4"/>
  <c r="D57" i="4"/>
  <c r="D58" i="4"/>
  <c r="D49" i="4"/>
  <c r="E14" i="3"/>
  <c r="E15" i="3"/>
  <c r="E16" i="3"/>
  <c r="E17" i="3"/>
  <c r="E18" i="3"/>
  <c r="E19" i="3"/>
  <c r="E20" i="3"/>
  <c r="E21" i="3"/>
  <c r="E22" i="3"/>
  <c r="E23" i="3"/>
  <c r="E24" i="3"/>
  <c r="E25" i="3"/>
  <c r="E26" i="3"/>
  <c r="E27" i="3"/>
  <c r="E28" i="3"/>
  <c r="E29" i="3"/>
  <c r="E30" i="3"/>
  <c r="E13" i="3"/>
  <c r="E12" i="3"/>
  <c r="E11" i="3"/>
  <c r="E9" i="3"/>
  <c r="D26" i="3"/>
  <c r="D27" i="3"/>
  <c r="D28" i="3"/>
  <c r="D29" i="3"/>
  <c r="D30" i="3"/>
  <c r="D25" i="3"/>
  <c r="D20" i="3"/>
  <c r="D21" i="3"/>
  <c r="D22" i="3"/>
  <c r="D23" i="3"/>
  <c r="D24" i="3"/>
  <c r="D19" i="3"/>
  <c r="D14" i="3"/>
  <c r="D15" i="3"/>
  <c r="D16" i="3"/>
  <c r="D17" i="3"/>
  <c r="D18" i="3"/>
  <c r="D13" i="3"/>
  <c r="D8" i="3"/>
  <c r="D9" i="3"/>
  <c r="D10" i="3"/>
  <c r="D11" i="3"/>
  <c r="D12" i="3"/>
  <c r="D7" i="3"/>
  <c r="D4" i="3"/>
  <c r="D5" i="3"/>
  <c r="D6" i="3"/>
  <c r="D3" i="3"/>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19" i="4"/>
  <c r="D40" i="4"/>
  <c r="D41" i="4"/>
  <c r="D42" i="4"/>
  <c r="D43" i="4"/>
  <c r="D44" i="4"/>
  <c r="D45" i="4"/>
  <c r="D46" i="4"/>
  <c r="D47" i="4"/>
  <c r="D48" i="4"/>
  <c r="D39" i="4"/>
  <c r="D30" i="4"/>
  <c r="D31" i="4"/>
  <c r="D32" i="4"/>
  <c r="D33" i="4"/>
  <c r="D34" i="4"/>
  <c r="D35" i="4"/>
  <c r="D36" i="4"/>
  <c r="D37" i="4"/>
  <c r="D38" i="4"/>
  <c r="D29" i="4"/>
  <c r="D20" i="4"/>
  <c r="D21" i="4"/>
  <c r="D22" i="4"/>
  <c r="D23" i="4"/>
  <c r="D24" i="4"/>
  <c r="D25" i="4"/>
  <c r="D26" i="4"/>
  <c r="D27" i="4"/>
  <c r="D28" i="4"/>
  <c r="D19" i="4"/>
  <c r="D10" i="4"/>
  <c r="D11" i="4"/>
  <c r="D12" i="4"/>
  <c r="D13" i="4"/>
  <c r="D14" i="4"/>
  <c r="D15" i="4"/>
  <c r="D16" i="4"/>
  <c r="D17" i="4"/>
  <c r="D18" i="4"/>
  <c r="D9" i="4"/>
</calcChain>
</file>

<file path=xl/sharedStrings.xml><?xml version="1.0" encoding="utf-8"?>
<sst xmlns="http://schemas.openxmlformats.org/spreadsheetml/2006/main" count="94" uniqueCount="29">
  <si>
    <t>This file provides the raw data for this page on the Office of the Child Advocate (OCA) interactive data website on the Massachusetts juvenile justice system. The tabs across the bottom of the screen provide data for each visualization on the page in table form. The data is summarized for both complaint applications and delinquency filings by year, by age at filing, by gender, by race, by court/division, and by offense type.</t>
  </si>
  <si>
    <t>Fiscal year</t>
  </si>
  <si>
    <t>Number of applications for delinquency complaint</t>
  </si>
  <si>
    <t>Estimated percentages for the race of all Massachusetts youth, ages 12 to 17, in 2019</t>
  </si>
  <si>
    <t>Race/Ethnicity</t>
  </si>
  <si>
    <t>Black</t>
  </si>
  <si>
    <t>Hispanic</t>
  </si>
  <si>
    <t>White</t>
  </si>
  <si>
    <t>Other</t>
  </si>
  <si>
    <t>Applications for delinquency complaint by age at filing</t>
  </si>
  <si>
    <t>Age at filing</t>
  </si>
  <si>
    <t>Number of applications for deliquency complaint</t>
  </si>
  <si>
    <t>Percent of annual total</t>
  </si>
  <si>
    <t>Percent change from previous year</t>
  </si>
  <si>
    <t>Under 12</t>
  </si>
  <si>
    <t>No data</t>
  </si>
  <si>
    <t>12 to 14</t>
  </si>
  <si>
    <t>15 to 17</t>
  </si>
  <si>
    <t>18 plus</t>
  </si>
  <si>
    <t>Not known/Not reported</t>
  </si>
  <si>
    <t>Total</t>
  </si>
  <si>
    <t>Applications for delinquency complaint by race</t>
  </si>
  <si>
    <t>Race</t>
  </si>
  <si>
    <t>Youth of color</t>
  </si>
  <si>
    <t>Black/African American</t>
  </si>
  <si>
    <t>Hispanic/Latinx</t>
  </si>
  <si>
    <t>Other race / multi race</t>
  </si>
  <si>
    <t>https://public.tableau.com/app/profile/drap4687/viz/DemographicsofSelectedJuvenileMatters/JuvenileMattersbyRaceEthn_</t>
  </si>
  <si>
    <t>Percentage of MA youth age 12-17 in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</si>
</sst>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Calibri"/>
    </font>
    <font>
      <sz val="10"/>
      <color rgb="FF141414"/>
      <name val="Arial"/>
      <family val="2"/>
    </font>
    <font>
      <sz val="11"/>
      <name val="Calibri"/>
      <family val="2"/>
    </font>
    <font>
      <sz val="11"/>
      <name val="Calibri"/>
      <family val="2"/>
      <scheme val="minor"/>
    </font>
    <font>
      <b/>
      <sz val="11"/>
      <color rgb="FF141414"/>
      <name val="Calibri"/>
      <family val="2"/>
      <scheme val="minor"/>
    </font>
    <font>
      <b/>
      <sz val="11"/>
      <name val="Calibri"/>
      <family val="2"/>
    </font>
    <font>
      <b/>
      <sz val="11"/>
      <name val="Calibri"/>
      <family val="2"/>
      <scheme val="minor"/>
    </font>
    <font>
      <sz val="8"/>
      <name val="Calibri"/>
      <family val="2"/>
    </font>
  </fonts>
  <fills count="2">
    <fill>
      <patternFill patternType="none"/>
    </fill>
    <fill>
      <patternFill patternType="gray125"/>
    </fill>
  </fills>
  <borders count="19">
    <border>
      <left/>
      <right/>
      <top/>
      <bottom/>
      <diagonal/>
    </border>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diagonal/>
    </border>
    <border>
      <left/>
      <right/>
      <top style="thin">
        <color indexed="64"/>
      </top>
      <bottom/>
      <diagonal/>
    </border>
  </borders>
  <cellStyleXfs count="2">
    <xf numFmtId="0" fontId="0" fillId="0" borderId="0"/>
    <xf numFmtId="9" fontId="2" fillId="0" borderId="0" applyFont="0" applyFill="0" applyBorder="0" applyAlignment="0" applyProtection="0"/>
  </cellStyleXfs>
  <cellXfs count="72">
    <xf numFmtId="0" fontId="0" fillId="0" borderId="0" xfId="0"/>
    <xf numFmtId="0" fontId="1" fillId="0" borderId="1" xfId="0" applyFont="1" applyBorder="1" applyAlignment="1">
      <alignment horizontal="center" vertical="center"/>
    </xf>
    <xf numFmtId="0" fontId="0" fillId="0" borderId="0" xfId="0" applyAlignment="1">
      <alignment horizontal="center"/>
    </xf>
    <xf numFmtId="0" fontId="0" fillId="0" borderId="0" xfId="0" applyAlignment="1">
      <alignment horizontal="left"/>
    </xf>
    <xf numFmtId="0" fontId="3" fillId="0" borderId="0" xfId="0" applyFont="1"/>
    <xf numFmtId="0" fontId="2" fillId="0" borderId="1" xfId="0" applyFont="1" applyBorder="1" applyAlignment="1">
      <alignment horizontal="left"/>
    </xf>
    <xf numFmtId="9" fontId="2" fillId="0" borderId="1" xfId="1" applyFont="1" applyBorder="1" applyAlignment="1">
      <alignment horizontal="center"/>
    </xf>
    <xf numFmtId="0" fontId="2" fillId="0" borderId="3" xfId="0" applyFont="1" applyBorder="1" applyAlignment="1">
      <alignment horizontal="left"/>
    </xf>
    <xf numFmtId="9" fontId="3" fillId="0" borderId="1" xfId="1" applyFont="1" applyBorder="1" applyAlignment="1">
      <alignment horizontal="center"/>
    </xf>
    <xf numFmtId="0" fontId="3" fillId="0" borderId="3" xfId="0" applyFont="1" applyBorder="1" applyAlignment="1">
      <alignment horizontal="left"/>
    </xf>
    <xf numFmtId="0" fontId="3" fillId="0" borderId="3" xfId="0" applyFont="1" applyBorder="1"/>
    <xf numFmtId="9" fontId="3" fillId="0" borderId="3" xfId="1" applyFont="1" applyBorder="1" applyAlignment="1">
      <alignment horizontal="center"/>
    </xf>
    <xf numFmtId="9" fontId="0" fillId="0" borderId="1" xfId="1" applyFont="1" applyBorder="1" applyAlignment="1">
      <alignment horizontal="center"/>
    </xf>
    <xf numFmtId="0" fontId="2" fillId="0" borderId="0" xfId="0" applyFont="1" applyAlignment="1">
      <alignment horizontal="left"/>
    </xf>
    <xf numFmtId="3" fontId="2" fillId="0" borderId="3" xfId="0" applyNumberFormat="1" applyFont="1" applyBorder="1" applyAlignment="1">
      <alignment horizontal="center"/>
    </xf>
    <xf numFmtId="3" fontId="3" fillId="0" borderId="3" xfId="0" applyNumberFormat="1" applyFont="1" applyBorder="1" applyAlignment="1">
      <alignment horizontal="center"/>
    </xf>
    <xf numFmtId="0" fontId="3" fillId="0" borderId="6" xfId="0" applyFont="1" applyBorder="1" applyAlignment="1">
      <alignment horizontal="left"/>
    </xf>
    <xf numFmtId="9" fontId="3" fillId="0" borderId="5" xfId="0" applyNumberFormat="1" applyFont="1" applyBorder="1" applyAlignment="1">
      <alignment horizontal="center"/>
    </xf>
    <xf numFmtId="0" fontId="4" fillId="0" borderId="4" xfId="0" applyFont="1" applyBorder="1" applyAlignment="1">
      <alignment horizontal="left"/>
    </xf>
    <xf numFmtId="0" fontId="3" fillId="0" borderId="7" xfId="0" applyFont="1" applyBorder="1" applyAlignment="1">
      <alignment horizontal="left"/>
    </xf>
    <xf numFmtId="9" fontId="3" fillId="0" borderId="8" xfId="0" applyNumberFormat="1" applyFont="1" applyBorder="1" applyAlignment="1">
      <alignment horizontal="center"/>
    </xf>
    <xf numFmtId="0" fontId="4" fillId="0" borderId="2" xfId="0" applyFont="1" applyBorder="1" applyAlignment="1">
      <alignment horizontal="center" wrapText="1"/>
    </xf>
    <xf numFmtId="0" fontId="3" fillId="0" borderId="0" xfId="0" applyFont="1" applyAlignment="1">
      <alignment horizontal="left"/>
    </xf>
    <xf numFmtId="0" fontId="2" fillId="0" borderId="0" xfId="0" applyFont="1" applyAlignment="1">
      <alignment vertical="top" wrapText="1"/>
    </xf>
    <xf numFmtId="0" fontId="1" fillId="0" borderId="1" xfId="0" applyFont="1" applyBorder="1" applyAlignment="1">
      <alignment horizontal="left" vertical="top"/>
    </xf>
    <xf numFmtId="0" fontId="2" fillId="0" borderId="0" xfId="0" applyFont="1" applyAlignment="1">
      <alignment horizontal="center"/>
    </xf>
    <xf numFmtId="0" fontId="2" fillId="0" borderId="0" xfId="0" applyFont="1"/>
    <xf numFmtId="0" fontId="5" fillId="0" borderId="0" xfId="0" applyFont="1" applyAlignment="1">
      <alignment horizontal="left"/>
    </xf>
    <xf numFmtId="0" fontId="6" fillId="0" borderId="0" xfId="0" applyFont="1" applyAlignment="1">
      <alignment horizontal="center" wrapText="1"/>
    </xf>
    <xf numFmtId="0" fontId="0" fillId="0" borderId="9" xfId="0" applyBorder="1" applyAlignment="1">
      <alignment horizontal="left"/>
    </xf>
    <xf numFmtId="0" fontId="2" fillId="0" borderId="10" xfId="0" applyFont="1" applyBorder="1" applyAlignment="1">
      <alignment horizontal="left"/>
    </xf>
    <xf numFmtId="3" fontId="0" fillId="0" borderId="10" xfId="0" applyNumberFormat="1" applyBorder="1" applyAlignment="1">
      <alignment horizontal="center"/>
    </xf>
    <xf numFmtId="9" fontId="0" fillId="0" borderId="10" xfId="1" applyFont="1" applyBorder="1" applyAlignment="1">
      <alignment horizontal="center"/>
    </xf>
    <xf numFmtId="9" fontId="2" fillId="0" borderId="11" xfId="1" applyFont="1" applyBorder="1" applyAlignment="1">
      <alignment horizontal="center"/>
    </xf>
    <xf numFmtId="2" fontId="2" fillId="0" borderId="0" xfId="0" applyNumberFormat="1" applyFont="1"/>
    <xf numFmtId="0" fontId="0" fillId="0" borderId="12" xfId="0" applyBorder="1" applyAlignment="1">
      <alignment horizontal="left"/>
    </xf>
    <xf numFmtId="3" fontId="0" fillId="0" borderId="0" xfId="0" applyNumberFormat="1" applyAlignment="1">
      <alignment horizontal="center"/>
    </xf>
    <xf numFmtId="9" fontId="2" fillId="0" borderId="13" xfId="1" applyFont="1" applyBorder="1" applyAlignment="1">
      <alignment horizontal="center"/>
    </xf>
    <xf numFmtId="0" fontId="2" fillId="0" borderId="9" xfId="0" applyFont="1" applyBorder="1" applyAlignment="1">
      <alignment horizontal="left"/>
    </xf>
    <xf numFmtId="3" fontId="2" fillId="0" borderId="10" xfId="0" applyNumberFormat="1" applyFont="1" applyBorder="1" applyAlignment="1">
      <alignment horizontal="center"/>
    </xf>
    <xf numFmtId="9" fontId="0" fillId="0" borderId="11" xfId="1" applyFont="1" applyBorder="1" applyAlignment="1">
      <alignment horizontal="center"/>
    </xf>
    <xf numFmtId="0" fontId="2" fillId="0" borderId="12" xfId="0" applyFont="1" applyBorder="1" applyAlignment="1">
      <alignment horizontal="left"/>
    </xf>
    <xf numFmtId="3" fontId="2" fillId="0" borderId="0" xfId="0" applyNumberFormat="1" applyFont="1" applyAlignment="1">
      <alignment horizontal="center"/>
    </xf>
    <xf numFmtId="9" fontId="0" fillId="0" borderId="13" xfId="1" applyFont="1" applyBorder="1" applyAlignment="1">
      <alignment horizontal="center"/>
    </xf>
    <xf numFmtId="0" fontId="2" fillId="0" borderId="14" xfId="0" applyFont="1" applyBorder="1" applyAlignment="1">
      <alignment horizontal="left"/>
    </xf>
    <xf numFmtId="0" fontId="2" fillId="0" borderId="15" xfId="0" applyFont="1" applyBorder="1" applyAlignment="1">
      <alignment horizontal="left"/>
    </xf>
    <xf numFmtId="3" fontId="2" fillId="0" borderId="15" xfId="0" applyNumberFormat="1" applyFont="1" applyBorder="1" applyAlignment="1">
      <alignment horizontal="center"/>
    </xf>
    <xf numFmtId="9" fontId="0" fillId="0" borderId="16" xfId="1" applyFont="1" applyBorder="1" applyAlignment="1">
      <alignment horizontal="center"/>
    </xf>
    <xf numFmtId="0" fontId="5" fillId="0" borderId="17" xfId="0" applyFont="1" applyBorder="1" applyAlignment="1">
      <alignment horizontal="left"/>
    </xf>
    <xf numFmtId="0" fontId="3" fillId="0" borderId="9" xfId="0" applyFont="1" applyBorder="1" applyAlignment="1">
      <alignment horizontal="left"/>
    </xf>
    <xf numFmtId="3" fontId="3" fillId="0" borderId="10" xfId="0" applyNumberFormat="1" applyFont="1" applyBorder="1" applyAlignment="1">
      <alignment horizontal="center"/>
    </xf>
    <xf numFmtId="9" fontId="3" fillId="0" borderId="11" xfId="1" applyFont="1" applyBorder="1" applyAlignment="1">
      <alignment horizontal="center"/>
    </xf>
    <xf numFmtId="2" fontId="0" fillId="0" borderId="0" xfId="0" applyNumberFormat="1"/>
    <xf numFmtId="0" fontId="3" fillId="0" borderId="12" xfId="0" applyFont="1" applyBorder="1" applyAlignment="1">
      <alignment horizontal="left"/>
    </xf>
    <xf numFmtId="3" fontId="3" fillId="0" borderId="0" xfId="0" applyNumberFormat="1" applyFont="1" applyAlignment="1">
      <alignment horizontal="center"/>
    </xf>
    <xf numFmtId="9" fontId="3" fillId="0" borderId="13" xfId="1" applyFont="1" applyBorder="1" applyAlignment="1">
      <alignment horizontal="center"/>
    </xf>
    <xf numFmtId="0" fontId="3" fillId="0" borderId="14" xfId="0" applyFont="1" applyBorder="1" applyAlignment="1">
      <alignment horizontal="left"/>
    </xf>
    <xf numFmtId="0" fontId="3" fillId="0" borderId="15" xfId="0" applyFont="1" applyBorder="1"/>
    <xf numFmtId="3" fontId="3" fillId="0" borderId="15" xfId="0" applyNumberFormat="1" applyFont="1" applyBorder="1" applyAlignment="1">
      <alignment horizontal="center"/>
    </xf>
    <xf numFmtId="9" fontId="3" fillId="0" borderId="16" xfId="1" applyFont="1" applyBorder="1" applyAlignment="1">
      <alignment horizontal="center"/>
    </xf>
    <xf numFmtId="0" fontId="3" fillId="0" borderId="10" xfId="0" applyFont="1" applyBorder="1" applyAlignment="1">
      <alignment horizontal="left"/>
    </xf>
    <xf numFmtId="0" fontId="3" fillId="0" borderId="1" xfId="0" applyFont="1" applyBorder="1" applyAlignment="1">
      <alignment horizontal="left"/>
    </xf>
    <xf numFmtId="9" fontId="2" fillId="0" borderId="0" xfId="1" applyFont="1" applyAlignment="1">
      <alignment horizontal="center"/>
    </xf>
    <xf numFmtId="0" fontId="2" fillId="0" borderId="18" xfId="0" applyFont="1" applyBorder="1" applyAlignment="1">
      <alignment horizontal="left"/>
    </xf>
    <xf numFmtId="3" fontId="2" fillId="0" borderId="18" xfId="0" applyNumberFormat="1" applyFont="1" applyBorder="1" applyAlignment="1">
      <alignment horizontal="center"/>
    </xf>
    <xf numFmtId="9" fontId="2" fillId="0" borderId="18" xfId="1" applyFont="1" applyBorder="1" applyAlignment="1">
      <alignment horizontal="center"/>
    </xf>
    <xf numFmtId="0" fontId="3" fillId="0" borderId="18" xfId="0" applyFont="1" applyBorder="1" applyAlignment="1">
      <alignment horizontal="left"/>
    </xf>
    <xf numFmtId="0" fontId="3" fillId="0" borderId="18" xfId="0" applyFont="1" applyBorder="1"/>
    <xf numFmtId="3" fontId="3" fillId="0" borderId="18" xfId="0" applyNumberFormat="1" applyFont="1" applyBorder="1" applyAlignment="1">
      <alignment horizontal="center"/>
    </xf>
    <xf numFmtId="9" fontId="3" fillId="0" borderId="18" xfId="1" applyFont="1" applyBorder="1" applyAlignment="1">
      <alignment horizontal="center"/>
    </xf>
    <xf numFmtId="3" fontId="2" fillId="0" borderId="1" xfId="0" applyNumberFormat="1" applyFont="1" applyBorder="1" applyAlignment="1">
      <alignment horizontal="center"/>
    </xf>
    <xf numFmtId="9" fontId="3" fillId="0" borderId="0" xfId="1" applyFont="1" applyAlignment="1">
      <alignment horizontal="center"/>
    </xf>
  </cellXfs>
  <cellStyles count="2">
    <cellStyle name="Normal" xfId="0" builtinId="0"/>
    <cellStyle name="Percent" xfId="1" builtinId="5"/>
  </cellStyles>
  <dxfs count="21">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3" formatCode="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782C28-08B6-FA4E-963F-50CFFAE355EC}" name="Table2" displayName="Table2" ref="A2:B6" totalsRowShown="0" headerRowBorderDxfId="20" tableBorderDxfId="19" totalsRowBorderDxfId="18">
  <autoFilter ref="A2:B6" xr:uid="{90B86380-2200-6E46-9F56-83D6D190AA9E}">
    <filterColumn colId="0" hiddenButton="1"/>
    <filterColumn colId="1" hiddenButton="1"/>
  </autoFilter>
  <tableColumns count="2">
    <tableColumn id="1" xr3:uid="{E3C1173F-D671-994C-96FB-0ACCAB5B4D85}" name="Race/Ethnicity" dataDxfId="17"/>
    <tableColumn id="2" xr3:uid="{53550C13-3D42-4F48-9ED0-84512EE9BEC9}" name="Percentage of MA youth age 12-17 in 2020"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A66B507-C8B8-422D-BBB9-4F020B9F7851}" name="Table315" displayName="Table315" ref="A2:E58" totalsRowShown="0" headerRowDxfId="15" headerRowBorderDxfId="14" tableBorderDxfId="13">
  <autoFilter ref="A2:E58" xr:uid="{EA2A4733-27EA-4BCA-8FF5-04C250A4611A}">
    <filterColumn colId="0" hiddenButton="1"/>
    <filterColumn colId="1" hiddenButton="1"/>
    <filterColumn colId="2" hiddenButton="1"/>
    <filterColumn colId="3" hiddenButton="1"/>
    <filterColumn colId="4" hiddenButton="1"/>
  </autoFilter>
  <tableColumns count="5">
    <tableColumn id="1" xr3:uid="{45EFDA0F-205C-44A6-9D62-5508798D13D2}" name="Fiscal year" dataDxfId="12"/>
    <tableColumn id="2" xr3:uid="{4376B60F-4AA2-4943-8A2F-C610388C9DAD}" name="Age at filing" dataDxfId="11"/>
    <tableColumn id="3" xr3:uid="{8B93E9BF-1E40-46F8-9EBF-53DB02D99B5A}" name="Number of applications for deliquency complaint" dataDxfId="10"/>
    <tableColumn id="4" xr3:uid="{B8AFE632-49F6-47B3-A42F-E740EC27DB94}" name="Percent of annual total" dataDxfId="9" dataCellStyle="Percent"/>
    <tableColumn id="5" xr3:uid="{2B8EE1C9-5B34-48F0-86B0-1DC039B5E04E}" name="Percent change from previous year" dataDxfId="8" dataCellStyle="Percent"/>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EF91594-4030-4764-83D7-BA1B3AC425C8}" name="Table517" displayName="Table517" ref="A2:E36" totalsRowShown="0" headerRowDxfId="7" headerRowBorderDxfId="6" tableBorderDxfId="5">
  <autoFilter ref="A2:E36" xr:uid="{39BE5912-A98F-4B48-A588-CB86AED998B0}">
    <filterColumn colId="0" hiddenButton="1"/>
    <filterColumn colId="1" hiddenButton="1"/>
    <filterColumn colId="2" hiddenButton="1"/>
    <filterColumn colId="3" hiddenButton="1"/>
    <filterColumn colId="4" hiddenButton="1"/>
  </autoFilter>
  <tableColumns count="5">
    <tableColumn id="1" xr3:uid="{F3EFE008-56E2-4B27-8307-064FD8E3861C}" name="Fiscal year" dataDxfId="4"/>
    <tableColumn id="2" xr3:uid="{6CB1C116-C603-436F-9FE5-3B154A5E9370}" name="Race" dataDxfId="3"/>
    <tableColumn id="3" xr3:uid="{7DFA2DD1-9079-435D-8133-779AE17A12EF}" name="Number of applications for delinquency complaint" dataDxfId="2"/>
    <tableColumn id="4" xr3:uid="{70B30FC4-8934-4306-B5D8-BC550BC7F62B}" name="Percent of annual total" dataDxfId="1" dataCellStyle="Percent"/>
    <tableColumn id="5" xr3:uid="{F7839F1D-AF96-4F84-969F-3D71263BFA85}" name="Percent change from previous year" dataDxfId="0" dataCellStyle="Perc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31DF-84AF-0643-A12A-0F6FA3A8F29B}">
  <dimension ref="A1:A3"/>
  <sheetViews>
    <sheetView tabSelected="1" workbookViewId="0">
      <selection activeCell="A31" sqref="A31"/>
    </sheetView>
  </sheetViews>
  <sheetFormatPr defaultColWidth="11.44140625" defaultRowHeight="14.4" x14ac:dyDescent="0.3"/>
  <cols>
    <col min="1" max="1" width="80.77734375" customWidth="1"/>
  </cols>
  <sheetData>
    <row r="1" spans="1:1" ht="84.75" customHeight="1" x14ac:dyDescent="0.3">
      <c r="A1" s="23" t="s">
        <v>0</v>
      </c>
    </row>
    <row r="3" spans="1:1" x14ac:dyDescent="0.3">
      <c r="A3" s="22" t="s">
        <v>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096AC-5029-054A-862E-092286BF0C09}">
  <dimension ref="A1:B8"/>
  <sheetViews>
    <sheetView workbookViewId="0">
      <selection activeCell="B4" sqref="B4"/>
    </sheetView>
  </sheetViews>
  <sheetFormatPr defaultColWidth="8.77734375" defaultRowHeight="14.4" x14ac:dyDescent="0.3"/>
  <cols>
    <col min="1" max="1" width="14.77734375" style="3" customWidth="1"/>
    <col min="2" max="2" width="20.44140625" style="2" customWidth="1"/>
  </cols>
  <sheetData>
    <row r="1" spans="1:2" x14ac:dyDescent="0.3">
      <c r="A1" s="13" t="s">
        <v>3</v>
      </c>
    </row>
    <row r="2" spans="1:2" ht="48" customHeight="1" x14ac:dyDescent="0.3">
      <c r="A2" s="18" t="s">
        <v>4</v>
      </c>
      <c r="B2" s="21" t="s">
        <v>28</v>
      </c>
    </row>
    <row r="3" spans="1:2" x14ac:dyDescent="0.3">
      <c r="A3" s="16" t="s">
        <v>5</v>
      </c>
      <c r="B3" s="17">
        <v>0.1</v>
      </c>
    </row>
    <row r="4" spans="1:2" x14ac:dyDescent="0.3">
      <c r="A4" s="16" t="s">
        <v>6</v>
      </c>
      <c r="B4" s="17">
        <v>0.18</v>
      </c>
    </row>
    <row r="5" spans="1:2" x14ac:dyDescent="0.3">
      <c r="A5" s="16" t="s">
        <v>7</v>
      </c>
      <c r="B5" s="17">
        <v>0.64</v>
      </c>
    </row>
    <row r="6" spans="1:2" x14ac:dyDescent="0.3">
      <c r="A6" s="19" t="s">
        <v>8</v>
      </c>
      <c r="B6" s="20">
        <v>0.08</v>
      </c>
    </row>
    <row r="7" spans="1:2" x14ac:dyDescent="0.3">
      <c r="A7" s="24"/>
      <c r="B7" s="1"/>
    </row>
    <row r="8" spans="1:2" x14ac:dyDescent="0.3">
      <c r="A8" s="24"/>
      <c r="B8" s="1"/>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9993-4530-604A-94AD-5A099D3646AF}">
  <dimension ref="A1:G62"/>
  <sheetViews>
    <sheetView workbookViewId="0">
      <selection activeCell="D50" sqref="D50"/>
    </sheetView>
  </sheetViews>
  <sheetFormatPr defaultColWidth="10.77734375" defaultRowHeight="14.4" x14ac:dyDescent="0.3"/>
  <cols>
    <col min="1" max="1" width="11.21875" style="13" customWidth="1"/>
    <col min="2" max="2" width="20.21875" style="13" bestFit="1" customWidth="1"/>
    <col min="3" max="5" width="12.77734375" style="25" customWidth="1"/>
    <col min="6" max="16384" width="10.77734375" style="26"/>
  </cols>
  <sheetData>
    <row r="1" spans="1:7" x14ac:dyDescent="0.3">
      <c r="A1" s="13" t="s">
        <v>9</v>
      </c>
    </row>
    <row r="2" spans="1:7" ht="72" x14ac:dyDescent="0.3">
      <c r="A2" s="27" t="s">
        <v>1</v>
      </c>
      <c r="B2" s="27" t="s">
        <v>10</v>
      </c>
      <c r="C2" s="28" t="s">
        <v>11</v>
      </c>
      <c r="D2" s="28" t="s">
        <v>12</v>
      </c>
      <c r="E2" s="28" t="s">
        <v>13</v>
      </c>
    </row>
    <row r="3" spans="1:7" x14ac:dyDescent="0.3">
      <c r="A3" s="29">
        <v>2017</v>
      </c>
      <c r="B3" s="30" t="s">
        <v>14</v>
      </c>
      <c r="C3" s="31">
        <v>273</v>
      </c>
      <c r="D3" s="32">
        <v>2.2218605029706195E-2</v>
      </c>
      <c r="E3" s="33" t="s">
        <v>15</v>
      </c>
      <c r="G3" s="34"/>
    </row>
    <row r="4" spans="1:7" x14ac:dyDescent="0.3">
      <c r="A4" s="35">
        <v>2017</v>
      </c>
      <c r="B4" s="13" t="s">
        <v>16</v>
      </c>
      <c r="C4" s="36">
        <v>2718</v>
      </c>
      <c r="D4" s="12">
        <v>0.2212094083177342</v>
      </c>
      <c r="E4" s="37" t="s">
        <v>15</v>
      </c>
      <c r="G4" s="34"/>
    </row>
    <row r="5" spans="1:7" x14ac:dyDescent="0.3">
      <c r="A5" s="35">
        <v>2017</v>
      </c>
      <c r="B5" s="13" t="s">
        <v>17</v>
      </c>
      <c r="C5" s="36">
        <v>9065</v>
      </c>
      <c r="D5" s="12">
        <v>0.73777162855050049</v>
      </c>
      <c r="E5" s="37" t="s">
        <v>15</v>
      </c>
      <c r="G5" s="34"/>
    </row>
    <row r="6" spans="1:7" x14ac:dyDescent="0.3">
      <c r="A6" s="35">
        <v>2017</v>
      </c>
      <c r="B6" s="13" t="s">
        <v>18</v>
      </c>
      <c r="C6" s="36">
        <v>196</v>
      </c>
      <c r="D6" s="12">
        <v>1.5951818995686498E-2</v>
      </c>
      <c r="E6" s="37" t="s">
        <v>15</v>
      </c>
      <c r="G6" s="34"/>
    </row>
    <row r="7" spans="1:7" x14ac:dyDescent="0.3">
      <c r="A7" s="35">
        <v>2017</v>
      </c>
      <c r="B7" s="13" t="s">
        <v>19</v>
      </c>
      <c r="C7" s="36">
        <v>35</v>
      </c>
      <c r="D7" s="12">
        <v>2.8485391063725889E-3</v>
      </c>
      <c r="E7" s="37" t="s">
        <v>15</v>
      </c>
      <c r="G7" s="34"/>
    </row>
    <row r="8" spans="1:7" x14ac:dyDescent="0.3">
      <c r="A8" s="35">
        <v>2017</v>
      </c>
      <c r="B8" s="13" t="s">
        <v>20</v>
      </c>
      <c r="C8" s="36">
        <v>12287</v>
      </c>
      <c r="D8" s="12">
        <v>1</v>
      </c>
      <c r="E8" s="37" t="s">
        <v>15</v>
      </c>
    </row>
    <row r="9" spans="1:7" x14ac:dyDescent="0.3">
      <c r="A9" s="38">
        <v>2018</v>
      </c>
      <c r="B9" s="30" t="s">
        <v>14</v>
      </c>
      <c r="C9" s="39">
        <v>0</v>
      </c>
      <c r="D9" s="65">
        <f>C9/$C$18</f>
        <v>0</v>
      </c>
      <c r="E9" s="40"/>
      <c r="G9" s="34"/>
    </row>
    <row r="10" spans="1:7" x14ac:dyDescent="0.3">
      <c r="A10" s="41">
        <v>2018</v>
      </c>
      <c r="B10" s="5">
        <v>12</v>
      </c>
      <c r="C10" s="70">
        <v>419</v>
      </c>
      <c r="D10" s="6">
        <f t="shared" ref="D10:D18" si="0">C10/$C$18</f>
        <v>3.7976978156439772E-2</v>
      </c>
      <c r="E10" s="37"/>
      <c r="G10" s="34"/>
    </row>
    <row r="11" spans="1:7" x14ac:dyDescent="0.3">
      <c r="A11" s="41">
        <v>2018</v>
      </c>
      <c r="B11" s="5">
        <v>13</v>
      </c>
      <c r="C11" s="70">
        <v>859</v>
      </c>
      <c r="D11" s="6">
        <f t="shared" si="0"/>
        <v>7.7857337079670075E-2</v>
      </c>
      <c r="E11" s="37"/>
      <c r="G11" s="34"/>
    </row>
    <row r="12" spans="1:7" x14ac:dyDescent="0.3">
      <c r="A12" s="41">
        <v>2018</v>
      </c>
      <c r="B12" s="13">
        <v>14</v>
      </c>
      <c r="C12" s="42">
        <v>1278</v>
      </c>
      <c r="D12" s="6">
        <f t="shared" si="0"/>
        <v>0.11583431523610985</v>
      </c>
      <c r="E12" s="43"/>
      <c r="G12" s="34"/>
    </row>
    <row r="13" spans="1:7" x14ac:dyDescent="0.3">
      <c r="A13" s="41">
        <v>2018</v>
      </c>
      <c r="B13" s="13">
        <v>15</v>
      </c>
      <c r="C13" s="42">
        <v>2022</v>
      </c>
      <c r="D13" s="6">
        <f t="shared" si="0"/>
        <v>0.18326837668811746</v>
      </c>
      <c r="E13" s="37"/>
      <c r="G13" s="34"/>
    </row>
    <row r="14" spans="1:7" x14ac:dyDescent="0.3">
      <c r="A14" s="41">
        <v>2018</v>
      </c>
      <c r="B14" s="13">
        <v>16</v>
      </c>
      <c r="C14" s="42">
        <v>2623</v>
      </c>
      <c r="D14" s="6">
        <f t="shared" si="0"/>
        <v>0.23774132149007524</v>
      </c>
      <c r="E14" s="37"/>
      <c r="G14" s="34"/>
    </row>
    <row r="15" spans="1:7" x14ac:dyDescent="0.3">
      <c r="A15" s="41">
        <v>2018</v>
      </c>
      <c r="B15" s="13">
        <v>17</v>
      </c>
      <c r="C15" s="42">
        <v>3592</v>
      </c>
      <c r="D15" s="6">
        <f t="shared" si="0"/>
        <v>0.32556874830055288</v>
      </c>
      <c r="E15" s="43"/>
      <c r="G15" s="34"/>
    </row>
    <row r="16" spans="1:7" x14ac:dyDescent="0.3">
      <c r="A16" s="41">
        <v>2018</v>
      </c>
      <c r="B16" s="13" t="s">
        <v>18</v>
      </c>
      <c r="C16" s="42">
        <v>222</v>
      </c>
      <c r="D16" s="6">
        <f t="shared" si="0"/>
        <v>2.012145382035711E-2</v>
      </c>
      <c r="E16" s="43"/>
      <c r="G16" s="34"/>
    </row>
    <row r="17" spans="1:7" x14ac:dyDescent="0.3">
      <c r="A17" s="41">
        <v>2018</v>
      </c>
      <c r="B17" s="13" t="s">
        <v>19</v>
      </c>
      <c r="C17" s="42">
        <v>18</v>
      </c>
      <c r="D17" s="6">
        <f t="shared" si="0"/>
        <v>1.6314692286776035E-3</v>
      </c>
      <c r="E17" s="43"/>
      <c r="G17" s="34"/>
    </row>
    <row r="18" spans="1:7" x14ac:dyDescent="0.3">
      <c r="A18" s="44">
        <v>2018</v>
      </c>
      <c r="B18" s="45" t="s">
        <v>20</v>
      </c>
      <c r="C18" s="46">
        <v>11033</v>
      </c>
      <c r="D18" s="6">
        <f t="shared" si="0"/>
        <v>1</v>
      </c>
      <c r="E18" s="47"/>
      <c r="G18" s="34"/>
    </row>
    <row r="19" spans="1:7" x14ac:dyDescent="0.3">
      <c r="A19" s="13">
        <v>2019</v>
      </c>
      <c r="B19" s="13" t="s">
        <v>14</v>
      </c>
      <c r="C19" s="42">
        <v>0</v>
      </c>
      <c r="D19" s="65">
        <f>C19/$C$28</f>
        <v>0</v>
      </c>
      <c r="E19" s="6" t="e">
        <f>(C19-C9)/C9</f>
        <v>#DIV/0!</v>
      </c>
    </row>
    <row r="20" spans="1:7" x14ac:dyDescent="0.3">
      <c r="A20" s="13">
        <v>2019</v>
      </c>
      <c r="B20" s="13">
        <v>12</v>
      </c>
      <c r="C20" s="42">
        <v>318</v>
      </c>
      <c r="D20" s="6">
        <f t="shared" ref="D20:D28" si="1">C20/$C$28</f>
        <v>3.8038277511961725E-2</v>
      </c>
      <c r="E20" s="6">
        <f t="shared" ref="E20:E48" si="2">(C20-C10)/C10</f>
        <v>-0.24105011933174225</v>
      </c>
    </row>
    <row r="21" spans="1:7" x14ac:dyDescent="0.3">
      <c r="A21" s="13">
        <v>2019</v>
      </c>
      <c r="B21" s="13">
        <v>13</v>
      </c>
      <c r="C21" s="42">
        <v>672</v>
      </c>
      <c r="D21" s="6">
        <f t="shared" si="1"/>
        <v>8.0382775119617222E-2</v>
      </c>
      <c r="E21" s="6">
        <f t="shared" si="2"/>
        <v>-0.21769499417927823</v>
      </c>
    </row>
    <row r="22" spans="1:7" ht="15" customHeight="1" x14ac:dyDescent="0.3">
      <c r="A22" s="13">
        <v>2019</v>
      </c>
      <c r="B22" s="13">
        <v>14</v>
      </c>
      <c r="C22" s="42">
        <v>1037</v>
      </c>
      <c r="D22" s="6">
        <f t="shared" si="1"/>
        <v>0.12404306220095694</v>
      </c>
      <c r="E22" s="6">
        <f t="shared" si="2"/>
        <v>-0.18857589984350548</v>
      </c>
    </row>
    <row r="23" spans="1:7" ht="15" customHeight="1" x14ac:dyDescent="0.3">
      <c r="A23" s="13">
        <v>2019</v>
      </c>
      <c r="B23" s="13">
        <v>15</v>
      </c>
      <c r="C23" s="42">
        <v>1539</v>
      </c>
      <c r="D23" s="6">
        <f t="shared" si="1"/>
        <v>0.18409090909090908</v>
      </c>
      <c r="E23" s="6">
        <f t="shared" si="2"/>
        <v>-0.23887240356083086</v>
      </c>
    </row>
    <row r="24" spans="1:7" ht="15" customHeight="1" x14ac:dyDescent="0.3">
      <c r="A24" s="13">
        <v>2019</v>
      </c>
      <c r="B24" s="13">
        <v>16</v>
      </c>
      <c r="C24" s="42">
        <v>2011</v>
      </c>
      <c r="D24" s="6">
        <f t="shared" si="1"/>
        <v>0.24055023923444976</v>
      </c>
      <c r="E24" s="6">
        <f t="shared" si="2"/>
        <v>-0.23332062523827679</v>
      </c>
    </row>
    <row r="25" spans="1:7" x14ac:dyDescent="0.3">
      <c r="A25" s="13">
        <v>2019</v>
      </c>
      <c r="B25" s="13">
        <v>17</v>
      </c>
      <c r="C25" s="42">
        <v>2594</v>
      </c>
      <c r="D25" s="6">
        <f t="shared" si="1"/>
        <v>0.31028708133971294</v>
      </c>
      <c r="E25" s="6">
        <f t="shared" si="2"/>
        <v>-0.27783964365256125</v>
      </c>
    </row>
    <row r="26" spans="1:7" x14ac:dyDescent="0.3">
      <c r="A26" s="13">
        <v>2019</v>
      </c>
      <c r="B26" s="13" t="s">
        <v>18</v>
      </c>
      <c r="C26" s="42">
        <v>171</v>
      </c>
      <c r="D26" s="6">
        <f t="shared" si="1"/>
        <v>2.0454545454545454E-2</v>
      </c>
      <c r="E26" s="6">
        <f t="shared" si="2"/>
        <v>-0.22972972972972974</v>
      </c>
    </row>
    <row r="27" spans="1:7" x14ac:dyDescent="0.3">
      <c r="A27" s="13">
        <v>2019</v>
      </c>
      <c r="B27" s="13" t="s">
        <v>19</v>
      </c>
      <c r="C27" s="42">
        <v>18</v>
      </c>
      <c r="D27" s="6">
        <f t="shared" si="1"/>
        <v>2.1531100478468898E-3</v>
      </c>
      <c r="E27" s="6">
        <f t="shared" si="2"/>
        <v>0</v>
      </c>
    </row>
    <row r="28" spans="1:7" x14ac:dyDescent="0.3">
      <c r="A28" s="7">
        <v>2019</v>
      </c>
      <c r="B28" s="7" t="s">
        <v>20</v>
      </c>
      <c r="C28" s="14">
        <v>8360</v>
      </c>
      <c r="D28" s="6">
        <f t="shared" si="1"/>
        <v>1</v>
      </c>
      <c r="E28" s="6">
        <f t="shared" si="2"/>
        <v>-0.24227318045862412</v>
      </c>
    </row>
    <row r="29" spans="1:7" x14ac:dyDescent="0.3">
      <c r="A29" s="13">
        <v>2020</v>
      </c>
      <c r="B29" s="13" t="s">
        <v>14</v>
      </c>
      <c r="C29" s="42">
        <v>0</v>
      </c>
      <c r="D29" s="65">
        <f>C29/$C$38</f>
        <v>0</v>
      </c>
      <c r="E29" s="65" t="e">
        <f t="shared" si="2"/>
        <v>#DIV/0!</v>
      </c>
    </row>
    <row r="30" spans="1:7" x14ac:dyDescent="0.3">
      <c r="A30" s="13">
        <v>2020</v>
      </c>
      <c r="B30" s="13">
        <v>12</v>
      </c>
      <c r="C30" s="42">
        <v>314</v>
      </c>
      <c r="D30" s="6">
        <f t="shared" ref="D30:D38" si="3">C30/$C$38</f>
        <v>4.049522826928037E-2</v>
      </c>
      <c r="E30" s="6">
        <f t="shared" si="2"/>
        <v>-1.2578616352201259E-2</v>
      </c>
    </row>
    <row r="31" spans="1:7" x14ac:dyDescent="0.3">
      <c r="A31" s="13">
        <v>2020</v>
      </c>
      <c r="B31" s="13">
        <v>13</v>
      </c>
      <c r="C31" s="42">
        <v>671</v>
      </c>
      <c r="D31" s="6">
        <f t="shared" si="3"/>
        <v>8.6535981428939895E-2</v>
      </c>
      <c r="E31" s="6">
        <f t="shared" si="2"/>
        <v>-1.488095238095238E-3</v>
      </c>
    </row>
    <row r="32" spans="1:7" x14ac:dyDescent="0.3">
      <c r="A32" s="13">
        <v>2020</v>
      </c>
      <c r="B32" s="13">
        <v>14</v>
      </c>
      <c r="C32" s="42">
        <v>1116</v>
      </c>
      <c r="D32" s="6">
        <f t="shared" si="3"/>
        <v>0.14392571575960794</v>
      </c>
      <c r="E32" s="6">
        <f t="shared" si="2"/>
        <v>7.6181292189006752E-2</v>
      </c>
    </row>
    <row r="33" spans="1:5" x14ac:dyDescent="0.3">
      <c r="A33" s="13">
        <v>2020</v>
      </c>
      <c r="B33" s="13">
        <v>15</v>
      </c>
      <c r="C33" s="42">
        <v>1354</v>
      </c>
      <c r="D33" s="6">
        <f t="shared" si="3"/>
        <v>0.17461955119938097</v>
      </c>
      <c r="E33" s="6">
        <f t="shared" si="2"/>
        <v>-0.12020792722547108</v>
      </c>
    </row>
    <row r="34" spans="1:5" x14ac:dyDescent="0.3">
      <c r="A34" s="13">
        <v>2020</v>
      </c>
      <c r="B34" s="13">
        <v>16</v>
      </c>
      <c r="C34" s="42">
        <v>1750</v>
      </c>
      <c r="D34" s="6">
        <f t="shared" si="3"/>
        <v>0.22568996646891926</v>
      </c>
      <c r="E34" s="6">
        <f t="shared" si="2"/>
        <v>-0.12978617603182496</v>
      </c>
    </row>
    <row r="35" spans="1:5" x14ac:dyDescent="0.3">
      <c r="A35" s="13">
        <v>2020</v>
      </c>
      <c r="B35" s="13">
        <v>17</v>
      </c>
      <c r="C35" s="42">
        <v>2365</v>
      </c>
      <c r="D35" s="6">
        <f t="shared" si="3"/>
        <v>0.30500386897085374</v>
      </c>
      <c r="E35" s="6">
        <f t="shared" si="2"/>
        <v>-8.8280647648419433E-2</v>
      </c>
    </row>
    <row r="36" spans="1:5" x14ac:dyDescent="0.3">
      <c r="A36" s="13">
        <v>2020</v>
      </c>
      <c r="B36" s="13" t="s">
        <v>18</v>
      </c>
      <c r="C36" s="42">
        <v>174</v>
      </c>
      <c r="D36" s="6">
        <f t="shared" si="3"/>
        <v>2.2440030951766832E-2</v>
      </c>
      <c r="E36" s="6">
        <f t="shared" si="2"/>
        <v>1.7543859649122806E-2</v>
      </c>
    </row>
    <row r="37" spans="1:5" x14ac:dyDescent="0.3">
      <c r="A37" s="13">
        <v>2020</v>
      </c>
      <c r="B37" s="13" t="s">
        <v>19</v>
      </c>
      <c r="C37" s="42">
        <v>10</v>
      </c>
      <c r="D37" s="6">
        <f t="shared" si="3"/>
        <v>1.2896569512509672E-3</v>
      </c>
      <c r="E37" s="6">
        <f t="shared" si="2"/>
        <v>-0.44444444444444442</v>
      </c>
    </row>
    <row r="38" spans="1:5" x14ac:dyDescent="0.3">
      <c r="A38" s="13">
        <v>2020</v>
      </c>
      <c r="B38" s="13" t="s">
        <v>20</v>
      </c>
      <c r="C38" s="42">
        <v>7754</v>
      </c>
      <c r="D38" s="6">
        <f t="shared" si="3"/>
        <v>1</v>
      </c>
      <c r="E38" s="6">
        <f t="shared" si="2"/>
        <v>-7.2488038277511962E-2</v>
      </c>
    </row>
    <row r="39" spans="1:5" x14ac:dyDescent="0.3">
      <c r="A39" s="63">
        <v>2021</v>
      </c>
      <c r="B39" s="63" t="s">
        <v>14</v>
      </c>
      <c r="C39" s="64">
        <v>0</v>
      </c>
      <c r="D39" s="65">
        <f>C39/$C$48</f>
        <v>0</v>
      </c>
      <c r="E39" s="65" t="e">
        <f t="shared" si="2"/>
        <v>#DIV/0!</v>
      </c>
    </row>
    <row r="40" spans="1:5" x14ac:dyDescent="0.3">
      <c r="A40" s="5">
        <v>2021</v>
      </c>
      <c r="B40" s="13">
        <v>12</v>
      </c>
      <c r="C40" s="42">
        <v>149</v>
      </c>
      <c r="D40" s="6">
        <f t="shared" ref="D40:D48" si="4">C40/$C$48</f>
        <v>2.4792013311148088E-2</v>
      </c>
      <c r="E40" s="6">
        <f t="shared" si="2"/>
        <v>-0.52547770700636942</v>
      </c>
    </row>
    <row r="41" spans="1:5" x14ac:dyDescent="0.3">
      <c r="A41" s="5">
        <v>2021</v>
      </c>
      <c r="B41" s="13">
        <v>13</v>
      </c>
      <c r="C41" s="42">
        <v>365</v>
      </c>
      <c r="D41" s="6">
        <f t="shared" si="4"/>
        <v>6.0732113144758737E-2</v>
      </c>
      <c r="E41" s="6">
        <f t="shared" si="2"/>
        <v>-0.45603576751117736</v>
      </c>
    </row>
    <row r="42" spans="1:5" x14ac:dyDescent="0.3">
      <c r="A42" s="5">
        <v>2021</v>
      </c>
      <c r="B42" s="13">
        <v>14</v>
      </c>
      <c r="C42" s="42">
        <v>691</v>
      </c>
      <c r="D42" s="6">
        <f t="shared" si="4"/>
        <v>0.11497504159733778</v>
      </c>
      <c r="E42" s="6">
        <f t="shared" si="2"/>
        <v>-0.38082437275985664</v>
      </c>
    </row>
    <row r="43" spans="1:5" x14ac:dyDescent="0.3">
      <c r="A43" s="5">
        <v>2021</v>
      </c>
      <c r="B43" s="13">
        <v>15</v>
      </c>
      <c r="C43" s="42">
        <v>941</v>
      </c>
      <c r="D43" s="6">
        <f t="shared" si="4"/>
        <v>0.15657237936772048</v>
      </c>
      <c r="E43" s="6">
        <f t="shared" si="2"/>
        <v>-0.30502215657311671</v>
      </c>
    </row>
    <row r="44" spans="1:5" x14ac:dyDescent="0.3">
      <c r="A44" s="5">
        <v>2021</v>
      </c>
      <c r="B44" s="13">
        <v>16</v>
      </c>
      <c r="C44" s="42">
        <v>1501</v>
      </c>
      <c r="D44" s="6">
        <f t="shared" si="4"/>
        <v>0.24975041597337772</v>
      </c>
      <c r="E44" s="6">
        <f t="shared" si="2"/>
        <v>-0.14228571428571429</v>
      </c>
    </row>
    <row r="45" spans="1:5" x14ac:dyDescent="0.3">
      <c r="A45" s="5">
        <v>2021</v>
      </c>
      <c r="B45" s="13">
        <v>17</v>
      </c>
      <c r="C45" s="42">
        <v>2078</v>
      </c>
      <c r="D45" s="6">
        <f t="shared" si="4"/>
        <v>0.34575707154742097</v>
      </c>
      <c r="E45" s="6">
        <f t="shared" si="2"/>
        <v>-0.12135306553911206</v>
      </c>
    </row>
    <row r="46" spans="1:5" x14ac:dyDescent="0.3">
      <c r="A46" s="5">
        <v>2021</v>
      </c>
      <c r="B46" s="13" t="s">
        <v>18</v>
      </c>
      <c r="C46" s="42">
        <v>276</v>
      </c>
      <c r="D46" s="6">
        <f t="shared" si="4"/>
        <v>4.5923460898502494E-2</v>
      </c>
      <c r="E46" s="6">
        <f t="shared" si="2"/>
        <v>0.58620689655172409</v>
      </c>
    </row>
    <row r="47" spans="1:5" x14ac:dyDescent="0.3">
      <c r="A47" s="5">
        <v>2021</v>
      </c>
      <c r="B47" s="13" t="s">
        <v>19</v>
      </c>
      <c r="C47" s="42">
        <v>11</v>
      </c>
      <c r="D47" s="6">
        <f t="shared" si="4"/>
        <v>1.8302828618968385E-3</v>
      </c>
      <c r="E47" s="6">
        <f t="shared" si="2"/>
        <v>0.1</v>
      </c>
    </row>
    <row r="48" spans="1:5" x14ac:dyDescent="0.3">
      <c r="A48" s="5">
        <v>2021</v>
      </c>
      <c r="B48" s="13" t="s">
        <v>20</v>
      </c>
      <c r="C48" s="42">
        <v>6010</v>
      </c>
      <c r="D48" s="6">
        <f t="shared" si="4"/>
        <v>1</v>
      </c>
      <c r="E48" s="6">
        <f t="shared" si="2"/>
        <v>-0.22491617229816868</v>
      </c>
    </row>
    <row r="49" spans="1:5" x14ac:dyDescent="0.3">
      <c r="A49" s="63">
        <v>2022</v>
      </c>
      <c r="B49" s="63" t="s">
        <v>14</v>
      </c>
      <c r="C49" s="64">
        <v>0</v>
      </c>
      <c r="D49" s="65">
        <f>Table315[[#This Row],[Number of applications for deliquency complaint]]/$C$58</f>
        <v>0</v>
      </c>
      <c r="E49" s="65" t="e">
        <f>(C49-C39)/C49</f>
        <v>#DIV/0!</v>
      </c>
    </row>
    <row r="50" spans="1:5" x14ac:dyDescent="0.3">
      <c r="A50" s="5">
        <v>2022</v>
      </c>
      <c r="B50" s="13">
        <v>12</v>
      </c>
      <c r="C50" s="42">
        <v>368</v>
      </c>
      <c r="D50" s="6">
        <f>Table315[[#This Row],[Number of applications for deliquency complaint]]/$C$58</f>
        <v>4.1784943794708755E-2</v>
      </c>
      <c r="E50" s="65">
        <f>(C50-C40)/C50</f>
        <v>0.59510869565217395</v>
      </c>
    </row>
    <row r="51" spans="1:5" x14ac:dyDescent="0.3">
      <c r="A51" s="5">
        <v>2022</v>
      </c>
      <c r="B51" s="13">
        <v>13</v>
      </c>
      <c r="C51" s="42">
        <v>846</v>
      </c>
      <c r="D51" s="6">
        <f>Table315[[#This Row],[Number of applications for deliquency complaint]]/$C$58</f>
        <v>9.6059952310661972E-2</v>
      </c>
      <c r="E51" s="65">
        <f t="shared" ref="E51:E58" si="5">(C51-C41)/C51</f>
        <v>0.5685579196217494</v>
      </c>
    </row>
    <row r="52" spans="1:5" x14ac:dyDescent="0.3">
      <c r="A52" s="5">
        <v>2022</v>
      </c>
      <c r="B52" s="13">
        <v>14</v>
      </c>
      <c r="C52" s="42">
        <v>1266</v>
      </c>
      <c r="D52" s="6">
        <f>Table315[[#This Row],[Number of applications for deliquency complaint]]/$C$58</f>
        <v>0.14374929033723174</v>
      </c>
      <c r="E52" s="65">
        <f t="shared" si="5"/>
        <v>0.45418641390205372</v>
      </c>
    </row>
    <row r="53" spans="1:5" x14ac:dyDescent="0.3">
      <c r="A53" s="5">
        <v>2022</v>
      </c>
      <c r="B53" s="13">
        <v>15</v>
      </c>
      <c r="C53" s="42">
        <v>1713</v>
      </c>
      <c r="D53" s="6">
        <f>Table315[[#This Row],[Number of applications for deliquency complaint]]/$C$58</f>
        <v>0.19450437152265243</v>
      </c>
      <c r="E53" s="65">
        <f t="shared" si="5"/>
        <v>0.45067133683596028</v>
      </c>
    </row>
    <row r="54" spans="1:5" x14ac:dyDescent="0.3">
      <c r="A54" s="5">
        <v>2022</v>
      </c>
      <c r="B54" s="13">
        <v>16</v>
      </c>
      <c r="C54" s="42">
        <v>1981</v>
      </c>
      <c r="D54" s="6">
        <f>Table315[[#This Row],[Number of applications for deliquency complaint]]/$C$58</f>
        <v>0.22493471102532075</v>
      </c>
      <c r="E54" s="65">
        <f t="shared" si="5"/>
        <v>0.24230186774356385</v>
      </c>
    </row>
    <row r="55" spans="1:5" x14ac:dyDescent="0.3">
      <c r="A55" s="5">
        <v>2022</v>
      </c>
      <c r="B55" s="13">
        <v>17</v>
      </c>
      <c r="C55" s="42">
        <v>2412</v>
      </c>
      <c r="D55" s="6">
        <f>Table315[[#This Row],[Number of applications for deliquency complaint]]/$C$58</f>
        <v>0.27387305552401497</v>
      </c>
      <c r="E55" s="65">
        <f t="shared" si="5"/>
        <v>0.13847429519071311</v>
      </c>
    </row>
    <row r="56" spans="1:5" x14ac:dyDescent="0.3">
      <c r="A56" s="5">
        <v>2022</v>
      </c>
      <c r="B56" s="13" t="s">
        <v>18</v>
      </c>
      <c r="C56" s="42">
        <v>204</v>
      </c>
      <c r="D56" s="6">
        <f>Table315[[#This Row],[Number of applications for deliquency complaint]]/$C$58</f>
        <v>2.3163392755762461E-2</v>
      </c>
      <c r="E56" s="65">
        <f t="shared" si="5"/>
        <v>-0.35294117647058826</v>
      </c>
    </row>
    <row r="57" spans="1:5" x14ac:dyDescent="0.3">
      <c r="A57" s="5">
        <v>2022</v>
      </c>
      <c r="B57" s="13" t="s">
        <v>19</v>
      </c>
      <c r="C57" s="42">
        <v>18</v>
      </c>
      <c r="D57" s="6">
        <f>Table315[[#This Row],[Number of applications for deliquency complaint]]/$C$58</f>
        <v>2.0438287725672759E-3</v>
      </c>
      <c r="E57" s="65">
        <f t="shared" si="5"/>
        <v>0.3888888888888889</v>
      </c>
    </row>
    <row r="58" spans="1:5" x14ac:dyDescent="0.3">
      <c r="A58" s="5">
        <v>2022</v>
      </c>
      <c r="B58" s="13" t="s">
        <v>20</v>
      </c>
      <c r="C58" s="42">
        <v>8807</v>
      </c>
      <c r="D58" s="6">
        <f>Table315[[#This Row],[Number of applications for deliquency complaint]]/$C$58</f>
        <v>1</v>
      </c>
      <c r="E58" s="65">
        <f t="shared" si="5"/>
        <v>0.31758828204837064</v>
      </c>
    </row>
    <row r="59" spans="1:5" x14ac:dyDescent="0.3">
      <c r="A59" s="5"/>
      <c r="C59" s="42"/>
      <c r="D59" s="62"/>
      <c r="E59" s="62"/>
    </row>
    <row r="60" spans="1:5" x14ac:dyDescent="0.3">
      <c r="A60" s="5"/>
      <c r="C60" s="42"/>
      <c r="D60" s="62"/>
      <c r="E60" s="62"/>
    </row>
    <row r="61" spans="1:5" x14ac:dyDescent="0.3">
      <c r="A61" s="5"/>
      <c r="C61" s="42"/>
      <c r="D61" s="62"/>
      <c r="E61" s="62"/>
    </row>
    <row r="62" spans="1:5" x14ac:dyDescent="0.3">
      <c r="A62" s="5"/>
      <c r="C62" s="42"/>
      <c r="D62" s="62"/>
      <c r="E62" s="62"/>
    </row>
  </sheetData>
  <phoneticPr fontId="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75A7-8BD7-DD40-9945-37D613ACE35A}">
  <dimension ref="A1:G36"/>
  <sheetViews>
    <sheetView workbookViewId="0">
      <selection activeCell="D32" sqref="D32"/>
    </sheetView>
  </sheetViews>
  <sheetFormatPr defaultColWidth="11.44140625" defaultRowHeight="14.4" x14ac:dyDescent="0.3"/>
  <cols>
    <col min="1" max="1" width="11.21875" style="3" customWidth="1"/>
    <col min="2" max="2" width="24.77734375" customWidth="1"/>
    <col min="3" max="5" width="12.77734375" style="2" customWidth="1"/>
  </cols>
  <sheetData>
    <row r="1" spans="1:7" x14ac:dyDescent="0.3">
      <c r="A1" s="13" t="s">
        <v>21</v>
      </c>
    </row>
    <row r="2" spans="1:7" ht="72" x14ac:dyDescent="0.3">
      <c r="A2" s="48" t="s">
        <v>1</v>
      </c>
      <c r="B2" s="27" t="s">
        <v>22</v>
      </c>
      <c r="C2" s="28" t="s">
        <v>2</v>
      </c>
      <c r="D2" s="28" t="s">
        <v>12</v>
      </c>
      <c r="E2" s="28" t="s">
        <v>13</v>
      </c>
    </row>
    <row r="3" spans="1:7" x14ac:dyDescent="0.3">
      <c r="A3" s="49">
        <v>2017</v>
      </c>
      <c r="B3" s="60" t="s">
        <v>23</v>
      </c>
      <c r="C3" s="50">
        <v>4725</v>
      </c>
      <c r="D3" s="8">
        <f>C3/$C$6</f>
        <v>0.38455277936029952</v>
      </c>
      <c r="E3" s="51" t="s">
        <v>15</v>
      </c>
      <c r="G3" s="52"/>
    </row>
    <row r="4" spans="1:7" x14ac:dyDescent="0.3">
      <c r="A4" s="53">
        <v>2017</v>
      </c>
      <c r="B4" s="22" t="s">
        <v>7</v>
      </c>
      <c r="C4" s="54">
        <v>4438</v>
      </c>
      <c r="D4" s="8">
        <f t="shared" ref="D4:D6" si="0">C4/$C$6</f>
        <v>0.36119475868804429</v>
      </c>
      <c r="E4" s="55" t="s">
        <v>15</v>
      </c>
      <c r="G4" s="52"/>
    </row>
    <row r="5" spans="1:7" x14ac:dyDescent="0.3">
      <c r="A5" s="53">
        <v>2017</v>
      </c>
      <c r="B5" s="4" t="s">
        <v>19</v>
      </c>
      <c r="C5" s="54">
        <v>3124</v>
      </c>
      <c r="D5" s="8">
        <f t="shared" si="0"/>
        <v>0.25425246195165624</v>
      </c>
      <c r="E5" s="55" t="s">
        <v>15</v>
      </c>
      <c r="G5" s="52"/>
    </row>
    <row r="6" spans="1:7" x14ac:dyDescent="0.3">
      <c r="A6" s="56">
        <v>2017</v>
      </c>
      <c r="B6" s="57" t="s">
        <v>20</v>
      </c>
      <c r="C6" s="58">
        <v>12287</v>
      </c>
      <c r="D6" s="8">
        <f t="shared" si="0"/>
        <v>1</v>
      </c>
      <c r="E6" s="59" t="s">
        <v>15</v>
      </c>
    </row>
    <row r="7" spans="1:7" x14ac:dyDescent="0.3">
      <c r="A7" s="22">
        <v>2018</v>
      </c>
      <c r="B7" s="4" t="s">
        <v>24</v>
      </c>
      <c r="C7" s="54">
        <v>2198</v>
      </c>
      <c r="D7" s="69">
        <f>C7/$C$12</f>
        <v>0.19922052025740958</v>
      </c>
      <c r="E7" s="8" t="s">
        <v>15</v>
      </c>
    </row>
    <row r="8" spans="1:7" x14ac:dyDescent="0.3">
      <c r="A8" s="22">
        <v>2018</v>
      </c>
      <c r="B8" s="4" t="s">
        <v>25</v>
      </c>
      <c r="C8" s="54">
        <v>2640</v>
      </c>
      <c r="D8" s="8">
        <f t="shared" ref="D8:D12" si="1">C8/$C$12</f>
        <v>0.23928215353938184</v>
      </c>
      <c r="E8" s="8" t="s">
        <v>15</v>
      </c>
    </row>
    <row r="9" spans="1:7" x14ac:dyDescent="0.3">
      <c r="A9" s="22">
        <v>2018</v>
      </c>
      <c r="B9" s="4" t="s">
        <v>7</v>
      </c>
      <c r="C9" s="54">
        <v>4283</v>
      </c>
      <c r="D9" s="8">
        <f t="shared" si="1"/>
        <v>0.38819903924589866</v>
      </c>
      <c r="E9" s="8">
        <f>(C9-C4)/C4</f>
        <v>-3.4925642181162689E-2</v>
      </c>
      <c r="G9" s="52"/>
    </row>
    <row r="10" spans="1:7" x14ac:dyDescent="0.3">
      <c r="A10" s="22">
        <v>2018</v>
      </c>
      <c r="B10" s="4" t="s">
        <v>26</v>
      </c>
      <c r="C10" s="54">
        <v>282</v>
      </c>
      <c r="D10" s="8">
        <f t="shared" si="1"/>
        <v>2.5559684582615788E-2</v>
      </c>
      <c r="E10" s="8" t="s">
        <v>15</v>
      </c>
    </row>
    <row r="11" spans="1:7" x14ac:dyDescent="0.3">
      <c r="A11" s="22">
        <v>2018</v>
      </c>
      <c r="B11" s="4" t="s">
        <v>19</v>
      </c>
      <c r="C11" s="54">
        <v>1630</v>
      </c>
      <c r="D11" s="8">
        <f t="shared" si="1"/>
        <v>0.14773860237469411</v>
      </c>
      <c r="E11" s="8">
        <f>(C11-C5)/C5</f>
        <v>-0.47823303457106275</v>
      </c>
      <c r="G11" s="52"/>
    </row>
    <row r="12" spans="1:7" x14ac:dyDescent="0.3">
      <c r="A12" s="9">
        <v>2018</v>
      </c>
      <c r="B12" s="10" t="s">
        <v>20</v>
      </c>
      <c r="C12" s="15">
        <v>11033</v>
      </c>
      <c r="D12" s="8">
        <f t="shared" si="1"/>
        <v>1</v>
      </c>
      <c r="E12" s="11">
        <f>(C12-C6)/C6</f>
        <v>-0.10205908683974933</v>
      </c>
      <c r="G12" s="52"/>
    </row>
    <row r="13" spans="1:7" x14ac:dyDescent="0.3">
      <c r="A13" s="22">
        <v>2019</v>
      </c>
      <c r="B13" s="4" t="s">
        <v>24</v>
      </c>
      <c r="C13" s="54">
        <v>1770</v>
      </c>
      <c r="D13" s="69">
        <f>C13/$C$18</f>
        <v>0.21172248803827751</v>
      </c>
      <c r="E13" s="8">
        <f>(C13-C7)/C7</f>
        <v>-0.19472247497725204</v>
      </c>
    </row>
    <row r="14" spans="1:7" x14ac:dyDescent="0.3">
      <c r="A14" s="22">
        <v>2019</v>
      </c>
      <c r="B14" s="4" t="s">
        <v>25</v>
      </c>
      <c r="C14" s="54">
        <v>2034</v>
      </c>
      <c r="D14" s="8">
        <f t="shared" ref="D14:D18" si="2">C14/$C$18</f>
        <v>0.24330143540669857</v>
      </c>
      <c r="E14" s="8">
        <f t="shared" ref="E14:E30" si="3">(C14-C8)/C8</f>
        <v>-0.22954545454545455</v>
      </c>
    </row>
    <row r="15" spans="1:7" x14ac:dyDescent="0.3">
      <c r="A15" s="22">
        <v>2019</v>
      </c>
      <c r="B15" s="4" t="s">
        <v>7</v>
      </c>
      <c r="C15" s="54">
        <v>3203</v>
      </c>
      <c r="D15" s="8">
        <f t="shared" si="2"/>
        <v>0.38313397129186605</v>
      </c>
      <c r="E15" s="8">
        <f t="shared" si="3"/>
        <v>-0.25215970114405789</v>
      </c>
    </row>
    <row r="16" spans="1:7" x14ac:dyDescent="0.3">
      <c r="A16" s="22">
        <v>2019</v>
      </c>
      <c r="B16" s="4" t="s">
        <v>26</v>
      </c>
      <c r="C16" s="54">
        <v>265</v>
      </c>
      <c r="D16" s="8">
        <f t="shared" si="2"/>
        <v>3.1698564593301434E-2</v>
      </c>
      <c r="E16" s="8">
        <f t="shared" si="3"/>
        <v>-6.0283687943262408E-2</v>
      </c>
    </row>
    <row r="17" spans="1:5" x14ac:dyDescent="0.3">
      <c r="A17" s="22">
        <v>2019</v>
      </c>
      <c r="B17" s="4" t="s">
        <v>19</v>
      </c>
      <c r="C17" s="54">
        <v>1088</v>
      </c>
      <c r="D17" s="8">
        <f t="shared" si="2"/>
        <v>0.13014354066985645</v>
      </c>
      <c r="E17" s="8">
        <f t="shared" si="3"/>
        <v>-0.33251533742331291</v>
      </c>
    </row>
    <row r="18" spans="1:5" x14ac:dyDescent="0.3">
      <c r="A18" s="9">
        <v>2019</v>
      </c>
      <c r="B18" s="10" t="s">
        <v>20</v>
      </c>
      <c r="C18" s="15">
        <v>8360</v>
      </c>
      <c r="D18" s="8">
        <f t="shared" si="2"/>
        <v>1</v>
      </c>
      <c r="E18" s="8">
        <f t="shared" si="3"/>
        <v>-0.24227318045862412</v>
      </c>
    </row>
    <row r="19" spans="1:5" x14ac:dyDescent="0.3">
      <c r="A19" s="22">
        <v>2020</v>
      </c>
      <c r="B19" s="4" t="s">
        <v>24</v>
      </c>
      <c r="C19" s="54">
        <v>1738</v>
      </c>
      <c r="D19" s="69">
        <f>C19/$C$24</f>
        <v>0.22414237812741811</v>
      </c>
      <c r="E19" s="69">
        <f t="shared" si="3"/>
        <v>-1.8079096045197741E-2</v>
      </c>
    </row>
    <row r="20" spans="1:5" x14ac:dyDescent="0.3">
      <c r="A20" s="22">
        <v>2020</v>
      </c>
      <c r="B20" s="4" t="s">
        <v>25</v>
      </c>
      <c r="C20" s="54">
        <v>1783</v>
      </c>
      <c r="D20" s="8">
        <f t="shared" ref="D20:D24" si="4">C20/$C$24</f>
        <v>0.22994583440804747</v>
      </c>
      <c r="E20" s="8">
        <f t="shared" si="3"/>
        <v>-0.12340216322517207</v>
      </c>
    </row>
    <row r="21" spans="1:5" x14ac:dyDescent="0.3">
      <c r="A21" s="22">
        <v>2020</v>
      </c>
      <c r="B21" s="4" t="s">
        <v>7</v>
      </c>
      <c r="C21" s="54">
        <v>2971</v>
      </c>
      <c r="D21" s="8">
        <f t="shared" si="4"/>
        <v>0.38315708021666239</v>
      </c>
      <c r="E21" s="8">
        <f t="shared" si="3"/>
        <v>-7.2432094911020914E-2</v>
      </c>
    </row>
    <row r="22" spans="1:5" x14ac:dyDescent="0.3">
      <c r="A22" s="22">
        <v>2020</v>
      </c>
      <c r="B22" s="4" t="s">
        <v>26</v>
      </c>
      <c r="C22" s="54">
        <v>244</v>
      </c>
      <c r="D22" s="8">
        <f t="shared" si="4"/>
        <v>3.1467629610523601E-2</v>
      </c>
      <c r="E22" s="8">
        <f t="shared" si="3"/>
        <v>-7.9245283018867921E-2</v>
      </c>
    </row>
    <row r="23" spans="1:5" x14ac:dyDescent="0.3">
      <c r="A23" s="22">
        <v>2020</v>
      </c>
      <c r="B23" s="4" t="s">
        <v>19</v>
      </c>
      <c r="C23" s="54">
        <v>1018</v>
      </c>
      <c r="D23" s="8">
        <f t="shared" si="4"/>
        <v>0.13128707763734845</v>
      </c>
      <c r="E23" s="8">
        <f t="shared" si="3"/>
        <v>-6.4338235294117641E-2</v>
      </c>
    </row>
    <row r="24" spans="1:5" x14ac:dyDescent="0.3">
      <c r="A24" s="22">
        <v>2020</v>
      </c>
      <c r="B24" s="4" t="s">
        <v>20</v>
      </c>
      <c r="C24" s="54">
        <v>7754</v>
      </c>
      <c r="D24" s="8">
        <f t="shared" si="4"/>
        <v>1</v>
      </c>
      <c r="E24" s="8">
        <f t="shared" si="3"/>
        <v>-7.2488038277511962E-2</v>
      </c>
    </row>
    <row r="25" spans="1:5" x14ac:dyDescent="0.3">
      <c r="A25" s="66">
        <v>2021</v>
      </c>
      <c r="B25" s="67" t="s">
        <v>24</v>
      </c>
      <c r="C25" s="68">
        <v>1146</v>
      </c>
      <c r="D25" s="69">
        <f>C25/$C$30</f>
        <v>0.19068219633943428</v>
      </c>
      <c r="E25" s="69">
        <f t="shared" si="3"/>
        <v>-0.34062140391254314</v>
      </c>
    </row>
    <row r="26" spans="1:5" x14ac:dyDescent="0.3">
      <c r="A26" s="61">
        <v>2021</v>
      </c>
      <c r="B26" s="4" t="s">
        <v>25</v>
      </c>
      <c r="C26" s="54">
        <v>1357</v>
      </c>
      <c r="D26" s="8">
        <f t="shared" ref="D26:D30" si="5">C26/$C$30</f>
        <v>0.22579034941763726</v>
      </c>
      <c r="E26" s="8">
        <f t="shared" si="3"/>
        <v>-0.23892316320807627</v>
      </c>
    </row>
    <row r="27" spans="1:5" x14ac:dyDescent="0.3">
      <c r="A27" s="61">
        <v>2021</v>
      </c>
      <c r="B27" s="4" t="s">
        <v>7</v>
      </c>
      <c r="C27" s="54">
        <v>2492</v>
      </c>
      <c r="D27" s="8">
        <f t="shared" si="5"/>
        <v>0.4146422628951747</v>
      </c>
      <c r="E27" s="8">
        <f t="shared" si="3"/>
        <v>-0.16122517670817907</v>
      </c>
    </row>
    <row r="28" spans="1:5" x14ac:dyDescent="0.3">
      <c r="A28" s="61">
        <v>2021</v>
      </c>
      <c r="B28" s="4" t="s">
        <v>26</v>
      </c>
      <c r="C28" s="54">
        <v>179</v>
      </c>
      <c r="D28" s="8">
        <f t="shared" si="5"/>
        <v>2.9783693843594011E-2</v>
      </c>
      <c r="E28" s="8">
        <f t="shared" si="3"/>
        <v>-0.26639344262295084</v>
      </c>
    </row>
    <row r="29" spans="1:5" x14ac:dyDescent="0.3">
      <c r="A29" s="61">
        <v>2021</v>
      </c>
      <c r="B29" s="4" t="s">
        <v>19</v>
      </c>
      <c r="C29" s="54">
        <v>836</v>
      </c>
      <c r="D29" s="8">
        <f t="shared" si="5"/>
        <v>0.13910149750415973</v>
      </c>
      <c r="E29" s="8">
        <f t="shared" si="3"/>
        <v>-0.1787819253438114</v>
      </c>
    </row>
    <row r="30" spans="1:5" x14ac:dyDescent="0.3">
      <c r="A30" s="61">
        <v>2021</v>
      </c>
      <c r="B30" s="4" t="s">
        <v>20</v>
      </c>
      <c r="C30" s="54">
        <v>6010</v>
      </c>
      <c r="D30" s="8">
        <f t="shared" si="5"/>
        <v>1</v>
      </c>
      <c r="E30" s="8">
        <f t="shared" si="3"/>
        <v>-0.22491617229816868</v>
      </c>
    </row>
    <row r="31" spans="1:5" x14ac:dyDescent="0.3">
      <c r="A31" s="66">
        <v>2022</v>
      </c>
      <c r="B31" s="67" t="s">
        <v>24</v>
      </c>
      <c r="C31" s="68">
        <v>1781</v>
      </c>
      <c r="D31" s="69">
        <f>C31/$C$36</f>
        <v>0.20222550244123993</v>
      </c>
      <c r="E31" s="69">
        <f>(C31-C25)/C25</f>
        <v>0.55410122164048869</v>
      </c>
    </row>
    <row r="32" spans="1:5" x14ac:dyDescent="0.3">
      <c r="A32" s="22">
        <v>2022</v>
      </c>
      <c r="B32" s="4" t="s">
        <v>25</v>
      </c>
      <c r="C32" s="54">
        <v>1943</v>
      </c>
      <c r="D32" s="71">
        <f t="shared" ref="D32:D36" si="6">C32/$C$36</f>
        <v>0.22061996139434542</v>
      </c>
      <c r="E32" s="71">
        <f t="shared" ref="E32:E36" si="7">(C32-C26)/C26</f>
        <v>0.43183492999263079</v>
      </c>
    </row>
    <row r="33" spans="1:5" x14ac:dyDescent="0.3">
      <c r="A33" s="22">
        <v>2022</v>
      </c>
      <c r="B33" s="4" t="s">
        <v>7</v>
      </c>
      <c r="C33" s="54">
        <v>3426</v>
      </c>
      <c r="D33" s="71">
        <f t="shared" si="6"/>
        <v>0.38900874304530486</v>
      </c>
      <c r="E33" s="71">
        <f t="shared" si="7"/>
        <v>0.37479935794542535</v>
      </c>
    </row>
    <row r="34" spans="1:5" x14ac:dyDescent="0.3">
      <c r="A34" s="22">
        <v>2022</v>
      </c>
      <c r="B34" s="4" t="s">
        <v>26</v>
      </c>
      <c r="C34" s="54">
        <v>261</v>
      </c>
      <c r="D34" s="71">
        <f t="shared" si="6"/>
        <v>2.9635517202225504E-2</v>
      </c>
      <c r="E34" s="71">
        <f t="shared" si="7"/>
        <v>0.45810055865921789</v>
      </c>
    </row>
    <row r="35" spans="1:5" x14ac:dyDescent="0.3">
      <c r="A35" s="22">
        <v>2022</v>
      </c>
      <c r="B35" s="4" t="s">
        <v>19</v>
      </c>
      <c r="C35" s="54">
        <v>1397</v>
      </c>
      <c r="D35" s="71">
        <f t="shared" si="6"/>
        <v>0.15862382195980471</v>
      </c>
      <c r="E35" s="71">
        <f t="shared" si="7"/>
        <v>0.67105263157894735</v>
      </c>
    </row>
    <row r="36" spans="1:5" x14ac:dyDescent="0.3">
      <c r="A36" s="22">
        <v>2022</v>
      </c>
      <c r="B36" s="4" t="s">
        <v>20</v>
      </c>
      <c r="C36" s="54">
        <v>8807</v>
      </c>
      <c r="D36" s="71">
        <f t="shared" si="6"/>
        <v>1</v>
      </c>
      <c r="E36" s="71">
        <f t="shared" si="7"/>
        <v>0.46539101497504159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35b941-895e-47ae-a81a-d8acf327664e">
      <Terms xmlns="http://schemas.microsoft.com/office/infopath/2007/PartnerControls"/>
    </lcf76f155ced4ddcb4097134ff3c332f>
    <TaxCatchAll xmlns="a919506c-b8f4-4ca8-ac1a-eb7ea2ec276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1A094C1E87654C80941658A2FF528F" ma:contentTypeVersion="15" ma:contentTypeDescription="Create a new document." ma:contentTypeScope="" ma:versionID="502d38784fabca0e7e03750ce7634b32">
  <xsd:schema xmlns:xsd="http://www.w3.org/2001/XMLSchema" xmlns:xs="http://www.w3.org/2001/XMLSchema" xmlns:p="http://schemas.microsoft.com/office/2006/metadata/properties" xmlns:ns1="http://schemas.microsoft.com/sharepoint/v3" xmlns:ns2="4835b941-895e-47ae-a81a-d8acf327664e" xmlns:ns3="a919506c-b8f4-4ca8-ac1a-eb7ea2ec2762" targetNamespace="http://schemas.microsoft.com/office/2006/metadata/properties" ma:root="true" ma:fieldsID="087d812b87bdf9b8009d21c97f89fbbd" ns1:_="" ns2:_="" ns3:_="">
    <xsd:import namespace="http://schemas.microsoft.com/sharepoint/v3"/>
    <xsd:import namespace="4835b941-895e-47ae-a81a-d8acf327664e"/>
    <xsd:import namespace="a919506c-b8f4-4ca8-ac1a-eb7ea2ec27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35b941-895e-47ae-a81a-d8acf32766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19506c-b8f4-4ca8-ac1a-eb7ea2ec276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bbf4df9-cc79-4b20-989b-368dedd4b886}" ma:internalName="TaxCatchAll" ma:showField="CatchAllData" ma:web="a919506c-b8f4-4ca8-ac1a-eb7ea2ec276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7A5483-FD8B-4044-9EA7-201F0226767A}">
  <ds:schemaRefs>
    <ds:schemaRef ds:uri="http://schemas.microsoft.com/sharepoint/v3/contenttype/forms"/>
  </ds:schemaRefs>
</ds:datastoreItem>
</file>

<file path=customXml/itemProps2.xml><?xml version="1.0" encoding="utf-8"?>
<ds:datastoreItem xmlns:ds="http://schemas.openxmlformats.org/officeDocument/2006/customXml" ds:itemID="{92E49A37-4FCF-4BFE-ADE5-0293D5DDFEA7}">
  <ds:schemaRefs>
    <ds:schemaRef ds:uri="http://purl.org/dc/elements/1.1/"/>
    <ds:schemaRef ds:uri="http://schemas.microsoft.com/office/2006/metadata/properties"/>
    <ds:schemaRef ds:uri="http://schemas.microsoft.com/sharepoint/v3"/>
    <ds:schemaRef ds:uri="http://purl.org/dc/terms/"/>
    <ds:schemaRef ds:uri="a919506c-b8f4-4ca8-ac1a-eb7ea2ec2762"/>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835b941-895e-47ae-a81a-d8acf327664e"/>
  </ds:schemaRefs>
</ds:datastoreItem>
</file>

<file path=customXml/itemProps3.xml><?xml version="1.0" encoding="utf-8"?>
<ds:datastoreItem xmlns:ds="http://schemas.openxmlformats.org/officeDocument/2006/customXml" ds:itemID="{433C2A59-9026-432A-A26E-572CF2E1B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35b941-895e-47ae-a81a-d8acf327664e"/>
    <ds:schemaRef ds:uri="a919506c-b8f4-4ca8-ac1a-eb7ea2ec27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Race of MA youth age 12-17</vt:lpstr>
      <vt:lpstr>AC by age</vt:lpstr>
      <vt:lpstr>AC by race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Polizzano, Kristine (OCA)</dc:creator>
  <cp:keywords/>
  <dc:description/>
  <cp:lastModifiedBy>Polizzano, Kristine (OCA)</cp:lastModifiedBy>
  <cp:revision/>
  <dcterms:created xsi:type="dcterms:W3CDTF">2020-10-28T18:28:01Z</dcterms:created>
  <dcterms:modified xsi:type="dcterms:W3CDTF">2023-01-30T18:48:27Z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0x010100971A094C1E87654C80941658A2FF528F</vt:lpwstr>
  </property>
  <property fmtid="{D5CDD505-2E9C-101B-9397-08002B2CF9AE}" pid="3" name="MediaServiceImageTags">
    <vt:lpwstr/>
  </property>
</Properties>
</file>