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0" windowWidth="17430" windowHeight="10710"/>
  </bookViews>
  <sheets>
    <sheet name="Tab 1" sheetId="4" r:id="rId1"/>
    <sheet name="Tab 2" sheetId="3" r:id="rId2"/>
  </sheets>
  <definedNames>
    <definedName name="ANSWERBOX">'Tab 1'!$H$6</definedName>
    <definedName name="BTUperUNIT">#REF!</definedName>
    <definedName name="FUEL">#REF!</definedName>
    <definedName name="UNITS">#REF!</definedName>
    <definedName name="UNTIS">#REF!</definedName>
  </definedNames>
  <calcPr calcId="145621"/>
</workbook>
</file>

<file path=xl/calcChain.xml><?xml version="1.0" encoding="utf-8"?>
<calcChain xmlns="http://schemas.openxmlformats.org/spreadsheetml/2006/main">
  <c r="H36" i="3" l="1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34" i="3"/>
  <c r="H35" i="3"/>
  <c r="F28" i="3"/>
  <c r="F26" i="3"/>
  <c r="E26" i="3"/>
  <c r="E28" i="3" s="1"/>
  <c r="G62" i="3"/>
  <c r="D62" i="3"/>
  <c r="G61" i="3"/>
  <c r="I61" i="3"/>
  <c r="D61" i="3"/>
  <c r="G59" i="3"/>
  <c r="D60" i="3"/>
  <c r="G60" i="3"/>
  <c r="I60" i="3"/>
  <c r="I59" i="3"/>
  <c r="G58" i="3"/>
  <c r="I58" i="3"/>
  <c r="D58" i="3"/>
  <c r="G57" i="3"/>
  <c r="D57" i="3"/>
  <c r="G56" i="3"/>
  <c r="I56" i="3"/>
  <c r="D56" i="3"/>
  <c r="G55" i="3"/>
  <c r="D55" i="3"/>
  <c r="G54" i="3"/>
  <c r="I54" i="3"/>
  <c r="D54" i="3"/>
  <c r="G53" i="3"/>
  <c r="D53" i="3"/>
  <c r="G52" i="3"/>
  <c r="I52" i="3"/>
  <c r="D52" i="3"/>
  <c r="G51" i="3"/>
  <c r="D51" i="3"/>
  <c r="G50" i="3"/>
  <c r="I50" i="3"/>
  <c r="D50" i="3"/>
  <c r="G49" i="3"/>
  <c r="D49" i="3"/>
  <c r="G48" i="3"/>
  <c r="I48" i="3"/>
  <c r="D48" i="3"/>
  <c r="G47" i="3"/>
  <c r="D47" i="3"/>
  <c r="G46" i="3"/>
  <c r="I46" i="3"/>
  <c r="D46" i="3"/>
  <c r="D59" i="3" l="1"/>
  <c r="I62" i="3"/>
  <c r="I47" i="3"/>
  <c r="I49" i="3"/>
  <c r="I51" i="3"/>
  <c r="I53" i="3"/>
  <c r="I55" i="3"/>
  <c r="I57" i="3"/>
  <c r="I45" i="3"/>
  <c r="I44" i="3"/>
  <c r="G44" i="3"/>
  <c r="D44" i="3"/>
  <c r="I43" i="3"/>
  <c r="G43" i="3"/>
  <c r="D43" i="3"/>
  <c r="G41" i="3"/>
  <c r="G40" i="3"/>
  <c r="D40" i="3"/>
  <c r="G39" i="3"/>
  <c r="I37" i="3"/>
  <c r="G35" i="3"/>
  <c r="C26" i="3"/>
  <c r="D39" i="3" l="1"/>
  <c r="I38" i="3"/>
  <c r="I42" i="3"/>
  <c r="I40" i="3"/>
  <c r="D38" i="3"/>
  <c r="D35" i="3"/>
  <c r="D36" i="3"/>
  <c r="I36" i="3"/>
  <c r="I39" i="3"/>
  <c r="G36" i="3"/>
  <c r="I34" i="3"/>
  <c r="I35" i="3"/>
  <c r="D42" i="3"/>
  <c r="G37" i="3"/>
  <c r="G45" i="3"/>
  <c r="G34" i="3"/>
  <c r="G38" i="3"/>
  <c r="G42" i="3"/>
  <c r="D37" i="3"/>
  <c r="D41" i="3"/>
  <c r="I41" i="3"/>
  <c r="D45" i="3"/>
  <c r="G20" i="3"/>
  <c r="G23" i="3"/>
  <c r="C22" i="4"/>
  <c r="K20" i="3" l="1"/>
  <c r="J20" i="3"/>
  <c r="K23" i="3"/>
  <c r="J23" i="3"/>
  <c r="D23" i="3"/>
  <c r="D20" i="3"/>
  <c r="I23" i="3"/>
  <c r="I20" i="3"/>
  <c r="G24" i="3"/>
  <c r="G16" i="3"/>
  <c r="G15" i="3"/>
  <c r="G19" i="3"/>
  <c r="G14" i="3"/>
  <c r="G25" i="3"/>
  <c r="K19" i="3" l="1"/>
  <c r="J19" i="3"/>
  <c r="K15" i="3"/>
  <c r="J15" i="3"/>
  <c r="K16" i="3"/>
  <c r="J16" i="3"/>
  <c r="K25" i="3"/>
  <c r="J25" i="3"/>
  <c r="K14" i="3"/>
  <c r="J14" i="3"/>
  <c r="K24" i="3"/>
  <c r="J24" i="3"/>
  <c r="D15" i="3"/>
  <c r="D24" i="3"/>
  <c r="D25" i="3"/>
  <c r="D16" i="3"/>
  <c r="D19" i="3"/>
  <c r="D14" i="3"/>
  <c r="I24" i="3"/>
  <c r="I19" i="3"/>
  <c r="I15" i="3"/>
  <c r="I25" i="3"/>
  <c r="I16" i="3"/>
  <c r="I14" i="3"/>
  <c r="G21" i="3"/>
  <c r="J21" i="3" s="1"/>
  <c r="G22" i="3"/>
  <c r="J22" i="3" s="1"/>
  <c r="G17" i="3"/>
  <c r="J17" i="3" s="1"/>
  <c r="G18" i="3"/>
  <c r="J18" i="3" s="1"/>
  <c r="J27" i="3" l="1"/>
  <c r="K17" i="3"/>
  <c r="D17" i="3"/>
  <c r="K22" i="3"/>
  <c r="D22" i="3"/>
  <c r="K21" i="3"/>
  <c r="D21" i="3"/>
  <c r="K18" i="3"/>
  <c r="D18" i="3"/>
  <c r="I18" i="3"/>
  <c r="I17" i="3"/>
  <c r="I22" i="3"/>
  <c r="I21" i="3"/>
  <c r="G26" i="3"/>
  <c r="G28" i="3" s="1"/>
  <c r="H26" i="3"/>
  <c r="D27" i="3" l="1"/>
  <c r="K27" i="3"/>
  <c r="I26" i="3"/>
  <c r="D34" i="3" l="1"/>
</calcChain>
</file>

<file path=xl/sharedStrings.xml><?xml version="1.0" encoding="utf-8"?>
<sst xmlns="http://schemas.openxmlformats.org/spreadsheetml/2006/main" count="100" uniqueCount="73">
  <si>
    <t xml:space="preserve">Month </t>
  </si>
  <si>
    <t>Jan</t>
  </si>
  <si>
    <t>Feb</t>
  </si>
  <si>
    <t>March</t>
  </si>
  <si>
    <t xml:space="preserve">April </t>
  </si>
  <si>
    <t>May</t>
  </si>
  <si>
    <t xml:space="preserve">June </t>
  </si>
  <si>
    <t xml:space="preserve">July </t>
  </si>
  <si>
    <t>Aug</t>
  </si>
  <si>
    <t>Sept</t>
  </si>
  <si>
    <t>Oct</t>
  </si>
  <si>
    <t>Nov</t>
  </si>
  <si>
    <t>Dec</t>
  </si>
  <si>
    <t xml:space="preserve">Alternate Energy Credits </t>
  </si>
  <si>
    <t xml:space="preserve">System Information:  </t>
  </si>
  <si>
    <t xml:space="preserve">If historical average, for how many years? </t>
  </si>
  <si>
    <t>General:  User input is required in shaded cells.</t>
  </si>
  <si>
    <t>Average CHP Efficiency</t>
  </si>
  <si>
    <t xml:space="preserve">Year </t>
  </si>
  <si>
    <t xml:space="preserve">kWh Used and/or Projected </t>
  </si>
  <si>
    <t xml:space="preserve">Include total kWh usage from all existing and proposed meters at loads that will be connected to the CHP. </t>
  </si>
  <si>
    <t xml:space="preserve">Total (MWh) </t>
  </si>
  <si>
    <t xml:space="preserve">Are kWh values below historical or projected? </t>
  </si>
  <si>
    <t>Historical</t>
  </si>
  <si>
    <t>Projected</t>
  </si>
  <si>
    <t>MWH Gross Electrical  Output</t>
  </si>
  <si>
    <t xml:space="preserve">MWH Parasitic Electrical Load </t>
  </si>
  <si>
    <t xml:space="preserve">MWH  Net  Electrical Output </t>
  </si>
  <si>
    <t xml:space="preserve">Capacity Factor </t>
  </si>
  <si>
    <t xml:space="preserve">Fuel Cell Full Rated Electrical  Generating  Capacity (kW)  </t>
  </si>
  <si>
    <t xml:space="preserve">Avg. </t>
  </si>
  <si>
    <t>Avg.</t>
  </si>
  <si>
    <t xml:space="preserve">Name of the FCGU  in Application: </t>
  </si>
  <si>
    <t xml:space="preserve">Natural Gas HHV (Btu/SCF) </t>
  </si>
  <si>
    <t xml:space="preserve">Nameplate   Electrical Generating  Capacity (kW) : </t>
  </si>
  <si>
    <t xml:space="preserve">Tab 2 FCGU Performance 
 </t>
  </si>
  <si>
    <t>Name of FCGU as Appears in Application</t>
  </si>
  <si>
    <t xml:space="preserve">General Instructions:  Use shaded cells for all required user input.
</t>
  </si>
  <si>
    <t>Projected Average Annual Performance</t>
  </si>
  <si>
    <t>Reporting Interval</t>
  </si>
  <si>
    <t xml:space="preserve">2015-P1 </t>
  </si>
  <si>
    <t>2015-P2</t>
  </si>
  <si>
    <t>2016-P1</t>
  </si>
  <si>
    <t>2016-P2</t>
  </si>
  <si>
    <t>2017-P1</t>
  </si>
  <si>
    <t>2017-P2</t>
  </si>
  <si>
    <t>2018-P1</t>
  </si>
  <si>
    <t>2018-P2</t>
  </si>
  <si>
    <t>2019-P1</t>
  </si>
  <si>
    <t>2019-P2</t>
  </si>
  <si>
    <t>2020-P1</t>
  </si>
  <si>
    <t>2020-P2</t>
  </si>
  <si>
    <t>2021-P1</t>
  </si>
  <si>
    <t>2021-P2</t>
  </si>
  <si>
    <t>2022-P1</t>
  </si>
  <si>
    <t>2022-P2</t>
  </si>
  <si>
    <t>2023-P1</t>
  </si>
  <si>
    <t>2023-P2</t>
  </si>
  <si>
    <t>2024-P1</t>
  </si>
  <si>
    <t>2024-P2</t>
  </si>
  <si>
    <t>2025-P1</t>
  </si>
  <si>
    <t>2025-P2</t>
  </si>
  <si>
    <t>2026-P1</t>
  </si>
  <si>
    <t>2026-P2</t>
  </si>
  <si>
    <t>2027-P1</t>
  </si>
  <si>
    <t>2027-P2</t>
  </si>
  <si>
    <t xml:space="preserve">As Metered Performance to be Reported to the DOER  (P1 = Q1+Q2; P2 = Q3 + Q4) </t>
  </si>
  <si>
    <t xml:space="preserve"> Host Electrical Load </t>
  </si>
  <si>
    <r>
      <rPr>
        <b/>
        <u/>
        <sz val="14"/>
        <color theme="1"/>
        <rFont val="Calibri"/>
        <family val="2"/>
        <scheme val="minor"/>
      </rPr>
      <t>Note</t>
    </r>
    <r>
      <rPr>
        <b/>
        <sz val="11"/>
        <color theme="1"/>
        <rFont val="Calibri"/>
        <family val="2"/>
        <scheme val="minor"/>
      </rPr>
      <t>:</t>
    </r>
    <r>
      <rPr>
        <b/>
        <i/>
        <sz val="12"/>
        <color theme="1"/>
        <rFont val="Calibri"/>
        <family val="2"/>
        <scheme val="minor"/>
      </rPr>
      <t xml:space="preserve"> Default Value is 1030 Btu /SCF</t>
    </r>
    <r>
      <rPr>
        <b/>
        <sz val="11"/>
        <color theme="1"/>
        <rFont val="Calibri"/>
        <family val="2"/>
        <scheme val="minor"/>
      </rPr>
      <t xml:space="preserve">. Any lower value must be supported by submittal of HHV data  provided by the natural gas supplier. </t>
    </r>
  </si>
  <si>
    <t xml:space="preserve">MWH Fuel Consumption </t>
  </si>
  <si>
    <t xml:space="preserve">CO2 Emission Factor for Natural Gas 
(lbs. CO2/MMBTU) </t>
  </si>
  <si>
    <t xml:space="preserve">Hrs. </t>
  </si>
  <si>
    <t xml:space="preserve">Average Emission Factor (Lbs. CO2/MWH)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</si>
</sst>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3.2"/>
      <color indexed="63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0" xfId="0" applyProtection="1"/>
    <xf numFmtId="0" fontId="1" fillId="0" borderId="0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3" fontId="0" fillId="2" borderId="8" xfId="0" applyNumberFormat="1" applyFill="1" applyBorder="1" applyAlignment="1" applyProtection="1">
      <alignment horizontal="center"/>
      <protection locked="0"/>
    </xf>
    <xf numFmtId="3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0" fillId="0" borderId="9" xfId="0" applyBorder="1" applyAlignment="1" applyProtection="1">
      <alignment horizontal="center" wrapText="1"/>
    </xf>
    <xf numFmtId="4" fontId="0" fillId="0" borderId="10" xfId="0" applyNumberFormat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0" fillId="0" borderId="13" xfId="0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11" xfId="0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3" fillId="0" borderId="0" xfId="0" applyFont="1" applyProtection="1"/>
    <xf numFmtId="1" fontId="1" fillId="0" borderId="19" xfId="0" applyNumberFormat="1" applyFont="1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center" vertical="top"/>
    </xf>
    <xf numFmtId="1" fontId="0" fillId="0" borderId="20" xfId="0" applyNumberFormat="1" applyBorder="1" applyAlignment="1" applyProtection="1">
      <alignment horizontal="center"/>
    </xf>
    <xf numFmtId="0" fontId="0" fillId="0" borderId="23" xfId="0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/>
    </xf>
    <xf numFmtId="1" fontId="1" fillId="0" borderId="0" xfId="0" applyNumberFormat="1" applyFont="1" applyBorder="1" applyAlignment="1" applyProtection="1">
      <alignment horizontal="center"/>
    </xf>
    <xf numFmtId="1" fontId="5" fillId="0" borderId="11" xfId="0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18" xfId="0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11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0" fillId="3" borderId="0" xfId="0" applyFill="1" applyProtection="1"/>
    <xf numFmtId="0" fontId="2" fillId="4" borderId="0" xfId="0" applyFont="1" applyFill="1" applyAlignment="1" applyProtection="1">
      <alignment horizontal="left" vertical="top" wrapText="1"/>
    </xf>
    <xf numFmtId="0" fontId="0" fillId="4" borderId="0" xfId="0" applyFill="1" applyAlignment="1" applyProtection="1">
      <alignment horizontal="left" vertical="top"/>
    </xf>
    <xf numFmtId="0" fontId="0" fillId="4" borderId="0" xfId="0" applyFill="1" applyProtection="1"/>
    <xf numFmtId="0" fontId="0" fillId="2" borderId="27" xfId="0" applyFill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</xf>
    <xf numFmtId="1" fontId="1" fillId="0" borderId="18" xfId="0" applyNumberFormat="1" applyFont="1" applyBorder="1" applyAlignment="1" applyProtection="1">
      <alignment horizontal="center"/>
    </xf>
    <xf numFmtId="2" fontId="1" fillId="0" borderId="22" xfId="0" applyNumberFormat="1" applyFont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1" fontId="0" fillId="0" borderId="27" xfId="0" applyNumberFormat="1" applyBorder="1" applyAlignment="1" applyProtection="1">
      <alignment horizontal="center"/>
    </xf>
    <xf numFmtId="1" fontId="0" fillId="0" borderId="28" xfId="0" applyNumberForma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</xf>
    <xf numFmtId="0" fontId="0" fillId="0" borderId="0" xfId="0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8" fillId="2" borderId="23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/>
    </xf>
    <xf numFmtId="0" fontId="0" fillId="0" borderId="24" xfId="0" applyBorder="1" applyAlignment="1" applyProtection="1">
      <alignment horizontal="left" vertical="top"/>
    </xf>
    <xf numFmtId="0" fontId="7" fillId="0" borderId="1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Alignment="1" applyProtection="1">
      <alignment vertical="top"/>
    </xf>
    <xf numFmtId="0" fontId="0" fillId="0" borderId="0" xfId="0" applyBorder="1" applyProtection="1"/>
    <xf numFmtId="0" fontId="0" fillId="0" borderId="0" xfId="0" applyBorder="1" applyAlignment="1" applyProtection="1">
      <alignment vertical="top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top"/>
    </xf>
    <xf numFmtId="0" fontId="2" fillId="0" borderId="0" xfId="0" applyFont="1" applyAlignment="1" applyProtection="1">
      <alignment vertical="center" wrapText="1"/>
    </xf>
    <xf numFmtId="0" fontId="0" fillId="2" borderId="14" xfId="0" applyFill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</xf>
    <xf numFmtId="0" fontId="1" fillId="5" borderId="20" xfId="0" applyFont="1" applyFill="1" applyBorder="1" applyAlignment="1" applyProtection="1">
      <alignment horizontal="center"/>
    </xf>
    <xf numFmtId="0" fontId="0" fillId="0" borderId="29" xfId="0" applyBorder="1" applyProtection="1"/>
    <xf numFmtId="0" fontId="0" fillId="0" borderId="11" xfId="0" applyBorder="1" applyProtection="1"/>
    <xf numFmtId="0" fontId="3" fillId="0" borderId="11" xfId="0" applyFont="1" applyBorder="1" applyProtection="1"/>
    <xf numFmtId="0" fontId="0" fillId="0" borderId="26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2" fontId="0" fillId="0" borderId="26" xfId="0" applyNumberForma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center"/>
    </xf>
    <xf numFmtId="0" fontId="1" fillId="5" borderId="11" xfId="0" applyFont="1" applyFill="1" applyBorder="1" applyAlignment="1" applyProtection="1">
      <alignment horizontal="center"/>
    </xf>
    <xf numFmtId="0" fontId="1" fillId="5" borderId="26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center"/>
    </xf>
    <xf numFmtId="1" fontId="0" fillId="0" borderId="14" xfId="0" applyNumberFormat="1" applyBorder="1" applyAlignment="1" applyProtection="1">
      <alignment horizontal="center"/>
    </xf>
    <xf numFmtId="1" fontId="0" fillId="0" borderId="28" xfId="0" applyNumberFormat="1" applyBorder="1" applyAlignment="1" applyProtection="1">
      <alignment horizontal="center"/>
    </xf>
    <xf numFmtId="1" fontId="0" fillId="0" borderId="17" xfId="0" applyNumberFormat="1" applyFill="1" applyBorder="1" applyAlignment="1" applyProtection="1">
      <alignment horizontal="center"/>
    </xf>
    <xf numFmtId="1" fontId="0" fillId="0" borderId="27" xfId="0" applyNumberFormat="1" applyFill="1" applyBorder="1" applyAlignment="1" applyProtection="1">
      <alignment horizontal="center"/>
    </xf>
    <xf numFmtId="1" fontId="0" fillId="0" borderId="11" xfId="0" applyNumberFormat="1" applyBorder="1" applyAlignment="1" applyProtection="1">
      <alignment horizontal="center" vertical="top"/>
    </xf>
    <xf numFmtId="0" fontId="0" fillId="0" borderId="24" xfId="0" applyFill="1" applyBorder="1" applyAlignment="1" applyProtection="1">
      <alignment vertical="top"/>
    </xf>
    <xf numFmtId="0" fontId="0" fillId="0" borderId="17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I17" sqref="I17"/>
    </sheetView>
  </sheetViews>
  <sheetFormatPr defaultRowHeight="15" x14ac:dyDescent="0.25"/>
  <cols>
    <col min="1" max="2" width="9.140625" style="2"/>
    <col min="3" max="3" width="20.140625" style="2" customWidth="1"/>
    <col min="4" max="7" width="5.7109375" style="2" customWidth="1"/>
    <col min="8" max="11" width="9.140625" style="2"/>
    <col min="12" max="12" width="0" style="2" hidden="1" customWidth="1"/>
    <col min="13" max="16384" width="9.140625" style="2"/>
  </cols>
  <sheetData>
    <row r="1" spans="1:12" x14ac:dyDescent="0.25">
      <c r="A1" s="59" t="s">
        <v>32</v>
      </c>
      <c r="B1" s="59"/>
      <c r="C1" s="59"/>
      <c r="D1" s="59"/>
      <c r="E1" s="60"/>
      <c r="F1" s="60"/>
      <c r="G1" s="60"/>
      <c r="H1" s="60"/>
      <c r="I1" s="60"/>
      <c r="J1" s="60"/>
      <c r="K1" s="20"/>
    </row>
    <row r="2" spans="1:12" x14ac:dyDescent="0.25">
      <c r="A2" s="84"/>
      <c r="B2" s="13"/>
      <c r="C2" s="13"/>
      <c r="D2" s="13"/>
      <c r="E2" s="13"/>
      <c r="F2" s="13"/>
      <c r="G2" s="13"/>
      <c r="H2" s="84"/>
      <c r="I2" s="84"/>
      <c r="J2" s="84"/>
      <c r="K2" s="84"/>
    </row>
    <row r="3" spans="1:12" ht="15.75" customHeight="1" x14ac:dyDescent="0.3">
      <c r="A3" s="84"/>
      <c r="B3" s="61"/>
      <c r="C3" s="61"/>
      <c r="D3" s="61"/>
      <c r="E3" s="61"/>
      <c r="F3" s="61"/>
      <c r="G3" s="61"/>
      <c r="H3" s="84"/>
      <c r="I3" s="84"/>
      <c r="J3" s="84"/>
      <c r="K3" s="84"/>
    </row>
    <row r="4" spans="1:12" ht="35.25" customHeight="1" x14ac:dyDescent="0.25">
      <c r="A4" s="84"/>
      <c r="B4" s="63" t="s">
        <v>67</v>
      </c>
      <c r="C4" s="63"/>
      <c r="D4" s="63"/>
      <c r="E4" s="63"/>
      <c r="F4" s="63"/>
      <c r="G4" s="63"/>
      <c r="H4" s="63"/>
      <c r="I4" s="94"/>
      <c r="J4" s="84"/>
      <c r="K4" s="84"/>
    </row>
    <row r="5" spans="1:12" ht="27.75" customHeight="1" x14ac:dyDescent="0.25">
      <c r="A5" s="84"/>
      <c r="B5" s="64" t="s">
        <v>29</v>
      </c>
      <c r="C5" s="64"/>
      <c r="D5" s="64"/>
      <c r="E5" s="64"/>
      <c r="F5" s="64"/>
      <c r="G5" s="65"/>
      <c r="H5" s="4"/>
      <c r="I5" s="84"/>
      <c r="J5" s="84"/>
      <c r="K5" s="22"/>
      <c r="L5" s="22" t="s">
        <v>23</v>
      </c>
    </row>
    <row r="6" spans="1:12" x14ac:dyDescent="0.25">
      <c r="A6" s="84"/>
      <c r="B6" s="66" t="s">
        <v>22</v>
      </c>
      <c r="C6" s="66"/>
      <c r="D6" s="66"/>
      <c r="E6" s="66"/>
      <c r="F6" s="66"/>
      <c r="G6" s="66"/>
      <c r="H6" s="4"/>
      <c r="I6" s="84"/>
      <c r="J6" s="84"/>
      <c r="K6" s="22"/>
      <c r="L6" s="22" t="s">
        <v>24</v>
      </c>
    </row>
    <row r="7" spans="1:12" x14ac:dyDescent="0.25">
      <c r="A7" s="84"/>
      <c r="B7" s="66" t="s">
        <v>15</v>
      </c>
      <c r="C7" s="66"/>
      <c r="D7" s="66"/>
      <c r="E7" s="66"/>
      <c r="F7" s="66"/>
      <c r="G7" s="66"/>
      <c r="H7" s="4"/>
      <c r="I7" s="84"/>
      <c r="J7" s="84"/>
      <c r="K7" s="84"/>
    </row>
    <row r="8" spans="1:12" ht="15.75" thickBot="1" x14ac:dyDescent="0.3">
      <c r="A8" s="84"/>
      <c r="B8" s="84"/>
      <c r="C8" s="84"/>
      <c r="D8" s="85"/>
      <c r="E8" s="86"/>
      <c r="F8" s="84"/>
      <c r="G8" s="84"/>
      <c r="H8" s="84"/>
      <c r="I8" s="84"/>
      <c r="J8" s="84"/>
      <c r="K8" s="84"/>
    </row>
    <row r="9" spans="1:12" ht="33" customHeight="1" thickBot="1" x14ac:dyDescent="0.3">
      <c r="A9" s="84"/>
      <c r="B9" s="7" t="s">
        <v>0</v>
      </c>
      <c r="C9" s="8" t="s">
        <v>19</v>
      </c>
      <c r="D9" s="16"/>
      <c r="E9" s="17"/>
      <c r="F9" s="84"/>
      <c r="G9" s="84"/>
      <c r="H9" s="84"/>
      <c r="I9" s="84"/>
      <c r="J9" s="84"/>
      <c r="K9" s="84"/>
    </row>
    <row r="10" spans="1:12" x14ac:dyDescent="0.25">
      <c r="A10" s="84"/>
      <c r="B10" s="9" t="s">
        <v>1</v>
      </c>
      <c r="C10" s="11"/>
      <c r="D10" s="93"/>
      <c r="E10" s="13"/>
      <c r="F10" s="84"/>
      <c r="G10" s="84"/>
      <c r="H10" s="22"/>
      <c r="I10" s="84"/>
      <c r="J10" s="84"/>
      <c r="K10" s="84"/>
    </row>
    <row r="11" spans="1:12" x14ac:dyDescent="0.25">
      <c r="A11" s="84"/>
      <c r="B11" s="10" t="s">
        <v>2</v>
      </c>
      <c r="C11" s="12"/>
      <c r="D11" s="93"/>
      <c r="E11" s="84"/>
      <c r="F11" s="84"/>
      <c r="G11" s="84"/>
      <c r="H11" s="22"/>
      <c r="I11" s="84"/>
      <c r="J11" s="84"/>
      <c r="K11" s="84"/>
    </row>
    <row r="12" spans="1:12" x14ac:dyDescent="0.25">
      <c r="A12" s="84"/>
      <c r="B12" s="10" t="s">
        <v>3</v>
      </c>
      <c r="C12" s="12"/>
      <c r="D12" s="93"/>
      <c r="E12" s="84"/>
      <c r="F12" s="84"/>
      <c r="G12" s="84"/>
      <c r="H12" s="84"/>
      <c r="I12" s="84"/>
      <c r="J12" s="84"/>
      <c r="K12" s="84"/>
    </row>
    <row r="13" spans="1:12" x14ac:dyDescent="0.25">
      <c r="A13" s="84"/>
      <c r="B13" s="10" t="s">
        <v>4</v>
      </c>
      <c r="C13" s="12"/>
      <c r="D13" s="93"/>
      <c r="E13" s="84"/>
      <c r="F13" s="84"/>
      <c r="G13" s="84"/>
      <c r="H13" s="84"/>
      <c r="I13" s="84"/>
      <c r="J13" s="84"/>
      <c r="K13" s="84"/>
    </row>
    <row r="14" spans="1:12" x14ac:dyDescent="0.25">
      <c r="A14" s="84"/>
      <c r="B14" s="10" t="s">
        <v>5</v>
      </c>
      <c r="C14" s="12"/>
      <c r="D14" s="93"/>
      <c r="E14" s="84"/>
      <c r="F14" s="84"/>
      <c r="G14" s="84"/>
      <c r="H14" s="84"/>
      <c r="I14" s="84"/>
      <c r="J14" s="84"/>
      <c r="K14" s="84"/>
    </row>
    <row r="15" spans="1:12" x14ac:dyDescent="0.25">
      <c r="A15" s="84"/>
      <c r="B15" s="10" t="s">
        <v>6</v>
      </c>
      <c r="C15" s="12"/>
      <c r="D15" s="93"/>
      <c r="E15" s="84"/>
      <c r="F15" s="84"/>
      <c r="G15" s="84"/>
      <c r="H15" s="84"/>
      <c r="I15" s="84"/>
      <c r="J15" s="84"/>
      <c r="K15" s="84"/>
    </row>
    <row r="16" spans="1:12" x14ac:dyDescent="0.25">
      <c r="A16" s="84"/>
      <c r="B16" s="10" t="s">
        <v>7</v>
      </c>
      <c r="C16" s="12"/>
      <c r="D16" s="93"/>
      <c r="E16" s="84"/>
      <c r="F16" s="84"/>
      <c r="G16" s="84"/>
      <c r="H16" s="84"/>
      <c r="I16" s="84"/>
      <c r="J16" s="84"/>
      <c r="K16" s="84"/>
    </row>
    <row r="17" spans="1:11" x14ac:dyDescent="0.25">
      <c r="A17" s="84"/>
      <c r="B17" s="10" t="s">
        <v>8</v>
      </c>
      <c r="C17" s="12"/>
      <c r="D17" s="93"/>
      <c r="E17" s="84"/>
      <c r="F17" s="84"/>
      <c r="G17" s="84"/>
      <c r="H17" s="84"/>
      <c r="I17" s="84"/>
      <c r="J17" s="84"/>
      <c r="K17" s="84"/>
    </row>
    <row r="18" spans="1:11" x14ac:dyDescent="0.25">
      <c r="A18" s="84"/>
      <c r="B18" s="10" t="s">
        <v>9</v>
      </c>
      <c r="C18" s="12"/>
      <c r="D18" s="93"/>
      <c r="E18" s="84"/>
      <c r="F18" s="84"/>
      <c r="G18" s="84"/>
      <c r="H18" s="84"/>
      <c r="I18" s="84"/>
      <c r="J18" s="84"/>
      <c r="K18" s="84"/>
    </row>
    <row r="19" spans="1:11" x14ac:dyDescent="0.25">
      <c r="A19" s="84"/>
      <c r="B19" s="10" t="s">
        <v>10</v>
      </c>
      <c r="C19" s="12"/>
      <c r="D19" s="93"/>
      <c r="E19" s="84"/>
      <c r="F19" s="84"/>
      <c r="G19" s="84"/>
      <c r="H19" s="84"/>
      <c r="I19" s="84"/>
      <c r="J19" s="84"/>
      <c r="K19" s="84"/>
    </row>
    <row r="20" spans="1:11" x14ac:dyDescent="0.25">
      <c r="A20" s="84"/>
      <c r="B20" s="10" t="s">
        <v>11</v>
      </c>
      <c r="C20" s="12"/>
      <c r="D20" s="93"/>
      <c r="E20" s="84"/>
      <c r="F20" s="84"/>
      <c r="G20" s="84"/>
      <c r="H20" s="84"/>
      <c r="I20" s="84"/>
      <c r="J20" s="84"/>
      <c r="K20" s="84"/>
    </row>
    <row r="21" spans="1:11" x14ac:dyDescent="0.25">
      <c r="A21" s="84"/>
      <c r="B21" s="10" t="s">
        <v>12</v>
      </c>
      <c r="C21" s="12"/>
      <c r="D21" s="93"/>
      <c r="E21" s="84"/>
      <c r="F21" s="84"/>
      <c r="G21" s="84"/>
      <c r="H21" s="84"/>
      <c r="I21" s="84"/>
      <c r="J21" s="84"/>
      <c r="K21" s="84"/>
    </row>
    <row r="22" spans="1:11" ht="30.75" thickBot="1" x14ac:dyDescent="0.3">
      <c r="A22" s="84"/>
      <c r="B22" s="18" t="s">
        <v>21</v>
      </c>
      <c r="C22" s="19">
        <f>SUM(C10:C21)/1000</f>
        <v>0</v>
      </c>
      <c r="D22" s="83"/>
      <c r="E22" s="84"/>
      <c r="F22" s="84"/>
      <c r="G22" s="84"/>
      <c r="H22" s="84"/>
      <c r="I22" s="84"/>
      <c r="J22" s="84"/>
      <c r="K22" s="84"/>
    </row>
    <row r="23" spans="1:11" x14ac:dyDescent="0.25">
      <c r="A23" s="84"/>
      <c r="B23" s="84"/>
      <c r="D23" s="84"/>
      <c r="E23" s="84"/>
      <c r="F23" s="84"/>
      <c r="G23" s="84"/>
      <c r="H23" s="84"/>
      <c r="I23" s="84"/>
      <c r="J23" s="84"/>
      <c r="K23" s="84"/>
    </row>
    <row r="24" spans="1:11" x14ac:dyDescent="0.25">
      <c r="A24" s="84"/>
      <c r="B24" s="84"/>
      <c r="D24" s="84"/>
      <c r="E24" s="84"/>
      <c r="F24" s="84"/>
      <c r="G24" s="84"/>
      <c r="H24" s="84"/>
      <c r="I24" s="84"/>
      <c r="J24" s="84"/>
      <c r="K24" s="84"/>
    </row>
    <row r="25" spans="1:11" x14ac:dyDescent="0.25">
      <c r="A25" s="6" t="s">
        <v>16</v>
      </c>
      <c r="B25" s="14"/>
      <c r="C25" s="1"/>
      <c r="D25" s="86"/>
      <c r="E25" s="84"/>
      <c r="F25" s="84"/>
      <c r="G25" s="84"/>
      <c r="H25" s="84"/>
      <c r="I25" s="84"/>
      <c r="J25" s="84"/>
      <c r="K25" s="84"/>
    </row>
    <row r="26" spans="1:11" ht="29.25" customHeight="1" x14ac:dyDescent="0.25">
      <c r="A26" s="62" t="s">
        <v>20</v>
      </c>
      <c r="B26" s="62"/>
      <c r="C26" s="62"/>
      <c r="D26" s="62"/>
      <c r="E26" s="62"/>
      <c r="F26" s="62"/>
      <c r="G26" s="62"/>
      <c r="H26" s="62"/>
      <c r="I26" s="62"/>
      <c r="J26" s="62"/>
      <c r="K26" s="84"/>
    </row>
    <row r="27" spans="1:11" ht="21.75" customHeight="1" x14ac:dyDescent="0.25">
      <c r="A27" s="84"/>
      <c r="B27" s="87"/>
      <c r="C27" s="3"/>
      <c r="D27" s="3"/>
    </row>
    <row r="28" spans="1:11" x14ac:dyDescent="0.25">
      <c r="A28" s="84"/>
      <c r="B28" s="87"/>
      <c r="C28" s="3"/>
      <c r="D28" s="3"/>
    </row>
    <row r="29" spans="1:11" x14ac:dyDescent="0.25">
      <c r="A29" s="84"/>
      <c r="B29" s="87"/>
      <c r="C29" s="3"/>
      <c r="D29" s="3"/>
    </row>
    <row r="30" spans="1:11" x14ac:dyDescent="0.25">
      <c r="A30" s="84"/>
      <c r="B30" s="87"/>
      <c r="C30" s="3"/>
      <c r="D30" s="3"/>
    </row>
    <row r="31" spans="1:11" x14ac:dyDescent="0.25">
      <c r="A31" s="5"/>
      <c r="B31" s="15"/>
      <c r="C31" s="3"/>
      <c r="D31" s="3"/>
    </row>
    <row r="32" spans="1:11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</sheetData>
  <sheetProtection password="CDA2" sheet="1" objects="1" scenarios="1"/>
  <mergeCells count="8">
    <mergeCell ref="A1:D1"/>
    <mergeCell ref="E1:J1"/>
    <mergeCell ref="B3:G3"/>
    <mergeCell ref="A26:J26"/>
    <mergeCell ref="B5:G5"/>
    <mergeCell ref="B6:G6"/>
    <mergeCell ref="B7:G7"/>
    <mergeCell ref="B4:H4"/>
  </mergeCells>
  <phoneticPr fontId="4" type="noConversion"/>
  <dataValidations count="2">
    <dataValidation type="list" allowBlank="1" showInputMessage="1" showErrorMessage="1" promptTitle="PULL DOWN LIST" prompt="Historical or Projected Data" sqref="H6">
      <formula1>$L$5:$L$6</formula1>
    </dataValidation>
    <dataValidation type="list" allowBlank="1" showInputMessage="1" showErrorMessage="1" promptTitle="RESPONSE" prompt="Pull down list for Historical or Projected" sqref="J11">
      <formula1>$L$5:$L$6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opLeftCell="A29" zoomScaleNormal="100" workbookViewId="0">
      <selection activeCell="G28" sqref="G28"/>
    </sheetView>
  </sheetViews>
  <sheetFormatPr defaultRowHeight="15" x14ac:dyDescent="0.25"/>
  <cols>
    <col min="1" max="1" width="9.140625" style="84"/>
    <col min="2" max="2" width="11.7109375" style="84" customWidth="1"/>
    <col min="3" max="3" width="8.85546875" style="84" customWidth="1"/>
    <col min="4" max="4" width="12.42578125" style="84" customWidth="1"/>
    <col min="5" max="5" width="17.7109375" style="84" customWidth="1"/>
    <col min="6" max="6" width="13.7109375" style="84" customWidth="1"/>
    <col min="7" max="11" width="15.7109375" style="84" customWidth="1"/>
    <col min="12" max="12" width="16.42578125" style="84" customWidth="1"/>
    <col min="13" max="15" width="15.7109375" style="84" customWidth="1"/>
    <col min="16" max="16384" width="9.140625" style="84"/>
  </cols>
  <sheetData>
    <row r="1" spans="2:12" ht="27.75" customHeight="1" thickBot="1" x14ac:dyDescent="0.3">
      <c r="B1" s="77" t="s">
        <v>36</v>
      </c>
      <c r="C1" s="77"/>
      <c r="D1" s="77"/>
      <c r="E1" s="77"/>
      <c r="F1" s="77"/>
      <c r="G1" s="67"/>
      <c r="H1" s="67"/>
      <c r="I1" s="67"/>
      <c r="J1" s="117"/>
      <c r="K1" s="85"/>
      <c r="L1" s="85"/>
    </row>
    <row r="2" spans="2:12" ht="32.25" customHeight="1" thickBot="1" x14ac:dyDescent="0.3">
      <c r="B2" s="73" t="s">
        <v>35</v>
      </c>
      <c r="C2" s="74"/>
      <c r="D2" s="74"/>
      <c r="E2" s="74"/>
      <c r="F2" s="74"/>
      <c r="G2" s="74"/>
      <c r="H2" s="74"/>
      <c r="I2" s="75"/>
    </row>
    <row r="3" spans="2:12" ht="24.75" customHeight="1" x14ac:dyDescent="0.25">
      <c r="B3" s="82" t="s">
        <v>37</v>
      </c>
      <c r="C3" s="82"/>
      <c r="D3" s="82"/>
      <c r="E3" s="82"/>
      <c r="F3" s="82"/>
      <c r="G3" s="82"/>
      <c r="H3" s="34"/>
      <c r="I3" s="34"/>
    </row>
    <row r="4" spans="2:12" ht="15.75" customHeight="1" x14ac:dyDescent="0.25">
      <c r="B4" s="46"/>
      <c r="C4" s="47"/>
      <c r="D4" s="47"/>
      <c r="E4" s="47"/>
      <c r="F4" s="47"/>
      <c r="G4" s="47"/>
      <c r="H4" s="47"/>
      <c r="I4" s="47"/>
      <c r="J4" s="48"/>
      <c r="K4" s="48"/>
    </row>
    <row r="5" spans="2:12" ht="19.5" thickBot="1" x14ac:dyDescent="0.3">
      <c r="B5" s="38" t="s">
        <v>14</v>
      </c>
      <c r="C5" s="36"/>
      <c r="D5" s="36"/>
      <c r="E5" s="36"/>
    </row>
    <row r="6" spans="2:12" ht="38.25" customHeight="1" thickBot="1" x14ac:dyDescent="0.3">
      <c r="B6" s="78" t="s">
        <v>34</v>
      </c>
      <c r="C6" s="78"/>
      <c r="D6" s="78"/>
      <c r="E6" s="79"/>
      <c r="F6" s="24"/>
    </row>
    <row r="7" spans="2:12" ht="31.5" customHeight="1" x14ac:dyDescent="0.25">
      <c r="B7" s="68" t="s">
        <v>33</v>
      </c>
      <c r="C7" s="68"/>
      <c r="D7" s="68"/>
      <c r="E7" s="76"/>
      <c r="F7" s="24"/>
      <c r="G7" s="80" t="s">
        <v>68</v>
      </c>
      <c r="H7" s="81"/>
      <c r="I7" s="81"/>
      <c r="J7" s="81"/>
      <c r="K7" s="81"/>
    </row>
    <row r="8" spans="2:12" ht="37.5" customHeight="1" thickBot="1" x14ac:dyDescent="0.3">
      <c r="B8" s="78" t="s">
        <v>70</v>
      </c>
      <c r="C8" s="78"/>
      <c r="D8" s="78"/>
      <c r="E8" s="79"/>
      <c r="F8" s="37">
        <v>117</v>
      </c>
    </row>
    <row r="9" spans="2:12" ht="19.5" customHeight="1" x14ac:dyDescent="0.25">
      <c r="B9" s="43"/>
      <c r="C9" s="43"/>
      <c r="D9" s="43"/>
      <c r="E9" s="44"/>
      <c r="F9" s="35"/>
    </row>
    <row r="10" spans="2:12" ht="13.5" customHeight="1" x14ac:dyDescent="0.25">
      <c r="B10" s="56"/>
      <c r="C10" s="56"/>
      <c r="D10" s="56"/>
      <c r="E10" s="57"/>
      <c r="F10" s="58"/>
      <c r="G10" s="45"/>
      <c r="H10" s="45"/>
      <c r="I10" s="45"/>
      <c r="J10" s="45"/>
      <c r="K10" s="45"/>
    </row>
    <row r="11" spans="2:12" ht="30.75" customHeight="1" x14ac:dyDescent="0.25">
      <c r="B11" s="68" t="s">
        <v>38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2:12" ht="22.5" customHeight="1" thickBot="1" x14ac:dyDescent="0.3">
      <c r="G12" s="85"/>
      <c r="H12" s="85"/>
      <c r="I12" s="85"/>
      <c r="J12" s="85"/>
    </row>
    <row r="13" spans="2:12" ht="45" customHeight="1" thickBot="1" x14ac:dyDescent="0.3">
      <c r="B13" s="23" t="s">
        <v>0</v>
      </c>
      <c r="C13" s="29" t="s">
        <v>71</v>
      </c>
      <c r="D13" s="33" t="s">
        <v>28</v>
      </c>
      <c r="E13" s="41" t="s">
        <v>25</v>
      </c>
      <c r="F13" s="42" t="s">
        <v>26</v>
      </c>
      <c r="G13" s="42" t="s">
        <v>27</v>
      </c>
      <c r="H13" s="42" t="s">
        <v>69</v>
      </c>
      <c r="I13" s="42" t="s">
        <v>13</v>
      </c>
      <c r="J13" s="33" t="s">
        <v>17</v>
      </c>
      <c r="K13" s="33" t="s">
        <v>72</v>
      </c>
    </row>
    <row r="14" spans="2:12" ht="15.75" thickBot="1" x14ac:dyDescent="0.3">
      <c r="B14" s="91" t="s">
        <v>1</v>
      </c>
      <c r="C14" s="91">
        <v>744</v>
      </c>
      <c r="D14" s="112">
        <f>IF($F$6=0,0,((G14*1000)/($F$6*C14)))</f>
        <v>0</v>
      </c>
      <c r="E14" s="24"/>
      <c r="F14" s="24"/>
      <c r="G14" s="114">
        <f>E14-F14</f>
        <v>0</v>
      </c>
      <c r="H14" s="24"/>
      <c r="I14" s="28">
        <f>G14*1.5</f>
        <v>0</v>
      </c>
      <c r="J14" s="116">
        <f>IF(G14=0,0,(G14/H14))</f>
        <v>0</v>
      </c>
      <c r="K14" s="40">
        <f>IF(H14=0,0,((H14*3.412*117)/(G14)))</f>
        <v>0</v>
      </c>
    </row>
    <row r="15" spans="2:12" ht="18" thickBot="1" x14ac:dyDescent="0.3">
      <c r="B15" s="89" t="s">
        <v>2</v>
      </c>
      <c r="C15" s="91">
        <v>672</v>
      </c>
      <c r="D15" s="112">
        <f t="shared" ref="D15:D25" si="0">IF($F$6=0,0,((G15*1000)/($F$6*C15)))</f>
        <v>0</v>
      </c>
      <c r="E15" s="24"/>
      <c r="F15" s="24"/>
      <c r="G15" s="114">
        <f t="shared" ref="G15:G25" si="1">E15-F15</f>
        <v>0</v>
      </c>
      <c r="H15" s="24"/>
      <c r="I15" s="28">
        <f t="shared" ref="I15:I25" si="2">G15*1.5</f>
        <v>0</v>
      </c>
      <c r="J15" s="116">
        <f t="shared" ref="J15:J25" si="3">IF(G15=0,0,(G15/H15))</f>
        <v>0</v>
      </c>
      <c r="K15" s="40">
        <f t="shared" ref="K15:K25" si="4">IF(H15=0,0,((H15*3.412*117)/(G15)))</f>
        <v>0</v>
      </c>
      <c r="L15" s="25"/>
    </row>
    <row r="16" spans="2:12" ht="18" thickBot="1" x14ac:dyDescent="0.3">
      <c r="B16" s="89" t="s">
        <v>3</v>
      </c>
      <c r="C16" s="91">
        <v>744</v>
      </c>
      <c r="D16" s="112">
        <f t="shared" si="0"/>
        <v>0</v>
      </c>
      <c r="E16" s="24"/>
      <c r="F16" s="24"/>
      <c r="G16" s="114">
        <f t="shared" si="1"/>
        <v>0</v>
      </c>
      <c r="H16" s="24"/>
      <c r="I16" s="28">
        <f t="shared" si="2"/>
        <v>0</v>
      </c>
      <c r="J16" s="116">
        <f t="shared" si="3"/>
        <v>0</v>
      </c>
      <c r="K16" s="40">
        <f t="shared" si="4"/>
        <v>0</v>
      </c>
      <c r="L16" s="25"/>
    </row>
    <row r="17" spans="2:11" ht="15.75" thickBot="1" x14ac:dyDescent="0.3">
      <c r="B17" s="89" t="s">
        <v>4</v>
      </c>
      <c r="C17" s="91">
        <v>720</v>
      </c>
      <c r="D17" s="112">
        <f t="shared" si="0"/>
        <v>0</v>
      </c>
      <c r="E17" s="24"/>
      <c r="F17" s="24"/>
      <c r="G17" s="114">
        <f t="shared" si="1"/>
        <v>0</v>
      </c>
      <c r="H17" s="24"/>
      <c r="I17" s="28">
        <f t="shared" si="2"/>
        <v>0</v>
      </c>
      <c r="J17" s="116">
        <f t="shared" si="3"/>
        <v>0</v>
      </c>
      <c r="K17" s="40">
        <f t="shared" si="4"/>
        <v>0</v>
      </c>
    </row>
    <row r="18" spans="2:11" ht="15.75" thickBot="1" x14ac:dyDescent="0.3">
      <c r="B18" s="89" t="s">
        <v>5</v>
      </c>
      <c r="C18" s="91">
        <v>744</v>
      </c>
      <c r="D18" s="112">
        <f t="shared" si="0"/>
        <v>0</v>
      </c>
      <c r="E18" s="24"/>
      <c r="F18" s="24"/>
      <c r="G18" s="114">
        <f t="shared" si="1"/>
        <v>0</v>
      </c>
      <c r="H18" s="24"/>
      <c r="I18" s="28">
        <f t="shared" si="2"/>
        <v>0</v>
      </c>
      <c r="J18" s="116">
        <f t="shared" si="3"/>
        <v>0</v>
      </c>
      <c r="K18" s="40">
        <f t="shared" si="4"/>
        <v>0</v>
      </c>
    </row>
    <row r="19" spans="2:11" ht="15.75" thickBot="1" x14ac:dyDescent="0.3">
      <c r="B19" s="89" t="s">
        <v>6</v>
      </c>
      <c r="C19" s="91">
        <v>720</v>
      </c>
      <c r="D19" s="112">
        <f t="shared" si="0"/>
        <v>0</v>
      </c>
      <c r="E19" s="24"/>
      <c r="F19" s="24"/>
      <c r="G19" s="114">
        <f t="shared" si="1"/>
        <v>0</v>
      </c>
      <c r="H19" s="24"/>
      <c r="I19" s="28">
        <f t="shared" si="2"/>
        <v>0</v>
      </c>
      <c r="J19" s="116">
        <f t="shared" si="3"/>
        <v>0</v>
      </c>
      <c r="K19" s="40">
        <f t="shared" si="4"/>
        <v>0</v>
      </c>
    </row>
    <row r="20" spans="2:11" ht="15.75" thickBot="1" x14ac:dyDescent="0.3">
      <c r="B20" s="89" t="s">
        <v>7</v>
      </c>
      <c r="C20" s="91">
        <v>744</v>
      </c>
      <c r="D20" s="112">
        <f t="shared" si="0"/>
        <v>0</v>
      </c>
      <c r="E20" s="24"/>
      <c r="F20" s="24"/>
      <c r="G20" s="114">
        <f t="shared" si="1"/>
        <v>0</v>
      </c>
      <c r="H20" s="24"/>
      <c r="I20" s="28">
        <f t="shared" si="2"/>
        <v>0</v>
      </c>
      <c r="J20" s="116">
        <f t="shared" si="3"/>
        <v>0</v>
      </c>
      <c r="K20" s="40">
        <f t="shared" si="4"/>
        <v>0</v>
      </c>
    </row>
    <row r="21" spans="2:11" ht="15.75" thickBot="1" x14ac:dyDescent="0.3">
      <c r="B21" s="89" t="s">
        <v>8</v>
      </c>
      <c r="C21" s="91">
        <v>744</v>
      </c>
      <c r="D21" s="112">
        <f t="shared" si="0"/>
        <v>0</v>
      </c>
      <c r="E21" s="24"/>
      <c r="F21" s="24"/>
      <c r="G21" s="114">
        <f t="shared" si="1"/>
        <v>0</v>
      </c>
      <c r="H21" s="24"/>
      <c r="I21" s="28">
        <f t="shared" si="2"/>
        <v>0</v>
      </c>
      <c r="J21" s="116">
        <f t="shared" si="3"/>
        <v>0</v>
      </c>
      <c r="K21" s="40">
        <f t="shared" si="4"/>
        <v>0</v>
      </c>
    </row>
    <row r="22" spans="2:11" ht="15.75" thickBot="1" x14ac:dyDescent="0.3">
      <c r="B22" s="89" t="s">
        <v>9</v>
      </c>
      <c r="C22" s="91">
        <v>720</v>
      </c>
      <c r="D22" s="112">
        <f t="shared" si="0"/>
        <v>0</v>
      </c>
      <c r="E22" s="24"/>
      <c r="F22" s="24"/>
      <c r="G22" s="114">
        <f t="shared" si="1"/>
        <v>0</v>
      </c>
      <c r="H22" s="24"/>
      <c r="I22" s="28">
        <f t="shared" si="2"/>
        <v>0</v>
      </c>
      <c r="J22" s="116">
        <f t="shared" si="3"/>
        <v>0</v>
      </c>
      <c r="K22" s="40">
        <f t="shared" si="4"/>
        <v>0</v>
      </c>
    </row>
    <row r="23" spans="2:11" ht="15.75" thickBot="1" x14ac:dyDescent="0.3">
      <c r="B23" s="89" t="s">
        <v>10</v>
      </c>
      <c r="C23" s="91">
        <v>744</v>
      </c>
      <c r="D23" s="112">
        <f t="shared" si="0"/>
        <v>0</v>
      </c>
      <c r="E23" s="24"/>
      <c r="F23" s="24"/>
      <c r="G23" s="114">
        <f t="shared" si="1"/>
        <v>0</v>
      </c>
      <c r="H23" s="24"/>
      <c r="I23" s="28">
        <f t="shared" si="2"/>
        <v>0</v>
      </c>
      <c r="J23" s="116">
        <f t="shared" si="3"/>
        <v>0</v>
      </c>
      <c r="K23" s="40">
        <f t="shared" si="4"/>
        <v>0</v>
      </c>
    </row>
    <row r="24" spans="2:11" ht="15.75" thickBot="1" x14ac:dyDescent="0.3">
      <c r="B24" s="89" t="s">
        <v>11</v>
      </c>
      <c r="C24" s="91">
        <v>720</v>
      </c>
      <c r="D24" s="112">
        <f t="shared" si="0"/>
        <v>0</v>
      </c>
      <c r="E24" s="24"/>
      <c r="F24" s="24"/>
      <c r="G24" s="114">
        <f t="shared" si="1"/>
        <v>0</v>
      </c>
      <c r="H24" s="24"/>
      <c r="I24" s="28">
        <f t="shared" si="2"/>
        <v>0</v>
      </c>
      <c r="J24" s="116">
        <f t="shared" si="3"/>
        <v>0</v>
      </c>
      <c r="K24" s="40">
        <f t="shared" si="4"/>
        <v>0</v>
      </c>
    </row>
    <row r="25" spans="2:11" ht="15.75" thickBot="1" x14ac:dyDescent="0.3">
      <c r="B25" s="21" t="s">
        <v>12</v>
      </c>
      <c r="C25" s="53">
        <v>744</v>
      </c>
      <c r="D25" s="113">
        <f t="shared" si="0"/>
        <v>0</v>
      </c>
      <c r="E25" s="24"/>
      <c r="F25" s="24"/>
      <c r="G25" s="115">
        <f t="shared" si="1"/>
        <v>0</v>
      </c>
      <c r="H25" s="49"/>
      <c r="I25" s="54">
        <f t="shared" si="2"/>
        <v>0</v>
      </c>
      <c r="J25" s="116">
        <f t="shared" si="3"/>
        <v>0</v>
      </c>
      <c r="K25" s="55">
        <f t="shared" si="4"/>
        <v>0</v>
      </c>
    </row>
    <row r="26" spans="2:11" ht="16.5" thickTop="1" thickBot="1" x14ac:dyDescent="0.3">
      <c r="B26" s="69" t="s">
        <v>18</v>
      </c>
      <c r="C26" s="71">
        <f>SUM(C14:C25)</f>
        <v>8760</v>
      </c>
      <c r="D26" s="50" t="s">
        <v>31</v>
      </c>
      <c r="E26" s="118">
        <f>SUM(E14:E25)</f>
        <v>0</v>
      </c>
      <c r="F26" s="118">
        <f>SUM(F14:F25)</f>
        <v>0</v>
      </c>
      <c r="G26" s="51">
        <f t="shared" ref="G26:I26" si="5">SUM(G14:G25)</f>
        <v>0</v>
      </c>
      <c r="H26" s="26">
        <f t="shared" si="5"/>
        <v>0</v>
      </c>
      <c r="I26" s="51">
        <f t="shared" si="5"/>
        <v>0</v>
      </c>
      <c r="J26" s="52" t="s">
        <v>30</v>
      </c>
      <c r="K26" s="50" t="s">
        <v>30</v>
      </c>
    </row>
    <row r="27" spans="2:11" ht="15.75" thickBot="1" x14ac:dyDescent="0.3">
      <c r="B27" s="69"/>
      <c r="C27" s="72"/>
      <c r="D27" s="30">
        <f>AVERAGE(D14:D25)</f>
        <v>0</v>
      </c>
      <c r="E27" s="30" t="s">
        <v>30</v>
      </c>
      <c r="F27" s="50" t="s">
        <v>31</v>
      </c>
      <c r="G27" s="30" t="s">
        <v>30</v>
      </c>
      <c r="H27" s="31"/>
      <c r="I27" s="31"/>
      <c r="J27" s="32">
        <f>IF(AVERAGE(J13:J24)=  0, 0,AVERAGE(J13:J24))</f>
        <v>0</v>
      </c>
      <c r="K27" s="32">
        <f>AVERAGE(K14:K25)</f>
        <v>0</v>
      </c>
    </row>
    <row r="28" spans="2:11" ht="15.75" thickBot="1" x14ac:dyDescent="0.3">
      <c r="B28" s="70"/>
      <c r="E28" s="32">
        <f>IF(E26=0,0,AVERAGE(E14:E25))</f>
        <v>0</v>
      </c>
      <c r="F28" s="32">
        <f>IF(F26=0,0,AVERAGE(F14:F25))</f>
        <v>0</v>
      </c>
      <c r="G28" s="32">
        <f>IF(G26=0,0,AVERAGE(G14:G25))</f>
        <v>0</v>
      </c>
      <c r="K28" s="39"/>
    </row>
    <row r="31" spans="2:11" ht="21" customHeight="1" x14ac:dyDescent="0.25">
      <c r="B31" s="68" t="s">
        <v>66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2:11" ht="15.75" thickBot="1" x14ac:dyDescent="0.3"/>
    <row r="33" spans="2:10" ht="45.75" thickBot="1" x14ac:dyDescent="0.3">
      <c r="B33" s="88" t="s">
        <v>39</v>
      </c>
      <c r="C33" s="29" t="s">
        <v>71</v>
      </c>
      <c r="D33" s="33" t="s">
        <v>28</v>
      </c>
      <c r="E33" s="42" t="s">
        <v>27</v>
      </c>
      <c r="F33" s="42" t="s">
        <v>69</v>
      </c>
      <c r="G33" s="42" t="s">
        <v>13</v>
      </c>
      <c r="H33" s="33" t="s">
        <v>17</v>
      </c>
      <c r="I33" s="33" t="s">
        <v>72</v>
      </c>
    </row>
    <row r="34" spans="2:10" ht="15.75" thickBot="1" x14ac:dyDescent="0.3">
      <c r="B34" s="100" t="s">
        <v>40</v>
      </c>
      <c r="C34" s="90">
        <v>4344</v>
      </c>
      <c r="D34" s="108">
        <f>IF($F$6=0,0,((E34*1000)/($F$6*C34)))</f>
        <v>0</v>
      </c>
      <c r="E34" s="24"/>
      <c r="F34" s="24"/>
      <c r="G34" s="28">
        <f>E34*1.5</f>
        <v>0</v>
      </c>
      <c r="H34" s="27" t="str">
        <f>IF(F34=0,"-",(E34/F34))</f>
        <v>-</v>
      </c>
      <c r="I34" s="40">
        <f>IF(F34=0,0,((F34*3.412*117)/(E34)))</f>
        <v>0</v>
      </c>
    </row>
    <row r="35" spans="2:10" ht="18" thickBot="1" x14ac:dyDescent="0.3">
      <c r="B35" s="100" t="s">
        <v>41</v>
      </c>
      <c r="C35" s="105">
        <v>4416</v>
      </c>
      <c r="D35" s="107">
        <f>IF($F$6=0,0,((E35*1000)/($F$6*C35)))</f>
        <v>0</v>
      </c>
      <c r="E35" s="24"/>
      <c r="F35" s="24"/>
      <c r="G35" s="28">
        <f t="shared" ref="G35:G45" si="6">E35*1.5</f>
        <v>0</v>
      </c>
      <c r="H35" s="27" t="str">
        <f>IF(F35=0,"-",(E35/F35))</f>
        <v>-</v>
      </c>
      <c r="I35" s="40">
        <f t="shared" ref="I35:I45" si="7">IF(F35=0,0,((F35*3.412*117)/(E35)))</f>
        <v>0</v>
      </c>
      <c r="J35" s="25"/>
    </row>
    <row r="36" spans="2:10" ht="18" thickBot="1" x14ac:dyDescent="0.3">
      <c r="B36" s="100" t="s">
        <v>42</v>
      </c>
      <c r="C36" s="90">
        <v>4344</v>
      </c>
      <c r="D36" s="107">
        <f>IF($F$6=0,0,((E36*1000)/($F$6*C36)))</f>
        <v>0</v>
      </c>
      <c r="E36" s="24"/>
      <c r="F36" s="24"/>
      <c r="G36" s="28">
        <f t="shared" si="6"/>
        <v>0</v>
      </c>
      <c r="H36" s="27" t="str">
        <f t="shared" ref="H36:H62" si="8">IF(F36=0,"-",(E36/F36))</f>
        <v>-</v>
      </c>
      <c r="I36" s="40">
        <f t="shared" si="7"/>
        <v>0</v>
      </c>
      <c r="J36" s="103"/>
    </row>
    <row r="37" spans="2:10" ht="15.75" thickBot="1" x14ac:dyDescent="0.3">
      <c r="B37" s="100" t="s">
        <v>43</v>
      </c>
      <c r="C37" s="104">
        <v>4416</v>
      </c>
      <c r="D37" s="107">
        <f>IF($F$6=0,0,((E37*1000)/($F$6*C37)))</f>
        <v>0</v>
      </c>
      <c r="E37" s="24"/>
      <c r="F37" s="24"/>
      <c r="G37" s="28">
        <f t="shared" si="6"/>
        <v>0</v>
      </c>
      <c r="H37" s="27" t="str">
        <f t="shared" si="8"/>
        <v>-</v>
      </c>
      <c r="I37" s="40">
        <f t="shared" si="7"/>
        <v>0</v>
      </c>
    </row>
    <row r="38" spans="2:10" ht="15.75" thickBot="1" x14ac:dyDescent="0.3">
      <c r="B38" s="100" t="s">
        <v>44</v>
      </c>
      <c r="C38" s="90">
        <v>4344</v>
      </c>
      <c r="D38" s="107">
        <f>IF($F$6=0,0,((E38*1000)/($F$6*C38)))</f>
        <v>0</v>
      </c>
      <c r="E38" s="24"/>
      <c r="F38" s="24"/>
      <c r="G38" s="28">
        <f t="shared" si="6"/>
        <v>0</v>
      </c>
      <c r="H38" s="27" t="str">
        <f t="shared" si="8"/>
        <v>-</v>
      </c>
      <c r="I38" s="40">
        <f t="shared" si="7"/>
        <v>0</v>
      </c>
    </row>
    <row r="39" spans="2:10" ht="15.75" thickBot="1" x14ac:dyDescent="0.3">
      <c r="B39" s="100" t="s">
        <v>45</v>
      </c>
      <c r="C39" s="105">
        <v>4416</v>
      </c>
      <c r="D39" s="107">
        <f>IF($F$6=0,0,((E39*1000)/($F$6*C39)))</f>
        <v>0</v>
      </c>
      <c r="E39" s="24"/>
      <c r="F39" s="24"/>
      <c r="G39" s="28">
        <f t="shared" si="6"/>
        <v>0</v>
      </c>
      <c r="H39" s="27" t="str">
        <f t="shared" si="8"/>
        <v>-</v>
      </c>
      <c r="I39" s="40">
        <f t="shared" si="7"/>
        <v>0</v>
      </c>
    </row>
    <row r="40" spans="2:10" ht="15.75" thickBot="1" x14ac:dyDescent="0.3">
      <c r="B40" s="100" t="s">
        <v>46</v>
      </c>
      <c r="C40" s="90">
        <v>4344</v>
      </c>
      <c r="D40" s="108">
        <f>IF($F$6=0,0,((E40*1000)/($F$6*C40)))</f>
        <v>0</v>
      </c>
      <c r="E40" s="24"/>
      <c r="F40" s="24"/>
      <c r="G40" s="28">
        <f t="shared" si="6"/>
        <v>0</v>
      </c>
      <c r="H40" s="27" t="str">
        <f t="shared" si="8"/>
        <v>-</v>
      </c>
      <c r="I40" s="40">
        <f t="shared" si="7"/>
        <v>0</v>
      </c>
    </row>
    <row r="41" spans="2:10" ht="15.75" thickBot="1" x14ac:dyDescent="0.3">
      <c r="B41" s="100" t="s">
        <v>47</v>
      </c>
      <c r="C41" s="90">
        <v>4416</v>
      </c>
      <c r="D41" s="108">
        <f>IF($F$6=0,0,((E41*1000)/($F$6*C41)))</f>
        <v>0</v>
      </c>
      <c r="E41" s="24"/>
      <c r="F41" s="24"/>
      <c r="G41" s="28">
        <f t="shared" si="6"/>
        <v>0</v>
      </c>
      <c r="H41" s="27" t="str">
        <f t="shared" si="8"/>
        <v>-</v>
      </c>
      <c r="I41" s="40">
        <f t="shared" si="7"/>
        <v>0</v>
      </c>
    </row>
    <row r="42" spans="2:10" ht="15.75" thickBot="1" x14ac:dyDescent="0.3">
      <c r="B42" s="109" t="s">
        <v>46</v>
      </c>
      <c r="C42" s="90">
        <v>4344</v>
      </c>
      <c r="D42" s="108">
        <f>IF($F$6=0,0,((E42*1000)/($F$6*C42)))</f>
        <v>0</v>
      </c>
      <c r="E42" s="24"/>
      <c r="F42" s="24"/>
      <c r="G42" s="28">
        <f t="shared" si="6"/>
        <v>0</v>
      </c>
      <c r="H42" s="27" t="str">
        <f t="shared" si="8"/>
        <v>-</v>
      </c>
      <c r="I42" s="40">
        <f t="shared" si="7"/>
        <v>0</v>
      </c>
    </row>
    <row r="43" spans="2:10" ht="15.75" thickBot="1" x14ac:dyDescent="0.3">
      <c r="B43" s="109" t="s">
        <v>48</v>
      </c>
      <c r="C43" s="92">
        <v>4416</v>
      </c>
      <c r="D43" s="108">
        <f>IF($F$6=0,0,((E43*1000)/($F$6*C43)))</f>
        <v>0</v>
      </c>
      <c r="E43" s="24"/>
      <c r="F43" s="24"/>
      <c r="G43" s="28">
        <f t="shared" si="6"/>
        <v>0</v>
      </c>
      <c r="H43" s="27" t="str">
        <f t="shared" si="8"/>
        <v>-</v>
      </c>
      <c r="I43" s="40">
        <f t="shared" si="7"/>
        <v>0</v>
      </c>
    </row>
    <row r="44" spans="2:10" ht="15.75" thickBot="1" x14ac:dyDescent="0.3">
      <c r="B44" s="110" t="s">
        <v>49</v>
      </c>
      <c r="C44" s="90">
        <v>4344</v>
      </c>
      <c r="D44" s="108">
        <f>IF($F$6=0,0,((E44*1000)/($F$6*C44)))</f>
        <v>0</v>
      </c>
      <c r="E44" s="24"/>
      <c r="F44" s="24"/>
      <c r="G44" s="28">
        <f t="shared" si="6"/>
        <v>0</v>
      </c>
      <c r="H44" s="27" t="str">
        <f t="shared" si="8"/>
        <v>-</v>
      </c>
      <c r="I44" s="40">
        <f t="shared" si="7"/>
        <v>0</v>
      </c>
    </row>
    <row r="45" spans="2:10" ht="15.75" thickBot="1" x14ac:dyDescent="0.3">
      <c r="B45" s="100" t="s">
        <v>50</v>
      </c>
      <c r="C45" s="90">
        <v>4416</v>
      </c>
      <c r="D45" s="108">
        <f>IF($F$6=0,0,((E45*1000)/($F$6*C45)))</f>
        <v>0</v>
      </c>
      <c r="E45" s="24"/>
      <c r="F45" s="24"/>
      <c r="G45" s="99">
        <f t="shared" si="6"/>
        <v>0</v>
      </c>
      <c r="H45" s="27" t="str">
        <f t="shared" si="8"/>
        <v>-</v>
      </c>
      <c r="I45" s="40">
        <f t="shared" si="7"/>
        <v>0</v>
      </c>
    </row>
    <row r="46" spans="2:10" ht="15.75" thickBot="1" x14ac:dyDescent="0.3">
      <c r="B46" s="100" t="s">
        <v>51</v>
      </c>
      <c r="C46" s="104">
        <v>4344</v>
      </c>
      <c r="D46" s="106">
        <f>IF($F$6=0,0,((E46*1000)/($F$6*C46)))</f>
        <v>0</v>
      </c>
      <c r="E46" s="24"/>
      <c r="F46" s="24"/>
      <c r="G46" s="96">
        <f>E46*1.5</f>
        <v>0</v>
      </c>
      <c r="H46" s="27" t="str">
        <f t="shared" si="8"/>
        <v>-</v>
      </c>
      <c r="I46" s="97">
        <f>IF(F46=0,0,((F46*3.412*117)/(E46)))</f>
        <v>0</v>
      </c>
    </row>
    <row r="47" spans="2:10" ht="15.75" thickBot="1" x14ac:dyDescent="0.3">
      <c r="B47" s="109" t="s">
        <v>52</v>
      </c>
      <c r="C47" s="90">
        <v>4416</v>
      </c>
      <c r="D47" s="108">
        <f>IF($F$6=0,0,((E47*1000)/($F$6*C47)))</f>
        <v>0</v>
      </c>
      <c r="E47" s="24"/>
      <c r="F47" s="24"/>
      <c r="G47" s="28">
        <f t="shared" ref="G47:G57" si="9">E47*1.5</f>
        <v>0</v>
      </c>
      <c r="H47" s="27" t="str">
        <f t="shared" si="8"/>
        <v>-</v>
      </c>
      <c r="I47" s="40">
        <f t="shared" ref="I47:I57" si="10">IF(F47=0,0,((F47*3.412*117)/(E47)))</f>
        <v>0</v>
      </c>
    </row>
    <row r="48" spans="2:10" ht="15.75" thickBot="1" x14ac:dyDescent="0.3">
      <c r="B48" s="109" t="s">
        <v>53</v>
      </c>
      <c r="C48" s="90">
        <v>4344</v>
      </c>
      <c r="D48" s="108">
        <f>IF($F$6=0,0,((E48*1000)/($F$6*C48)))</f>
        <v>0</v>
      </c>
      <c r="E48" s="24"/>
      <c r="F48" s="24"/>
      <c r="G48" s="28">
        <f t="shared" si="9"/>
        <v>0</v>
      </c>
      <c r="H48" s="27" t="str">
        <f t="shared" si="8"/>
        <v>-</v>
      </c>
      <c r="I48" s="40">
        <f t="shared" si="10"/>
        <v>0</v>
      </c>
    </row>
    <row r="49" spans="2:11" ht="15.75" thickBot="1" x14ac:dyDescent="0.3">
      <c r="B49" s="109" t="s">
        <v>54</v>
      </c>
      <c r="C49" s="105">
        <v>4416</v>
      </c>
      <c r="D49" s="107">
        <f>IF($F$6=0,0,((E49*1000)/($F$6*C49)))</f>
        <v>0</v>
      </c>
      <c r="E49" s="24"/>
      <c r="F49" s="24"/>
      <c r="G49" s="28">
        <f t="shared" si="9"/>
        <v>0</v>
      </c>
      <c r="H49" s="27" t="str">
        <f t="shared" si="8"/>
        <v>-</v>
      </c>
      <c r="I49" s="40">
        <f t="shared" si="10"/>
        <v>0</v>
      </c>
    </row>
    <row r="50" spans="2:11" ht="15.75" thickBot="1" x14ac:dyDescent="0.3">
      <c r="B50" s="111" t="s">
        <v>55</v>
      </c>
      <c r="C50" s="90">
        <v>4344</v>
      </c>
      <c r="D50" s="108">
        <f>IF($F$6=0,0,((E50*1000)/($F$6*C50)))</f>
        <v>0</v>
      </c>
      <c r="E50" s="24"/>
      <c r="F50" s="24"/>
      <c r="G50" s="28">
        <f t="shared" si="9"/>
        <v>0</v>
      </c>
      <c r="H50" s="27" t="str">
        <f t="shared" si="8"/>
        <v>-</v>
      </c>
      <c r="I50" s="40">
        <f t="shared" si="10"/>
        <v>0</v>
      </c>
    </row>
    <row r="51" spans="2:11" ht="15.75" thickBot="1" x14ac:dyDescent="0.3">
      <c r="B51" s="110" t="s">
        <v>56</v>
      </c>
      <c r="C51" s="104">
        <v>4416</v>
      </c>
      <c r="D51" s="106">
        <f>IF($F$6=0,0,((E51*1000)/($F$6*C51)))</f>
        <v>0</v>
      </c>
      <c r="E51" s="24"/>
      <c r="F51" s="24"/>
      <c r="G51" s="28">
        <f t="shared" si="9"/>
        <v>0</v>
      </c>
      <c r="H51" s="27" t="str">
        <f t="shared" si="8"/>
        <v>-</v>
      </c>
      <c r="I51" s="40">
        <f t="shared" si="10"/>
        <v>0</v>
      </c>
    </row>
    <row r="52" spans="2:11" ht="15.75" thickBot="1" x14ac:dyDescent="0.3">
      <c r="B52" s="109" t="s">
        <v>57</v>
      </c>
      <c r="C52" s="90">
        <v>4344</v>
      </c>
      <c r="D52" s="108">
        <f>IF($F$6=0,0,((E52*1000)/($F$6*C52)))</f>
        <v>0</v>
      </c>
      <c r="E52" s="24"/>
      <c r="F52" s="24"/>
      <c r="G52" s="28">
        <f t="shared" si="9"/>
        <v>0</v>
      </c>
      <c r="H52" s="27" t="str">
        <f t="shared" si="8"/>
        <v>-</v>
      </c>
      <c r="I52" s="40">
        <f t="shared" si="10"/>
        <v>0</v>
      </c>
    </row>
    <row r="53" spans="2:11" ht="15.75" thickBot="1" x14ac:dyDescent="0.3">
      <c r="B53" s="109" t="s">
        <v>58</v>
      </c>
      <c r="C53" s="90">
        <v>4416</v>
      </c>
      <c r="D53" s="108">
        <f>IF($F$6=0,0,((E53*1000)/($F$6*C53)))</f>
        <v>0</v>
      </c>
      <c r="E53" s="24"/>
      <c r="F53" s="24"/>
      <c r="G53" s="28">
        <f t="shared" si="9"/>
        <v>0</v>
      </c>
      <c r="H53" s="27" t="str">
        <f t="shared" si="8"/>
        <v>-</v>
      </c>
      <c r="I53" s="40">
        <f t="shared" si="10"/>
        <v>0</v>
      </c>
    </row>
    <row r="54" spans="2:11" ht="15.75" thickBot="1" x14ac:dyDescent="0.3">
      <c r="B54" s="109" t="s">
        <v>59</v>
      </c>
      <c r="C54" s="90">
        <v>4344</v>
      </c>
      <c r="D54" s="108">
        <f>IF($F$6=0,0,((E54*1000)/($F$6*C54)))</f>
        <v>0</v>
      </c>
      <c r="E54" s="24"/>
      <c r="F54" s="24"/>
      <c r="G54" s="28">
        <f t="shared" si="9"/>
        <v>0</v>
      </c>
      <c r="H54" s="27" t="str">
        <f t="shared" si="8"/>
        <v>-</v>
      </c>
      <c r="I54" s="40">
        <f t="shared" si="10"/>
        <v>0</v>
      </c>
    </row>
    <row r="55" spans="2:11" ht="15.75" thickBot="1" x14ac:dyDescent="0.3">
      <c r="B55" s="109" t="s">
        <v>60</v>
      </c>
      <c r="C55" s="90">
        <v>4416</v>
      </c>
      <c r="D55" s="108">
        <f>IF($F$6=0,0,((E55*1000)/($F$6*C55)))</f>
        <v>0</v>
      </c>
      <c r="E55" s="24"/>
      <c r="F55" s="24"/>
      <c r="G55" s="28">
        <f t="shared" si="9"/>
        <v>0</v>
      </c>
      <c r="H55" s="27" t="str">
        <f t="shared" si="8"/>
        <v>-</v>
      </c>
      <c r="I55" s="40">
        <f t="shared" si="10"/>
        <v>0</v>
      </c>
    </row>
    <row r="56" spans="2:11" ht="15.75" thickBot="1" x14ac:dyDescent="0.3">
      <c r="B56" s="109" t="s">
        <v>61</v>
      </c>
      <c r="C56" s="90">
        <v>4344</v>
      </c>
      <c r="D56" s="108">
        <f>IF($F$6=0,0,((E56*1000)/($F$6*C56)))</f>
        <v>0</v>
      </c>
      <c r="E56" s="24"/>
      <c r="F56" s="24"/>
      <c r="G56" s="28">
        <f t="shared" si="9"/>
        <v>0</v>
      </c>
      <c r="H56" s="27" t="str">
        <f t="shared" si="8"/>
        <v>-</v>
      </c>
      <c r="I56" s="40">
        <f t="shared" si="10"/>
        <v>0</v>
      </c>
    </row>
    <row r="57" spans="2:11" ht="15.75" thickBot="1" x14ac:dyDescent="0.3">
      <c r="B57" s="109" t="s">
        <v>62</v>
      </c>
      <c r="C57" s="90">
        <v>4416</v>
      </c>
      <c r="D57" s="108">
        <f>IF($F$6=0,0,((E57*1000)/($F$6*C57)))</f>
        <v>0</v>
      </c>
      <c r="E57" s="98"/>
      <c r="F57" s="98"/>
      <c r="G57" s="99">
        <f t="shared" si="9"/>
        <v>0</v>
      </c>
      <c r="H57" s="27" t="str">
        <f t="shared" si="8"/>
        <v>-</v>
      </c>
      <c r="I57" s="97">
        <f t="shared" si="10"/>
        <v>0</v>
      </c>
    </row>
    <row r="58" spans="2:11" ht="15.75" thickBot="1" x14ac:dyDescent="0.3">
      <c r="B58" s="109" t="s">
        <v>63</v>
      </c>
      <c r="C58" s="90">
        <v>4344</v>
      </c>
      <c r="D58" s="108">
        <f>IF($F$6=0,0,((E58*1000)/($F$6*C58)))</f>
        <v>0</v>
      </c>
      <c r="E58" s="95"/>
      <c r="F58" s="95"/>
      <c r="G58" s="96">
        <f t="shared" ref="G58:G59" si="11">E58*1.5</f>
        <v>0</v>
      </c>
      <c r="H58" s="27" t="str">
        <f t="shared" si="8"/>
        <v>-</v>
      </c>
      <c r="I58" s="97">
        <f t="shared" ref="I58:I59" si="12">IF(F58=0,0,((F58*3.412*117)/(E58)))</f>
        <v>0</v>
      </c>
    </row>
    <row r="59" spans="2:11" ht="15.75" thickBot="1" x14ac:dyDescent="0.3">
      <c r="B59" s="109" t="s">
        <v>64</v>
      </c>
      <c r="C59" s="90">
        <v>4416</v>
      </c>
      <c r="D59" s="108">
        <f>IF($F$6=0,0,((E59*1000)/($F$6*C59)))</f>
        <v>0</v>
      </c>
      <c r="E59" s="24"/>
      <c r="F59" s="24"/>
      <c r="G59" s="99">
        <f t="shared" si="11"/>
        <v>0</v>
      </c>
      <c r="H59" s="27" t="str">
        <f t="shared" si="8"/>
        <v>-</v>
      </c>
      <c r="I59" s="40">
        <f t="shared" si="12"/>
        <v>0</v>
      </c>
      <c r="K59" s="102"/>
    </row>
    <row r="60" spans="2:11" ht="15.75" thickBot="1" x14ac:dyDescent="0.3">
      <c r="B60" s="109" t="s">
        <v>65</v>
      </c>
      <c r="C60" s="90">
        <v>4344</v>
      </c>
      <c r="D60" s="108">
        <f>IF($F$6=0,0,((E60*1000)/($F$6*C60)))</f>
        <v>0</v>
      </c>
      <c r="E60" s="24"/>
      <c r="F60" s="24"/>
      <c r="G60" s="96">
        <f t="shared" ref="G60:G61" si="13">E60*1.5</f>
        <v>0</v>
      </c>
      <c r="H60" s="27" t="str">
        <f t="shared" si="8"/>
        <v>-</v>
      </c>
      <c r="I60" s="97">
        <f t="shared" ref="I60:I61" si="14">IF(F60=0,0,((F60*3.412*117)/(E60)))</f>
        <v>0</v>
      </c>
    </row>
    <row r="61" spans="2:11" ht="15.75" thickBot="1" x14ac:dyDescent="0.3">
      <c r="B61" s="109" t="s">
        <v>64</v>
      </c>
      <c r="C61" s="90">
        <v>4416</v>
      </c>
      <c r="D61" s="108">
        <f>IF($F$6=0,0,((E61*1000)/($F$6*C61)))</f>
        <v>0</v>
      </c>
      <c r="E61" s="24"/>
      <c r="F61" s="24"/>
      <c r="G61" s="28">
        <f t="shared" si="13"/>
        <v>0</v>
      </c>
      <c r="H61" s="27" t="str">
        <f t="shared" si="8"/>
        <v>-</v>
      </c>
      <c r="I61" s="40">
        <f t="shared" si="14"/>
        <v>0</v>
      </c>
    </row>
    <row r="62" spans="2:11" ht="15.75" thickBot="1" x14ac:dyDescent="0.3">
      <c r="B62" s="109" t="s">
        <v>65</v>
      </c>
      <c r="C62" s="90">
        <v>4344</v>
      </c>
      <c r="D62" s="108">
        <f>IF($F$6=0,0,((E62*1000)/($F$6*C62)))</f>
        <v>0</v>
      </c>
      <c r="E62" s="98"/>
      <c r="F62" s="98"/>
      <c r="G62" s="28">
        <f t="shared" ref="G62" si="15">E62*1.5</f>
        <v>0</v>
      </c>
      <c r="H62" s="27" t="str">
        <f t="shared" si="8"/>
        <v>-</v>
      </c>
      <c r="I62" s="97">
        <f t="shared" ref="I62" si="16">IF(F62=0,0,((F62*3.412*117)/(E62)))</f>
        <v>0</v>
      </c>
    </row>
    <row r="63" spans="2:11" x14ac:dyDescent="0.25">
      <c r="G63" s="101"/>
    </row>
  </sheetData>
  <sheetProtection password="CDA2" sheet="1" objects="1" scenarios="1"/>
  <mergeCells count="12">
    <mergeCell ref="G1:I1"/>
    <mergeCell ref="B11:K11"/>
    <mergeCell ref="B31:K31"/>
    <mergeCell ref="B2:I2"/>
    <mergeCell ref="B7:E7"/>
    <mergeCell ref="B1:F1"/>
    <mergeCell ref="C26:C27"/>
    <mergeCell ref="B26:B28"/>
    <mergeCell ref="B6:E6"/>
    <mergeCell ref="B8:E8"/>
    <mergeCell ref="G7:K7"/>
    <mergeCell ref="B3:G3"/>
  </mergeCells>
  <phoneticPr fontId="4" type="noConversion"/>
  <pageMargins left="0.7" right="0.7" top="0.75" bottom="0.75" header="0.3" footer="0.3"/>
  <pageSetup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 1</vt:lpstr>
      <vt:lpstr>Tab 2</vt:lpstr>
      <vt:lpstr>ANSWERBOX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Ballam</dc:creator>
  <cp:lastModifiedBy>John Ballam  (ENE)</cp:lastModifiedBy>
  <cp:lastPrinted>2009-10-06T00:56:50Z</cp:lastPrinted>
  <dcterms:created xsi:type="dcterms:W3CDTF">2009-08-28T19:34:47Z</dcterms:created>
  <dcterms:modified xsi:type="dcterms:W3CDTF">2018-04-19T16:21:30Z</dcterms:modified>
</cp:coreProperties>
</file>