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bookViews>
  <sheets>
    <sheet name="Sheet2" sheetId="2" r:id="rId1"/>
    <sheet name="Sheet3" sheetId="3" r:id="rId2"/>
  </sheets>
  <calcPr calcId="145621"/>
</workbook>
</file>

<file path=xl/calcChain.xml><?xml version="1.0" encoding="utf-8"?>
<calcChain xmlns="http://schemas.openxmlformats.org/spreadsheetml/2006/main">
  <c r="D4" i="2" l="1"/>
  <c r="G4" i="2" s="1"/>
  <c r="AB15" i="2"/>
  <c r="AB16" i="2" s="1"/>
  <c r="B6" i="2"/>
  <c r="H6" i="2" s="1"/>
  <c r="H5" i="2"/>
  <c r="H4" i="2"/>
  <c r="C10" i="2"/>
  <c r="D10" i="2" s="1"/>
  <c r="C9" i="2"/>
  <c r="D9" i="2" s="1"/>
  <c r="C6" i="2"/>
  <c r="D6" i="2" s="1"/>
  <c r="G6" i="2" s="1"/>
  <c r="L15" i="2"/>
  <c r="L16" i="2" s="1"/>
  <c r="M15" i="2"/>
  <c r="M16" i="2" s="1"/>
  <c r="C5" i="2"/>
  <c r="N15" i="2"/>
  <c r="N16" i="2" s="1"/>
  <c r="D5" i="2"/>
  <c r="K16" i="2"/>
  <c r="AA15" i="2"/>
  <c r="AA16" i="2" s="1"/>
  <c r="Z15" i="2"/>
  <c r="Z16" i="2" s="1"/>
  <c r="Y15" i="2"/>
  <c r="Y16" i="2" s="1"/>
  <c r="X15" i="2"/>
  <c r="X16" i="2" s="1"/>
  <c r="W15" i="2"/>
  <c r="W16" i="2" s="1"/>
  <c r="V15" i="2"/>
  <c r="V16" i="2" s="1"/>
  <c r="U15" i="2"/>
  <c r="U16" i="2" s="1"/>
  <c r="T15" i="2"/>
  <c r="T16" i="2" s="1"/>
  <c r="S15" i="2"/>
  <c r="S16" i="2" s="1"/>
  <c r="R15" i="2"/>
  <c r="R16" i="2" s="1"/>
  <c r="Q15" i="2"/>
  <c r="Q16" i="2" s="1"/>
  <c r="P15" i="2"/>
  <c r="P16" i="2" s="1"/>
  <c r="O15" i="2"/>
  <c r="O16" i="2" s="1"/>
  <c r="E9" i="2" l="1"/>
  <c r="G9" i="2" s="1"/>
  <c r="E10" i="2"/>
  <c r="G10" i="2" s="1"/>
  <c r="H10" i="2" s="1"/>
  <c r="I4" i="2"/>
  <c r="J4" i="2" s="1"/>
  <c r="L4" i="2"/>
  <c r="M4" i="2" s="1"/>
  <c r="N4" i="2" s="1"/>
  <c r="I6" i="2"/>
  <c r="J6" i="2" s="1"/>
  <c r="G5" i="2"/>
  <c r="I5" i="2" s="1"/>
  <c r="J5" i="2" s="1"/>
  <c r="K5" i="2" l="1"/>
  <c r="L5" i="2" s="1"/>
  <c r="M5" i="2" s="1"/>
  <c r="N5" i="2" s="1"/>
  <c r="K6" i="2"/>
  <c r="L6" i="2" s="1"/>
  <c r="M6" i="2" s="1"/>
  <c r="N6" i="2" s="1"/>
  <c r="H9" i="2"/>
</calcChain>
</file>

<file path=xl/sharedStrings.xml><?xml version="1.0" encoding="utf-8"?>
<sst xmlns="http://schemas.openxmlformats.org/spreadsheetml/2006/main" count="49" uniqueCount="49">
  <si>
    <t>finished product (tons)</t>
  </si>
  <si>
    <t>finished product (lb)</t>
  </si>
  <si>
    <r>
      <t>The heating value of any fuel, is the heat release per unit mass when the fuel initially at 25°C (77</t>
    </r>
    <r>
      <rPr>
        <sz val="10"/>
        <rFont val="Arial"/>
        <family val="2"/>
      </rPr>
      <t>°</t>
    </r>
    <r>
      <rPr>
        <sz val="11"/>
        <color theme="1"/>
        <rFont val="Calibri"/>
        <family val="2"/>
        <scheme val="minor"/>
      </rPr>
      <t>F) reacts completely with oxygen, and the products are returned to 25°C (77°F).  The heating value is reported as the higher heating value (HHV) when the water is condensed or as the lower heating value (LHV) when the water is not condensed.  The LHV is obtained from the HHV by subtracting the heat of vaporization of water in the products.  Thus:    LHV = HHV – ((mH20/ mfuel)*hfg )    where m = mass and  hfg is the latent heat of vaporization of water at 25°C (77°F)  which equals 2,440 kJ/kg water (1,050 Btu/lbm).  The water includes moisture in the fuel as well as water formed from hydrogen in the fuel.</t>
    </r>
  </si>
  <si>
    <t>The HHV and LHV provided in Tables 1 and 2 of the Biomass Energy Data Book, Appendix A assume that the fuels contain 0% water.  Since recently harvested wood fuels usually contain 30 to 55% water it is useful to understand the effect of moisture content on the heating value of wood fuels.  The table below shows the effect of percent moisture content (MC) on the higher heating value as-fired (HHV-AF) of a wood sample starting at 8,500 Btu/lb (oven-dry).</t>
  </si>
  <si>
    <r>
      <t>The Effect of Fuel Moisture on Wood Heat Content</t>
    </r>
    <r>
      <rPr>
        <b/>
        <vertAlign val="superscript"/>
        <sz val="10"/>
        <rFont val="Arial"/>
        <family val="2"/>
      </rPr>
      <t>a</t>
    </r>
  </si>
  <si>
    <t>Moisture Content (MC) wet basis (%)</t>
  </si>
  <si>
    <t>Higher Heating Value as fired (HHV-AF)  Btus/lb</t>
  </si>
  <si>
    <t>Lower heating value</t>
  </si>
  <si>
    <t>Sources:</t>
  </si>
  <si>
    <t>1. Borman, G.L. and K.W. Ragland.  Combustion Engineering.  McGraw-Hill. 1998. 613 pp.</t>
  </si>
  <si>
    <t>2. Maker, T.M.  Wood-Chip Heating Systems: A Guide for Institutional and Commercial Biomass Installations. 1994 (revised 2004 by Biomass Energy Resource Center).</t>
  </si>
  <si>
    <t>3. American Pulpwood Association, Southern Division Office.  The Forester’s Wood Energy Handbook. 1980.</t>
  </si>
  <si>
    <t>Notes:</t>
  </si>
  <si>
    <t>Moisture contents (MC) wet and dry weight basis are calculated as follows:</t>
  </si>
  <si>
    <t>MC (dry basis)  =   100 (wet weight-dry weight)/dry weight;</t>
  </si>
  <si>
    <t>MC (wet basis)   =   100 (wet weight – dry weight)/wet weight</t>
  </si>
  <si>
    <t>To convert MC wet basis to  MC dry basis:    MC(dry) = 100xMC(wet) /100-MC(wet)</t>
  </si>
  <si>
    <t>To convert MC dry basis  to  MC wet basis :    MC(wet)= 100 x MC(dry)/100 +MC(dry)</t>
  </si>
  <si>
    <t>Some sources report heat contents of fuels “as-delivered” rather than at 0% moisture for practical reasons.   Because most wood fuels have bone dry (oven-dry) heat contents in the range of 7,600 to 9,600 Btu/lb  (15,200,000 to 19,200,000 Btu/ton or 18 to 22 GJ/Mg), lower values will always mean that some moisture is included in the delivered fuel.   Grass fuels are usually delivered at &lt; 20% MC.</t>
  </si>
  <si>
    <r>
      <t>a</t>
    </r>
    <r>
      <rPr>
        <sz val="11"/>
        <color theme="1"/>
        <rFont val="Calibri"/>
        <family val="2"/>
        <scheme val="minor"/>
      </rPr>
      <t xml:space="preserve"> If the oven-dry HHV (Btu /lb )is known (e.g.  8,500) then the HHV-AF can be calculated as follows: 
 oven-dry HHV x (1-MC wet basis/100).
 </t>
    </r>
  </si>
  <si>
    <t>finshed product moisture content</t>
  </si>
  <si>
    <t>tons CO2 per MMBtu (from total green wood consumed)</t>
  </si>
  <si>
    <t>MMBtu/ton</t>
  </si>
  <si>
    <t>MJ input/tonne pellets</t>
  </si>
  <si>
    <t>emission factor: lb CO2/MMBtu fuel</t>
  </si>
  <si>
    <t>Tops and limbs proportion</t>
  </si>
  <si>
    <t>Fuel used in manufacturing process</t>
  </si>
  <si>
    <t>Most efficient: gas</t>
  </si>
  <si>
    <t>Least efficient: wood, bark</t>
  </si>
  <si>
    <t>Manufacturing energy CO2 emissions (tons CO2 per ton of pellets)</t>
  </si>
  <si>
    <t>Btu/tonne pellets</t>
  </si>
  <si>
    <t>Total CO2 from harvesting and manufacture of one ton of fuel (tons)</t>
  </si>
  <si>
    <t>MMBtu/ton fuel</t>
  </si>
  <si>
    <t>Tons CO2 embodied per MMBtu of fuel energy</t>
  </si>
  <si>
    <t>Btu/ton (English units)</t>
  </si>
  <si>
    <t>Fuel Product</t>
  </si>
  <si>
    <t xml:space="preserve">Green chips </t>
  </si>
  <si>
    <t>HHV at that moisture content (Btu/lb, from row 19)</t>
  </si>
  <si>
    <t>Tons manufacturing CO2 per MMBtu of pellet energy</t>
  </si>
  <si>
    <t>Tons green wood  required to make one ton of product</t>
  </si>
  <si>
    <t>CO2 emissions from green wood requried to make one ton of fuel</t>
  </si>
  <si>
    <t>Tons CO2 from manufacturing one ton of pellets using natural gas</t>
  </si>
  <si>
    <t xml:space="preserve"> </t>
  </si>
  <si>
    <t>Pounds CO2 embodied per MMBtu fuel energy (Includes manufacturing emissions)</t>
  </si>
  <si>
    <t>Pounds CO2 embodied per MMBtu fuel energy (NO manufacturing emissions included)</t>
  </si>
  <si>
    <t xml:space="preserve">Mary Booth, PFPI.  January 13, 2015. </t>
  </si>
  <si>
    <t>Calculation of pellet manufacturing emissions</t>
  </si>
  <si>
    <t>Pellets - just roundwood requiring debarking considered</t>
  </si>
  <si>
    <t>Pellets: all aboveground biomass considered (tops, limbs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</si>
</sst>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b/>
      <vertAlign val="superscript"/>
      <sz val="10"/>
      <name val="Arial"/>
      <family val="2"/>
    </font>
    <font>
      <vertAlign val="superscript"/>
      <sz val="10"/>
      <name val="Arial"/>
      <family val="2"/>
    </font>
    <font>
      <b/>
      <sz val="12"/>
      <color theme="1"/>
      <name val="Calibri"/>
      <family val="2"/>
      <scheme val="minor"/>
    </font>
    <font>
      <b/>
      <sz val="16"/>
      <color theme="1"/>
      <name val="Calibri"/>
      <family val="2"/>
      <scheme val="minor"/>
    </font>
    <font>
      <sz val="16"/>
      <color theme="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9" tint="0.39997558519241921"/>
        <bgColor indexed="64"/>
      </patternFill>
    </fill>
  </fills>
  <borders count="21">
    <border>
      <left/>
      <right/>
      <top/>
      <bottom/>
      <diagonal/>
    </border>
    <border>
      <left/>
      <right/>
      <top/>
      <bottom style="thick">
        <color indexed="64"/>
      </bottom>
      <diagonal/>
    </border>
    <border>
      <left/>
      <right style="thick">
        <color indexed="64"/>
      </right>
      <top/>
      <bottom style="thick">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style="medium">
        <color indexed="64"/>
      </top>
      <bottom/>
      <diagonal/>
    </border>
    <border>
      <left style="medium">
        <color indexed="64"/>
      </left>
      <right/>
      <top/>
      <bottom style="thick">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0" fillId="0" borderId="0" xfId="0" applyAlignment="1">
      <alignment wrapText="1"/>
    </xf>
    <xf numFmtId="0" fontId="0" fillId="0" borderId="0" xfId="0" applyBorder="1" applyAlignment="1">
      <alignment horizontal="left" wrapText="1"/>
    </xf>
    <xf numFmtId="0" fontId="3" fillId="0" borderId="3" xfId="0" applyFont="1" applyBorder="1" applyAlignment="1">
      <alignment horizontal="center"/>
    </xf>
    <xf numFmtId="0" fontId="0" fillId="0" borderId="3" xfId="0" applyBorder="1" applyAlignment="1">
      <alignment horizontal="center"/>
    </xf>
    <xf numFmtId="3" fontId="0" fillId="0" borderId="4" xfId="0" applyNumberFormat="1" applyBorder="1" applyAlignment="1">
      <alignment horizontal="center"/>
    </xf>
    <xf numFmtId="3" fontId="4" fillId="2" borderId="4" xfId="0" applyNumberFormat="1" applyFont="1" applyFill="1" applyBorder="1" applyAlignment="1">
      <alignment horizontal="center"/>
    </xf>
    <xf numFmtId="3" fontId="3" fillId="0" borderId="0" xfId="0" applyNumberFormat="1" applyFont="1" applyBorder="1" applyAlignment="1">
      <alignment horizontal="center"/>
    </xf>
    <xf numFmtId="3" fontId="0" fillId="0" borderId="0" xfId="0" applyNumberFormat="1" applyBorder="1" applyAlignment="1">
      <alignment horizontal="center"/>
    </xf>
    <xf numFmtId="9" fontId="0" fillId="0" borderId="0" xfId="2" applyFont="1"/>
    <xf numFmtId="0" fontId="0" fillId="0" borderId="5" xfId="0" applyBorder="1"/>
    <xf numFmtId="43" fontId="0" fillId="0" borderId="0" xfId="0" applyNumberFormat="1"/>
    <xf numFmtId="4" fontId="0" fillId="3" borderId="0" xfId="0" applyNumberFormat="1" applyFill="1" applyBorder="1" applyAlignment="1">
      <alignment horizont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9" xfId="0" applyFont="1" applyBorder="1" applyAlignment="1">
      <alignment wrapText="1"/>
    </xf>
    <xf numFmtId="0" fontId="0" fillId="0" borderId="0" xfId="0" applyBorder="1" applyAlignment="1">
      <alignment horizontal="center"/>
    </xf>
    <xf numFmtId="2" fontId="0" fillId="0" borderId="0" xfId="0" applyNumberFormat="1" applyBorder="1" applyAlignment="1">
      <alignment horizontal="center"/>
    </xf>
    <xf numFmtId="43" fontId="0" fillId="0" borderId="0" xfId="0" applyNumberFormat="1" applyBorder="1" applyAlignment="1">
      <alignment horizontal="center"/>
    </xf>
    <xf numFmtId="0" fontId="2" fillId="0" borderId="11" xfId="0" applyFont="1" applyBorder="1" applyAlignment="1">
      <alignment wrapText="1"/>
    </xf>
    <xf numFmtId="2" fontId="0" fillId="0" borderId="12" xfId="0" applyNumberFormat="1" applyBorder="1" applyAlignment="1">
      <alignment horizontal="center"/>
    </xf>
    <xf numFmtId="0" fontId="0" fillId="0" borderId="12" xfId="0" applyBorder="1" applyAlignment="1">
      <alignment horizontal="center"/>
    </xf>
    <xf numFmtId="43" fontId="0" fillId="0" borderId="12" xfId="0" applyNumberFormat="1" applyBorder="1" applyAlignment="1">
      <alignment horizontal="center"/>
    </xf>
    <xf numFmtId="0" fontId="0" fillId="0" borderId="9" xfId="0" applyBorder="1" applyAlignment="1">
      <alignment wrapText="1"/>
    </xf>
    <xf numFmtId="0" fontId="0" fillId="0" borderId="0" xfId="0" applyBorder="1"/>
    <xf numFmtId="164" fontId="0" fillId="0" borderId="0" xfId="1" applyNumberFormat="1" applyFont="1" applyBorder="1"/>
    <xf numFmtId="43" fontId="0" fillId="0" borderId="0" xfId="0" applyNumberFormat="1" applyBorder="1"/>
    <xf numFmtId="43" fontId="0" fillId="0" borderId="10" xfId="0" applyNumberFormat="1" applyBorder="1"/>
    <xf numFmtId="0" fontId="0" fillId="0" borderId="11" xfId="0" applyBorder="1" applyAlignment="1">
      <alignment wrapText="1"/>
    </xf>
    <xf numFmtId="0" fontId="0" fillId="0" borderId="12" xfId="0" applyBorder="1"/>
    <xf numFmtId="164" fontId="0" fillId="0" borderId="12" xfId="1" applyNumberFormat="1" applyFont="1" applyBorder="1"/>
    <xf numFmtId="43" fontId="0" fillId="0" borderId="12" xfId="0" applyNumberFormat="1" applyBorder="1"/>
    <xf numFmtId="43" fontId="0" fillId="0" borderId="13" xfId="0" applyNumberFormat="1" applyBorder="1"/>
    <xf numFmtId="2" fontId="0" fillId="3" borderId="12" xfId="0" applyNumberFormat="1" applyFill="1" applyBorder="1" applyAlignment="1">
      <alignment horizontal="center"/>
    </xf>
    <xf numFmtId="0" fontId="0" fillId="0" borderId="7" xfId="0" applyBorder="1"/>
    <xf numFmtId="0" fontId="0" fillId="0" borderId="8" xfId="0" applyBorder="1"/>
    <xf numFmtId="0" fontId="0" fillId="0" borderId="10" xfId="0" applyBorder="1"/>
    <xf numFmtId="0" fontId="0" fillId="0" borderId="9" xfId="0" applyBorder="1" applyAlignment="1">
      <alignment horizontal="left" wrapText="1"/>
    </xf>
    <xf numFmtId="0" fontId="4" fillId="0" borderId="9" xfId="0" applyFont="1" applyBorder="1" applyAlignment="1">
      <alignment horizontal="center"/>
    </xf>
    <xf numFmtId="0" fontId="4" fillId="0" borderId="0" xfId="0" applyFont="1" applyBorder="1" applyAlignment="1">
      <alignment horizontal="center"/>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9" xfId="0" applyFont="1" applyBorder="1" applyAlignment="1">
      <alignment horizontal="left" wrapText="1"/>
    </xf>
    <xf numFmtId="0" fontId="0" fillId="0" borderId="9" xfId="0" applyBorder="1"/>
    <xf numFmtId="0" fontId="0" fillId="0" borderId="18" xfId="0" applyBorder="1" applyAlignment="1">
      <alignment horizontal="center"/>
    </xf>
    <xf numFmtId="3" fontId="0" fillId="0" borderId="19" xfId="0" applyNumberFormat="1" applyBorder="1" applyAlignment="1">
      <alignment horizontal="center"/>
    </xf>
    <xf numFmtId="3" fontId="3" fillId="0" borderId="10" xfId="0" applyNumberFormat="1" applyFont="1" applyBorder="1" applyAlignment="1">
      <alignment horizontal="center"/>
    </xf>
    <xf numFmtId="0" fontId="4" fillId="0" borderId="9" xfId="0" applyFont="1" applyBorder="1"/>
    <xf numFmtId="0" fontId="3" fillId="0" borderId="9" xfId="0" applyFont="1" applyBorder="1"/>
    <xf numFmtId="0" fontId="0" fillId="0" borderId="0" xfId="0" applyBorder="1" applyAlignment="1">
      <alignment horizontal="left"/>
    </xf>
    <xf numFmtId="0" fontId="0" fillId="0" borderId="20" xfId="0" applyBorder="1"/>
    <xf numFmtId="0" fontId="0" fillId="0" borderId="11" xfId="0" applyBorder="1"/>
    <xf numFmtId="0" fontId="0" fillId="0" borderId="13" xfId="0" applyBorder="1"/>
    <xf numFmtId="0" fontId="7" fillId="0" borderId="6" xfId="0" applyFont="1" applyBorder="1" applyAlignment="1">
      <alignment wrapText="1"/>
    </xf>
    <xf numFmtId="0" fontId="2" fillId="0" borderId="6" xfId="0" applyFont="1" applyBorder="1" applyAlignment="1">
      <alignment horizontal="center" wrapText="1"/>
    </xf>
    <xf numFmtId="0" fontId="2" fillId="0" borderId="7" xfId="0" applyFont="1" applyBorder="1" applyAlignment="1">
      <alignment horizontal="center"/>
    </xf>
    <xf numFmtId="0" fontId="2" fillId="2" borderId="7" xfId="0" applyFont="1" applyFill="1" applyBorder="1" applyAlignment="1">
      <alignment horizontal="center" wrapText="1"/>
    </xf>
    <xf numFmtId="1" fontId="0" fillId="2" borderId="0" xfId="0" applyNumberFormat="1" applyFill="1" applyBorder="1" applyAlignment="1">
      <alignment horizontal="center"/>
    </xf>
    <xf numFmtId="1" fontId="0" fillId="2" borderId="12" xfId="0" applyNumberFormat="1" applyFill="1" applyBorder="1" applyAlignment="1">
      <alignment horizontal="center"/>
    </xf>
    <xf numFmtId="0" fontId="2" fillId="4" borderId="8" xfId="0" applyFont="1" applyFill="1" applyBorder="1" applyAlignment="1">
      <alignment horizontal="center" wrapText="1"/>
    </xf>
    <xf numFmtId="1" fontId="0" fillId="4" borderId="10" xfId="0" applyNumberFormat="1" applyFill="1" applyBorder="1" applyAlignment="1">
      <alignment horizontal="center"/>
    </xf>
    <xf numFmtId="1" fontId="0" fillId="4" borderId="13" xfId="0" applyNumberFormat="1" applyFill="1" applyBorder="1" applyAlignment="1">
      <alignment horizontal="center"/>
    </xf>
    <xf numFmtId="0" fontId="8" fillId="0" borderId="0" xfId="0" applyFont="1"/>
    <xf numFmtId="0" fontId="9" fillId="0" borderId="0" xfId="0" applyFont="1"/>
    <xf numFmtId="0" fontId="6" fillId="0" borderId="9" xfId="0" applyFont="1" applyBorder="1" applyAlignment="1">
      <alignment horizontal="left" vertical="top" wrapText="1"/>
    </xf>
    <xf numFmtId="0" fontId="6" fillId="0" borderId="0" xfId="0" applyFont="1" applyBorder="1" applyAlignment="1">
      <alignment horizontal="left" vertical="top" wrapText="1"/>
    </xf>
    <xf numFmtId="0" fontId="3" fillId="0" borderId="9" xfId="0" applyFont="1" applyBorder="1" applyAlignment="1">
      <alignment horizontal="left" wrapText="1"/>
    </xf>
    <xf numFmtId="0" fontId="3" fillId="0" borderId="0" xfId="0" applyFont="1" applyBorder="1" applyAlignment="1">
      <alignment horizontal="left" wrapText="1"/>
    </xf>
    <xf numFmtId="0" fontId="0" fillId="0" borderId="0" xfId="0" applyBorder="1" applyAlignment="1">
      <alignment horizontal="left"/>
    </xf>
    <xf numFmtId="0" fontId="0" fillId="0" borderId="9" xfId="0" applyBorder="1" applyAlignment="1">
      <alignment horizontal="left" wrapText="1"/>
    </xf>
    <xf numFmtId="0" fontId="0" fillId="0" borderId="0"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1" xfId="0" applyBorder="1" applyAlignment="1">
      <alignment horizontal="left" wrapText="1"/>
    </xf>
    <xf numFmtId="0" fontId="0" fillId="0" borderId="2" xfId="0" applyBorder="1" applyAlignment="1">
      <alignment horizontal="left" wrapText="1"/>
    </xf>
    <xf numFmtId="0" fontId="4" fillId="0" borderId="9" xfId="0" applyFont="1" applyBorder="1" applyAlignment="1">
      <alignment horizontal="center"/>
    </xf>
    <xf numFmtId="0" fontId="4" fillId="0" borderId="0" xfId="0" applyFont="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
  <sheetViews>
    <sheetView tabSelected="1" workbookViewId="0">
      <selection activeCell="A7" sqref="A7"/>
    </sheetView>
  </sheetViews>
  <sheetFormatPr defaultRowHeight="15" x14ac:dyDescent="0.25"/>
  <cols>
    <col min="1" max="1" width="18.28515625" customWidth="1"/>
    <col min="2" max="2" width="15.28515625" customWidth="1"/>
    <col min="3" max="3" width="11" customWidth="1"/>
    <col min="4" max="4" width="11.42578125" customWidth="1"/>
    <col min="5" max="5" width="11.7109375" customWidth="1"/>
    <col min="6" max="6" width="13.7109375" customWidth="1"/>
    <col min="7" max="7" width="14.42578125" customWidth="1"/>
    <col min="8" max="8" width="17.85546875" customWidth="1"/>
    <col min="9" max="9" width="16" customWidth="1"/>
    <col min="10" max="10" width="14.7109375" customWidth="1"/>
    <col min="11" max="12" width="14.28515625" bestFit="1" customWidth="1"/>
    <col min="13" max="13" width="13" customWidth="1"/>
    <col min="14" max="14" width="14.85546875" customWidth="1"/>
    <col min="15" max="15" width="16" customWidth="1"/>
    <col min="241" max="241" width="25.7109375" customWidth="1"/>
    <col min="242" max="242" width="7.5703125" customWidth="1"/>
    <col min="243" max="243" width="6.28515625" customWidth="1"/>
    <col min="244" max="244" width="6.140625" customWidth="1"/>
    <col min="245" max="246" width="6.7109375" customWidth="1"/>
    <col min="247" max="247" width="6.28515625" customWidth="1"/>
    <col min="248" max="250" width="7.140625" customWidth="1"/>
    <col min="251" max="251" width="6.5703125" customWidth="1"/>
    <col min="252" max="252" width="6.28515625" customWidth="1"/>
    <col min="255" max="255" width="23.42578125" bestFit="1" customWidth="1"/>
    <col min="497" max="497" width="25.7109375" customWidth="1"/>
    <col min="498" max="498" width="7.5703125" customWidth="1"/>
    <col min="499" max="499" width="6.28515625" customWidth="1"/>
    <col min="500" max="500" width="6.140625" customWidth="1"/>
    <col min="501" max="502" width="6.7109375" customWidth="1"/>
    <col min="503" max="503" width="6.28515625" customWidth="1"/>
    <col min="504" max="506" width="7.140625" customWidth="1"/>
    <col min="507" max="507" width="6.5703125" customWidth="1"/>
    <col min="508" max="508" width="6.28515625" customWidth="1"/>
    <col min="511" max="511" width="23.42578125" bestFit="1" customWidth="1"/>
    <col min="753" max="753" width="25.7109375" customWidth="1"/>
    <col min="754" max="754" width="7.5703125" customWidth="1"/>
    <col min="755" max="755" width="6.28515625" customWidth="1"/>
    <col min="756" max="756" width="6.140625" customWidth="1"/>
    <col min="757" max="758" width="6.7109375" customWidth="1"/>
    <col min="759" max="759" width="6.28515625" customWidth="1"/>
    <col min="760" max="762" width="7.140625" customWidth="1"/>
    <col min="763" max="763" width="6.5703125" customWidth="1"/>
    <col min="764" max="764" width="6.28515625" customWidth="1"/>
    <col min="767" max="767" width="23.42578125" bestFit="1" customWidth="1"/>
    <col min="1009" max="1009" width="25.7109375" customWidth="1"/>
    <col min="1010" max="1010" width="7.5703125" customWidth="1"/>
    <col min="1011" max="1011" width="6.28515625" customWidth="1"/>
    <col min="1012" max="1012" width="6.140625" customWidth="1"/>
    <col min="1013" max="1014" width="6.7109375" customWidth="1"/>
    <col min="1015" max="1015" width="6.28515625" customWidth="1"/>
    <col min="1016" max="1018" width="7.140625" customWidth="1"/>
    <col min="1019" max="1019" width="6.5703125" customWidth="1"/>
    <col min="1020" max="1020" width="6.28515625" customWidth="1"/>
    <col min="1023" max="1023" width="23.42578125" bestFit="1" customWidth="1"/>
    <col min="1265" max="1265" width="25.7109375" customWidth="1"/>
    <col min="1266" max="1266" width="7.5703125" customWidth="1"/>
    <col min="1267" max="1267" width="6.28515625" customWidth="1"/>
    <col min="1268" max="1268" width="6.140625" customWidth="1"/>
    <col min="1269" max="1270" width="6.7109375" customWidth="1"/>
    <col min="1271" max="1271" width="6.28515625" customWidth="1"/>
    <col min="1272" max="1274" width="7.140625" customWidth="1"/>
    <col min="1275" max="1275" width="6.5703125" customWidth="1"/>
    <col min="1276" max="1276" width="6.28515625" customWidth="1"/>
    <col min="1279" max="1279" width="23.42578125" bestFit="1" customWidth="1"/>
    <col min="1521" max="1521" width="25.7109375" customWidth="1"/>
    <col min="1522" max="1522" width="7.5703125" customWidth="1"/>
    <col min="1523" max="1523" width="6.28515625" customWidth="1"/>
    <col min="1524" max="1524" width="6.140625" customWidth="1"/>
    <col min="1525" max="1526" width="6.7109375" customWidth="1"/>
    <col min="1527" max="1527" width="6.28515625" customWidth="1"/>
    <col min="1528" max="1530" width="7.140625" customWidth="1"/>
    <col min="1531" max="1531" width="6.5703125" customWidth="1"/>
    <col min="1532" max="1532" width="6.28515625" customWidth="1"/>
    <col min="1535" max="1535" width="23.42578125" bestFit="1" customWidth="1"/>
    <col min="1777" max="1777" width="25.7109375" customWidth="1"/>
    <col min="1778" max="1778" width="7.5703125" customWidth="1"/>
    <col min="1779" max="1779" width="6.28515625" customWidth="1"/>
    <col min="1780" max="1780" width="6.140625" customWidth="1"/>
    <col min="1781" max="1782" width="6.7109375" customWidth="1"/>
    <col min="1783" max="1783" width="6.28515625" customWidth="1"/>
    <col min="1784" max="1786" width="7.140625" customWidth="1"/>
    <col min="1787" max="1787" width="6.5703125" customWidth="1"/>
    <col min="1788" max="1788" width="6.28515625" customWidth="1"/>
    <col min="1791" max="1791" width="23.42578125" bestFit="1" customWidth="1"/>
    <col min="2033" max="2033" width="25.7109375" customWidth="1"/>
    <col min="2034" max="2034" width="7.5703125" customWidth="1"/>
    <col min="2035" max="2035" width="6.28515625" customWidth="1"/>
    <col min="2036" max="2036" width="6.140625" customWidth="1"/>
    <col min="2037" max="2038" width="6.7109375" customWidth="1"/>
    <col min="2039" max="2039" width="6.28515625" customWidth="1"/>
    <col min="2040" max="2042" width="7.140625" customWidth="1"/>
    <col min="2043" max="2043" width="6.5703125" customWidth="1"/>
    <col min="2044" max="2044" width="6.28515625" customWidth="1"/>
    <col min="2047" max="2047" width="23.42578125" bestFit="1" customWidth="1"/>
    <col min="2289" max="2289" width="25.7109375" customWidth="1"/>
    <col min="2290" max="2290" width="7.5703125" customWidth="1"/>
    <col min="2291" max="2291" width="6.28515625" customWidth="1"/>
    <col min="2292" max="2292" width="6.140625" customWidth="1"/>
    <col min="2293" max="2294" width="6.7109375" customWidth="1"/>
    <col min="2295" max="2295" width="6.28515625" customWidth="1"/>
    <col min="2296" max="2298" width="7.140625" customWidth="1"/>
    <col min="2299" max="2299" width="6.5703125" customWidth="1"/>
    <col min="2300" max="2300" width="6.28515625" customWidth="1"/>
    <col min="2303" max="2303" width="23.42578125" bestFit="1" customWidth="1"/>
    <col min="2545" max="2545" width="25.7109375" customWidth="1"/>
    <col min="2546" max="2546" width="7.5703125" customWidth="1"/>
    <col min="2547" max="2547" width="6.28515625" customWidth="1"/>
    <col min="2548" max="2548" width="6.140625" customWidth="1"/>
    <col min="2549" max="2550" width="6.7109375" customWidth="1"/>
    <col min="2551" max="2551" width="6.28515625" customWidth="1"/>
    <col min="2552" max="2554" width="7.140625" customWidth="1"/>
    <col min="2555" max="2555" width="6.5703125" customWidth="1"/>
    <col min="2556" max="2556" width="6.28515625" customWidth="1"/>
    <col min="2559" max="2559" width="23.42578125" bestFit="1" customWidth="1"/>
    <col min="2801" max="2801" width="25.7109375" customWidth="1"/>
    <col min="2802" max="2802" width="7.5703125" customWidth="1"/>
    <col min="2803" max="2803" width="6.28515625" customWidth="1"/>
    <col min="2804" max="2804" width="6.140625" customWidth="1"/>
    <col min="2805" max="2806" width="6.7109375" customWidth="1"/>
    <col min="2807" max="2807" width="6.28515625" customWidth="1"/>
    <col min="2808" max="2810" width="7.140625" customWidth="1"/>
    <col min="2811" max="2811" width="6.5703125" customWidth="1"/>
    <col min="2812" max="2812" width="6.28515625" customWidth="1"/>
    <col min="2815" max="2815" width="23.42578125" bestFit="1" customWidth="1"/>
    <col min="3057" max="3057" width="25.7109375" customWidth="1"/>
    <col min="3058" max="3058" width="7.5703125" customWidth="1"/>
    <col min="3059" max="3059" width="6.28515625" customWidth="1"/>
    <col min="3060" max="3060" width="6.140625" customWidth="1"/>
    <col min="3061" max="3062" width="6.7109375" customWidth="1"/>
    <col min="3063" max="3063" width="6.28515625" customWidth="1"/>
    <col min="3064" max="3066" width="7.140625" customWidth="1"/>
    <col min="3067" max="3067" width="6.5703125" customWidth="1"/>
    <col min="3068" max="3068" width="6.28515625" customWidth="1"/>
    <col min="3071" max="3071" width="23.42578125" bestFit="1" customWidth="1"/>
    <col min="3313" max="3313" width="25.7109375" customWidth="1"/>
    <col min="3314" max="3314" width="7.5703125" customWidth="1"/>
    <col min="3315" max="3315" width="6.28515625" customWidth="1"/>
    <col min="3316" max="3316" width="6.140625" customWidth="1"/>
    <col min="3317" max="3318" width="6.7109375" customWidth="1"/>
    <col min="3319" max="3319" width="6.28515625" customWidth="1"/>
    <col min="3320" max="3322" width="7.140625" customWidth="1"/>
    <col min="3323" max="3323" width="6.5703125" customWidth="1"/>
    <col min="3324" max="3324" width="6.28515625" customWidth="1"/>
    <col min="3327" max="3327" width="23.42578125" bestFit="1" customWidth="1"/>
    <col min="3569" max="3569" width="25.7109375" customWidth="1"/>
    <col min="3570" max="3570" width="7.5703125" customWidth="1"/>
    <col min="3571" max="3571" width="6.28515625" customWidth="1"/>
    <col min="3572" max="3572" width="6.140625" customWidth="1"/>
    <col min="3573" max="3574" width="6.7109375" customWidth="1"/>
    <col min="3575" max="3575" width="6.28515625" customWidth="1"/>
    <col min="3576" max="3578" width="7.140625" customWidth="1"/>
    <col min="3579" max="3579" width="6.5703125" customWidth="1"/>
    <col min="3580" max="3580" width="6.28515625" customWidth="1"/>
    <col min="3583" max="3583" width="23.42578125" bestFit="1" customWidth="1"/>
    <col min="3825" max="3825" width="25.7109375" customWidth="1"/>
    <col min="3826" max="3826" width="7.5703125" customWidth="1"/>
    <col min="3827" max="3827" width="6.28515625" customWidth="1"/>
    <col min="3828" max="3828" width="6.140625" customWidth="1"/>
    <col min="3829" max="3830" width="6.7109375" customWidth="1"/>
    <col min="3831" max="3831" width="6.28515625" customWidth="1"/>
    <col min="3832" max="3834" width="7.140625" customWidth="1"/>
    <col min="3835" max="3835" width="6.5703125" customWidth="1"/>
    <col min="3836" max="3836" width="6.28515625" customWidth="1"/>
    <col min="3839" max="3839" width="23.42578125" bestFit="1" customWidth="1"/>
    <col min="4081" max="4081" width="25.7109375" customWidth="1"/>
    <col min="4082" max="4082" width="7.5703125" customWidth="1"/>
    <col min="4083" max="4083" width="6.28515625" customWidth="1"/>
    <col min="4084" max="4084" width="6.140625" customWidth="1"/>
    <col min="4085" max="4086" width="6.7109375" customWidth="1"/>
    <col min="4087" max="4087" width="6.28515625" customWidth="1"/>
    <col min="4088" max="4090" width="7.140625" customWidth="1"/>
    <col min="4091" max="4091" width="6.5703125" customWidth="1"/>
    <col min="4092" max="4092" width="6.28515625" customWidth="1"/>
    <col min="4095" max="4095" width="23.42578125" bestFit="1" customWidth="1"/>
    <col min="4337" max="4337" width="25.7109375" customWidth="1"/>
    <col min="4338" max="4338" width="7.5703125" customWidth="1"/>
    <col min="4339" max="4339" width="6.28515625" customWidth="1"/>
    <col min="4340" max="4340" width="6.140625" customWidth="1"/>
    <col min="4341" max="4342" width="6.7109375" customWidth="1"/>
    <col min="4343" max="4343" width="6.28515625" customWidth="1"/>
    <col min="4344" max="4346" width="7.140625" customWidth="1"/>
    <col min="4347" max="4347" width="6.5703125" customWidth="1"/>
    <col min="4348" max="4348" width="6.28515625" customWidth="1"/>
    <col min="4351" max="4351" width="23.42578125" bestFit="1" customWidth="1"/>
    <col min="4593" max="4593" width="25.7109375" customWidth="1"/>
    <col min="4594" max="4594" width="7.5703125" customWidth="1"/>
    <col min="4595" max="4595" width="6.28515625" customWidth="1"/>
    <col min="4596" max="4596" width="6.140625" customWidth="1"/>
    <col min="4597" max="4598" width="6.7109375" customWidth="1"/>
    <col min="4599" max="4599" width="6.28515625" customWidth="1"/>
    <col min="4600" max="4602" width="7.140625" customWidth="1"/>
    <col min="4603" max="4603" width="6.5703125" customWidth="1"/>
    <col min="4604" max="4604" width="6.28515625" customWidth="1"/>
    <col min="4607" max="4607" width="23.42578125" bestFit="1" customWidth="1"/>
    <col min="4849" max="4849" width="25.7109375" customWidth="1"/>
    <col min="4850" max="4850" width="7.5703125" customWidth="1"/>
    <col min="4851" max="4851" width="6.28515625" customWidth="1"/>
    <col min="4852" max="4852" width="6.140625" customWidth="1"/>
    <col min="4853" max="4854" width="6.7109375" customWidth="1"/>
    <col min="4855" max="4855" width="6.28515625" customWidth="1"/>
    <col min="4856" max="4858" width="7.140625" customWidth="1"/>
    <col min="4859" max="4859" width="6.5703125" customWidth="1"/>
    <col min="4860" max="4860" width="6.28515625" customWidth="1"/>
    <col min="4863" max="4863" width="23.42578125" bestFit="1" customWidth="1"/>
    <col min="5105" max="5105" width="25.7109375" customWidth="1"/>
    <col min="5106" max="5106" width="7.5703125" customWidth="1"/>
    <col min="5107" max="5107" width="6.28515625" customWidth="1"/>
    <col min="5108" max="5108" width="6.140625" customWidth="1"/>
    <col min="5109" max="5110" width="6.7109375" customWidth="1"/>
    <col min="5111" max="5111" width="6.28515625" customWidth="1"/>
    <col min="5112" max="5114" width="7.140625" customWidth="1"/>
    <col min="5115" max="5115" width="6.5703125" customWidth="1"/>
    <col min="5116" max="5116" width="6.28515625" customWidth="1"/>
    <col min="5119" max="5119" width="23.42578125" bestFit="1" customWidth="1"/>
    <col min="5361" max="5361" width="25.7109375" customWidth="1"/>
    <col min="5362" max="5362" width="7.5703125" customWidth="1"/>
    <col min="5363" max="5363" width="6.28515625" customWidth="1"/>
    <col min="5364" max="5364" width="6.140625" customWidth="1"/>
    <col min="5365" max="5366" width="6.7109375" customWidth="1"/>
    <col min="5367" max="5367" width="6.28515625" customWidth="1"/>
    <col min="5368" max="5370" width="7.140625" customWidth="1"/>
    <col min="5371" max="5371" width="6.5703125" customWidth="1"/>
    <col min="5372" max="5372" width="6.28515625" customWidth="1"/>
    <col min="5375" max="5375" width="23.42578125" bestFit="1" customWidth="1"/>
    <col min="5617" max="5617" width="25.7109375" customWidth="1"/>
    <col min="5618" max="5618" width="7.5703125" customWidth="1"/>
    <col min="5619" max="5619" width="6.28515625" customWidth="1"/>
    <col min="5620" max="5620" width="6.140625" customWidth="1"/>
    <col min="5621" max="5622" width="6.7109375" customWidth="1"/>
    <col min="5623" max="5623" width="6.28515625" customWidth="1"/>
    <col min="5624" max="5626" width="7.140625" customWidth="1"/>
    <col min="5627" max="5627" width="6.5703125" customWidth="1"/>
    <col min="5628" max="5628" width="6.28515625" customWidth="1"/>
    <col min="5631" max="5631" width="23.42578125" bestFit="1" customWidth="1"/>
    <col min="5873" max="5873" width="25.7109375" customWidth="1"/>
    <col min="5874" max="5874" width="7.5703125" customWidth="1"/>
    <col min="5875" max="5875" width="6.28515625" customWidth="1"/>
    <col min="5876" max="5876" width="6.140625" customWidth="1"/>
    <col min="5877" max="5878" width="6.7109375" customWidth="1"/>
    <col min="5879" max="5879" width="6.28515625" customWidth="1"/>
    <col min="5880" max="5882" width="7.140625" customWidth="1"/>
    <col min="5883" max="5883" width="6.5703125" customWidth="1"/>
    <col min="5884" max="5884" width="6.28515625" customWidth="1"/>
    <col min="5887" max="5887" width="23.42578125" bestFit="1" customWidth="1"/>
    <col min="6129" max="6129" width="25.7109375" customWidth="1"/>
    <col min="6130" max="6130" width="7.5703125" customWidth="1"/>
    <col min="6131" max="6131" width="6.28515625" customWidth="1"/>
    <col min="6132" max="6132" width="6.140625" customWidth="1"/>
    <col min="6133" max="6134" width="6.7109375" customWidth="1"/>
    <col min="6135" max="6135" width="6.28515625" customWidth="1"/>
    <col min="6136" max="6138" width="7.140625" customWidth="1"/>
    <col min="6139" max="6139" width="6.5703125" customWidth="1"/>
    <col min="6140" max="6140" width="6.28515625" customWidth="1"/>
    <col min="6143" max="6143" width="23.42578125" bestFit="1" customWidth="1"/>
    <col min="6385" max="6385" width="25.7109375" customWidth="1"/>
    <col min="6386" max="6386" width="7.5703125" customWidth="1"/>
    <col min="6387" max="6387" width="6.28515625" customWidth="1"/>
    <col min="6388" max="6388" width="6.140625" customWidth="1"/>
    <col min="6389" max="6390" width="6.7109375" customWidth="1"/>
    <col min="6391" max="6391" width="6.28515625" customWidth="1"/>
    <col min="6392" max="6394" width="7.140625" customWidth="1"/>
    <col min="6395" max="6395" width="6.5703125" customWidth="1"/>
    <col min="6396" max="6396" width="6.28515625" customWidth="1"/>
    <col min="6399" max="6399" width="23.42578125" bestFit="1" customWidth="1"/>
    <col min="6641" max="6641" width="25.7109375" customWidth="1"/>
    <col min="6642" max="6642" width="7.5703125" customWidth="1"/>
    <col min="6643" max="6643" width="6.28515625" customWidth="1"/>
    <col min="6644" max="6644" width="6.140625" customWidth="1"/>
    <col min="6645" max="6646" width="6.7109375" customWidth="1"/>
    <col min="6647" max="6647" width="6.28515625" customWidth="1"/>
    <col min="6648" max="6650" width="7.140625" customWidth="1"/>
    <col min="6651" max="6651" width="6.5703125" customWidth="1"/>
    <col min="6652" max="6652" width="6.28515625" customWidth="1"/>
    <col min="6655" max="6655" width="23.42578125" bestFit="1" customWidth="1"/>
    <col min="6897" max="6897" width="25.7109375" customWidth="1"/>
    <col min="6898" max="6898" width="7.5703125" customWidth="1"/>
    <col min="6899" max="6899" width="6.28515625" customWidth="1"/>
    <col min="6900" max="6900" width="6.140625" customWidth="1"/>
    <col min="6901" max="6902" width="6.7109375" customWidth="1"/>
    <col min="6903" max="6903" width="6.28515625" customWidth="1"/>
    <col min="6904" max="6906" width="7.140625" customWidth="1"/>
    <col min="6907" max="6907" width="6.5703125" customWidth="1"/>
    <col min="6908" max="6908" width="6.28515625" customWidth="1"/>
    <col min="6911" max="6911" width="23.42578125" bestFit="1" customWidth="1"/>
    <col min="7153" max="7153" width="25.7109375" customWidth="1"/>
    <col min="7154" max="7154" width="7.5703125" customWidth="1"/>
    <col min="7155" max="7155" width="6.28515625" customWidth="1"/>
    <col min="7156" max="7156" width="6.140625" customWidth="1"/>
    <col min="7157" max="7158" width="6.7109375" customWidth="1"/>
    <col min="7159" max="7159" width="6.28515625" customWidth="1"/>
    <col min="7160" max="7162" width="7.140625" customWidth="1"/>
    <col min="7163" max="7163" width="6.5703125" customWidth="1"/>
    <col min="7164" max="7164" width="6.28515625" customWidth="1"/>
    <col min="7167" max="7167" width="23.42578125" bestFit="1" customWidth="1"/>
    <col min="7409" max="7409" width="25.7109375" customWidth="1"/>
    <col min="7410" max="7410" width="7.5703125" customWidth="1"/>
    <col min="7411" max="7411" width="6.28515625" customWidth="1"/>
    <col min="7412" max="7412" width="6.140625" customWidth="1"/>
    <col min="7413" max="7414" width="6.7109375" customWidth="1"/>
    <col min="7415" max="7415" width="6.28515625" customWidth="1"/>
    <col min="7416" max="7418" width="7.140625" customWidth="1"/>
    <col min="7419" max="7419" width="6.5703125" customWidth="1"/>
    <col min="7420" max="7420" width="6.28515625" customWidth="1"/>
    <col min="7423" max="7423" width="23.42578125" bestFit="1" customWidth="1"/>
    <col min="7665" max="7665" width="25.7109375" customWidth="1"/>
    <col min="7666" max="7666" width="7.5703125" customWidth="1"/>
    <col min="7667" max="7667" width="6.28515625" customWidth="1"/>
    <col min="7668" max="7668" width="6.140625" customWidth="1"/>
    <col min="7669" max="7670" width="6.7109375" customWidth="1"/>
    <col min="7671" max="7671" width="6.28515625" customWidth="1"/>
    <col min="7672" max="7674" width="7.140625" customWidth="1"/>
    <col min="7675" max="7675" width="6.5703125" customWidth="1"/>
    <col min="7676" max="7676" width="6.28515625" customWidth="1"/>
    <col min="7679" max="7679" width="23.42578125" bestFit="1" customWidth="1"/>
    <col min="7921" max="7921" width="25.7109375" customWidth="1"/>
    <col min="7922" max="7922" width="7.5703125" customWidth="1"/>
    <col min="7923" max="7923" width="6.28515625" customWidth="1"/>
    <col min="7924" max="7924" width="6.140625" customWidth="1"/>
    <col min="7925" max="7926" width="6.7109375" customWidth="1"/>
    <col min="7927" max="7927" width="6.28515625" customWidth="1"/>
    <col min="7928" max="7930" width="7.140625" customWidth="1"/>
    <col min="7931" max="7931" width="6.5703125" customWidth="1"/>
    <col min="7932" max="7932" width="6.28515625" customWidth="1"/>
    <col min="7935" max="7935" width="23.42578125" bestFit="1" customWidth="1"/>
    <col min="8177" max="8177" width="25.7109375" customWidth="1"/>
    <col min="8178" max="8178" width="7.5703125" customWidth="1"/>
    <col min="8179" max="8179" width="6.28515625" customWidth="1"/>
    <col min="8180" max="8180" width="6.140625" customWidth="1"/>
    <col min="8181" max="8182" width="6.7109375" customWidth="1"/>
    <col min="8183" max="8183" width="6.28515625" customWidth="1"/>
    <col min="8184" max="8186" width="7.140625" customWidth="1"/>
    <col min="8187" max="8187" width="6.5703125" customWidth="1"/>
    <col min="8188" max="8188" width="6.28515625" customWidth="1"/>
    <col min="8191" max="8191" width="23.42578125" bestFit="1" customWidth="1"/>
    <col min="8433" max="8433" width="25.7109375" customWidth="1"/>
    <col min="8434" max="8434" width="7.5703125" customWidth="1"/>
    <col min="8435" max="8435" width="6.28515625" customWidth="1"/>
    <col min="8436" max="8436" width="6.140625" customWidth="1"/>
    <col min="8437" max="8438" width="6.7109375" customWidth="1"/>
    <col min="8439" max="8439" width="6.28515625" customWidth="1"/>
    <col min="8440" max="8442" width="7.140625" customWidth="1"/>
    <col min="8443" max="8443" width="6.5703125" customWidth="1"/>
    <col min="8444" max="8444" width="6.28515625" customWidth="1"/>
    <col min="8447" max="8447" width="23.42578125" bestFit="1" customWidth="1"/>
    <col min="8689" max="8689" width="25.7109375" customWidth="1"/>
    <col min="8690" max="8690" width="7.5703125" customWidth="1"/>
    <col min="8691" max="8691" width="6.28515625" customWidth="1"/>
    <col min="8692" max="8692" width="6.140625" customWidth="1"/>
    <col min="8693" max="8694" width="6.7109375" customWidth="1"/>
    <col min="8695" max="8695" width="6.28515625" customWidth="1"/>
    <col min="8696" max="8698" width="7.140625" customWidth="1"/>
    <col min="8699" max="8699" width="6.5703125" customWidth="1"/>
    <col min="8700" max="8700" width="6.28515625" customWidth="1"/>
    <col min="8703" max="8703" width="23.42578125" bestFit="1" customWidth="1"/>
    <col min="8945" max="8945" width="25.7109375" customWidth="1"/>
    <col min="8946" max="8946" width="7.5703125" customWidth="1"/>
    <col min="8947" max="8947" width="6.28515625" customWidth="1"/>
    <col min="8948" max="8948" width="6.140625" customWidth="1"/>
    <col min="8949" max="8950" width="6.7109375" customWidth="1"/>
    <col min="8951" max="8951" width="6.28515625" customWidth="1"/>
    <col min="8952" max="8954" width="7.140625" customWidth="1"/>
    <col min="8955" max="8955" width="6.5703125" customWidth="1"/>
    <col min="8956" max="8956" width="6.28515625" customWidth="1"/>
    <col min="8959" max="8959" width="23.42578125" bestFit="1" customWidth="1"/>
    <col min="9201" max="9201" width="25.7109375" customWidth="1"/>
    <col min="9202" max="9202" width="7.5703125" customWidth="1"/>
    <col min="9203" max="9203" width="6.28515625" customWidth="1"/>
    <col min="9204" max="9204" width="6.140625" customWidth="1"/>
    <col min="9205" max="9206" width="6.7109375" customWidth="1"/>
    <col min="9207" max="9207" width="6.28515625" customWidth="1"/>
    <col min="9208" max="9210" width="7.140625" customWidth="1"/>
    <col min="9211" max="9211" width="6.5703125" customWidth="1"/>
    <col min="9212" max="9212" width="6.28515625" customWidth="1"/>
    <col min="9215" max="9215" width="23.42578125" bestFit="1" customWidth="1"/>
    <col min="9457" max="9457" width="25.7109375" customWidth="1"/>
    <col min="9458" max="9458" width="7.5703125" customWidth="1"/>
    <col min="9459" max="9459" width="6.28515625" customWidth="1"/>
    <col min="9460" max="9460" width="6.140625" customWidth="1"/>
    <col min="9461" max="9462" width="6.7109375" customWidth="1"/>
    <col min="9463" max="9463" width="6.28515625" customWidth="1"/>
    <col min="9464" max="9466" width="7.140625" customWidth="1"/>
    <col min="9467" max="9467" width="6.5703125" customWidth="1"/>
    <col min="9468" max="9468" width="6.28515625" customWidth="1"/>
    <col min="9471" max="9471" width="23.42578125" bestFit="1" customWidth="1"/>
    <col min="9713" max="9713" width="25.7109375" customWidth="1"/>
    <col min="9714" max="9714" width="7.5703125" customWidth="1"/>
    <col min="9715" max="9715" width="6.28515625" customWidth="1"/>
    <col min="9716" max="9716" width="6.140625" customWidth="1"/>
    <col min="9717" max="9718" width="6.7109375" customWidth="1"/>
    <col min="9719" max="9719" width="6.28515625" customWidth="1"/>
    <col min="9720" max="9722" width="7.140625" customWidth="1"/>
    <col min="9723" max="9723" width="6.5703125" customWidth="1"/>
    <col min="9724" max="9724" width="6.28515625" customWidth="1"/>
    <col min="9727" max="9727" width="23.42578125" bestFit="1" customWidth="1"/>
    <col min="9969" max="9969" width="25.7109375" customWidth="1"/>
    <col min="9970" max="9970" width="7.5703125" customWidth="1"/>
    <col min="9971" max="9971" width="6.28515625" customWidth="1"/>
    <col min="9972" max="9972" width="6.140625" customWidth="1"/>
    <col min="9973" max="9974" width="6.7109375" customWidth="1"/>
    <col min="9975" max="9975" width="6.28515625" customWidth="1"/>
    <col min="9976" max="9978" width="7.140625" customWidth="1"/>
    <col min="9979" max="9979" width="6.5703125" customWidth="1"/>
    <col min="9980" max="9980" width="6.28515625" customWidth="1"/>
    <col min="9983" max="9983" width="23.42578125" bestFit="1" customWidth="1"/>
    <col min="10225" max="10225" width="25.7109375" customWidth="1"/>
    <col min="10226" max="10226" width="7.5703125" customWidth="1"/>
    <col min="10227" max="10227" width="6.28515625" customWidth="1"/>
    <col min="10228" max="10228" width="6.140625" customWidth="1"/>
    <col min="10229" max="10230" width="6.7109375" customWidth="1"/>
    <col min="10231" max="10231" width="6.28515625" customWidth="1"/>
    <col min="10232" max="10234" width="7.140625" customWidth="1"/>
    <col min="10235" max="10235" width="6.5703125" customWidth="1"/>
    <col min="10236" max="10236" width="6.28515625" customWidth="1"/>
    <col min="10239" max="10239" width="23.42578125" bestFit="1" customWidth="1"/>
    <col min="10481" max="10481" width="25.7109375" customWidth="1"/>
    <col min="10482" max="10482" width="7.5703125" customWidth="1"/>
    <col min="10483" max="10483" width="6.28515625" customWidth="1"/>
    <col min="10484" max="10484" width="6.140625" customWidth="1"/>
    <col min="10485" max="10486" width="6.7109375" customWidth="1"/>
    <col min="10487" max="10487" width="6.28515625" customWidth="1"/>
    <col min="10488" max="10490" width="7.140625" customWidth="1"/>
    <col min="10491" max="10491" width="6.5703125" customWidth="1"/>
    <col min="10492" max="10492" width="6.28515625" customWidth="1"/>
    <col min="10495" max="10495" width="23.42578125" bestFit="1" customWidth="1"/>
    <col min="10737" max="10737" width="25.7109375" customWidth="1"/>
    <col min="10738" max="10738" width="7.5703125" customWidth="1"/>
    <col min="10739" max="10739" width="6.28515625" customWidth="1"/>
    <col min="10740" max="10740" width="6.140625" customWidth="1"/>
    <col min="10741" max="10742" width="6.7109375" customWidth="1"/>
    <col min="10743" max="10743" width="6.28515625" customWidth="1"/>
    <col min="10744" max="10746" width="7.140625" customWidth="1"/>
    <col min="10747" max="10747" width="6.5703125" customWidth="1"/>
    <col min="10748" max="10748" width="6.28515625" customWidth="1"/>
    <col min="10751" max="10751" width="23.42578125" bestFit="1" customWidth="1"/>
    <col min="10993" max="10993" width="25.7109375" customWidth="1"/>
    <col min="10994" max="10994" width="7.5703125" customWidth="1"/>
    <col min="10995" max="10995" width="6.28515625" customWidth="1"/>
    <col min="10996" max="10996" width="6.140625" customWidth="1"/>
    <col min="10997" max="10998" width="6.7109375" customWidth="1"/>
    <col min="10999" max="10999" width="6.28515625" customWidth="1"/>
    <col min="11000" max="11002" width="7.140625" customWidth="1"/>
    <col min="11003" max="11003" width="6.5703125" customWidth="1"/>
    <col min="11004" max="11004" width="6.28515625" customWidth="1"/>
    <col min="11007" max="11007" width="23.42578125" bestFit="1" customWidth="1"/>
    <col min="11249" max="11249" width="25.7109375" customWidth="1"/>
    <col min="11250" max="11250" width="7.5703125" customWidth="1"/>
    <col min="11251" max="11251" width="6.28515625" customWidth="1"/>
    <col min="11252" max="11252" width="6.140625" customWidth="1"/>
    <col min="11253" max="11254" width="6.7109375" customWidth="1"/>
    <col min="11255" max="11255" width="6.28515625" customWidth="1"/>
    <col min="11256" max="11258" width="7.140625" customWidth="1"/>
    <col min="11259" max="11259" width="6.5703125" customWidth="1"/>
    <col min="11260" max="11260" width="6.28515625" customWidth="1"/>
    <col min="11263" max="11263" width="23.42578125" bestFit="1" customWidth="1"/>
    <col min="11505" max="11505" width="25.7109375" customWidth="1"/>
    <col min="11506" max="11506" width="7.5703125" customWidth="1"/>
    <col min="11507" max="11507" width="6.28515625" customWidth="1"/>
    <col min="11508" max="11508" width="6.140625" customWidth="1"/>
    <col min="11509" max="11510" width="6.7109375" customWidth="1"/>
    <col min="11511" max="11511" width="6.28515625" customWidth="1"/>
    <col min="11512" max="11514" width="7.140625" customWidth="1"/>
    <col min="11515" max="11515" width="6.5703125" customWidth="1"/>
    <col min="11516" max="11516" width="6.28515625" customWidth="1"/>
    <col min="11519" max="11519" width="23.42578125" bestFit="1" customWidth="1"/>
    <col min="11761" max="11761" width="25.7109375" customWidth="1"/>
    <col min="11762" max="11762" width="7.5703125" customWidth="1"/>
    <col min="11763" max="11763" width="6.28515625" customWidth="1"/>
    <col min="11764" max="11764" width="6.140625" customWidth="1"/>
    <col min="11765" max="11766" width="6.7109375" customWidth="1"/>
    <col min="11767" max="11767" width="6.28515625" customWidth="1"/>
    <col min="11768" max="11770" width="7.140625" customWidth="1"/>
    <col min="11771" max="11771" width="6.5703125" customWidth="1"/>
    <col min="11772" max="11772" width="6.28515625" customWidth="1"/>
    <col min="11775" max="11775" width="23.42578125" bestFit="1" customWidth="1"/>
    <col min="12017" max="12017" width="25.7109375" customWidth="1"/>
    <col min="12018" max="12018" width="7.5703125" customWidth="1"/>
    <col min="12019" max="12019" width="6.28515625" customWidth="1"/>
    <col min="12020" max="12020" width="6.140625" customWidth="1"/>
    <col min="12021" max="12022" width="6.7109375" customWidth="1"/>
    <col min="12023" max="12023" width="6.28515625" customWidth="1"/>
    <col min="12024" max="12026" width="7.140625" customWidth="1"/>
    <col min="12027" max="12027" width="6.5703125" customWidth="1"/>
    <col min="12028" max="12028" width="6.28515625" customWidth="1"/>
    <col min="12031" max="12031" width="23.42578125" bestFit="1" customWidth="1"/>
    <col min="12273" max="12273" width="25.7109375" customWidth="1"/>
    <col min="12274" max="12274" width="7.5703125" customWidth="1"/>
    <col min="12275" max="12275" width="6.28515625" customWidth="1"/>
    <col min="12276" max="12276" width="6.140625" customWidth="1"/>
    <col min="12277" max="12278" width="6.7109375" customWidth="1"/>
    <col min="12279" max="12279" width="6.28515625" customWidth="1"/>
    <col min="12280" max="12282" width="7.140625" customWidth="1"/>
    <col min="12283" max="12283" width="6.5703125" customWidth="1"/>
    <col min="12284" max="12284" width="6.28515625" customWidth="1"/>
    <col min="12287" max="12287" width="23.42578125" bestFit="1" customWidth="1"/>
    <col min="12529" max="12529" width="25.7109375" customWidth="1"/>
    <col min="12530" max="12530" width="7.5703125" customWidth="1"/>
    <col min="12531" max="12531" width="6.28515625" customWidth="1"/>
    <col min="12532" max="12532" width="6.140625" customWidth="1"/>
    <col min="12533" max="12534" width="6.7109375" customWidth="1"/>
    <col min="12535" max="12535" width="6.28515625" customWidth="1"/>
    <col min="12536" max="12538" width="7.140625" customWidth="1"/>
    <col min="12539" max="12539" width="6.5703125" customWidth="1"/>
    <col min="12540" max="12540" width="6.28515625" customWidth="1"/>
    <col min="12543" max="12543" width="23.42578125" bestFit="1" customWidth="1"/>
    <col min="12785" max="12785" width="25.7109375" customWidth="1"/>
    <col min="12786" max="12786" width="7.5703125" customWidth="1"/>
    <col min="12787" max="12787" width="6.28515625" customWidth="1"/>
    <col min="12788" max="12788" width="6.140625" customWidth="1"/>
    <col min="12789" max="12790" width="6.7109375" customWidth="1"/>
    <col min="12791" max="12791" width="6.28515625" customWidth="1"/>
    <col min="12792" max="12794" width="7.140625" customWidth="1"/>
    <col min="12795" max="12795" width="6.5703125" customWidth="1"/>
    <col min="12796" max="12796" width="6.28515625" customWidth="1"/>
    <col min="12799" max="12799" width="23.42578125" bestFit="1" customWidth="1"/>
    <col min="13041" max="13041" width="25.7109375" customWidth="1"/>
    <col min="13042" max="13042" width="7.5703125" customWidth="1"/>
    <col min="13043" max="13043" width="6.28515625" customWidth="1"/>
    <col min="13044" max="13044" width="6.140625" customWidth="1"/>
    <col min="13045" max="13046" width="6.7109375" customWidth="1"/>
    <col min="13047" max="13047" width="6.28515625" customWidth="1"/>
    <col min="13048" max="13050" width="7.140625" customWidth="1"/>
    <col min="13051" max="13051" width="6.5703125" customWidth="1"/>
    <col min="13052" max="13052" width="6.28515625" customWidth="1"/>
    <col min="13055" max="13055" width="23.42578125" bestFit="1" customWidth="1"/>
    <col min="13297" max="13297" width="25.7109375" customWidth="1"/>
    <col min="13298" max="13298" width="7.5703125" customWidth="1"/>
    <col min="13299" max="13299" width="6.28515625" customWidth="1"/>
    <col min="13300" max="13300" width="6.140625" customWidth="1"/>
    <col min="13301" max="13302" width="6.7109375" customWidth="1"/>
    <col min="13303" max="13303" width="6.28515625" customWidth="1"/>
    <col min="13304" max="13306" width="7.140625" customWidth="1"/>
    <col min="13307" max="13307" width="6.5703125" customWidth="1"/>
    <col min="13308" max="13308" width="6.28515625" customWidth="1"/>
    <col min="13311" max="13311" width="23.42578125" bestFit="1" customWidth="1"/>
    <col min="13553" max="13553" width="25.7109375" customWidth="1"/>
    <col min="13554" max="13554" width="7.5703125" customWidth="1"/>
    <col min="13555" max="13555" width="6.28515625" customWidth="1"/>
    <col min="13556" max="13556" width="6.140625" customWidth="1"/>
    <col min="13557" max="13558" width="6.7109375" customWidth="1"/>
    <col min="13559" max="13559" width="6.28515625" customWidth="1"/>
    <col min="13560" max="13562" width="7.140625" customWidth="1"/>
    <col min="13563" max="13563" width="6.5703125" customWidth="1"/>
    <col min="13564" max="13564" width="6.28515625" customWidth="1"/>
    <col min="13567" max="13567" width="23.42578125" bestFit="1" customWidth="1"/>
    <col min="13809" max="13809" width="25.7109375" customWidth="1"/>
    <col min="13810" max="13810" width="7.5703125" customWidth="1"/>
    <col min="13811" max="13811" width="6.28515625" customWidth="1"/>
    <col min="13812" max="13812" width="6.140625" customWidth="1"/>
    <col min="13813" max="13814" width="6.7109375" customWidth="1"/>
    <col min="13815" max="13815" width="6.28515625" customWidth="1"/>
    <col min="13816" max="13818" width="7.140625" customWidth="1"/>
    <col min="13819" max="13819" width="6.5703125" customWidth="1"/>
    <col min="13820" max="13820" width="6.28515625" customWidth="1"/>
    <col min="13823" max="13823" width="23.42578125" bestFit="1" customWidth="1"/>
    <col min="14065" max="14065" width="25.7109375" customWidth="1"/>
    <col min="14066" max="14066" width="7.5703125" customWidth="1"/>
    <col min="14067" max="14067" width="6.28515625" customWidth="1"/>
    <col min="14068" max="14068" width="6.140625" customWidth="1"/>
    <col min="14069" max="14070" width="6.7109375" customWidth="1"/>
    <col min="14071" max="14071" width="6.28515625" customWidth="1"/>
    <col min="14072" max="14074" width="7.140625" customWidth="1"/>
    <col min="14075" max="14075" width="6.5703125" customWidth="1"/>
    <col min="14076" max="14076" width="6.28515625" customWidth="1"/>
    <col min="14079" max="14079" width="23.42578125" bestFit="1" customWidth="1"/>
    <col min="14321" max="14321" width="25.7109375" customWidth="1"/>
    <col min="14322" max="14322" width="7.5703125" customWidth="1"/>
    <col min="14323" max="14323" width="6.28515625" customWidth="1"/>
    <col min="14324" max="14324" width="6.140625" customWidth="1"/>
    <col min="14325" max="14326" width="6.7109375" customWidth="1"/>
    <col min="14327" max="14327" width="6.28515625" customWidth="1"/>
    <col min="14328" max="14330" width="7.140625" customWidth="1"/>
    <col min="14331" max="14331" width="6.5703125" customWidth="1"/>
    <col min="14332" max="14332" width="6.28515625" customWidth="1"/>
    <col min="14335" max="14335" width="23.42578125" bestFit="1" customWidth="1"/>
    <col min="14577" max="14577" width="25.7109375" customWidth="1"/>
    <col min="14578" max="14578" width="7.5703125" customWidth="1"/>
    <col min="14579" max="14579" width="6.28515625" customWidth="1"/>
    <col min="14580" max="14580" width="6.140625" customWidth="1"/>
    <col min="14581" max="14582" width="6.7109375" customWidth="1"/>
    <col min="14583" max="14583" width="6.28515625" customWidth="1"/>
    <col min="14584" max="14586" width="7.140625" customWidth="1"/>
    <col min="14587" max="14587" width="6.5703125" customWidth="1"/>
    <col min="14588" max="14588" width="6.28515625" customWidth="1"/>
    <col min="14591" max="14591" width="23.42578125" bestFit="1" customWidth="1"/>
    <col min="14833" max="14833" width="25.7109375" customWidth="1"/>
    <col min="14834" max="14834" width="7.5703125" customWidth="1"/>
    <col min="14835" max="14835" width="6.28515625" customWidth="1"/>
    <col min="14836" max="14836" width="6.140625" customWidth="1"/>
    <col min="14837" max="14838" width="6.7109375" customWidth="1"/>
    <col min="14839" max="14839" width="6.28515625" customWidth="1"/>
    <col min="14840" max="14842" width="7.140625" customWidth="1"/>
    <col min="14843" max="14843" width="6.5703125" customWidth="1"/>
    <col min="14844" max="14844" width="6.28515625" customWidth="1"/>
    <col min="14847" max="14847" width="23.42578125" bestFit="1" customWidth="1"/>
    <col min="15089" max="15089" width="25.7109375" customWidth="1"/>
    <col min="15090" max="15090" width="7.5703125" customWidth="1"/>
    <col min="15091" max="15091" width="6.28515625" customWidth="1"/>
    <col min="15092" max="15092" width="6.140625" customWidth="1"/>
    <col min="15093" max="15094" width="6.7109375" customWidth="1"/>
    <col min="15095" max="15095" width="6.28515625" customWidth="1"/>
    <col min="15096" max="15098" width="7.140625" customWidth="1"/>
    <col min="15099" max="15099" width="6.5703125" customWidth="1"/>
    <col min="15100" max="15100" width="6.28515625" customWidth="1"/>
    <col min="15103" max="15103" width="23.42578125" bestFit="1" customWidth="1"/>
    <col min="15345" max="15345" width="25.7109375" customWidth="1"/>
    <col min="15346" max="15346" width="7.5703125" customWidth="1"/>
    <col min="15347" max="15347" width="6.28515625" customWidth="1"/>
    <col min="15348" max="15348" width="6.140625" customWidth="1"/>
    <col min="15349" max="15350" width="6.7109375" customWidth="1"/>
    <col min="15351" max="15351" width="6.28515625" customWidth="1"/>
    <col min="15352" max="15354" width="7.140625" customWidth="1"/>
    <col min="15355" max="15355" width="6.5703125" customWidth="1"/>
    <col min="15356" max="15356" width="6.28515625" customWidth="1"/>
    <col min="15359" max="15359" width="23.42578125" bestFit="1" customWidth="1"/>
    <col min="15601" max="15601" width="25.7109375" customWidth="1"/>
    <col min="15602" max="15602" width="7.5703125" customWidth="1"/>
    <col min="15603" max="15603" width="6.28515625" customWidth="1"/>
    <col min="15604" max="15604" width="6.140625" customWidth="1"/>
    <col min="15605" max="15606" width="6.7109375" customWidth="1"/>
    <col min="15607" max="15607" width="6.28515625" customWidth="1"/>
    <col min="15608" max="15610" width="7.140625" customWidth="1"/>
    <col min="15611" max="15611" width="6.5703125" customWidth="1"/>
    <col min="15612" max="15612" width="6.28515625" customWidth="1"/>
    <col min="15615" max="15615" width="23.42578125" bestFit="1" customWidth="1"/>
    <col min="15857" max="15857" width="25.7109375" customWidth="1"/>
    <col min="15858" max="15858" width="7.5703125" customWidth="1"/>
    <col min="15859" max="15859" width="6.28515625" customWidth="1"/>
    <col min="15860" max="15860" width="6.140625" customWidth="1"/>
    <col min="15861" max="15862" width="6.7109375" customWidth="1"/>
    <col min="15863" max="15863" width="6.28515625" customWidth="1"/>
    <col min="15864" max="15866" width="7.140625" customWidth="1"/>
    <col min="15867" max="15867" width="6.5703125" customWidth="1"/>
    <col min="15868" max="15868" width="6.28515625" customWidth="1"/>
    <col min="15871" max="15871" width="23.42578125" bestFit="1" customWidth="1"/>
    <col min="16113" max="16113" width="25.7109375" customWidth="1"/>
    <col min="16114" max="16114" width="7.5703125" customWidth="1"/>
    <col min="16115" max="16115" width="6.28515625" customWidth="1"/>
    <col min="16116" max="16116" width="6.140625" customWidth="1"/>
    <col min="16117" max="16118" width="6.7109375" customWidth="1"/>
    <col min="16119" max="16119" width="6.28515625" customWidth="1"/>
    <col min="16120" max="16122" width="7.140625" customWidth="1"/>
    <col min="16123" max="16123" width="6.5703125" customWidth="1"/>
    <col min="16124" max="16124" width="6.28515625" customWidth="1"/>
    <col min="16127" max="16127" width="23.42578125" bestFit="1" customWidth="1"/>
  </cols>
  <sheetData>
    <row r="1" spans="1:28" ht="21" x14ac:dyDescent="0.35">
      <c r="A1" s="62" t="s">
        <v>46</v>
      </c>
      <c r="B1" s="62"/>
      <c r="C1" s="62"/>
      <c r="D1" s="63"/>
      <c r="E1" s="63"/>
    </row>
    <row r="2" spans="1:28" ht="21.75" thickBot="1" x14ac:dyDescent="0.4">
      <c r="A2" s="63" t="s">
        <v>45</v>
      </c>
      <c r="B2" s="62"/>
      <c r="C2" s="62"/>
      <c r="D2" s="63"/>
      <c r="E2" s="63"/>
    </row>
    <row r="3" spans="1:28" s="1" customFormat="1" ht="105" x14ac:dyDescent="0.25">
      <c r="A3" s="53" t="s">
        <v>35</v>
      </c>
      <c r="B3" s="13" t="s">
        <v>39</v>
      </c>
      <c r="C3" s="13" t="s">
        <v>0</v>
      </c>
      <c r="D3" s="13" t="s">
        <v>1</v>
      </c>
      <c r="E3" s="13" t="s">
        <v>20</v>
      </c>
      <c r="F3" s="13" t="s">
        <v>37</v>
      </c>
      <c r="G3" s="13" t="s">
        <v>32</v>
      </c>
      <c r="H3" s="13" t="s">
        <v>40</v>
      </c>
      <c r="I3" s="13" t="s">
        <v>21</v>
      </c>
      <c r="J3" s="56" t="s">
        <v>44</v>
      </c>
      <c r="K3" s="13" t="s">
        <v>41</v>
      </c>
      <c r="L3" s="13" t="s">
        <v>31</v>
      </c>
      <c r="M3" s="13" t="s">
        <v>33</v>
      </c>
      <c r="N3" s="59" t="s">
        <v>43</v>
      </c>
    </row>
    <row r="4" spans="1:28" ht="26.25" customHeight="1" x14ac:dyDescent="0.25">
      <c r="A4" s="15" t="s">
        <v>36</v>
      </c>
      <c r="B4" s="16">
        <v>1</v>
      </c>
      <c r="C4" s="16">
        <v>1</v>
      </c>
      <c r="D4" s="16">
        <f>C4*2000</f>
        <v>2000</v>
      </c>
      <c r="E4" s="16">
        <v>0.45</v>
      </c>
      <c r="F4" s="16">
        <v>4730</v>
      </c>
      <c r="G4" s="16">
        <f>D4*F4/1000000</f>
        <v>9.4600000000000009</v>
      </c>
      <c r="H4" s="17">
        <f>1.008*B4</f>
        <v>1.008</v>
      </c>
      <c r="I4" s="17">
        <f>H4/G4</f>
        <v>0.10655391120507399</v>
      </c>
      <c r="J4" s="57">
        <f>I4*2000</f>
        <v>213.10782241014797</v>
      </c>
      <c r="K4" s="16">
        <v>0</v>
      </c>
      <c r="L4" s="17">
        <f>H4+K4</f>
        <v>1.008</v>
      </c>
      <c r="M4" s="17">
        <f>L4/G4</f>
        <v>0.10655391120507399</v>
      </c>
      <c r="N4" s="60">
        <f>M4*2000</f>
        <v>213.10782241014797</v>
      </c>
      <c r="Q4" t="s">
        <v>42</v>
      </c>
    </row>
    <row r="5" spans="1:28" ht="85.5" customHeight="1" x14ac:dyDescent="0.25">
      <c r="A5" s="15" t="s">
        <v>47</v>
      </c>
      <c r="B5" s="16">
        <v>2.2000000000000002</v>
      </c>
      <c r="C5" s="16">
        <f>1/1</f>
        <v>1</v>
      </c>
      <c r="D5" s="16">
        <f>C5*2000</f>
        <v>2000</v>
      </c>
      <c r="E5" s="16">
        <v>0.06</v>
      </c>
      <c r="F5" s="16">
        <v>7990</v>
      </c>
      <c r="G5" s="17">
        <f>D5*F5/1000000</f>
        <v>15.98</v>
      </c>
      <c r="H5" s="17">
        <f t="shared" ref="H5:H6" si="0">1.008*B5</f>
        <v>2.2176</v>
      </c>
      <c r="I5" s="17">
        <f t="shared" ref="I5:I6" si="1">H5/G5</f>
        <v>0.13877346683354191</v>
      </c>
      <c r="J5" s="57">
        <f>I5*2000</f>
        <v>277.54693366708381</v>
      </c>
      <c r="K5" s="18">
        <f>G9</f>
        <v>0.19114382140777095</v>
      </c>
      <c r="L5" s="17">
        <f>H5+K5</f>
        <v>2.408743821407771</v>
      </c>
      <c r="M5" s="17">
        <f>L5/G5</f>
        <v>0.1507349074723261</v>
      </c>
      <c r="N5" s="60">
        <f t="shared" ref="N5:N6" si="2">M5*2000</f>
        <v>301.46981494465217</v>
      </c>
    </row>
    <row r="6" spans="1:28" ht="83.25" customHeight="1" thickBot="1" x14ac:dyDescent="0.3">
      <c r="A6" s="19" t="s">
        <v>48</v>
      </c>
      <c r="B6" s="33">
        <f>B5/(1-A13)</f>
        <v>2.9333333333333336</v>
      </c>
      <c r="C6" s="21">
        <f>1/1</f>
        <v>1</v>
      </c>
      <c r="D6" s="21">
        <f>C6*2000</f>
        <v>2000</v>
      </c>
      <c r="E6" s="21">
        <v>0.06</v>
      </c>
      <c r="F6" s="21">
        <v>7990</v>
      </c>
      <c r="G6" s="21">
        <f>D6*F6/1000000</f>
        <v>15.98</v>
      </c>
      <c r="H6" s="20">
        <f t="shared" si="0"/>
        <v>2.9568000000000003</v>
      </c>
      <c r="I6" s="20">
        <f t="shared" si="1"/>
        <v>0.18503128911138925</v>
      </c>
      <c r="J6" s="58">
        <f>I6*2000</f>
        <v>370.06257822277848</v>
      </c>
      <c r="K6" s="22">
        <f>G9</f>
        <v>0.19114382140777095</v>
      </c>
      <c r="L6" s="20">
        <f>H6+K6</f>
        <v>3.1479438214077713</v>
      </c>
      <c r="M6" s="20">
        <f>L6/G6</f>
        <v>0.19699272975017343</v>
      </c>
      <c r="N6" s="61">
        <f t="shared" si="2"/>
        <v>393.98545950034685</v>
      </c>
    </row>
    <row r="7" spans="1:28" ht="26.25" customHeight="1" thickBot="1" x14ac:dyDescent="0.3"/>
    <row r="8" spans="1:28" ht="93" customHeight="1" x14ac:dyDescent="0.25">
      <c r="A8" s="54" t="s">
        <v>26</v>
      </c>
      <c r="B8" s="13" t="s">
        <v>23</v>
      </c>
      <c r="C8" s="13" t="s">
        <v>30</v>
      </c>
      <c r="D8" s="13" t="s">
        <v>34</v>
      </c>
      <c r="E8" s="55" t="s">
        <v>22</v>
      </c>
      <c r="F8" s="13" t="s">
        <v>24</v>
      </c>
      <c r="G8" s="13" t="s">
        <v>29</v>
      </c>
      <c r="H8" s="14" t="s">
        <v>38</v>
      </c>
      <c r="J8" s="71" t="s">
        <v>2</v>
      </c>
      <c r="K8" s="72"/>
      <c r="L8" s="72"/>
      <c r="M8" s="72"/>
      <c r="N8" s="72"/>
      <c r="O8" s="72"/>
      <c r="P8" s="72"/>
      <c r="Q8" s="72"/>
      <c r="R8" s="72"/>
      <c r="S8" s="72"/>
      <c r="T8" s="72"/>
      <c r="U8" s="73"/>
      <c r="V8" s="34"/>
      <c r="W8" s="34"/>
      <c r="X8" s="34"/>
      <c r="Y8" s="34"/>
      <c r="Z8" s="34"/>
      <c r="AA8" s="34"/>
      <c r="AB8" s="35"/>
    </row>
    <row r="9" spans="1:28" ht="30.75" customHeight="1" thickBot="1" x14ac:dyDescent="0.3">
      <c r="A9" s="23" t="s">
        <v>27</v>
      </c>
      <c r="B9" s="24">
        <v>3800</v>
      </c>
      <c r="C9" s="25">
        <f>947.81712*B9</f>
        <v>3601705.0560000003</v>
      </c>
      <c r="D9" s="25">
        <f>C9*(1/1.10231)</f>
        <v>3267415.7505601877</v>
      </c>
      <c r="E9" s="26">
        <f>D9/1000000</f>
        <v>3.2674157505601875</v>
      </c>
      <c r="F9" s="24">
        <v>117</v>
      </c>
      <c r="G9" s="26">
        <f>F9*E9/2000</f>
        <v>0.19114382140777095</v>
      </c>
      <c r="H9" s="27">
        <f>G9/15.5</f>
        <v>1.2331859445662641E-2</v>
      </c>
      <c r="I9" s="11"/>
      <c r="J9" s="74" t="s">
        <v>3</v>
      </c>
      <c r="K9" s="75"/>
      <c r="L9" s="75"/>
      <c r="M9" s="75"/>
      <c r="N9" s="75"/>
      <c r="O9" s="75"/>
      <c r="P9" s="75"/>
      <c r="Q9" s="75"/>
      <c r="R9" s="75"/>
      <c r="S9" s="75"/>
      <c r="T9" s="75"/>
      <c r="U9" s="76"/>
      <c r="V9" s="24"/>
      <c r="W9" s="24"/>
      <c r="X9" s="24"/>
      <c r="Y9" s="24"/>
      <c r="Z9" s="24"/>
      <c r="AA9" s="24"/>
      <c r="AB9" s="36"/>
    </row>
    <row r="10" spans="1:28" ht="31.5" thickTop="1" thickBot="1" x14ac:dyDescent="0.3">
      <c r="A10" s="28" t="s">
        <v>28</v>
      </c>
      <c r="B10" s="29">
        <v>3800</v>
      </c>
      <c r="C10" s="30">
        <f>947.81712*B10</f>
        <v>3601705.0560000003</v>
      </c>
      <c r="D10" s="30">
        <f>C10*(1/1.10231)</f>
        <v>3267415.7505601877</v>
      </c>
      <c r="E10" s="31">
        <f>D10/1000000</f>
        <v>3.2674157505601875</v>
      </c>
      <c r="F10" s="29">
        <v>213</v>
      </c>
      <c r="G10" s="31">
        <f>F10*E10/2000</f>
        <v>0.34797977743465996</v>
      </c>
      <c r="H10" s="32">
        <f>G10/15.5</f>
        <v>2.2450308221590966E-2</v>
      </c>
      <c r="I10" s="11"/>
      <c r="J10" s="37"/>
      <c r="K10" s="2"/>
      <c r="L10" s="2"/>
      <c r="M10" s="2"/>
      <c r="N10" s="2"/>
      <c r="O10" s="2"/>
      <c r="P10" s="2"/>
      <c r="Q10" s="2"/>
      <c r="R10" s="2"/>
      <c r="S10" s="2"/>
      <c r="T10" s="2"/>
      <c r="U10" s="2"/>
      <c r="V10" s="24"/>
      <c r="W10" s="24"/>
      <c r="X10" s="24"/>
      <c r="Y10" s="24"/>
      <c r="Z10" s="24"/>
      <c r="AA10" s="24"/>
      <c r="AB10" s="36"/>
    </row>
    <row r="11" spans="1:28" x14ac:dyDescent="0.25">
      <c r="J11" s="77"/>
      <c r="K11" s="78"/>
      <c r="L11" s="78"/>
      <c r="M11" s="78"/>
      <c r="N11" s="78"/>
      <c r="O11" s="78"/>
      <c r="P11" s="78"/>
      <c r="Q11" s="78"/>
      <c r="R11" s="78"/>
      <c r="S11" s="78"/>
      <c r="T11" s="78"/>
      <c r="U11" s="78"/>
      <c r="V11" s="24"/>
      <c r="W11" s="24"/>
      <c r="X11" s="24"/>
      <c r="Y11" s="24"/>
      <c r="Z11" s="24"/>
      <c r="AA11" s="24"/>
      <c r="AB11" s="36"/>
    </row>
    <row r="12" spans="1:28" ht="30" x14ac:dyDescent="0.25">
      <c r="A12" s="1" t="s">
        <v>25</v>
      </c>
      <c r="J12" s="77" t="s">
        <v>4</v>
      </c>
      <c r="K12" s="78"/>
      <c r="L12" s="78"/>
      <c r="M12" s="78"/>
      <c r="N12" s="78"/>
      <c r="O12" s="78"/>
      <c r="P12" s="78"/>
      <c r="Q12" s="78"/>
      <c r="R12" s="78"/>
      <c r="S12" s="78"/>
      <c r="T12" s="78"/>
      <c r="U12" s="78"/>
      <c r="V12" s="24"/>
      <c r="W12" s="24"/>
      <c r="X12" s="24"/>
      <c r="Y12" s="24"/>
      <c r="Z12" s="24"/>
      <c r="AA12" s="24"/>
      <c r="AB12" s="36"/>
    </row>
    <row r="13" spans="1:28" ht="15.75" thickBot="1" x14ac:dyDescent="0.3">
      <c r="A13" s="12">
        <v>0.25</v>
      </c>
      <c r="J13" s="38"/>
      <c r="K13" s="39"/>
      <c r="L13" s="39"/>
      <c r="M13" s="39"/>
      <c r="N13" s="39"/>
      <c r="O13" s="39"/>
      <c r="P13" s="39"/>
      <c r="Q13" s="39"/>
      <c r="R13" s="39"/>
      <c r="S13" s="39"/>
      <c r="T13" s="39"/>
      <c r="U13" s="39"/>
      <c r="V13" s="24"/>
      <c r="W13" s="24"/>
      <c r="X13" s="24"/>
      <c r="Y13" s="24"/>
      <c r="Z13" s="24"/>
      <c r="AA13" s="24"/>
      <c r="AB13" s="36"/>
    </row>
    <row r="14" spans="1:28" ht="47.25" customHeight="1" x14ac:dyDescent="0.25">
      <c r="E14" s="11"/>
      <c r="J14" s="40" t="s">
        <v>5</v>
      </c>
      <c r="K14" s="3">
        <v>0</v>
      </c>
      <c r="L14" s="3">
        <v>6</v>
      </c>
      <c r="M14" s="3">
        <v>7</v>
      </c>
      <c r="N14" s="3">
        <v>8</v>
      </c>
      <c r="O14" s="3">
        <v>10</v>
      </c>
      <c r="P14" s="4">
        <v>15</v>
      </c>
      <c r="Q14" s="4">
        <v>20</v>
      </c>
      <c r="R14" s="4">
        <v>25</v>
      </c>
      <c r="S14" s="4">
        <v>30</v>
      </c>
      <c r="T14" s="4">
        <v>35</v>
      </c>
      <c r="U14" s="4">
        <v>40</v>
      </c>
      <c r="V14" s="4">
        <v>45</v>
      </c>
      <c r="W14" s="4">
        <v>50</v>
      </c>
      <c r="X14" s="4">
        <v>51</v>
      </c>
      <c r="Y14" s="4">
        <v>52</v>
      </c>
      <c r="Z14" s="4">
        <v>53</v>
      </c>
      <c r="AA14" s="4">
        <v>55</v>
      </c>
      <c r="AB14" s="44">
        <v>60</v>
      </c>
    </row>
    <row r="15" spans="1:28" ht="55.5" customHeight="1" thickBot="1" x14ac:dyDescent="0.3">
      <c r="G15" s="11"/>
      <c r="J15" s="41" t="s">
        <v>6</v>
      </c>
      <c r="K15" s="6">
        <v>8500</v>
      </c>
      <c r="L15" s="5">
        <f t="shared" ref="L15:AB15" si="3">$K$15-($K$15*L14/100)</f>
        <v>7990</v>
      </c>
      <c r="M15" s="5">
        <f t="shared" si="3"/>
        <v>7905</v>
      </c>
      <c r="N15" s="5">
        <f t="shared" si="3"/>
        <v>7820</v>
      </c>
      <c r="O15" s="5">
        <f t="shared" si="3"/>
        <v>7650</v>
      </c>
      <c r="P15" s="5">
        <f t="shared" si="3"/>
        <v>7225</v>
      </c>
      <c r="Q15" s="5">
        <f t="shared" si="3"/>
        <v>6800</v>
      </c>
      <c r="R15" s="5">
        <f t="shared" si="3"/>
        <v>6375</v>
      </c>
      <c r="S15" s="5">
        <f t="shared" si="3"/>
        <v>5950</v>
      </c>
      <c r="T15" s="5">
        <f t="shared" si="3"/>
        <v>5525</v>
      </c>
      <c r="U15" s="5">
        <f t="shared" si="3"/>
        <v>5100</v>
      </c>
      <c r="V15" s="5">
        <f t="shared" si="3"/>
        <v>4675</v>
      </c>
      <c r="W15" s="5">
        <f t="shared" si="3"/>
        <v>4250</v>
      </c>
      <c r="X15" s="5">
        <f t="shared" si="3"/>
        <v>4165</v>
      </c>
      <c r="Y15" s="5">
        <f t="shared" si="3"/>
        <v>4080</v>
      </c>
      <c r="Z15" s="5">
        <f t="shared" si="3"/>
        <v>3995</v>
      </c>
      <c r="AA15" s="5">
        <f t="shared" si="3"/>
        <v>3825</v>
      </c>
      <c r="AB15" s="45">
        <f t="shared" si="3"/>
        <v>3400</v>
      </c>
    </row>
    <row r="16" spans="1:28" ht="26.25" x14ac:dyDescent="0.25">
      <c r="J16" s="42" t="s">
        <v>7</v>
      </c>
      <c r="K16" s="7">
        <f t="shared" ref="K16:P16" si="4">K15-((K14/100)*1050)</f>
        <v>8500</v>
      </c>
      <c r="L16" s="7">
        <f t="shared" si="4"/>
        <v>7927</v>
      </c>
      <c r="M16" s="7">
        <f t="shared" si="4"/>
        <v>7831.5</v>
      </c>
      <c r="N16" s="7">
        <f t="shared" si="4"/>
        <v>7736</v>
      </c>
      <c r="O16" s="7">
        <f t="shared" si="4"/>
        <v>7545</v>
      </c>
      <c r="P16" s="7">
        <f t="shared" si="4"/>
        <v>7067.5</v>
      </c>
      <c r="Q16" s="7">
        <f t="shared" ref="Q16:AB16" si="5">Q15-((Q14/100)*1050)</f>
        <v>6590</v>
      </c>
      <c r="R16" s="7">
        <f t="shared" si="5"/>
        <v>6112.5</v>
      </c>
      <c r="S16" s="7">
        <f t="shared" si="5"/>
        <v>5635</v>
      </c>
      <c r="T16" s="7">
        <f t="shared" si="5"/>
        <v>5157.5</v>
      </c>
      <c r="U16" s="7">
        <f t="shared" si="5"/>
        <v>4680</v>
      </c>
      <c r="V16" s="7">
        <f t="shared" si="5"/>
        <v>4202.5</v>
      </c>
      <c r="W16" s="7">
        <f t="shared" si="5"/>
        <v>3725</v>
      </c>
      <c r="X16" s="7">
        <f>X15-((X14/100)*1050)</f>
        <v>3629.5</v>
      </c>
      <c r="Y16" s="7">
        <f>Y15-((Y14/100)*1050)</f>
        <v>3534</v>
      </c>
      <c r="Z16" s="7">
        <f t="shared" si="5"/>
        <v>3438.5</v>
      </c>
      <c r="AA16" s="7">
        <f t="shared" si="5"/>
        <v>3247.5</v>
      </c>
      <c r="AB16" s="46">
        <f t="shared" si="5"/>
        <v>2770</v>
      </c>
    </row>
    <row r="17" spans="7:28" x14ac:dyDescent="0.25">
      <c r="J17" s="47" t="s">
        <v>8</v>
      </c>
      <c r="K17" s="24"/>
      <c r="L17" s="24"/>
      <c r="M17" s="24"/>
      <c r="N17" s="24"/>
      <c r="O17" s="24"/>
      <c r="P17" s="24"/>
      <c r="Q17" s="24"/>
      <c r="R17" s="24"/>
      <c r="S17" s="24"/>
      <c r="T17" s="24"/>
      <c r="U17" s="24"/>
      <c r="V17" s="24"/>
      <c r="W17" s="24"/>
      <c r="X17" s="24"/>
      <c r="Y17" s="24"/>
      <c r="Z17" s="24"/>
      <c r="AA17" s="24"/>
      <c r="AB17" s="36"/>
    </row>
    <row r="18" spans="7:28" x14ac:dyDescent="0.25">
      <c r="J18" s="48" t="s">
        <v>9</v>
      </c>
      <c r="K18" s="24"/>
      <c r="L18" s="24"/>
      <c r="M18" s="24"/>
      <c r="N18" s="24"/>
      <c r="O18" s="24"/>
      <c r="P18" s="24"/>
      <c r="Q18" s="24"/>
      <c r="R18" s="24"/>
      <c r="S18" s="24"/>
      <c r="T18" s="24"/>
      <c r="U18" s="24"/>
      <c r="V18" s="24"/>
      <c r="W18" s="24"/>
      <c r="X18" s="24"/>
      <c r="Y18" s="24"/>
      <c r="Z18" s="24"/>
      <c r="AA18" s="24"/>
      <c r="AB18" s="36"/>
    </row>
    <row r="19" spans="7:28" x14ac:dyDescent="0.25">
      <c r="J19" s="69" t="s">
        <v>10</v>
      </c>
      <c r="K19" s="70"/>
      <c r="L19" s="70"/>
      <c r="M19" s="70"/>
      <c r="N19" s="70"/>
      <c r="O19" s="70"/>
      <c r="P19" s="70"/>
      <c r="Q19" s="70"/>
      <c r="R19" s="70"/>
      <c r="S19" s="70"/>
      <c r="T19" s="70"/>
      <c r="U19" s="70"/>
      <c r="V19" s="24"/>
      <c r="W19" s="24"/>
      <c r="X19" s="24"/>
      <c r="Y19" s="24"/>
      <c r="Z19" s="24"/>
      <c r="AA19" s="24"/>
      <c r="AB19" s="36"/>
    </row>
    <row r="20" spans="7:28" x14ac:dyDescent="0.25">
      <c r="J20" s="69" t="s">
        <v>11</v>
      </c>
      <c r="K20" s="70"/>
      <c r="L20" s="70"/>
      <c r="M20" s="70"/>
      <c r="N20" s="70"/>
      <c r="O20" s="70"/>
      <c r="P20" s="70"/>
      <c r="Q20" s="70"/>
      <c r="R20" s="70"/>
      <c r="S20" s="70"/>
      <c r="T20" s="70"/>
      <c r="U20" s="70"/>
      <c r="V20" s="24"/>
      <c r="W20" s="24"/>
      <c r="X20" s="24"/>
      <c r="Y20" s="24"/>
      <c r="Z20" s="24"/>
      <c r="AA20" s="24"/>
      <c r="AB20" s="36"/>
    </row>
    <row r="21" spans="7:28" x14ac:dyDescent="0.25">
      <c r="G21" s="9"/>
      <c r="H21" s="9"/>
      <c r="I21" s="9"/>
      <c r="J21" s="42"/>
      <c r="K21" s="7"/>
      <c r="L21" s="8"/>
      <c r="M21" s="8"/>
      <c r="N21" s="8"/>
      <c r="O21" s="8"/>
      <c r="P21" s="8"/>
      <c r="Q21" s="8"/>
      <c r="R21" s="8"/>
      <c r="S21" s="8"/>
      <c r="T21" s="8"/>
      <c r="U21" s="8"/>
      <c r="V21" s="24"/>
      <c r="W21" s="24"/>
      <c r="X21" s="24"/>
      <c r="Y21" s="24"/>
      <c r="Z21" s="24"/>
      <c r="AA21" s="24"/>
      <c r="AB21" s="36"/>
    </row>
    <row r="22" spans="7:28" x14ac:dyDescent="0.25">
      <c r="J22" s="47" t="s">
        <v>12</v>
      </c>
      <c r="K22" s="24"/>
      <c r="L22" s="24"/>
      <c r="M22" s="24"/>
      <c r="N22" s="24"/>
      <c r="O22" s="24"/>
      <c r="P22" s="24"/>
      <c r="Q22" s="24"/>
      <c r="R22" s="24"/>
      <c r="S22" s="24"/>
      <c r="T22" s="24"/>
      <c r="U22" s="24"/>
      <c r="V22" s="24"/>
      <c r="W22" s="24"/>
      <c r="X22" s="24"/>
      <c r="Y22" s="24"/>
      <c r="Z22" s="24"/>
      <c r="AA22" s="24"/>
      <c r="AB22" s="36"/>
    </row>
    <row r="23" spans="7:28" x14ac:dyDescent="0.25">
      <c r="J23" s="66" t="s">
        <v>13</v>
      </c>
      <c r="K23" s="67"/>
      <c r="L23" s="67"/>
      <c r="M23" s="67"/>
      <c r="N23" s="67"/>
      <c r="O23" s="67"/>
      <c r="P23" s="67"/>
      <c r="Q23" s="67"/>
      <c r="R23" s="67"/>
      <c r="S23" s="67"/>
      <c r="T23" s="67"/>
      <c r="U23" s="67"/>
      <c r="V23" s="24"/>
      <c r="W23" s="24"/>
      <c r="X23" s="24"/>
      <c r="Y23" s="24"/>
      <c r="Z23" s="24"/>
      <c r="AA23" s="24"/>
      <c r="AB23" s="36"/>
    </row>
    <row r="24" spans="7:28" ht="15" customHeight="1" x14ac:dyDescent="0.25">
      <c r="J24" s="43"/>
      <c r="K24" s="68" t="s">
        <v>14</v>
      </c>
      <c r="L24" s="68"/>
      <c r="M24" s="68"/>
      <c r="N24" s="68"/>
      <c r="O24" s="68"/>
      <c r="P24" s="68"/>
      <c r="Q24" s="68"/>
      <c r="R24" s="68"/>
      <c r="S24" s="68"/>
      <c r="T24" s="68"/>
      <c r="U24" s="68"/>
      <c r="V24" s="24"/>
      <c r="W24" s="24"/>
      <c r="X24" s="24"/>
      <c r="Y24" s="24"/>
      <c r="Z24" s="24"/>
      <c r="AA24" s="24"/>
      <c r="AB24" s="36"/>
    </row>
    <row r="25" spans="7:28" ht="15" customHeight="1" x14ac:dyDescent="0.25">
      <c r="J25" s="43"/>
      <c r="K25" s="68" t="s">
        <v>15</v>
      </c>
      <c r="L25" s="68"/>
      <c r="M25" s="68"/>
      <c r="N25" s="68"/>
      <c r="O25" s="68"/>
      <c r="P25" s="68"/>
      <c r="Q25" s="68"/>
      <c r="R25" s="68"/>
      <c r="S25" s="68"/>
      <c r="T25" s="68"/>
      <c r="U25" s="68"/>
      <c r="V25" s="24"/>
      <c r="W25" s="24"/>
      <c r="X25" s="24"/>
      <c r="Y25" s="24"/>
      <c r="Z25" s="24"/>
      <c r="AA25" s="24"/>
      <c r="AB25" s="36"/>
    </row>
    <row r="26" spans="7:28" x14ac:dyDescent="0.25">
      <c r="J26" s="43"/>
      <c r="K26" s="68" t="s">
        <v>16</v>
      </c>
      <c r="L26" s="68"/>
      <c r="M26" s="68"/>
      <c r="N26" s="68"/>
      <c r="O26" s="68"/>
      <c r="P26" s="68"/>
      <c r="Q26" s="68"/>
      <c r="R26" s="68"/>
      <c r="S26" s="68"/>
      <c r="T26" s="68"/>
      <c r="U26" s="68"/>
      <c r="V26" s="24"/>
      <c r="W26" s="24"/>
      <c r="X26" s="24"/>
      <c r="Y26" s="24"/>
      <c r="Z26" s="24"/>
      <c r="AA26" s="24"/>
      <c r="AB26" s="36"/>
    </row>
    <row r="27" spans="7:28" x14ac:dyDescent="0.25">
      <c r="J27" s="43"/>
      <c r="K27" s="68" t="s">
        <v>17</v>
      </c>
      <c r="L27" s="68"/>
      <c r="M27" s="68"/>
      <c r="N27" s="68"/>
      <c r="O27" s="68"/>
      <c r="P27" s="68"/>
      <c r="Q27" s="68"/>
      <c r="R27" s="68"/>
      <c r="S27" s="68"/>
      <c r="T27" s="68"/>
      <c r="U27" s="68"/>
      <c r="V27" s="24"/>
      <c r="W27" s="24"/>
      <c r="X27" s="24"/>
      <c r="Y27" s="24"/>
      <c r="Z27" s="24"/>
      <c r="AA27" s="24"/>
      <c r="AB27" s="36"/>
    </row>
    <row r="28" spans="7:28" ht="15" customHeight="1" x14ac:dyDescent="0.25">
      <c r="J28" s="43"/>
      <c r="K28" s="49"/>
      <c r="L28" s="49"/>
      <c r="M28" s="49"/>
      <c r="N28" s="49"/>
      <c r="O28" s="49"/>
      <c r="P28" s="49"/>
      <c r="Q28" s="49"/>
      <c r="R28" s="49"/>
      <c r="S28" s="49"/>
      <c r="T28" s="49"/>
      <c r="U28" s="49"/>
      <c r="V28" s="24"/>
      <c r="W28" s="24"/>
      <c r="X28" s="24"/>
      <c r="Y28" s="24"/>
      <c r="Z28" s="24"/>
      <c r="AA28" s="24"/>
      <c r="AB28" s="36"/>
    </row>
    <row r="29" spans="7:28" x14ac:dyDescent="0.25">
      <c r="J29" s="69" t="s">
        <v>18</v>
      </c>
      <c r="K29" s="70"/>
      <c r="L29" s="70"/>
      <c r="M29" s="70"/>
      <c r="N29" s="70"/>
      <c r="O29" s="70"/>
      <c r="P29" s="70"/>
      <c r="Q29" s="70"/>
      <c r="R29" s="70"/>
      <c r="S29" s="70"/>
      <c r="T29" s="70"/>
      <c r="U29" s="70"/>
      <c r="V29" s="24"/>
      <c r="W29" s="24"/>
      <c r="X29" s="24"/>
      <c r="Y29" s="24"/>
      <c r="Z29" s="24"/>
      <c r="AA29" s="24"/>
      <c r="AB29" s="36"/>
    </row>
    <row r="30" spans="7:28" x14ac:dyDescent="0.25">
      <c r="J30" s="50"/>
      <c r="K30" s="10"/>
      <c r="L30" s="24"/>
      <c r="M30" s="24"/>
      <c r="N30" s="24"/>
      <c r="O30" s="24"/>
      <c r="P30" s="24"/>
      <c r="Q30" s="24"/>
      <c r="R30" s="24"/>
      <c r="S30" s="24"/>
      <c r="T30" s="24"/>
      <c r="U30" s="24"/>
      <c r="V30" s="24"/>
      <c r="W30" s="24"/>
      <c r="X30" s="24"/>
      <c r="Y30" s="24"/>
      <c r="Z30" s="24"/>
      <c r="AA30" s="24"/>
      <c r="AB30" s="36"/>
    </row>
    <row r="31" spans="7:28" x14ac:dyDescent="0.25">
      <c r="J31" s="64" t="s">
        <v>19</v>
      </c>
      <c r="K31" s="65"/>
      <c r="L31" s="65"/>
      <c r="M31" s="65"/>
      <c r="N31" s="65"/>
      <c r="O31" s="65"/>
      <c r="P31" s="65"/>
      <c r="Q31" s="65"/>
      <c r="R31" s="65"/>
      <c r="S31" s="65"/>
      <c r="T31" s="65"/>
      <c r="U31" s="65"/>
      <c r="V31" s="24"/>
      <c r="W31" s="24"/>
      <c r="X31" s="24"/>
      <c r="Y31" s="24"/>
      <c r="Z31" s="24"/>
      <c r="AA31" s="24"/>
      <c r="AB31" s="36"/>
    </row>
    <row r="32" spans="7:28" x14ac:dyDescent="0.25">
      <c r="J32" s="43"/>
      <c r="K32" s="24"/>
      <c r="L32" s="24"/>
      <c r="M32" s="24"/>
      <c r="N32" s="24"/>
      <c r="O32" s="24"/>
      <c r="P32" s="24"/>
      <c r="Q32" s="24"/>
      <c r="R32" s="24"/>
      <c r="S32" s="24"/>
      <c r="T32" s="24"/>
      <c r="U32" s="24"/>
      <c r="V32" s="24"/>
      <c r="W32" s="24"/>
      <c r="X32" s="24"/>
      <c r="Y32" s="24"/>
      <c r="Z32" s="24"/>
      <c r="AA32" s="24"/>
      <c r="AB32" s="36"/>
    </row>
    <row r="33" spans="10:28" x14ac:dyDescent="0.25">
      <c r="J33" s="43"/>
      <c r="K33" s="24"/>
      <c r="L33" s="24"/>
      <c r="M33" s="24"/>
      <c r="N33" s="24"/>
      <c r="O33" s="24"/>
      <c r="P33" s="24"/>
      <c r="Q33" s="24"/>
      <c r="R33" s="24"/>
      <c r="S33" s="24"/>
      <c r="T33" s="24"/>
      <c r="U33" s="24"/>
      <c r="V33" s="24"/>
      <c r="W33" s="24"/>
      <c r="X33" s="24"/>
      <c r="Y33" s="24"/>
      <c r="Z33" s="24"/>
      <c r="AA33" s="24"/>
      <c r="AB33" s="36"/>
    </row>
    <row r="34" spans="10:28" ht="15" customHeight="1" thickBot="1" x14ac:dyDescent="0.3">
      <c r="J34" s="51"/>
      <c r="K34" s="29"/>
      <c r="L34" s="29"/>
      <c r="M34" s="29"/>
      <c r="N34" s="29"/>
      <c r="O34" s="29"/>
      <c r="P34" s="29"/>
      <c r="Q34" s="29"/>
      <c r="R34" s="29"/>
      <c r="S34" s="29"/>
      <c r="T34" s="29"/>
      <c r="U34" s="29"/>
      <c r="V34" s="29"/>
      <c r="W34" s="29"/>
      <c r="X34" s="29"/>
      <c r="Y34" s="29"/>
      <c r="Z34" s="29"/>
      <c r="AA34" s="29"/>
      <c r="AB34" s="52"/>
    </row>
    <row r="36" spans="10:28" ht="15" customHeight="1" x14ac:dyDescent="0.25"/>
  </sheetData>
  <mergeCells count="13">
    <mergeCell ref="J20:U20"/>
    <mergeCell ref="J8:U8"/>
    <mergeCell ref="J9:U9"/>
    <mergeCell ref="J11:U11"/>
    <mergeCell ref="J12:U12"/>
    <mergeCell ref="J19:U19"/>
    <mergeCell ref="J31:U31"/>
    <mergeCell ref="J23:U23"/>
    <mergeCell ref="K24:U24"/>
    <mergeCell ref="K25:U25"/>
    <mergeCell ref="K26:U26"/>
    <mergeCell ref="K27:U27"/>
    <mergeCell ref="J29:U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MSB</dc:creator>
  <cp:lastModifiedBy>MSB</cp:lastModifiedBy>
  <dcterms:created xsi:type="dcterms:W3CDTF">2015-01-13T11:23:52Z</dcterms:created>
  <dcterms:modified xsi:type="dcterms:W3CDTF">2015-01-19T17:15:12Z</dcterms:modified>
</cp:coreProperties>
</file>