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codeName="{564CA151-5A5B-428A-3C10-775976492406}"/>
  <workbookPr showInkAnnotation="0" codeName="ThisWorkbook"/>
  <mc:AlternateContent xmlns:mc="http://schemas.openxmlformats.org/markup-compatibility/2006">
    <mc:Choice Requires="x15">
      <x15ac:absPath xmlns:x15ac="http://schemas.microsoft.com/office/spreadsheetml/2010/11/ac" url="C:\Users\smdomings1\Desktop\RSAT\"/>
    </mc:Choice>
  </mc:AlternateContent>
  <xr:revisionPtr revIDLastSave="0" documentId="13_ncr:1_{285D70BF-7FAA-4991-816C-F51D179C1204}" xr6:coauthVersionLast="45" xr6:coauthVersionMax="47" xr10:uidLastSave="{00000000-0000-0000-0000-000000000000}"/>
  <workbookProtection workbookAlgorithmName="SHA-512" workbookHashValue="xe2tcNp0XCglY4RRifA0s/gvcyJYWjexqSCbLluzGcaTJWSQBqZNbHIVLv0KeZFZbEZU/bLXLVh2X50WRQLHTw==" workbookSaltValue="H8cpwyDSiDINbj6ulQO8cQ==" workbookSpinCount="100000" lockStructure="1"/>
  <bookViews>
    <workbookView xWindow="-120" yWindow="-120" windowWidth="29040" windowHeight="15840" tabRatio="960" xr2:uid="{00000000-000D-0000-FFFF-FFFF00000000}"/>
  </bookViews>
  <sheets>
    <sheet name="Budget Summary" sheetId="52" r:id="rId1"/>
    <sheet name="Budget Detail" sheetId="31" r:id="rId2"/>
  </sheets>
  <definedNames>
    <definedName name="Contractors">'Budget Detail'!$A$39</definedName>
    <definedName name="Equipment">'Budget Detail'!$A$49</definedName>
    <definedName name="Fringe">'Budget Detail'!$A$19</definedName>
    <definedName name="GrandTotal">'Budget Detail'!$A$88</definedName>
    <definedName name="Indirect">'Budget Detail'!$A$29</definedName>
    <definedName name="Other">'Budget Detail'!$A$79</definedName>
    <definedName name="Personnel">'Budget Detail'!$A$9</definedName>
    <definedName name="_xlnm.Print_Area" localSheetId="1">'Budget Detail'!$A$1:$G$89</definedName>
    <definedName name="_xlnm.Print_Area" localSheetId="0">'Budget Summary'!$A$1:$D$43</definedName>
    <definedName name="Supplies">'Budget Detail'!$A$69</definedName>
    <definedName name="Travel">'Budget Detail'!$A$59</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5" i="31" l="1"/>
  <c r="G34" i="31"/>
  <c r="E34" i="31" s="1"/>
  <c r="G24" i="31"/>
  <c r="E24" i="31" s="1"/>
  <c r="G25" i="31"/>
  <c r="G84" i="31"/>
  <c r="E84" i="31" s="1"/>
  <c r="G74" i="31"/>
  <c r="E74" i="31" s="1"/>
  <c r="G64" i="31"/>
  <c r="E64" i="31" s="1"/>
  <c r="G54" i="31"/>
  <c r="E54" i="31" s="1"/>
  <c r="G44" i="31"/>
  <c r="E44" i="31" s="1"/>
  <c r="G14" i="31"/>
  <c r="E14" i="31" s="1"/>
  <c r="F66" i="31"/>
  <c r="F56" i="31"/>
  <c r="F46" i="31"/>
  <c r="F16" i="31" l="1"/>
  <c r="C24" i="52" s="1"/>
  <c r="G85" i="31" l="1"/>
  <c r="G75" i="31"/>
  <c r="G55" i="31"/>
  <c r="G56" i="31" s="1"/>
  <c r="G65" i="31"/>
  <c r="G66" i="31" s="1"/>
  <c r="G45" i="31"/>
  <c r="G46" i="31" s="1"/>
  <c r="G15" i="31"/>
  <c r="G16" i="31" l="1"/>
  <c r="D24" i="52" s="1"/>
  <c r="F86" i="31"/>
  <c r="C38" i="52" s="1"/>
  <c r="F76" i="31"/>
  <c r="C36" i="52" s="1"/>
  <c r="F36" i="31"/>
  <c r="C28" i="52" s="1"/>
  <c r="F26" i="31"/>
  <c r="C26" i="52" s="1"/>
  <c r="E15" i="31"/>
  <c r="E16" i="31" l="1"/>
  <c r="B24" i="52" s="1"/>
  <c r="E55" i="31" l="1"/>
  <c r="E56" i="31" s="1"/>
  <c r="E75" i="31"/>
  <c r="E76" i="31" s="1"/>
  <c r="B36" i="52" s="1"/>
  <c r="G76" i="31"/>
  <c r="D36" i="52" s="1"/>
  <c r="E85" i="31"/>
  <c r="E86" i="31" s="1"/>
  <c r="B38" i="52" s="1"/>
  <c r="G86" i="31"/>
  <c r="D38" i="52" s="1"/>
  <c r="E35" i="31"/>
  <c r="E36" i="31" s="1"/>
  <c r="B28" i="52" s="1"/>
  <c r="G36" i="31"/>
  <c r="D28" i="52" s="1"/>
  <c r="E45" i="31"/>
  <c r="E46" i="31" s="1"/>
  <c r="E65" i="31"/>
  <c r="E66" i="31" s="1"/>
  <c r="G23" i="31" l="1"/>
  <c r="E23" i="31" s="1"/>
  <c r="G22" i="31"/>
  <c r="E22" i="31" s="1"/>
  <c r="G83" i="31"/>
  <c r="E83" i="31" s="1"/>
  <c r="G82" i="31"/>
  <c r="E82" i="31" s="1"/>
  <c r="G73" i="31"/>
  <c r="E73" i="31" s="1"/>
  <c r="G72" i="31"/>
  <c r="E72" i="31" s="1"/>
  <c r="G53" i="31"/>
  <c r="E53" i="31" s="1"/>
  <c r="G52" i="31"/>
  <c r="G63" i="31"/>
  <c r="E63" i="31" s="1"/>
  <c r="G62" i="31"/>
  <c r="E62" i="31" s="1"/>
  <c r="G43" i="31"/>
  <c r="E43" i="31" s="1"/>
  <c r="G42" i="31"/>
  <c r="E42" i="31" s="1"/>
  <c r="E52" i="31" l="1"/>
  <c r="E25" i="31"/>
  <c r="E26" i="31" s="1"/>
  <c r="G26" i="31"/>
  <c r="G33" i="31"/>
  <c r="E33" i="31" s="1"/>
  <c r="G32" i="31"/>
  <c r="E32" i="31" s="1"/>
  <c r="G13" i="31"/>
  <c r="E13" i="31" s="1"/>
  <c r="G12" i="31"/>
  <c r="E12" i="31" s="1"/>
  <c r="D26" i="52" l="1"/>
  <c r="B26" i="52"/>
  <c r="B30" i="52"/>
  <c r="C30" i="52"/>
  <c r="D30" i="52"/>
  <c r="B32" i="52"/>
  <c r="E88" i="31"/>
  <c r="F88" i="31"/>
  <c r="C32" i="52"/>
  <c r="B34" i="52" l="1"/>
  <c r="B40" i="52" s="1"/>
  <c r="C34" i="52"/>
  <c r="C40" i="52" s="1"/>
  <c r="G88" i="31"/>
  <c r="D32" i="52"/>
  <c r="D34" i="52" l="1"/>
  <c r="D40"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Domings, Steve M (OGR)</author>
  </authors>
  <commentList>
    <comment ref="A11" authorId="0" shapeId="0" xr:uid="{00000000-0006-0000-0200-000001000000}">
      <text>
        <r>
          <rPr>
            <b/>
            <sz val="9"/>
            <color indexed="81"/>
            <rFont val="Tahoma"/>
            <family val="2"/>
          </rPr>
          <t>Enter the name of the employee that worked on the grant.</t>
        </r>
        <r>
          <rPr>
            <sz val="9"/>
            <color indexed="81"/>
            <rFont val="Tahoma"/>
            <family val="2"/>
          </rPr>
          <t xml:space="preserve">
</t>
        </r>
      </text>
    </comment>
    <comment ref="B11" authorId="0" shapeId="0" xr:uid="{00000000-0006-0000-0200-000002000000}">
      <text>
        <r>
          <rPr>
            <b/>
            <sz val="9"/>
            <color indexed="81"/>
            <rFont val="Tahoma"/>
            <family val="2"/>
          </rPr>
          <t>Enter the pay rate for the employee. This should be for (1) unit for the quantity that will be provided in the Column C.  The pay rate will go out to (4) decimal places. Ex) $$$ per hour, $$$ per pay period</t>
        </r>
      </text>
    </comment>
    <comment ref="C11" authorId="0" shapeId="0" xr:uid="{00000000-0006-0000-0200-000003000000}">
      <text>
        <r>
          <rPr>
            <b/>
            <sz val="9"/>
            <color indexed="81"/>
            <rFont val="Tahoma"/>
            <family val="2"/>
          </rPr>
          <t>Enter the quantity of time that the employee is projected to work. This should correlate to how the pay rate was described in Column B. Quantity will be carried out to (2) decimal places. Ex) Quantity of hours, Quantity of pay periods</t>
        </r>
      </text>
    </comment>
    <comment ref="D11" authorId="0" shapeId="0" xr:uid="{00000000-0006-0000-0200-000004000000}">
      <text>
        <r>
          <rPr>
            <b/>
            <sz val="9"/>
            <color indexed="81"/>
            <rFont val="Tahoma"/>
            <family val="2"/>
          </rPr>
          <t>Provide a description of the activities performed by the employee. If needed, provide a breakdown of the calculation to determine the Personnel expenses for the employee.</t>
        </r>
        <r>
          <rPr>
            <sz val="9"/>
            <color indexed="81"/>
            <rFont val="Tahoma"/>
            <family val="2"/>
          </rPr>
          <t xml:space="preserve">
</t>
        </r>
      </text>
    </comment>
    <comment ref="F11" authorId="0" shapeId="0" xr:uid="{00000000-0006-0000-0200-000005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21" authorId="0" shapeId="0" xr:uid="{00000000-0006-0000-0200-00000B000000}">
      <text>
        <r>
          <rPr>
            <b/>
            <sz val="9"/>
            <color indexed="81"/>
            <rFont val="Tahoma"/>
            <family val="2"/>
          </rPr>
          <t>Enter the name of the employee that worked on the grant.</t>
        </r>
        <r>
          <rPr>
            <sz val="9"/>
            <color indexed="81"/>
            <rFont val="Tahoma"/>
            <family val="2"/>
          </rPr>
          <t xml:space="preserve">
</t>
        </r>
      </text>
    </comment>
    <comment ref="B21" authorId="0" shapeId="0" xr:uid="{00000000-0006-0000-0200-00000C000000}">
      <text>
        <r>
          <rPr>
            <b/>
            <sz val="9"/>
            <color indexed="81"/>
            <rFont val="Tahoma"/>
            <family val="2"/>
          </rPr>
          <t>Enter the eligible wages that will determine the fringe expense for the employee. Eligible wages are determined upon approval of the fringe rate in the application process. If actual fringe will be reported in lieu, enter the actual fringe dollar amount. Amounts entered will be carried out to (2) decimal places.</t>
        </r>
      </text>
    </comment>
    <comment ref="C21" authorId="0" shapeId="0" xr:uid="{00000000-0006-0000-0200-00000D000000}">
      <text>
        <r>
          <rPr>
            <b/>
            <sz val="9"/>
            <color indexed="81"/>
            <rFont val="Tahoma"/>
            <family val="2"/>
          </rPr>
          <t>Enter the contract fringe rate agreed upon during the application process. If the fringe rate has change since and OGR has been notified, list new rate. If actual fringe is recorded in Column B, use a rate of 100%. Percentages will be carried out to (2) decimal places.</t>
        </r>
      </text>
    </comment>
    <comment ref="D21" authorId="0" shapeId="0" xr:uid="{00000000-0006-0000-0200-00000E000000}">
      <text>
        <r>
          <rPr>
            <b/>
            <sz val="9"/>
            <color indexed="81"/>
            <rFont val="Tahoma"/>
            <family val="2"/>
          </rPr>
          <t>Provide a description of what wages will be applied to the fringe rate per employee. If the recipient is not using a federally approve fringe rate, the fringe rate must be broken down by eligible cost. If actual costs are recorded, make sure to reference it.</t>
        </r>
      </text>
    </comment>
    <comment ref="F21" authorId="0" shapeId="0" xr:uid="{00000000-0006-0000-0200-00000F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31" authorId="0" shapeId="0" xr:uid="{00000000-0006-0000-0200-000010000000}">
      <text>
        <r>
          <rPr>
            <b/>
            <sz val="9"/>
            <color indexed="81"/>
            <rFont val="Tahoma"/>
            <family val="2"/>
          </rPr>
          <t>Enter the name of the employee that worked on the grant.</t>
        </r>
        <r>
          <rPr>
            <sz val="9"/>
            <color indexed="81"/>
            <rFont val="Tahoma"/>
            <family val="2"/>
          </rPr>
          <t xml:space="preserve">
</t>
        </r>
      </text>
    </comment>
    <comment ref="B31" authorId="0" shapeId="0" xr:uid="{00000000-0006-0000-0200-000011000000}">
      <text>
        <r>
          <rPr>
            <b/>
            <sz val="9"/>
            <color indexed="81"/>
            <rFont val="Tahoma"/>
            <family val="2"/>
          </rPr>
          <t>Enter the eligible wages that will be applied to the indirect rate. Eligible expenses are set forth by the federal indirect rate agreement or by agreement with OGR. Amounts entered will be carried out to (2) decimal places.</t>
        </r>
      </text>
    </comment>
    <comment ref="C31" authorId="0" shapeId="0" xr:uid="{00000000-0006-0000-0200-000012000000}">
      <text>
        <r>
          <rPr>
            <b/>
            <sz val="9"/>
            <color indexed="81"/>
            <rFont val="Tahoma"/>
            <family val="2"/>
          </rPr>
          <t>Provide the federal indirect rate or the de minimis rate. Percentages will be carried out to (2) decimal places.</t>
        </r>
      </text>
    </comment>
    <comment ref="D31" authorId="0" shapeId="0" xr:uid="{00000000-0006-0000-0200-000013000000}">
      <text>
        <r>
          <rPr>
            <b/>
            <sz val="9"/>
            <color indexed="81"/>
            <rFont val="Tahoma"/>
            <family val="2"/>
          </rPr>
          <t xml:space="preserve">Provide a description of what expenses will be applied to the indirect rate per employee. This should be in accordance to the agreement in the application process. </t>
        </r>
      </text>
    </comment>
    <comment ref="F31" authorId="0" shapeId="0" xr:uid="{00000000-0006-0000-0200-000014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41" authorId="0" shapeId="0" xr:uid="{00000000-0006-0000-0200-000015000000}">
      <text>
        <r>
          <rPr>
            <b/>
            <sz val="9"/>
            <color indexed="81"/>
            <rFont val="Tahoma"/>
            <family val="2"/>
          </rPr>
          <t>Enter the name of the Contractor or Consultant that will work in conjunction with the grant.</t>
        </r>
        <r>
          <rPr>
            <sz val="9"/>
            <color indexed="81"/>
            <rFont val="Tahoma"/>
            <family val="2"/>
          </rPr>
          <t xml:space="preserve">
</t>
        </r>
      </text>
    </comment>
    <comment ref="B41" authorId="0" shapeId="0" xr:uid="{00000000-0006-0000-0200-000016000000}">
      <text>
        <r>
          <rPr>
            <b/>
            <sz val="9"/>
            <color indexed="81"/>
            <rFont val="Tahoma"/>
            <family val="2"/>
          </rPr>
          <t>Enter the pay rate for the Contractor or Consultant. This should be for (1) unit for the quantity that will be provided in the Column C.  The pay rate will go out to (4) decimal places. Ex) $$$ per hour, $$$ per day</t>
        </r>
      </text>
    </comment>
    <comment ref="C41" authorId="0" shapeId="0" xr:uid="{00000000-0006-0000-0200-000017000000}">
      <text>
        <r>
          <rPr>
            <b/>
            <sz val="9"/>
            <color indexed="81"/>
            <rFont val="Tahoma"/>
            <family val="2"/>
          </rPr>
          <t>Enter the quantity of time that the Contractor or Consultant has worked. This should correlate to how the pay rate was described in Column B. Quantity will be carried out to (2) decimal places. Ex) Quantity of hours, Quantity of days</t>
        </r>
      </text>
    </comment>
    <comment ref="D41" authorId="0" shapeId="0" xr:uid="{00000000-0006-0000-0200-000018000000}">
      <text>
        <r>
          <rPr>
            <b/>
            <sz val="9"/>
            <color indexed="81"/>
            <rFont val="Tahoma"/>
            <family val="2"/>
          </rPr>
          <t>Provide a description of the activities performed by the Contractor or Consultant. If needed, provide a breakdown of the calculation to determine the expenses for the Contractor or Consultant.</t>
        </r>
        <r>
          <rPr>
            <sz val="9"/>
            <color indexed="81"/>
            <rFont val="Tahoma"/>
            <family val="2"/>
          </rPr>
          <t xml:space="preserve">
</t>
        </r>
      </text>
    </comment>
    <comment ref="F41" authorId="0" shapeId="0" xr:uid="{00000000-0006-0000-0200-000019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51" authorId="0" shapeId="0" xr:uid="{00000000-0006-0000-0200-00001F000000}">
      <text>
        <r>
          <rPr>
            <b/>
            <sz val="9"/>
            <color indexed="81"/>
            <rFont val="Tahoma"/>
            <family val="2"/>
          </rPr>
          <t>Enter the name of the equipment that is expected to be purchased for the grant program.</t>
        </r>
      </text>
    </comment>
    <comment ref="B51" authorId="0" shapeId="0" xr:uid="{00000000-0006-0000-0200-000020000000}">
      <text>
        <r>
          <rPr>
            <b/>
            <sz val="9"/>
            <color indexed="81"/>
            <rFont val="Tahoma"/>
            <family val="2"/>
          </rPr>
          <t>Enter the cost for (1) of the item listed. Amounts entered will be carried out to (4) decimal places.</t>
        </r>
      </text>
    </comment>
    <comment ref="C51" authorId="0" shapeId="0" xr:uid="{00000000-0006-0000-0200-000021000000}">
      <text>
        <r>
          <rPr>
            <b/>
            <sz val="9"/>
            <color indexed="81"/>
            <rFont val="Tahoma"/>
            <family val="2"/>
          </rPr>
          <t>Enter the quantity purchased of the listed item. Quantities entered will be carried out to (2) decimal places.</t>
        </r>
      </text>
    </comment>
    <comment ref="D51" authorId="0" shapeId="0" xr:uid="{00000000-0006-0000-0200-000022000000}">
      <text>
        <r>
          <rPr>
            <b/>
            <sz val="9"/>
            <color indexed="81"/>
            <rFont val="Tahoma"/>
            <family val="2"/>
          </rPr>
          <t>Provide a description of the item and the reasoning for purchase.</t>
        </r>
        <r>
          <rPr>
            <sz val="9"/>
            <color indexed="81"/>
            <rFont val="Tahoma"/>
            <family val="2"/>
          </rPr>
          <t xml:space="preserve">
</t>
        </r>
      </text>
    </comment>
    <comment ref="F51" authorId="0" shapeId="0" xr:uid="{00000000-0006-0000-0200-000023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61" authorId="0" shapeId="0" xr:uid="{00000000-0006-0000-0200-00001A000000}">
      <text>
        <r>
          <rPr>
            <b/>
            <sz val="9"/>
            <color indexed="81"/>
            <rFont val="Tahoma"/>
            <family val="2"/>
          </rPr>
          <t>Enter the name of the employee that worked on the grant.</t>
        </r>
        <r>
          <rPr>
            <sz val="9"/>
            <color indexed="81"/>
            <rFont val="Tahoma"/>
            <family val="2"/>
          </rPr>
          <t xml:space="preserve">
</t>
        </r>
      </text>
    </comment>
    <comment ref="B61" authorId="0" shapeId="0" xr:uid="{00000000-0006-0000-0200-00001B000000}">
      <text>
        <r>
          <rPr>
            <b/>
            <sz val="9"/>
            <color indexed="81"/>
            <rFont val="Tahoma"/>
            <family val="2"/>
          </rPr>
          <t>List the rate of reimbursement per line item. Amounts enter will be carried out to (4) decimal places.</t>
        </r>
      </text>
    </comment>
    <comment ref="C61" authorId="0" shapeId="0" xr:uid="{00000000-0006-0000-0200-00001C000000}">
      <text>
        <r>
          <rPr>
            <b/>
            <sz val="9"/>
            <color indexed="81"/>
            <rFont val="Tahoma"/>
            <family val="2"/>
          </rPr>
          <t>List the quantity of what is being reimbursed per line item. Quantities entered will be carried out to (2) decimal places.</t>
        </r>
        <r>
          <rPr>
            <sz val="9"/>
            <color indexed="81"/>
            <rFont val="Tahoma"/>
            <family val="2"/>
          </rPr>
          <t xml:space="preserve">
</t>
        </r>
      </text>
    </comment>
    <comment ref="D61" authorId="0" shapeId="0" xr:uid="{00000000-0006-0000-0200-00001D000000}">
      <text>
        <r>
          <rPr>
            <b/>
            <sz val="9"/>
            <color indexed="81"/>
            <rFont val="Tahoma"/>
            <family val="2"/>
          </rPr>
          <t xml:space="preserve">Provide a description of what is being reimbursed per line item. </t>
        </r>
      </text>
    </comment>
    <comment ref="F61" authorId="0" shapeId="0" xr:uid="{00000000-0006-0000-0200-00001E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71" authorId="0" shapeId="0" xr:uid="{00000000-0006-0000-0200-000024000000}">
      <text>
        <r>
          <rPr>
            <b/>
            <sz val="9"/>
            <color indexed="81"/>
            <rFont val="Tahoma"/>
            <family val="2"/>
          </rPr>
          <t>Enter the name of the item that is expected to be purchased. In some cases, the name of the company that supplies were purchased from can be entered as well.</t>
        </r>
      </text>
    </comment>
    <comment ref="B71" authorId="0" shapeId="0" xr:uid="{00000000-0006-0000-0200-000025000000}">
      <text>
        <r>
          <rPr>
            <b/>
            <sz val="9"/>
            <color indexed="81"/>
            <rFont val="Tahoma"/>
            <family val="2"/>
          </rPr>
          <t>Enter the cost for (1) of the item listed. If the company name was entered in Column A, enter the total amount of the receipt. Amounts entered will be carried out to (4) decimal places.</t>
        </r>
      </text>
    </comment>
    <comment ref="C71" authorId="0" shapeId="0" xr:uid="{00000000-0006-0000-0200-000026000000}">
      <text>
        <r>
          <rPr>
            <b/>
            <sz val="9"/>
            <color indexed="81"/>
            <rFont val="Tahoma"/>
            <family val="2"/>
          </rPr>
          <t>Enter the quantity purchased of the listed item. If a company was entered in Column A and the total amount of the receipt was entered in Column B, enter (1). Quantities entered will be carried out to (2) decimal places.</t>
        </r>
      </text>
    </comment>
    <comment ref="D71" authorId="0" shapeId="0" xr:uid="{00000000-0006-0000-0200-000027000000}">
      <text>
        <r>
          <rPr>
            <b/>
            <sz val="9"/>
            <color indexed="81"/>
            <rFont val="Tahoma"/>
            <family val="2"/>
          </rPr>
          <t>Provide a description of the item and the reasoning for purchase.</t>
        </r>
        <r>
          <rPr>
            <sz val="9"/>
            <color indexed="81"/>
            <rFont val="Tahoma"/>
            <family val="2"/>
          </rPr>
          <t xml:space="preserve">
</t>
        </r>
      </text>
    </comment>
    <comment ref="F71" authorId="0" shapeId="0" xr:uid="{00000000-0006-0000-0200-000028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A81" authorId="0" shapeId="0" xr:uid="{00000000-0006-0000-0200-000029000000}">
      <text>
        <r>
          <rPr>
            <b/>
            <sz val="9"/>
            <color indexed="81"/>
            <rFont val="Tahoma"/>
            <family val="2"/>
          </rPr>
          <t>Enter the name of the item that is expected to be purchased. This can be a miscellaneous item, or a reoccurring expense like utilities or rent.</t>
        </r>
      </text>
    </comment>
    <comment ref="B81" authorId="0" shapeId="0" xr:uid="{00000000-0006-0000-0200-00002A000000}">
      <text>
        <r>
          <rPr>
            <b/>
            <sz val="9"/>
            <color indexed="81"/>
            <rFont val="Tahoma"/>
            <family val="2"/>
          </rPr>
          <t>Enter the rate at which the expense is being occurred at. Amounts entered will be carried out to (4) decimal places.</t>
        </r>
      </text>
    </comment>
    <comment ref="C81" authorId="0" shapeId="0" xr:uid="{00000000-0006-0000-0200-00002B000000}">
      <text>
        <r>
          <rPr>
            <b/>
            <sz val="9"/>
            <color indexed="81"/>
            <rFont val="Tahoma"/>
            <family val="2"/>
          </rPr>
          <t>Enter the quantity purchased of the listed item. If the item being charged is rent, enter the quantity of months or units of times that will be expensed. If a line item such as Example B is being prorated, entered the percentage of how it will be prorated as a decimal. Quantities entered will be carried out to (2) decimal places.</t>
        </r>
      </text>
    </comment>
    <comment ref="D81" authorId="0" shapeId="0" xr:uid="{00000000-0006-0000-0200-00002C000000}">
      <text>
        <r>
          <rPr>
            <b/>
            <sz val="9"/>
            <color indexed="81"/>
            <rFont val="Tahoma"/>
            <family val="2"/>
          </rPr>
          <t>Provide a description of the item and the reasoning for purchase. If needed, provide a breakdown of how expenses are to be calculated.</t>
        </r>
        <r>
          <rPr>
            <sz val="9"/>
            <color indexed="81"/>
            <rFont val="Tahoma"/>
            <family val="2"/>
          </rPr>
          <t xml:space="preserve">
</t>
        </r>
      </text>
    </comment>
    <comment ref="F81" authorId="0" shapeId="0" xr:uid="{00000000-0006-0000-0200-00002D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List>
</comments>
</file>

<file path=xl/sharedStrings.xml><?xml version="1.0" encoding="utf-8"?>
<sst xmlns="http://schemas.openxmlformats.org/spreadsheetml/2006/main" count="127" uniqueCount="76">
  <si>
    <t>Employee Name</t>
  </si>
  <si>
    <t>Description</t>
  </si>
  <si>
    <t>Rate</t>
  </si>
  <si>
    <t>Quantity</t>
  </si>
  <si>
    <t>Item/Company</t>
  </si>
  <si>
    <t xml:space="preserve">Executive Office of Public Safety and Security </t>
  </si>
  <si>
    <t>Office of Grants and Research</t>
  </si>
  <si>
    <t xml:space="preserve">Installation of database and training; $45 per hour x 210 hours </t>
  </si>
  <si>
    <t>Pay Rate</t>
  </si>
  <si>
    <t>1 lot of office supplies (pens, staples, paperclips), $75/lot</t>
  </si>
  <si>
    <t>Wages Applied to Fringe</t>
  </si>
  <si>
    <t>Expenses Applied to Indirect Rate</t>
  </si>
  <si>
    <t>Equipment</t>
  </si>
  <si>
    <t xml:space="preserve">Description </t>
  </si>
  <si>
    <t>Contractors/Consultants Name</t>
  </si>
  <si>
    <t>Cost</t>
  </si>
  <si>
    <t>Supplies/Company</t>
  </si>
  <si>
    <t>Subtotal(s):</t>
  </si>
  <si>
    <t>Total Expenditures</t>
  </si>
  <si>
    <t>Cash Expenditures</t>
  </si>
  <si>
    <t>Match Expenditures</t>
  </si>
  <si>
    <t>Grand Total(s):</t>
  </si>
  <si>
    <t>Counseling of domestic violence survivors; $200 per day x 24 days. Submitting reimbursement for $2,800.</t>
  </si>
  <si>
    <t>Contract Fringe Rate</t>
  </si>
  <si>
    <t>Contract Indirect Rate</t>
  </si>
  <si>
    <t xml:space="preserve">Per the fringe rate agreement, find the applicable cost categories to apply fringe to. In this example, the applicable cost category is "Personnel." Take Sue Smith's total wages reported on this worksheet under the "Personnel" section and multiply by the federally approved fringe rate or the fringe rate that was proposed and approved by OGR in the application process. ($7,046.25 * 21%). Match expenditures should be in relation to the match in the applicable category. </t>
  </si>
  <si>
    <t xml:space="preserve">$1730.77 per pay period x 6 pay periods. Reporting $5,000 match for T. Thomas expenses. </t>
  </si>
  <si>
    <t>Cost Categories</t>
  </si>
  <si>
    <t>Equipment Costs</t>
  </si>
  <si>
    <t>Indirect Costs</t>
  </si>
  <si>
    <t xml:space="preserve">Name of Applicant Organization </t>
  </si>
  <si>
    <t>Federal Costs</t>
  </si>
  <si>
    <t>Match Costs</t>
  </si>
  <si>
    <t>Personnel Costs</t>
  </si>
  <si>
    <t>Fringe Benefit Costs</t>
  </si>
  <si>
    <t>Consultants/Contractors Costs</t>
  </si>
  <si>
    <t>Travel Costs</t>
  </si>
  <si>
    <t>Supplies Costs</t>
  </si>
  <si>
    <t>Other Costs</t>
  </si>
  <si>
    <t>Total Costs</t>
  </si>
  <si>
    <t xml:space="preserve">Per the fringe rate agreement, find the applicable cost categories to apply fringe to. In this example, the applicable cost category is "Personnel." Take Tracey Thomas' total wages reported on this worksheet under the "Personnel" section and multiply by the breakout of what rates are being charged per eligible cost. (7.5% - health insurance, 2% - life insurance, .5% - workers compensation). </t>
  </si>
  <si>
    <t>Travel related to grant; $0.45/mile x 500 miles</t>
  </si>
  <si>
    <t xml:space="preserve">Gas reimbursement related to grant. </t>
  </si>
  <si>
    <t>Replacement keyboard, IBM part #872021. (3) keyboards at $50/each</t>
  </si>
  <si>
    <t>(1) Dell 1000 Laptop at $1,200.00.</t>
  </si>
  <si>
    <t xml:space="preserve">$50.00/box, 4 boxes. </t>
  </si>
  <si>
    <t>Verizon: January-June at $65 per month</t>
  </si>
  <si>
    <t>Projected total bill for office during grant period is $6,000.00; this program is 1/4 of office space</t>
  </si>
  <si>
    <t>Employee is projected to work a total of 300 hours during the grant at $23.4875/hr.</t>
  </si>
  <si>
    <t>Attachment B - Budget Worksheet</t>
  </si>
  <si>
    <r>
      <rPr>
        <b/>
        <sz val="16"/>
        <rFont val="Calibri"/>
        <family val="2"/>
        <scheme val="minor"/>
      </rPr>
      <t>PERSONNEL</t>
    </r>
    <r>
      <rPr>
        <b/>
        <sz val="12"/>
        <rFont val="Calibri"/>
        <family val="2"/>
        <scheme val="minor"/>
      </rPr>
      <t xml:space="preserve">: Full or part-time regular salaried employees working on the grant. A copy of staff resume(s) and/or job descriptions must be included in the applicant’s response. Click the "Add Personnel" button to add a new record. To delete an unwanted record, click into the cell that you want to delete, and click the "Delete Row" button. </t>
    </r>
  </si>
  <si>
    <r>
      <rPr>
        <b/>
        <sz val="16"/>
        <rFont val="Calibri"/>
        <family val="2"/>
        <scheme val="minor"/>
      </rPr>
      <t>FRINGE AND PAYROLL TAX</t>
    </r>
    <r>
      <rPr>
        <b/>
        <sz val="12"/>
        <rFont val="Calibri"/>
        <family val="2"/>
        <scheme val="minor"/>
      </rPr>
      <t>:</t>
    </r>
    <r>
      <rPr>
        <b/>
        <i/>
        <sz val="12"/>
        <rFont val="Calibri"/>
        <family val="2"/>
        <scheme val="minor"/>
      </rPr>
      <t xml:space="preserve"> </t>
    </r>
    <r>
      <rPr>
        <b/>
        <sz val="12"/>
        <rFont val="Calibri"/>
        <family val="2"/>
        <scheme val="minor"/>
      </rPr>
      <t xml:space="preserve">Eligible costs include the employer share of the following: life insurance, health insurance, social security costs, pension costs, unemployment insurance costs, workers compensation insurance, FMLA costs, and payroll taxes. Cost amounts for direct fringe benefits can be either actual costs or rates per employee calculated by the fiscal or human resource unit in your organization (rate computations must be included). Include copy of approved rate agreement in the application response. Click the "Add Fringe" button to add a new record. To delete an unwanted record, click into the cell that you want to delete, and click the "Delete Row" button. </t>
    </r>
  </si>
  <si>
    <r>
      <rPr>
        <b/>
        <sz val="16"/>
        <rFont val="Calibri"/>
        <family val="2"/>
        <scheme val="minor"/>
      </rPr>
      <t>INDIRECT COSTS</t>
    </r>
    <r>
      <rPr>
        <b/>
        <sz val="12"/>
        <rFont val="Calibri"/>
        <family val="2"/>
        <scheme val="minor"/>
      </rPr>
      <t>:</t>
    </r>
    <r>
      <rPr>
        <b/>
        <i/>
        <sz val="12"/>
        <rFont val="Calibri"/>
        <family val="2"/>
        <scheme val="minor"/>
      </rPr>
      <t xml:space="preserve"> </t>
    </r>
    <r>
      <rPr>
        <b/>
        <sz val="12"/>
        <rFont val="Calibri"/>
        <family val="2"/>
        <scheme val="minor"/>
      </rPr>
      <t xml:space="preserve">Costs can only be shown here if the applicant has a federally approved indirect cost rate. If the applicants accounting system permits, costs may be allocated to the applicable direct cost category in the budget including the category “other” if the costs being identified do not fit into one of the specific direct cost categories. Include copy of rate agreement in the application response. Click the "Add Indirect" button to add a new record. To delete an unwanted record, click into the cell that you want to delete, and click the "Delete Row" button. </t>
    </r>
  </si>
  <si>
    <r>
      <rPr>
        <b/>
        <sz val="16"/>
        <rFont val="Calibri"/>
        <family val="2"/>
        <scheme val="minor"/>
      </rPr>
      <t>CONTRACTORS/CONSULTANTS</t>
    </r>
    <r>
      <rPr>
        <b/>
        <sz val="12"/>
        <rFont val="Calibri"/>
        <family val="2"/>
        <scheme val="minor"/>
      </rPr>
      <t>: Consultant or contractor fees. The maximum rate for consultants is $650 for an eight hour day or $81.25 per hour (excluding travel and subsistence costs). Any request for compensation over $650 per 8 hour day or $81.25 per hour requires prior written approval by EOPSS. This rate is the exception, not the rule.</t>
    </r>
    <r>
      <rPr>
        <b/>
        <sz val="14"/>
        <rFont val="Calibri"/>
        <family val="2"/>
        <scheme val="minor"/>
      </rPr>
      <t xml:space="preserve"> </t>
    </r>
    <r>
      <rPr>
        <b/>
        <sz val="12"/>
        <rFont val="Calibri"/>
        <family val="2"/>
        <scheme val="minor"/>
      </rPr>
      <t xml:space="preserve">Click the "Add C/C" button to add a new record. To delete an unwanted record, click into the cell that you want to delete, and click the "Delete Row" button. </t>
    </r>
  </si>
  <si>
    <r>
      <rPr>
        <b/>
        <sz val="16"/>
        <rFont val="Calibri"/>
        <family val="2"/>
        <scheme val="minor"/>
      </rPr>
      <t>EQUIPMENT</t>
    </r>
    <r>
      <rPr>
        <b/>
        <sz val="12"/>
        <rFont val="Calibri"/>
        <family val="2"/>
        <scheme val="minor"/>
      </rPr>
      <t>:</t>
    </r>
    <r>
      <rPr>
        <b/>
        <i/>
        <sz val="12"/>
        <rFont val="Calibri"/>
        <family val="2"/>
        <scheme val="minor"/>
      </rPr>
      <t xml:space="preserve"> </t>
    </r>
    <r>
      <rPr>
        <b/>
        <sz val="12"/>
        <rFont val="Calibri"/>
        <family val="2"/>
        <scheme val="minor"/>
      </rPr>
      <t xml:space="preserve">Tangible non-expendable personal property having a useful life of more than one year; cost based on classification of equipment. Click the "Add Equipment" button to add a new record. To delete an unwanted record, click into the cell that you want to delete, and click the "Delete Row" button. </t>
    </r>
  </si>
  <si>
    <r>
      <rPr>
        <b/>
        <sz val="16"/>
        <rFont val="Calibri"/>
        <family val="2"/>
        <scheme val="minor"/>
      </rPr>
      <t>TRAVEL</t>
    </r>
    <r>
      <rPr>
        <b/>
        <sz val="12"/>
        <rFont val="Calibri"/>
        <family val="2"/>
        <scheme val="minor"/>
      </rPr>
      <t xml:space="preserve">: Travel directly related to the purpose of the grant. In-state travel costs associated with the grant shall include mileage rates not in excess of $0.45 per mile, as well as the actual costs of tolls and parking. No grant funds may be spent for out-of-state conference fees, out- of-state travel or out-of-state lodging without prior written approval from OGR. Click the "Add Travel" button to add a new record. To delete an unwanted record, click into the cell that you want to delete, and click the "Delete Row" button. </t>
    </r>
  </si>
  <si>
    <r>
      <rPr>
        <b/>
        <sz val="16"/>
        <rFont val="Calibri"/>
        <family val="2"/>
        <scheme val="minor"/>
      </rPr>
      <t>SUPPLIES</t>
    </r>
    <r>
      <rPr>
        <b/>
        <sz val="12"/>
        <rFont val="Calibri"/>
        <family val="2"/>
        <scheme val="minor"/>
      </rPr>
      <t>:</t>
    </r>
    <r>
      <rPr>
        <b/>
        <i/>
        <sz val="12"/>
        <rFont val="Calibri"/>
        <family val="2"/>
        <scheme val="minor"/>
      </rPr>
      <t xml:space="preserve"> </t>
    </r>
    <r>
      <rPr>
        <b/>
        <sz val="12"/>
        <rFont val="Calibri"/>
        <family val="2"/>
        <scheme val="minor"/>
      </rPr>
      <t>Supplies required for program (pens, pencils, postage, training materials, copying paper, and other expendable items such as books, ink, etc.). Click the "Add Supplies" button to add a new record. To delete an unwanted record, click into the cell that you want to delete, and click the "Delete Row" button.</t>
    </r>
  </si>
  <si>
    <r>
      <rPr>
        <b/>
        <sz val="16"/>
        <rFont val="Calibri"/>
        <family val="2"/>
        <scheme val="minor"/>
      </rPr>
      <t>OTHER</t>
    </r>
    <r>
      <rPr>
        <b/>
        <sz val="12"/>
        <rFont val="Calibri"/>
        <family val="2"/>
        <scheme val="minor"/>
      </rPr>
      <t>:</t>
    </r>
    <r>
      <rPr>
        <b/>
        <i/>
        <sz val="12"/>
        <rFont val="Calibri"/>
        <family val="2"/>
        <scheme val="minor"/>
      </rPr>
      <t xml:space="preserve"> </t>
    </r>
    <r>
      <rPr>
        <b/>
        <sz val="12"/>
        <rFont val="Calibri"/>
        <family val="2"/>
        <scheme val="minor"/>
      </rPr>
      <t xml:space="preserve">List the purchases for other expenses not applicable in the aforementioned that were incurred due to this program implementation (e.g., telephone costs, training material costs). Click the "Add Other" button to add a new record. To delete an unwanted record, click into the cell that you want to delete, and click the "Delete Row" button. </t>
    </r>
  </si>
  <si>
    <r>
      <rPr>
        <b/>
        <i/>
        <sz val="12"/>
        <rFont val="Calibri"/>
        <family val="2"/>
        <scheme val="minor"/>
      </rPr>
      <t xml:space="preserve">Example: </t>
    </r>
    <r>
      <rPr>
        <i/>
        <sz val="12"/>
        <rFont val="Calibri"/>
        <family val="2"/>
        <scheme val="minor"/>
      </rPr>
      <t>Sue Smith</t>
    </r>
  </si>
  <si>
    <r>
      <rPr>
        <b/>
        <i/>
        <sz val="12"/>
        <rFont val="Calibri"/>
        <family val="2"/>
        <scheme val="minor"/>
      </rPr>
      <t xml:space="preserve">Example: </t>
    </r>
    <r>
      <rPr>
        <i/>
        <sz val="12"/>
        <rFont val="Calibri"/>
        <family val="2"/>
        <scheme val="minor"/>
      </rPr>
      <t>Tracey Thomas</t>
    </r>
  </si>
  <si>
    <r>
      <rPr>
        <b/>
        <i/>
        <sz val="12"/>
        <rFont val="Calibri"/>
        <family val="2"/>
        <scheme val="minor"/>
      </rPr>
      <t>Example:</t>
    </r>
    <r>
      <rPr>
        <i/>
        <sz val="12"/>
        <rFont val="Calibri"/>
        <family val="2"/>
        <scheme val="minor"/>
      </rPr>
      <t xml:space="preserve"> Sue Smith</t>
    </r>
  </si>
  <si>
    <r>
      <rPr>
        <b/>
        <i/>
        <sz val="12"/>
        <rFont val="Calibri"/>
        <family val="2"/>
        <scheme val="minor"/>
      </rPr>
      <t>Example:</t>
    </r>
    <r>
      <rPr>
        <i/>
        <sz val="12"/>
        <rFont val="Calibri"/>
        <family val="2"/>
        <scheme val="minor"/>
      </rPr>
      <t xml:space="preserve"> Tracey Thomas </t>
    </r>
  </si>
  <si>
    <r>
      <t xml:space="preserve">The federally approved rate of "18%" times allowable expenses per contract. If allowable expenses are all categories, take the sum of all categories and multiply by the federally approved rate. If allowable expenses are only Personnel and Fringe like in this example, take the approved rate and multiply by the sum of Personnel and Fringe total costs associated with Sue Smith.      </t>
    </r>
    <r>
      <rPr>
        <i/>
        <sz val="11.5"/>
        <rFont val="Calibri"/>
        <family val="2"/>
        <scheme val="minor"/>
      </rPr>
      <t xml:space="preserve">(18% * (7046.25 + 1479.71)). </t>
    </r>
  </si>
  <si>
    <r>
      <t xml:space="preserve">The federally approved rate of "18%" times allowable expenses per contract. If allowable expenses are all categories, take the sum of all categories and multiply by the federally approved rate. If allowable expenses are only Personnel and Fringe like in this example, take the approved rate and multiply by the sum of Personnel and Fringe total costs associated with Tracey Thomas.      </t>
    </r>
    <r>
      <rPr>
        <i/>
        <sz val="11.5"/>
        <rFont val="Calibri"/>
        <family val="2"/>
        <scheme val="minor"/>
      </rPr>
      <t xml:space="preserve">(18% * (10,384.62 + 1,038.46)). </t>
    </r>
  </si>
  <si>
    <r>
      <rPr>
        <b/>
        <i/>
        <sz val="12"/>
        <rFont val="Calibri"/>
        <family val="2"/>
        <scheme val="minor"/>
      </rPr>
      <t>Example:</t>
    </r>
    <r>
      <rPr>
        <i/>
        <sz val="12"/>
        <rFont val="Calibri"/>
        <family val="2"/>
        <scheme val="minor"/>
      </rPr>
      <t xml:space="preserve"> JJ Counseling</t>
    </r>
  </si>
  <si>
    <r>
      <rPr>
        <b/>
        <i/>
        <sz val="12"/>
        <rFont val="Calibri"/>
        <family val="2"/>
        <scheme val="minor"/>
      </rPr>
      <t xml:space="preserve">Example: </t>
    </r>
    <r>
      <rPr>
        <i/>
        <sz val="12"/>
        <rFont val="Calibri"/>
        <family val="2"/>
        <scheme val="minor"/>
      </rPr>
      <t>B &amp; B Tech Support</t>
    </r>
  </si>
  <si>
    <r>
      <rPr>
        <b/>
        <i/>
        <sz val="12"/>
        <rFont val="Calibri"/>
        <family val="2"/>
        <scheme val="minor"/>
      </rPr>
      <t xml:space="preserve">Example: </t>
    </r>
    <r>
      <rPr>
        <i/>
        <sz val="12"/>
        <rFont val="Calibri"/>
        <family val="2"/>
        <scheme val="minor"/>
      </rPr>
      <t>Laptop</t>
    </r>
  </si>
  <si>
    <r>
      <rPr>
        <b/>
        <i/>
        <sz val="12"/>
        <rFont val="Calibri"/>
        <family val="2"/>
        <scheme val="minor"/>
      </rPr>
      <t>Example:</t>
    </r>
    <r>
      <rPr>
        <i/>
        <sz val="12"/>
        <rFont val="Calibri"/>
        <family val="2"/>
        <scheme val="minor"/>
      </rPr>
      <t xml:space="preserve"> Computer Keyboard</t>
    </r>
  </si>
  <si>
    <r>
      <rPr>
        <b/>
        <i/>
        <sz val="12"/>
        <rFont val="Calibri"/>
        <family val="2"/>
        <scheme val="minor"/>
      </rPr>
      <t>Example:</t>
    </r>
    <r>
      <rPr>
        <i/>
        <sz val="12"/>
        <rFont val="Calibri"/>
        <family val="2"/>
        <scheme val="minor"/>
      </rPr>
      <t xml:space="preserve"> Tracey Thomas</t>
    </r>
  </si>
  <si>
    <r>
      <rPr>
        <b/>
        <i/>
        <sz val="12"/>
        <rFont val="Calibri"/>
        <family val="2"/>
        <scheme val="minor"/>
      </rPr>
      <t>Example:</t>
    </r>
    <r>
      <rPr>
        <i/>
        <sz val="12"/>
        <rFont val="Calibri"/>
        <family val="2"/>
        <scheme val="minor"/>
      </rPr>
      <t xml:space="preserve"> Copy Paper</t>
    </r>
  </si>
  <si>
    <r>
      <rPr>
        <b/>
        <i/>
        <sz val="12"/>
        <rFont val="Calibri"/>
        <family val="2"/>
        <scheme val="minor"/>
      </rPr>
      <t xml:space="preserve">Example: </t>
    </r>
    <r>
      <rPr>
        <i/>
        <sz val="12"/>
        <rFont val="Calibri"/>
        <family val="2"/>
        <scheme val="minor"/>
      </rPr>
      <t>ABC Office Supply</t>
    </r>
  </si>
  <si>
    <r>
      <rPr>
        <b/>
        <i/>
        <sz val="12"/>
        <rFont val="Calibri"/>
        <family val="2"/>
        <scheme val="minor"/>
      </rPr>
      <t>Example:</t>
    </r>
    <r>
      <rPr>
        <i/>
        <sz val="12"/>
        <rFont val="Calibri"/>
        <family val="2"/>
        <scheme val="minor"/>
      </rPr>
      <t xml:space="preserve"> Telephone</t>
    </r>
  </si>
  <si>
    <r>
      <rPr>
        <b/>
        <i/>
        <sz val="12"/>
        <rFont val="Calibri"/>
        <family val="2"/>
        <scheme val="minor"/>
      </rPr>
      <t>Example:</t>
    </r>
    <r>
      <rPr>
        <i/>
        <sz val="12"/>
        <rFont val="Calibri"/>
        <family val="2"/>
        <scheme val="minor"/>
      </rPr>
      <t xml:space="preserve"> Heat</t>
    </r>
  </si>
  <si>
    <t>FY 2022 Residential Substance Abuse Treatment Grant</t>
  </si>
  <si>
    <t>For each federal dollar awarded, the sub-recipient must provide a match toward the cost of the program. Federal grant funds provided may not exceed 75% of the total cost of your program. A match of at least 25% of the total cost of the program must be provided by your agency. The 25% matching funds may be in the form of cash or in-kind contributions. The Match amount must be entered into the Match Expenditures column (Column F) in order for the requested amount to be calculated from the Total Expenditures.</t>
  </si>
  <si>
    <t>INSTRUCTIONS: This is a macro-enabled document. Please make sure that you have enabled macros when prompted upon opening this document. Each cost category has headers that will be marked with a red flag in the top right corner. Hovering over these headers will provide a description for what actions are needed to be taken in that cost category.  The items marked as Example are only examples, and do not necessarily reflect items in your requested budget. Please note that the subtotals will auto-populate based on the numbers reported within each category. Your requested budget per cost category shall be entered in the rows below the Examples using the "Add" command button to add another row if needed. If you have any questions, please contact your grant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</si>
</sst>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quot;$&quot;* #,##0.00_);_(&quot;$&quot;* \(#,##0.00\);_(&quot;$&quot;* &quot;-&quot;????_);_(@_)"/>
  </numFmts>
  <fonts count="31" x14ac:knownFonts="1">
    <font>
      <sz val="10"/>
      <name val="Times New Roman"/>
    </font>
    <font>
      <sz val="11"/>
      <color theme="1"/>
      <name val="Calibri"/>
      <family val="2"/>
      <scheme val="minor"/>
    </font>
    <font>
      <sz val="10"/>
      <name val="Times New Roman"/>
      <family val="1"/>
    </font>
    <font>
      <b/>
      <sz val="14"/>
      <name val="Calibri"/>
      <family val="2"/>
      <scheme val="minor"/>
    </font>
    <font>
      <b/>
      <sz val="11"/>
      <name val="Calibri"/>
      <family val="2"/>
      <scheme val="minor"/>
    </font>
    <font>
      <sz val="11"/>
      <name val="Calibri"/>
      <family val="2"/>
      <scheme val="minor"/>
    </font>
    <font>
      <b/>
      <sz val="12"/>
      <name val="Calibri"/>
      <family val="2"/>
      <scheme val="minor"/>
    </font>
    <font>
      <sz val="10"/>
      <name val="Calibri"/>
      <family val="2"/>
      <scheme val="minor"/>
    </font>
    <font>
      <i/>
      <sz val="11"/>
      <name val="Calibri"/>
      <family val="2"/>
      <scheme val="minor"/>
    </font>
    <font>
      <b/>
      <sz val="12"/>
      <color theme="0"/>
      <name val="Calibri"/>
      <family val="2"/>
      <scheme val="minor"/>
    </font>
    <font>
      <b/>
      <sz val="12.5"/>
      <name val="Calibri"/>
      <family val="2"/>
      <scheme val="minor"/>
    </font>
    <font>
      <b/>
      <sz val="12"/>
      <color rgb="FF000000"/>
      <name val="Times New Roman"/>
      <family val="1"/>
    </font>
    <font>
      <b/>
      <sz val="11"/>
      <color rgb="FF000000"/>
      <name val="Times New Roman"/>
      <family val="1"/>
    </font>
    <font>
      <sz val="12"/>
      <name val="Times New Roman"/>
      <family val="1"/>
    </font>
    <font>
      <sz val="12"/>
      <name val="Calibri"/>
      <family val="2"/>
    </font>
    <font>
      <b/>
      <sz val="12"/>
      <name val="Calibri"/>
      <family val="2"/>
    </font>
    <font>
      <b/>
      <sz val="20"/>
      <color rgb="FF000000"/>
      <name val="Times New Roman"/>
      <family val="1"/>
    </font>
    <font>
      <b/>
      <sz val="18"/>
      <name val="Calibri"/>
      <family val="2"/>
      <scheme val="minor"/>
    </font>
    <font>
      <sz val="9"/>
      <color indexed="81"/>
      <name val="Tahoma"/>
      <family val="2"/>
    </font>
    <font>
      <b/>
      <sz val="9"/>
      <color indexed="81"/>
      <name val="Tahoma"/>
      <family val="2"/>
    </font>
    <font>
      <sz val="18"/>
      <name val="Calibri"/>
      <family val="2"/>
      <scheme val="minor"/>
    </font>
    <font>
      <sz val="10"/>
      <name val="Arial"/>
      <family val="2"/>
    </font>
    <font>
      <b/>
      <sz val="16"/>
      <name val="Calibri"/>
      <family val="2"/>
      <scheme val="minor"/>
    </font>
    <font>
      <sz val="16"/>
      <name val="Calibri"/>
      <family val="2"/>
      <scheme val="minor"/>
    </font>
    <font>
      <sz val="14"/>
      <name val="Calibri"/>
      <family val="2"/>
      <scheme val="minor"/>
    </font>
    <font>
      <b/>
      <sz val="10"/>
      <name val="Calibri"/>
      <family val="2"/>
      <scheme val="minor"/>
    </font>
    <font>
      <b/>
      <i/>
      <sz val="14"/>
      <name val="Calibri"/>
      <family val="2"/>
      <scheme val="minor"/>
    </font>
    <font>
      <b/>
      <i/>
      <sz val="12"/>
      <name val="Calibri"/>
      <family val="2"/>
      <scheme val="minor"/>
    </font>
    <font>
      <i/>
      <sz val="12"/>
      <name val="Calibri"/>
      <family val="2"/>
      <scheme val="minor"/>
    </font>
    <font>
      <i/>
      <sz val="11.5"/>
      <name val="Calibri"/>
      <family val="2"/>
      <scheme val="minor"/>
    </font>
    <font>
      <b/>
      <i/>
      <sz val="1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indexed="64"/>
      </right>
      <top/>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xf numFmtId="43" fontId="21" fillId="0" borderId="0" applyFont="0" applyFill="0" applyBorder="0" applyAlignment="0" applyProtection="0"/>
  </cellStyleXfs>
  <cellXfs count="99">
    <xf numFmtId="0" fontId="0" fillId="0" borderId="0" xfId="0"/>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center" vertical="top"/>
    </xf>
    <xf numFmtId="164" fontId="4" fillId="0" borderId="0" xfId="1" applyNumberFormat="1" applyFont="1" applyFill="1" applyBorder="1" applyAlignment="1" applyProtection="1">
      <alignment horizontal="right" vertical="top" wrapText="1"/>
    </xf>
    <xf numFmtId="0" fontId="5"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44" fontId="4" fillId="0" borderId="0" xfId="1" applyNumberFormat="1" applyFont="1" applyFill="1" applyBorder="1" applyAlignment="1" applyProtection="1">
      <alignment horizontal="right" vertical="top" wrapText="1"/>
    </xf>
    <xf numFmtId="164" fontId="7" fillId="0" borderId="0" xfId="0" applyNumberFormat="1" applyFont="1" applyFill="1" applyBorder="1" applyAlignment="1" applyProtection="1">
      <alignment horizontal="right" vertical="top"/>
    </xf>
    <xf numFmtId="0" fontId="5" fillId="0" borderId="0" xfId="0" applyFont="1" applyFill="1" applyBorder="1" applyAlignment="1" applyProtection="1">
      <alignment vertical="center" wrapText="1"/>
    </xf>
    <xf numFmtId="0" fontId="0" fillId="0" borderId="0" xfId="0" applyProtection="1"/>
    <xf numFmtId="0" fontId="0" fillId="0" borderId="0" xfId="0" applyAlignment="1" applyProtection="1">
      <alignment wrapText="1"/>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alignment horizontal="center" vertical="top" wrapText="1"/>
    </xf>
    <xf numFmtId="0" fontId="0" fillId="0" borderId="0" xfId="0" applyAlignment="1" applyProtection="1"/>
    <xf numFmtId="0" fontId="0" fillId="0" borderId="0" xfId="0" applyAlignment="1" applyProtection="1">
      <alignment horizontal="centerContinuous" wrapText="1"/>
    </xf>
    <xf numFmtId="0" fontId="4" fillId="0" borderId="6" xfId="0" applyFont="1" applyFill="1" applyBorder="1" applyAlignment="1" applyProtection="1">
      <alignment horizontal="center" vertical="center" wrapText="1"/>
    </xf>
    <xf numFmtId="43" fontId="4" fillId="0" borderId="6" xfId="1" applyFont="1" applyFill="1" applyBorder="1" applyAlignment="1" applyProtection="1">
      <alignment horizontal="center" vertical="center" wrapText="1"/>
    </xf>
    <xf numFmtId="0" fontId="13" fillId="0" borderId="0" xfId="0" applyFont="1" applyProtection="1"/>
    <xf numFmtId="0" fontId="14" fillId="0" borderId="6" xfId="0" applyFont="1" applyBorder="1" applyAlignment="1" applyProtection="1">
      <alignment horizontal="left" vertical="center" wrapText="1"/>
      <protection locked="0"/>
    </xf>
    <xf numFmtId="164" fontId="14" fillId="0" borderId="6" xfId="1" applyNumberFormat="1" applyFont="1" applyFill="1" applyBorder="1" applyAlignment="1" applyProtection="1">
      <alignment horizontal="center" vertical="center" wrapText="1"/>
      <protection locked="0"/>
    </xf>
    <xf numFmtId="2" fontId="14" fillId="0" borderId="6" xfId="0" applyNumberFormat="1" applyFont="1" applyFill="1" applyBorder="1" applyAlignment="1" applyProtection="1">
      <alignment horizontal="center" vertical="center" wrapText="1"/>
      <protection locked="0"/>
    </xf>
    <xf numFmtId="0" fontId="13" fillId="0" borderId="0" xfId="0" applyFont="1" applyAlignment="1" applyProtection="1">
      <alignment wrapText="1"/>
    </xf>
    <xf numFmtId="0" fontId="14" fillId="2" borderId="6" xfId="0" applyFont="1" applyFill="1" applyBorder="1" applyAlignment="1" applyProtection="1">
      <alignment horizontal="left" vertical="center" wrapText="1"/>
      <protection locked="0"/>
    </xf>
    <xf numFmtId="165" fontId="14" fillId="0" borderId="6" xfId="2" applyNumberFormat="1" applyFont="1" applyFill="1" applyBorder="1" applyAlignment="1" applyProtection="1">
      <alignment horizontal="center" vertical="center" wrapText="1"/>
      <protection locked="0"/>
    </xf>
    <xf numFmtId="10" fontId="14" fillId="0" borderId="6" xfId="3"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43" fontId="4" fillId="0" borderId="4" xfId="1" applyFont="1" applyFill="1" applyBorder="1" applyAlignment="1" applyProtection="1">
      <alignment horizontal="center" vertical="center" wrapText="1"/>
    </xf>
    <xf numFmtId="165" fontId="15" fillId="0" borderId="6" xfId="0" applyNumberFormat="1" applyFont="1" applyFill="1" applyBorder="1" applyAlignment="1" applyProtection="1">
      <alignment vertical="center" wrapText="1"/>
      <protection locked="0"/>
    </xf>
    <xf numFmtId="165" fontId="15" fillId="0" borderId="6" xfId="0" applyNumberFormat="1" applyFont="1" applyFill="1" applyBorder="1" applyAlignment="1" applyProtection="1">
      <alignment horizontal="center" vertical="center" wrapText="1"/>
      <protection locked="0"/>
    </xf>
    <xf numFmtId="165" fontId="15" fillId="0" borderId="6" xfId="2" applyNumberFormat="1"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7" fillId="0" borderId="0" xfId="9" applyFont="1"/>
    <xf numFmtId="0" fontId="25" fillId="0" borderId="0" xfId="9" applyFont="1"/>
    <xf numFmtId="43" fontId="7" fillId="0" borderId="0" xfId="10" applyFont="1" applyAlignment="1">
      <alignment horizontal="left"/>
    </xf>
    <xf numFmtId="0" fontId="25" fillId="0" borderId="0" xfId="9" applyFont="1" applyAlignment="1">
      <alignment vertical="top"/>
    </xf>
    <xf numFmtId="0" fontId="3" fillId="0" borderId="0" xfId="9" applyFont="1"/>
    <xf numFmtId="0" fontId="23" fillId="0" borderId="0" xfId="9" applyFont="1"/>
    <xf numFmtId="0" fontId="3" fillId="0" borderId="6" xfId="9" applyFont="1" applyBorder="1" applyAlignment="1">
      <alignment vertical="center" wrapText="1"/>
    </xf>
    <xf numFmtId="0" fontId="3" fillId="0" borderId="0" xfId="9" applyFont="1" applyAlignment="1">
      <alignment wrapText="1"/>
    </xf>
    <xf numFmtId="0" fontId="3" fillId="0" borderId="0" xfId="9" applyFont="1" applyAlignment="1">
      <alignment vertical="top"/>
    </xf>
    <xf numFmtId="0" fontId="3" fillId="0" borderId="6" xfId="9" applyFont="1" applyBorder="1" applyAlignment="1">
      <alignment vertical="center"/>
    </xf>
    <xf numFmtId="0" fontId="10" fillId="0" borderId="0" xfId="0" applyFont="1" applyBorder="1" applyAlignment="1" applyProtection="1">
      <alignment vertical="top" wrapText="1"/>
    </xf>
    <xf numFmtId="44" fontId="3" fillId="0" borderId="6" xfId="2" applyFont="1" applyBorder="1" applyAlignment="1">
      <alignment vertical="center"/>
    </xf>
    <xf numFmtId="43" fontId="24" fillId="0" borderId="0" xfId="9" applyNumberFormat="1" applyFont="1" applyAlignment="1">
      <alignment vertical="center"/>
    </xf>
    <xf numFmtId="43" fontId="24" fillId="0" borderId="0" xfId="10" applyFont="1" applyAlignment="1">
      <alignment vertical="center"/>
    </xf>
    <xf numFmtId="0" fontId="24" fillId="0" borderId="0" xfId="9" applyFont="1" applyAlignment="1">
      <alignment vertical="center"/>
    </xf>
    <xf numFmtId="43" fontId="24" fillId="0" borderId="0" xfId="10" applyFont="1" applyBorder="1" applyAlignment="1">
      <alignment vertical="center"/>
    </xf>
    <xf numFmtId="43" fontId="7" fillId="0" borderId="0" xfId="9" applyNumberFormat="1" applyFont="1" applyAlignment="1">
      <alignment vertical="center"/>
    </xf>
    <xf numFmtId="43" fontId="7" fillId="0" borderId="0" xfId="10" applyFont="1" applyBorder="1" applyAlignment="1">
      <alignment vertical="center"/>
    </xf>
    <xf numFmtId="0" fontId="3" fillId="0" borderId="6" xfId="9" applyFont="1" applyFill="1" applyBorder="1" applyAlignment="1">
      <alignment horizontal="center" vertical="center"/>
    </xf>
    <xf numFmtId="0" fontId="22" fillId="0" borderId="6" xfId="9" applyFont="1" applyFill="1" applyBorder="1"/>
    <xf numFmtId="44" fontId="22" fillId="0" borderId="6" xfId="2" applyFont="1" applyFill="1" applyBorder="1" applyAlignment="1">
      <alignment vertical="center"/>
    </xf>
    <xf numFmtId="0" fontId="22" fillId="0" borderId="6" xfId="9" applyFont="1" applyFill="1" applyBorder="1" applyAlignment="1">
      <alignment vertical="center" wrapText="1"/>
    </xf>
    <xf numFmtId="165" fontId="6" fillId="0" borderId="1" xfId="0" applyNumberFormat="1" applyFont="1" applyFill="1" applyBorder="1" applyAlignment="1" applyProtection="1">
      <alignment vertical="center"/>
    </xf>
    <xf numFmtId="165" fontId="6" fillId="0" borderId="6" xfId="0" applyNumberFormat="1" applyFont="1" applyFill="1" applyBorder="1" applyAlignment="1" applyProtection="1">
      <alignment vertical="center" wrapText="1"/>
    </xf>
    <xf numFmtId="165" fontId="15" fillId="0" borderId="6" xfId="0" applyNumberFormat="1" applyFont="1" applyFill="1" applyBorder="1" applyAlignment="1" applyProtection="1">
      <alignment vertical="center" wrapText="1"/>
    </xf>
    <xf numFmtId="0" fontId="28" fillId="0" borderId="6" xfId="0" applyFont="1" applyFill="1" applyBorder="1" applyAlignment="1" applyProtection="1">
      <alignment horizontal="left" vertical="center" wrapText="1"/>
    </xf>
    <xf numFmtId="164" fontId="28" fillId="0" borderId="6" xfId="1" applyNumberFormat="1" applyFont="1" applyFill="1" applyBorder="1" applyAlignment="1" applyProtection="1">
      <alignment horizontal="center" vertical="center" wrapText="1"/>
    </xf>
    <xf numFmtId="2" fontId="28" fillId="0" borderId="6" xfId="0" applyNumberFormat="1" applyFont="1" applyFill="1" applyBorder="1" applyAlignment="1" applyProtection="1">
      <alignment horizontal="center" vertical="center" wrapText="1"/>
    </xf>
    <xf numFmtId="165" fontId="28" fillId="0" borderId="6" xfId="0" applyNumberFormat="1" applyFont="1" applyFill="1" applyBorder="1" applyAlignment="1" applyProtection="1">
      <alignment vertical="center" wrapText="1"/>
    </xf>
    <xf numFmtId="44" fontId="28" fillId="0" borderId="6" xfId="2" applyFont="1" applyFill="1" applyBorder="1" applyAlignment="1" applyProtection="1">
      <alignment vertical="center" wrapText="1"/>
    </xf>
    <xf numFmtId="10" fontId="28" fillId="0" borderId="6" xfId="3" applyNumberFormat="1" applyFont="1" applyFill="1" applyBorder="1" applyAlignment="1" applyProtection="1">
      <alignment horizontal="center" vertical="center" wrapText="1"/>
    </xf>
    <xf numFmtId="165" fontId="28" fillId="0" borderId="6" xfId="0" applyNumberFormat="1" applyFont="1" applyFill="1" applyBorder="1" applyAlignment="1" applyProtection="1">
      <alignment horizontal="center" vertical="center" wrapText="1"/>
    </xf>
    <xf numFmtId="44" fontId="28" fillId="0" borderId="6" xfId="2" applyFont="1" applyFill="1" applyBorder="1" applyAlignment="1" applyProtection="1">
      <alignment horizontal="center" vertical="center" wrapText="1"/>
    </xf>
    <xf numFmtId="165" fontId="6" fillId="0" borderId="6" xfId="0" applyNumberFormat="1" applyFont="1" applyFill="1" applyBorder="1" applyAlignment="1" applyProtection="1">
      <alignment horizontal="center" vertical="center" wrapText="1"/>
    </xf>
    <xf numFmtId="165" fontId="15" fillId="0" borderId="6" xfId="2" applyNumberFormat="1" applyFont="1" applyFill="1" applyBorder="1" applyAlignment="1" applyProtection="1">
      <alignment horizontal="center" vertical="center" wrapText="1"/>
    </xf>
    <xf numFmtId="165" fontId="6" fillId="0" borderId="6" xfId="0" applyNumberFormat="1" applyFont="1" applyFill="1" applyBorder="1" applyAlignment="1" applyProtection="1">
      <alignment horizontal="center" vertical="center"/>
    </xf>
    <xf numFmtId="165" fontId="6" fillId="0" borderId="1" xfId="0" applyNumberFormat="1" applyFont="1" applyFill="1" applyBorder="1" applyAlignment="1" applyProtection="1">
      <alignment horizontal="center" vertical="center"/>
    </xf>
    <xf numFmtId="165" fontId="15" fillId="0" borderId="6" xfId="0" applyNumberFormat="1" applyFont="1" applyFill="1" applyBorder="1" applyAlignment="1" applyProtection="1">
      <alignment horizontal="center" vertical="center" wrapText="1"/>
    </xf>
    <xf numFmtId="164" fontId="28" fillId="0" borderId="6" xfId="1" applyNumberFormat="1" applyFont="1" applyFill="1" applyBorder="1" applyAlignment="1" applyProtection="1">
      <alignment horizontal="right" vertical="center" wrapText="1"/>
    </xf>
    <xf numFmtId="2" fontId="28" fillId="0" borderId="6" xfId="1" applyNumberFormat="1" applyFont="1" applyFill="1" applyBorder="1" applyAlignment="1" applyProtection="1">
      <alignment horizontal="center" vertical="center" wrapText="1"/>
    </xf>
    <xf numFmtId="164" fontId="28" fillId="0" borderId="6" xfId="2" applyNumberFormat="1" applyFont="1" applyFill="1" applyBorder="1" applyAlignment="1" applyProtection="1">
      <alignment horizontal="right" vertical="center" wrapText="1"/>
    </xf>
    <xf numFmtId="2" fontId="28" fillId="0" borderId="6" xfId="2" applyNumberFormat="1" applyFont="1" applyFill="1" applyBorder="1" applyAlignment="1" applyProtection="1">
      <alignment horizontal="center" vertical="center" wrapText="1"/>
    </xf>
    <xf numFmtId="44" fontId="28" fillId="0" borderId="6" xfId="0" applyNumberFormat="1" applyFont="1" applyFill="1" applyBorder="1" applyAlignment="1" applyProtection="1">
      <alignment horizontal="center" vertical="center" wrapText="1"/>
    </xf>
    <xf numFmtId="44" fontId="6" fillId="0" borderId="6" xfId="0" applyNumberFormat="1" applyFont="1" applyFill="1" applyBorder="1" applyAlignment="1" applyProtection="1">
      <alignment horizontal="center" vertical="center" wrapText="1"/>
    </xf>
    <xf numFmtId="165" fontId="6" fillId="0" borderId="4" xfId="0" applyNumberFormat="1" applyFont="1" applyFill="1" applyBorder="1" applyAlignment="1" applyProtection="1">
      <alignment horizontal="center" vertical="center"/>
    </xf>
    <xf numFmtId="164" fontId="28" fillId="0" borderId="6" xfId="2" applyNumberFormat="1" applyFont="1" applyFill="1" applyBorder="1" applyAlignment="1" applyProtection="1">
      <alignment horizontal="center" vertical="center" wrapText="1"/>
    </xf>
    <xf numFmtId="164" fontId="28" fillId="0" borderId="6" xfId="0" applyNumberFormat="1" applyFont="1" applyFill="1" applyBorder="1" applyAlignment="1" applyProtection="1">
      <alignment horizontal="center" vertical="center" wrapText="1"/>
    </xf>
    <xf numFmtId="165" fontId="6" fillId="0" borderId="1" xfId="1" applyNumberFormat="1" applyFont="1" applyFill="1" applyBorder="1" applyAlignment="1" applyProtection="1">
      <alignment horizontal="center" vertical="center"/>
    </xf>
    <xf numFmtId="165" fontId="6" fillId="0" borderId="3" xfId="1" applyNumberFormat="1" applyFont="1" applyFill="1" applyBorder="1" applyAlignment="1" applyProtection="1">
      <alignment horizontal="center" vertical="center"/>
    </xf>
    <xf numFmtId="0" fontId="17" fillId="0" borderId="0" xfId="9" applyFont="1" applyAlignment="1">
      <alignment horizontal="center"/>
    </xf>
    <xf numFmtId="0" fontId="17" fillId="0" borderId="0" xfId="9" applyFont="1" applyAlignment="1">
      <alignment horizontal="center" vertical="top" wrapText="1"/>
    </xf>
    <xf numFmtId="0" fontId="20" fillId="0" borderId="0" xfId="9" applyFont="1" applyAlignment="1">
      <alignment horizontal="center" vertical="top" wrapText="1"/>
    </xf>
    <xf numFmtId="0" fontId="30" fillId="0" borderId="0"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6" fillId="0" borderId="5"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6" fillId="0" borderId="8" xfId="0" applyFont="1" applyFill="1" applyBorder="1" applyAlignment="1" applyProtection="1">
      <alignment horizontal="right" vertical="center"/>
    </xf>
    <xf numFmtId="0" fontId="6" fillId="0" borderId="6" xfId="0" applyFont="1" applyFill="1" applyBorder="1" applyAlignment="1" applyProtection="1">
      <alignment horizontal="left" vertical="top" wrapText="1"/>
    </xf>
    <xf numFmtId="0" fontId="9" fillId="0" borderId="6" xfId="0" applyFont="1" applyFill="1" applyBorder="1" applyAlignment="1" applyProtection="1">
      <alignment horizontal="center" vertical="top" wrapText="1"/>
    </xf>
    <xf numFmtId="0" fontId="22" fillId="0" borderId="0" xfId="0" applyFont="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4" fillId="0" borderId="6" xfId="0" applyFont="1" applyFill="1" applyBorder="1" applyAlignment="1" applyProtection="1">
      <alignment horizontal="center" vertical="center" wrapText="1"/>
    </xf>
    <xf numFmtId="0" fontId="26" fillId="0" borderId="0" xfId="0" applyFont="1" applyAlignment="1" applyProtection="1">
      <alignment horizontal="left" vertical="top" wrapText="1"/>
    </xf>
    <xf numFmtId="0" fontId="22" fillId="0" borderId="2" xfId="9" applyFont="1" applyFill="1" applyBorder="1" applyAlignment="1" applyProtection="1">
      <alignment horizontal="center" vertical="center" wrapText="1"/>
      <protection locked="0"/>
    </xf>
    <xf numFmtId="0" fontId="22" fillId="0" borderId="3" xfId="9" applyFont="1" applyFill="1" applyBorder="1" applyAlignment="1" applyProtection="1">
      <alignment horizontal="center" vertical="center" wrapText="1"/>
      <protection locked="0"/>
    </xf>
  </cellXfs>
  <cellStyles count="11">
    <cellStyle name="Comma" xfId="1" builtinId="3"/>
    <cellStyle name="Comma 2" xfId="6" xr:uid="{00000000-0005-0000-0000-000001000000}"/>
    <cellStyle name="Comma 3" xfId="10" xr:uid="{696B8687-DABF-4300-A955-6F839B67EC39}"/>
    <cellStyle name="Currency" xfId="2" builtinId="4"/>
    <cellStyle name="Currency 2" xfId="7" xr:uid="{00000000-0005-0000-0000-000003000000}"/>
    <cellStyle name="Normal" xfId="0" builtinId="0"/>
    <cellStyle name="Normal 2" xfId="4" xr:uid="{00000000-0005-0000-0000-000005000000}"/>
    <cellStyle name="Normal 3" xfId="5" xr:uid="{00000000-0005-0000-0000-000006000000}"/>
    <cellStyle name="Normal 4" xfId="9" xr:uid="{9C18ED57-7293-415A-A0FA-0EE6B7AF5A83}"/>
    <cellStyle name="Percent" xfId="3" builtinId="5"/>
    <cellStyle name="Percent 2"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1343025</xdr:colOff>
      <xdr:row>3</xdr:row>
      <xdr:rowOff>28574</xdr:rowOff>
    </xdr:from>
    <xdr:to>
      <xdr:col>3</xdr:col>
      <xdr:colOff>219075</xdr:colOff>
      <xdr:row>17</xdr:row>
      <xdr:rowOff>82550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850" y="517524"/>
          <a:ext cx="4352925" cy="2320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180975</xdr:colOff>
          <xdr:row>9</xdr:row>
          <xdr:rowOff>28575</xdr:rowOff>
        </xdr:from>
        <xdr:to>
          <xdr:col>0</xdr:col>
          <xdr:colOff>1228725</xdr:colOff>
          <xdr:row>9</xdr:row>
          <xdr:rowOff>371475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9</xdr:row>
          <xdr:rowOff>28575</xdr:rowOff>
        </xdr:from>
        <xdr:to>
          <xdr:col>1</xdr:col>
          <xdr:colOff>314325</xdr:colOff>
          <xdr:row>9</xdr:row>
          <xdr:rowOff>371475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28575</xdr:rowOff>
        </xdr:from>
        <xdr:to>
          <xdr:col>0</xdr:col>
          <xdr:colOff>1228725</xdr:colOff>
          <xdr:row>19</xdr:row>
          <xdr:rowOff>371475</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Fringe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19</xdr:row>
          <xdr:rowOff>28575</xdr:rowOff>
        </xdr:from>
        <xdr:to>
          <xdr:col>1</xdr:col>
          <xdr:colOff>314325</xdr:colOff>
          <xdr:row>19</xdr:row>
          <xdr:rowOff>371475</xdr:rowOff>
        </xdr:to>
        <xdr:sp macro="" textlink="">
          <xdr:nvSpPr>
            <xdr:cNvPr id="1038" name="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29</xdr:row>
          <xdr:rowOff>28575</xdr:rowOff>
        </xdr:from>
        <xdr:to>
          <xdr:col>0</xdr:col>
          <xdr:colOff>1228725</xdr:colOff>
          <xdr:row>29</xdr:row>
          <xdr:rowOff>371475</xdr:rowOff>
        </xdr:to>
        <xdr:sp macro="" textlink="">
          <xdr:nvSpPr>
            <xdr:cNvPr id="1039" name="Butto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Indirect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29</xdr:row>
          <xdr:rowOff>28575</xdr:rowOff>
        </xdr:from>
        <xdr:to>
          <xdr:col>1</xdr:col>
          <xdr:colOff>314325</xdr:colOff>
          <xdr:row>29</xdr:row>
          <xdr:rowOff>371475</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39</xdr:row>
          <xdr:rowOff>28575</xdr:rowOff>
        </xdr:from>
        <xdr:to>
          <xdr:col>0</xdr:col>
          <xdr:colOff>1228725</xdr:colOff>
          <xdr:row>39</xdr:row>
          <xdr:rowOff>371475</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C/C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39</xdr:row>
          <xdr:rowOff>28575</xdr:rowOff>
        </xdr:from>
        <xdr:to>
          <xdr:col>1</xdr:col>
          <xdr:colOff>314325</xdr:colOff>
          <xdr:row>39</xdr:row>
          <xdr:rowOff>371475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59</xdr:row>
          <xdr:rowOff>28575</xdr:rowOff>
        </xdr:from>
        <xdr:to>
          <xdr:col>0</xdr:col>
          <xdr:colOff>1228725</xdr:colOff>
          <xdr:row>59</xdr:row>
          <xdr:rowOff>371475</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Travel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59</xdr:row>
          <xdr:rowOff>28575</xdr:rowOff>
        </xdr:from>
        <xdr:to>
          <xdr:col>1</xdr:col>
          <xdr:colOff>314325</xdr:colOff>
          <xdr:row>59</xdr:row>
          <xdr:rowOff>371475</xdr:rowOff>
        </xdr:to>
        <xdr:sp macro="" textlink="">
          <xdr:nvSpPr>
            <xdr:cNvPr id="1046" name="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49</xdr:row>
          <xdr:rowOff>28575</xdr:rowOff>
        </xdr:from>
        <xdr:to>
          <xdr:col>0</xdr:col>
          <xdr:colOff>1228725</xdr:colOff>
          <xdr:row>49</xdr:row>
          <xdr:rowOff>371475</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Times New Roman"/>
                  <a:cs typeface="Times New Roman"/>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49</xdr:row>
          <xdr:rowOff>28575</xdr:rowOff>
        </xdr:from>
        <xdr:to>
          <xdr:col>1</xdr:col>
          <xdr:colOff>314325</xdr:colOff>
          <xdr:row>49</xdr:row>
          <xdr:rowOff>371475</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69</xdr:row>
          <xdr:rowOff>28575</xdr:rowOff>
        </xdr:from>
        <xdr:to>
          <xdr:col>0</xdr:col>
          <xdr:colOff>1228725</xdr:colOff>
          <xdr:row>69</xdr:row>
          <xdr:rowOff>371475</xdr:rowOff>
        </xdr:to>
        <xdr:sp macro="" textlink="">
          <xdr:nvSpPr>
            <xdr:cNvPr id="1051" name="Butto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Supplies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69</xdr:row>
          <xdr:rowOff>28575</xdr:rowOff>
        </xdr:from>
        <xdr:to>
          <xdr:col>1</xdr:col>
          <xdr:colOff>314325</xdr:colOff>
          <xdr:row>69</xdr:row>
          <xdr:rowOff>371475</xdr:rowOff>
        </xdr:to>
        <xdr:sp macro="" textlink="">
          <xdr:nvSpPr>
            <xdr:cNvPr id="1052" name="Button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79</xdr:row>
          <xdr:rowOff>28575</xdr:rowOff>
        </xdr:from>
        <xdr:to>
          <xdr:col>0</xdr:col>
          <xdr:colOff>1228725</xdr:colOff>
          <xdr:row>79</xdr:row>
          <xdr:rowOff>371475</xdr:rowOff>
        </xdr:to>
        <xdr:sp macro="" textlink="">
          <xdr:nvSpPr>
            <xdr:cNvPr id="1053" name="Butto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Other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79</xdr:row>
          <xdr:rowOff>28575</xdr:rowOff>
        </xdr:from>
        <xdr:to>
          <xdr:col>1</xdr:col>
          <xdr:colOff>314325</xdr:colOff>
          <xdr:row>79</xdr:row>
          <xdr:rowOff>371475</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942975</xdr:colOff>
          <xdr:row>0</xdr:row>
          <xdr:rowOff>161925</xdr:rowOff>
        </xdr:from>
        <xdr:to>
          <xdr:col>6</xdr:col>
          <xdr:colOff>38100</xdr:colOff>
          <xdr:row>3</xdr:row>
          <xdr:rowOff>152400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2000" b="1" i="0" u="none" strike="noStrike" baseline="0">
                  <a:solidFill>
                    <a:srgbClr val="000000"/>
                  </a:solidFill>
                  <a:latin typeface="Times New Roman"/>
                  <a:cs typeface="Times New Roman"/>
                </a:rPr>
                <a:t>Print PDF</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AA207-1A5D-4578-A517-F3A84D9A87CE}">
  <sheetPr codeName="Sheet2">
    <pageSetUpPr fitToPage="1"/>
  </sheetPr>
  <dimension ref="A2:D43"/>
  <sheetViews>
    <sheetView showGridLines="0" tabSelected="1" zoomScaleNormal="100" workbookViewId="0">
      <selection activeCell="A15" sqref="A15"/>
    </sheetView>
  </sheetViews>
  <sheetFormatPr defaultRowHeight="12.75" x14ac:dyDescent="0.2"/>
  <cols>
    <col min="1" max="1" width="34.83203125" style="33" customWidth="1"/>
    <col min="2" max="4" width="25.6640625" style="33" customWidth="1"/>
    <col min="5" max="256" width="8.83203125" style="33"/>
    <col min="257" max="257" width="29.6640625" style="33" customWidth="1"/>
    <col min="258" max="258" width="15.6640625" style="33" bestFit="1" customWidth="1"/>
    <col min="259" max="259" width="13.6640625" style="33" bestFit="1" customWidth="1"/>
    <col min="260" max="260" width="26.1640625" style="33" customWidth="1"/>
    <col min="261" max="512" width="8.83203125" style="33"/>
    <col min="513" max="513" width="29.6640625" style="33" customWidth="1"/>
    <col min="514" max="514" width="15.6640625" style="33" bestFit="1" customWidth="1"/>
    <col min="515" max="515" width="13.6640625" style="33" bestFit="1" customWidth="1"/>
    <col min="516" max="516" width="26.1640625" style="33" customWidth="1"/>
    <col min="517" max="768" width="8.83203125" style="33"/>
    <col min="769" max="769" width="29.6640625" style="33" customWidth="1"/>
    <col min="770" max="770" width="15.6640625" style="33" bestFit="1" customWidth="1"/>
    <col min="771" max="771" width="13.6640625" style="33" bestFit="1" customWidth="1"/>
    <col min="772" max="772" width="26.1640625" style="33" customWidth="1"/>
    <col min="773" max="1024" width="8.83203125" style="33"/>
    <col min="1025" max="1025" width="29.6640625" style="33" customWidth="1"/>
    <col min="1026" max="1026" width="15.6640625" style="33" bestFit="1" customWidth="1"/>
    <col min="1027" max="1027" width="13.6640625" style="33" bestFit="1" customWidth="1"/>
    <col min="1028" max="1028" width="26.1640625" style="33" customWidth="1"/>
    <col min="1029" max="1280" width="8.83203125" style="33"/>
    <col min="1281" max="1281" width="29.6640625" style="33" customWidth="1"/>
    <col min="1282" max="1282" width="15.6640625" style="33" bestFit="1" customWidth="1"/>
    <col min="1283" max="1283" width="13.6640625" style="33" bestFit="1" customWidth="1"/>
    <col min="1284" max="1284" width="26.1640625" style="33" customWidth="1"/>
    <col min="1285" max="1536" width="8.83203125" style="33"/>
    <col min="1537" max="1537" width="29.6640625" style="33" customWidth="1"/>
    <col min="1538" max="1538" width="15.6640625" style="33" bestFit="1" customWidth="1"/>
    <col min="1539" max="1539" width="13.6640625" style="33" bestFit="1" customWidth="1"/>
    <col min="1540" max="1540" width="26.1640625" style="33" customWidth="1"/>
    <col min="1541" max="1792" width="8.83203125" style="33"/>
    <col min="1793" max="1793" width="29.6640625" style="33" customWidth="1"/>
    <col min="1794" max="1794" width="15.6640625" style="33" bestFit="1" customWidth="1"/>
    <col min="1795" max="1795" width="13.6640625" style="33" bestFit="1" customWidth="1"/>
    <col min="1796" max="1796" width="26.1640625" style="33" customWidth="1"/>
    <col min="1797" max="2048" width="8.83203125" style="33"/>
    <col min="2049" max="2049" width="29.6640625" style="33" customWidth="1"/>
    <col min="2050" max="2050" width="15.6640625" style="33" bestFit="1" customWidth="1"/>
    <col min="2051" max="2051" width="13.6640625" style="33" bestFit="1" customWidth="1"/>
    <col min="2052" max="2052" width="26.1640625" style="33" customWidth="1"/>
    <col min="2053" max="2304" width="8.83203125" style="33"/>
    <col min="2305" max="2305" width="29.6640625" style="33" customWidth="1"/>
    <col min="2306" max="2306" width="15.6640625" style="33" bestFit="1" customWidth="1"/>
    <col min="2307" max="2307" width="13.6640625" style="33" bestFit="1" customWidth="1"/>
    <col min="2308" max="2308" width="26.1640625" style="33" customWidth="1"/>
    <col min="2309" max="2560" width="8.83203125" style="33"/>
    <col min="2561" max="2561" width="29.6640625" style="33" customWidth="1"/>
    <col min="2562" max="2562" width="15.6640625" style="33" bestFit="1" customWidth="1"/>
    <col min="2563" max="2563" width="13.6640625" style="33" bestFit="1" customWidth="1"/>
    <col min="2564" max="2564" width="26.1640625" style="33" customWidth="1"/>
    <col min="2565" max="2816" width="8.83203125" style="33"/>
    <col min="2817" max="2817" width="29.6640625" style="33" customWidth="1"/>
    <col min="2818" max="2818" width="15.6640625" style="33" bestFit="1" customWidth="1"/>
    <col min="2819" max="2819" width="13.6640625" style="33" bestFit="1" customWidth="1"/>
    <col min="2820" max="2820" width="26.1640625" style="33" customWidth="1"/>
    <col min="2821" max="3072" width="8.83203125" style="33"/>
    <col min="3073" max="3073" width="29.6640625" style="33" customWidth="1"/>
    <col min="3074" max="3074" width="15.6640625" style="33" bestFit="1" customWidth="1"/>
    <col min="3075" max="3075" width="13.6640625" style="33" bestFit="1" customWidth="1"/>
    <col min="3076" max="3076" width="26.1640625" style="33" customWidth="1"/>
    <col min="3077" max="3328" width="8.83203125" style="33"/>
    <col min="3329" max="3329" width="29.6640625" style="33" customWidth="1"/>
    <col min="3330" max="3330" width="15.6640625" style="33" bestFit="1" customWidth="1"/>
    <col min="3331" max="3331" width="13.6640625" style="33" bestFit="1" customWidth="1"/>
    <col min="3332" max="3332" width="26.1640625" style="33" customWidth="1"/>
    <col min="3333" max="3584" width="8.83203125" style="33"/>
    <col min="3585" max="3585" width="29.6640625" style="33" customWidth="1"/>
    <col min="3586" max="3586" width="15.6640625" style="33" bestFit="1" customWidth="1"/>
    <col min="3587" max="3587" width="13.6640625" style="33" bestFit="1" customWidth="1"/>
    <col min="3588" max="3588" width="26.1640625" style="33" customWidth="1"/>
    <col min="3589" max="3840" width="8.83203125" style="33"/>
    <col min="3841" max="3841" width="29.6640625" style="33" customWidth="1"/>
    <col min="3842" max="3842" width="15.6640625" style="33" bestFit="1" customWidth="1"/>
    <col min="3843" max="3843" width="13.6640625" style="33" bestFit="1" customWidth="1"/>
    <col min="3844" max="3844" width="26.1640625" style="33" customWidth="1"/>
    <col min="3845" max="4096" width="8.83203125" style="33"/>
    <col min="4097" max="4097" width="29.6640625" style="33" customWidth="1"/>
    <col min="4098" max="4098" width="15.6640625" style="33" bestFit="1" customWidth="1"/>
    <col min="4099" max="4099" width="13.6640625" style="33" bestFit="1" customWidth="1"/>
    <col min="4100" max="4100" width="26.1640625" style="33" customWidth="1"/>
    <col min="4101" max="4352" width="8.83203125" style="33"/>
    <col min="4353" max="4353" width="29.6640625" style="33" customWidth="1"/>
    <col min="4354" max="4354" width="15.6640625" style="33" bestFit="1" customWidth="1"/>
    <col min="4355" max="4355" width="13.6640625" style="33" bestFit="1" customWidth="1"/>
    <col min="4356" max="4356" width="26.1640625" style="33" customWidth="1"/>
    <col min="4357" max="4608" width="8.83203125" style="33"/>
    <col min="4609" max="4609" width="29.6640625" style="33" customWidth="1"/>
    <col min="4610" max="4610" width="15.6640625" style="33" bestFit="1" customWidth="1"/>
    <col min="4611" max="4611" width="13.6640625" style="33" bestFit="1" customWidth="1"/>
    <col min="4612" max="4612" width="26.1640625" style="33" customWidth="1"/>
    <col min="4613" max="4864" width="8.83203125" style="33"/>
    <col min="4865" max="4865" width="29.6640625" style="33" customWidth="1"/>
    <col min="4866" max="4866" width="15.6640625" style="33" bestFit="1" customWidth="1"/>
    <col min="4867" max="4867" width="13.6640625" style="33" bestFit="1" customWidth="1"/>
    <col min="4868" max="4868" width="26.1640625" style="33" customWidth="1"/>
    <col min="4869" max="5120" width="8.83203125" style="33"/>
    <col min="5121" max="5121" width="29.6640625" style="33" customWidth="1"/>
    <col min="5122" max="5122" width="15.6640625" style="33" bestFit="1" customWidth="1"/>
    <col min="5123" max="5123" width="13.6640625" style="33" bestFit="1" customWidth="1"/>
    <col min="5124" max="5124" width="26.1640625" style="33" customWidth="1"/>
    <col min="5125" max="5376" width="8.83203125" style="33"/>
    <col min="5377" max="5377" width="29.6640625" style="33" customWidth="1"/>
    <col min="5378" max="5378" width="15.6640625" style="33" bestFit="1" customWidth="1"/>
    <col min="5379" max="5379" width="13.6640625" style="33" bestFit="1" customWidth="1"/>
    <col min="5380" max="5380" width="26.1640625" style="33" customWidth="1"/>
    <col min="5381" max="5632" width="8.83203125" style="33"/>
    <col min="5633" max="5633" width="29.6640625" style="33" customWidth="1"/>
    <col min="5634" max="5634" width="15.6640625" style="33" bestFit="1" customWidth="1"/>
    <col min="5635" max="5635" width="13.6640625" style="33" bestFit="1" customWidth="1"/>
    <col min="5636" max="5636" width="26.1640625" style="33" customWidth="1"/>
    <col min="5637" max="5888" width="8.83203125" style="33"/>
    <col min="5889" max="5889" width="29.6640625" style="33" customWidth="1"/>
    <col min="5890" max="5890" width="15.6640625" style="33" bestFit="1" customWidth="1"/>
    <col min="5891" max="5891" width="13.6640625" style="33" bestFit="1" customWidth="1"/>
    <col min="5892" max="5892" width="26.1640625" style="33" customWidth="1"/>
    <col min="5893" max="6144" width="8.83203125" style="33"/>
    <col min="6145" max="6145" width="29.6640625" style="33" customWidth="1"/>
    <col min="6146" max="6146" width="15.6640625" style="33" bestFit="1" customWidth="1"/>
    <col min="6147" max="6147" width="13.6640625" style="33" bestFit="1" customWidth="1"/>
    <col min="6148" max="6148" width="26.1640625" style="33" customWidth="1"/>
    <col min="6149" max="6400" width="8.83203125" style="33"/>
    <col min="6401" max="6401" width="29.6640625" style="33" customWidth="1"/>
    <col min="6402" max="6402" width="15.6640625" style="33" bestFit="1" customWidth="1"/>
    <col min="6403" max="6403" width="13.6640625" style="33" bestFit="1" customWidth="1"/>
    <col min="6404" max="6404" width="26.1640625" style="33" customWidth="1"/>
    <col min="6405" max="6656" width="8.83203125" style="33"/>
    <col min="6657" max="6657" width="29.6640625" style="33" customWidth="1"/>
    <col min="6658" max="6658" width="15.6640625" style="33" bestFit="1" customWidth="1"/>
    <col min="6659" max="6659" width="13.6640625" style="33" bestFit="1" customWidth="1"/>
    <col min="6660" max="6660" width="26.1640625" style="33" customWidth="1"/>
    <col min="6661" max="6912" width="8.83203125" style="33"/>
    <col min="6913" max="6913" width="29.6640625" style="33" customWidth="1"/>
    <col min="6914" max="6914" width="15.6640625" style="33" bestFit="1" customWidth="1"/>
    <col min="6915" max="6915" width="13.6640625" style="33" bestFit="1" customWidth="1"/>
    <col min="6916" max="6916" width="26.1640625" style="33" customWidth="1"/>
    <col min="6917" max="7168" width="8.83203125" style="33"/>
    <col min="7169" max="7169" width="29.6640625" style="33" customWidth="1"/>
    <col min="7170" max="7170" width="15.6640625" style="33" bestFit="1" customWidth="1"/>
    <col min="7171" max="7171" width="13.6640625" style="33" bestFit="1" customWidth="1"/>
    <col min="7172" max="7172" width="26.1640625" style="33" customWidth="1"/>
    <col min="7173" max="7424" width="8.83203125" style="33"/>
    <col min="7425" max="7425" width="29.6640625" style="33" customWidth="1"/>
    <col min="7426" max="7426" width="15.6640625" style="33" bestFit="1" customWidth="1"/>
    <col min="7427" max="7427" width="13.6640625" style="33" bestFit="1" customWidth="1"/>
    <col min="7428" max="7428" width="26.1640625" style="33" customWidth="1"/>
    <col min="7429" max="7680" width="8.83203125" style="33"/>
    <col min="7681" max="7681" width="29.6640625" style="33" customWidth="1"/>
    <col min="7682" max="7682" width="15.6640625" style="33" bestFit="1" customWidth="1"/>
    <col min="7683" max="7683" width="13.6640625" style="33" bestFit="1" customWidth="1"/>
    <col min="7684" max="7684" width="26.1640625" style="33" customWidth="1"/>
    <col min="7685" max="7936" width="8.83203125" style="33"/>
    <col min="7937" max="7937" width="29.6640625" style="33" customWidth="1"/>
    <col min="7938" max="7938" width="15.6640625" style="33" bestFit="1" customWidth="1"/>
    <col min="7939" max="7939" width="13.6640625" style="33" bestFit="1" customWidth="1"/>
    <col min="7940" max="7940" width="26.1640625" style="33" customWidth="1"/>
    <col min="7941" max="8192" width="8.83203125" style="33"/>
    <col min="8193" max="8193" width="29.6640625" style="33" customWidth="1"/>
    <col min="8194" max="8194" width="15.6640625" style="33" bestFit="1" customWidth="1"/>
    <col min="8195" max="8195" width="13.6640625" style="33" bestFit="1" customWidth="1"/>
    <col min="8196" max="8196" width="26.1640625" style="33" customWidth="1"/>
    <col min="8197" max="8448" width="8.83203125" style="33"/>
    <col min="8449" max="8449" width="29.6640625" style="33" customWidth="1"/>
    <col min="8450" max="8450" width="15.6640625" style="33" bestFit="1" customWidth="1"/>
    <col min="8451" max="8451" width="13.6640625" style="33" bestFit="1" customWidth="1"/>
    <col min="8452" max="8452" width="26.1640625" style="33" customWidth="1"/>
    <col min="8453" max="8704" width="8.83203125" style="33"/>
    <col min="8705" max="8705" width="29.6640625" style="33" customWidth="1"/>
    <col min="8706" max="8706" width="15.6640625" style="33" bestFit="1" customWidth="1"/>
    <col min="8707" max="8707" width="13.6640625" style="33" bestFit="1" customWidth="1"/>
    <col min="8708" max="8708" width="26.1640625" style="33" customWidth="1"/>
    <col min="8709" max="8960" width="8.83203125" style="33"/>
    <col min="8961" max="8961" width="29.6640625" style="33" customWidth="1"/>
    <col min="8962" max="8962" width="15.6640625" style="33" bestFit="1" customWidth="1"/>
    <col min="8963" max="8963" width="13.6640625" style="33" bestFit="1" customWidth="1"/>
    <col min="8964" max="8964" width="26.1640625" style="33" customWidth="1"/>
    <col min="8965" max="9216" width="8.83203125" style="33"/>
    <col min="9217" max="9217" width="29.6640625" style="33" customWidth="1"/>
    <col min="9218" max="9218" width="15.6640625" style="33" bestFit="1" customWidth="1"/>
    <col min="9219" max="9219" width="13.6640625" style="33" bestFit="1" customWidth="1"/>
    <col min="9220" max="9220" width="26.1640625" style="33" customWidth="1"/>
    <col min="9221" max="9472" width="8.83203125" style="33"/>
    <col min="9473" max="9473" width="29.6640625" style="33" customWidth="1"/>
    <col min="9474" max="9474" width="15.6640625" style="33" bestFit="1" customWidth="1"/>
    <col min="9475" max="9475" width="13.6640625" style="33" bestFit="1" customWidth="1"/>
    <col min="9476" max="9476" width="26.1640625" style="33" customWidth="1"/>
    <col min="9477" max="9728" width="8.83203125" style="33"/>
    <col min="9729" max="9729" width="29.6640625" style="33" customWidth="1"/>
    <col min="9730" max="9730" width="15.6640625" style="33" bestFit="1" customWidth="1"/>
    <col min="9731" max="9731" width="13.6640625" style="33" bestFit="1" customWidth="1"/>
    <col min="9732" max="9732" width="26.1640625" style="33" customWidth="1"/>
    <col min="9733" max="9984" width="8.83203125" style="33"/>
    <col min="9985" max="9985" width="29.6640625" style="33" customWidth="1"/>
    <col min="9986" max="9986" width="15.6640625" style="33" bestFit="1" customWidth="1"/>
    <col min="9987" max="9987" width="13.6640625" style="33" bestFit="1" customWidth="1"/>
    <col min="9988" max="9988" width="26.1640625" style="33" customWidth="1"/>
    <col min="9989" max="10240" width="8.83203125" style="33"/>
    <col min="10241" max="10241" width="29.6640625" style="33" customWidth="1"/>
    <col min="10242" max="10242" width="15.6640625" style="33" bestFit="1" customWidth="1"/>
    <col min="10243" max="10243" width="13.6640625" style="33" bestFit="1" customWidth="1"/>
    <col min="10244" max="10244" width="26.1640625" style="33" customWidth="1"/>
    <col min="10245" max="10496" width="8.83203125" style="33"/>
    <col min="10497" max="10497" width="29.6640625" style="33" customWidth="1"/>
    <col min="10498" max="10498" width="15.6640625" style="33" bestFit="1" customWidth="1"/>
    <col min="10499" max="10499" width="13.6640625" style="33" bestFit="1" customWidth="1"/>
    <col min="10500" max="10500" width="26.1640625" style="33" customWidth="1"/>
    <col min="10501" max="10752" width="8.83203125" style="33"/>
    <col min="10753" max="10753" width="29.6640625" style="33" customWidth="1"/>
    <col min="10754" max="10754" width="15.6640625" style="33" bestFit="1" customWidth="1"/>
    <col min="10755" max="10755" width="13.6640625" style="33" bestFit="1" customWidth="1"/>
    <col min="10756" max="10756" width="26.1640625" style="33" customWidth="1"/>
    <col min="10757" max="11008" width="8.83203125" style="33"/>
    <col min="11009" max="11009" width="29.6640625" style="33" customWidth="1"/>
    <col min="11010" max="11010" width="15.6640625" style="33" bestFit="1" customWidth="1"/>
    <col min="11011" max="11011" width="13.6640625" style="33" bestFit="1" customWidth="1"/>
    <col min="11012" max="11012" width="26.1640625" style="33" customWidth="1"/>
    <col min="11013" max="11264" width="8.83203125" style="33"/>
    <col min="11265" max="11265" width="29.6640625" style="33" customWidth="1"/>
    <col min="11266" max="11266" width="15.6640625" style="33" bestFit="1" customWidth="1"/>
    <col min="11267" max="11267" width="13.6640625" style="33" bestFit="1" customWidth="1"/>
    <col min="11268" max="11268" width="26.1640625" style="33" customWidth="1"/>
    <col min="11269" max="11520" width="8.83203125" style="33"/>
    <col min="11521" max="11521" width="29.6640625" style="33" customWidth="1"/>
    <col min="11522" max="11522" width="15.6640625" style="33" bestFit="1" customWidth="1"/>
    <col min="11523" max="11523" width="13.6640625" style="33" bestFit="1" customWidth="1"/>
    <col min="11524" max="11524" width="26.1640625" style="33" customWidth="1"/>
    <col min="11525" max="11776" width="8.83203125" style="33"/>
    <col min="11777" max="11777" width="29.6640625" style="33" customWidth="1"/>
    <col min="11778" max="11778" width="15.6640625" style="33" bestFit="1" customWidth="1"/>
    <col min="11779" max="11779" width="13.6640625" style="33" bestFit="1" customWidth="1"/>
    <col min="11780" max="11780" width="26.1640625" style="33" customWidth="1"/>
    <col min="11781" max="12032" width="8.83203125" style="33"/>
    <col min="12033" max="12033" width="29.6640625" style="33" customWidth="1"/>
    <col min="12034" max="12034" width="15.6640625" style="33" bestFit="1" customWidth="1"/>
    <col min="12035" max="12035" width="13.6640625" style="33" bestFit="1" customWidth="1"/>
    <col min="12036" max="12036" width="26.1640625" style="33" customWidth="1"/>
    <col min="12037" max="12288" width="8.83203125" style="33"/>
    <col min="12289" max="12289" width="29.6640625" style="33" customWidth="1"/>
    <col min="12290" max="12290" width="15.6640625" style="33" bestFit="1" customWidth="1"/>
    <col min="12291" max="12291" width="13.6640625" style="33" bestFit="1" customWidth="1"/>
    <col min="12292" max="12292" width="26.1640625" style="33" customWidth="1"/>
    <col min="12293" max="12544" width="8.83203125" style="33"/>
    <col min="12545" max="12545" width="29.6640625" style="33" customWidth="1"/>
    <col min="12546" max="12546" width="15.6640625" style="33" bestFit="1" customWidth="1"/>
    <col min="12547" max="12547" width="13.6640625" style="33" bestFit="1" customWidth="1"/>
    <col min="12548" max="12548" width="26.1640625" style="33" customWidth="1"/>
    <col min="12549" max="12800" width="8.83203125" style="33"/>
    <col min="12801" max="12801" width="29.6640625" style="33" customWidth="1"/>
    <col min="12802" max="12802" width="15.6640625" style="33" bestFit="1" customWidth="1"/>
    <col min="12803" max="12803" width="13.6640625" style="33" bestFit="1" customWidth="1"/>
    <col min="12804" max="12804" width="26.1640625" style="33" customWidth="1"/>
    <col min="12805" max="13056" width="8.83203125" style="33"/>
    <col min="13057" max="13057" width="29.6640625" style="33" customWidth="1"/>
    <col min="13058" max="13058" width="15.6640625" style="33" bestFit="1" customWidth="1"/>
    <col min="13059" max="13059" width="13.6640625" style="33" bestFit="1" customWidth="1"/>
    <col min="13060" max="13060" width="26.1640625" style="33" customWidth="1"/>
    <col min="13061" max="13312" width="8.83203125" style="33"/>
    <col min="13313" max="13313" width="29.6640625" style="33" customWidth="1"/>
    <col min="13314" max="13314" width="15.6640625" style="33" bestFit="1" customWidth="1"/>
    <col min="13315" max="13315" width="13.6640625" style="33" bestFit="1" customWidth="1"/>
    <col min="13316" max="13316" width="26.1640625" style="33" customWidth="1"/>
    <col min="13317" max="13568" width="8.83203125" style="33"/>
    <col min="13569" max="13569" width="29.6640625" style="33" customWidth="1"/>
    <col min="13570" max="13570" width="15.6640625" style="33" bestFit="1" customWidth="1"/>
    <col min="13571" max="13571" width="13.6640625" style="33" bestFit="1" customWidth="1"/>
    <col min="13572" max="13572" width="26.1640625" style="33" customWidth="1"/>
    <col min="13573" max="13824" width="8.83203125" style="33"/>
    <col min="13825" max="13825" width="29.6640625" style="33" customWidth="1"/>
    <col min="13826" max="13826" width="15.6640625" style="33" bestFit="1" customWidth="1"/>
    <col min="13827" max="13827" width="13.6640625" style="33" bestFit="1" customWidth="1"/>
    <col min="13828" max="13828" width="26.1640625" style="33" customWidth="1"/>
    <col min="13829" max="14080" width="8.83203125" style="33"/>
    <col min="14081" max="14081" width="29.6640625" style="33" customWidth="1"/>
    <col min="14082" max="14082" width="15.6640625" style="33" bestFit="1" customWidth="1"/>
    <col min="14083" max="14083" width="13.6640625" style="33" bestFit="1" customWidth="1"/>
    <col min="14084" max="14084" width="26.1640625" style="33" customWidth="1"/>
    <col min="14085" max="14336" width="8.83203125" style="33"/>
    <col min="14337" max="14337" width="29.6640625" style="33" customWidth="1"/>
    <col min="14338" max="14338" width="15.6640625" style="33" bestFit="1" customWidth="1"/>
    <col min="14339" max="14339" width="13.6640625" style="33" bestFit="1" customWidth="1"/>
    <col min="14340" max="14340" width="26.1640625" style="33" customWidth="1"/>
    <col min="14341" max="14592" width="8.83203125" style="33"/>
    <col min="14593" max="14593" width="29.6640625" style="33" customWidth="1"/>
    <col min="14594" max="14594" width="15.6640625" style="33" bestFit="1" customWidth="1"/>
    <col min="14595" max="14595" width="13.6640625" style="33" bestFit="1" customWidth="1"/>
    <col min="14596" max="14596" width="26.1640625" style="33" customWidth="1"/>
    <col min="14597" max="14848" width="8.83203125" style="33"/>
    <col min="14849" max="14849" width="29.6640625" style="33" customWidth="1"/>
    <col min="14850" max="14850" width="15.6640625" style="33" bestFit="1" customWidth="1"/>
    <col min="14851" max="14851" width="13.6640625" style="33" bestFit="1" customWidth="1"/>
    <col min="14852" max="14852" width="26.1640625" style="33" customWidth="1"/>
    <col min="14853" max="15104" width="8.83203125" style="33"/>
    <col min="15105" max="15105" width="29.6640625" style="33" customWidth="1"/>
    <col min="15106" max="15106" width="15.6640625" style="33" bestFit="1" customWidth="1"/>
    <col min="15107" max="15107" width="13.6640625" style="33" bestFit="1" customWidth="1"/>
    <col min="15108" max="15108" width="26.1640625" style="33" customWidth="1"/>
    <col min="15109" max="15360" width="8.83203125" style="33"/>
    <col min="15361" max="15361" width="29.6640625" style="33" customWidth="1"/>
    <col min="15362" max="15362" width="15.6640625" style="33" bestFit="1" customWidth="1"/>
    <col min="15363" max="15363" width="13.6640625" style="33" bestFit="1" customWidth="1"/>
    <col min="15364" max="15364" width="26.1640625" style="33" customWidth="1"/>
    <col min="15365" max="15616" width="8.83203125" style="33"/>
    <col min="15617" max="15617" width="29.6640625" style="33" customWidth="1"/>
    <col min="15618" max="15618" width="15.6640625" style="33" bestFit="1" customWidth="1"/>
    <col min="15619" max="15619" width="13.6640625" style="33" bestFit="1" customWidth="1"/>
    <col min="15620" max="15620" width="26.1640625" style="33" customWidth="1"/>
    <col min="15621" max="15872" width="8.83203125" style="33"/>
    <col min="15873" max="15873" width="29.6640625" style="33" customWidth="1"/>
    <col min="15874" max="15874" width="15.6640625" style="33" bestFit="1" customWidth="1"/>
    <col min="15875" max="15875" width="13.6640625" style="33" bestFit="1" customWidth="1"/>
    <col min="15876" max="15876" width="26.1640625" style="33" customWidth="1"/>
    <col min="15877" max="16128" width="8.83203125" style="33"/>
    <col min="16129" max="16129" width="29.6640625" style="33" customWidth="1"/>
    <col min="16130" max="16130" width="15.6640625" style="33" bestFit="1" customWidth="1"/>
    <col min="16131" max="16131" width="13.6640625" style="33" bestFit="1" customWidth="1"/>
    <col min="16132" max="16132" width="26.1640625" style="33" customWidth="1"/>
    <col min="16133" max="16384" width="8.83203125" style="33"/>
  </cols>
  <sheetData>
    <row r="2" spans="1:4" x14ac:dyDescent="0.2">
      <c r="A2" s="82" t="s">
        <v>49</v>
      </c>
      <c r="B2" s="82"/>
      <c r="C2" s="82"/>
      <c r="D2" s="82"/>
    </row>
    <row r="3" spans="1:4" x14ac:dyDescent="0.2">
      <c r="A3" s="82"/>
      <c r="B3" s="82"/>
      <c r="C3" s="82"/>
      <c r="D3" s="82"/>
    </row>
    <row r="19" spans="1:4" ht="48.6" customHeight="1" x14ac:dyDescent="0.2">
      <c r="A19" s="83" t="s">
        <v>73</v>
      </c>
      <c r="B19" s="84"/>
      <c r="C19" s="84"/>
      <c r="D19" s="84"/>
    </row>
    <row r="20" spans="1:4" x14ac:dyDescent="0.2">
      <c r="A20" s="34"/>
      <c r="B20" s="34"/>
    </row>
    <row r="21" spans="1:4" ht="21.95" customHeight="1" x14ac:dyDescent="0.2">
      <c r="A21" s="51" t="s">
        <v>27</v>
      </c>
      <c r="B21" s="51" t="s">
        <v>31</v>
      </c>
      <c r="C21" s="51" t="s">
        <v>32</v>
      </c>
      <c r="D21" s="51" t="s">
        <v>39</v>
      </c>
    </row>
    <row r="22" spans="1:4" x14ac:dyDescent="0.2">
      <c r="A22" s="34"/>
      <c r="D22" s="35"/>
    </row>
    <row r="23" spans="1:4" x14ac:dyDescent="0.2">
      <c r="A23" s="34"/>
      <c r="D23" s="35"/>
    </row>
    <row r="24" spans="1:4" ht="21" customHeight="1" x14ac:dyDescent="0.2">
      <c r="A24" s="39" t="s">
        <v>33</v>
      </c>
      <c r="B24" s="44">
        <f ca="1">'Budget Detail'!E16</f>
        <v>0</v>
      </c>
      <c r="C24" s="44">
        <f ca="1">'Budget Detail'!F16</f>
        <v>0</v>
      </c>
      <c r="D24" s="44">
        <f ca="1">'Budget Detail'!G16</f>
        <v>0</v>
      </c>
    </row>
    <row r="25" spans="1:4" ht="18.75" x14ac:dyDescent="0.3">
      <c r="A25" s="40"/>
      <c r="B25" s="45"/>
      <c r="C25" s="45"/>
      <c r="D25" s="46"/>
    </row>
    <row r="26" spans="1:4" ht="21" customHeight="1" x14ac:dyDescent="0.2">
      <c r="A26" s="39" t="s">
        <v>34</v>
      </c>
      <c r="B26" s="44">
        <f ca="1">'Budget Detail'!E26</f>
        <v>0</v>
      </c>
      <c r="C26" s="44">
        <f ca="1">'Budget Detail'!F26</f>
        <v>0</v>
      </c>
      <c r="D26" s="44">
        <f ca="1">'Budget Detail'!G26</f>
        <v>0</v>
      </c>
    </row>
    <row r="27" spans="1:4" ht="18.75" x14ac:dyDescent="0.3">
      <c r="A27" s="37"/>
      <c r="B27" s="47"/>
      <c r="C27" s="47"/>
      <c r="D27" s="46"/>
    </row>
    <row r="28" spans="1:4" ht="23.45" customHeight="1" x14ac:dyDescent="0.2">
      <c r="A28" s="39" t="s">
        <v>29</v>
      </c>
      <c r="B28" s="44">
        <f ca="1">'Budget Detail'!E36</f>
        <v>0</v>
      </c>
      <c r="C28" s="44">
        <f ca="1">'Budget Detail'!F36</f>
        <v>0</v>
      </c>
      <c r="D28" s="44">
        <f ca="1">'Budget Detail'!G36</f>
        <v>0</v>
      </c>
    </row>
    <row r="29" spans="1:4" ht="18.75" x14ac:dyDescent="0.3">
      <c r="A29" s="37"/>
      <c r="B29" s="47"/>
      <c r="C29" s="47"/>
      <c r="D29" s="46"/>
    </row>
    <row r="30" spans="1:4" ht="39.950000000000003" customHeight="1" x14ac:dyDescent="0.2">
      <c r="A30" s="39" t="s">
        <v>35</v>
      </c>
      <c r="B30" s="44">
        <f ca="1">'Budget Detail'!E46</f>
        <v>0</v>
      </c>
      <c r="C30" s="44">
        <f ca="1">'Budget Detail'!F46</f>
        <v>0</v>
      </c>
      <c r="D30" s="44">
        <f ca="1">'Budget Detail'!G46</f>
        <v>0</v>
      </c>
    </row>
    <row r="31" spans="1:4" ht="21" customHeight="1" x14ac:dyDescent="0.2">
      <c r="A31" s="41"/>
      <c r="B31" s="45"/>
      <c r="C31" s="45"/>
      <c r="D31" s="48"/>
    </row>
    <row r="32" spans="1:4" ht="21" customHeight="1" x14ac:dyDescent="0.2">
      <c r="A32" s="39" t="s">
        <v>28</v>
      </c>
      <c r="B32" s="44">
        <f ca="1">'Budget Detail'!E56</f>
        <v>0</v>
      </c>
      <c r="C32" s="44">
        <f ca="1">'Budget Detail'!F56</f>
        <v>0</v>
      </c>
      <c r="D32" s="44">
        <f ca="1">'Budget Detail'!G56</f>
        <v>0</v>
      </c>
    </row>
    <row r="33" spans="1:4" ht="21" customHeight="1" x14ac:dyDescent="0.2">
      <c r="A33" s="41"/>
      <c r="B33" s="45"/>
      <c r="C33" s="45"/>
      <c r="D33" s="48"/>
    </row>
    <row r="34" spans="1:4" ht="21" customHeight="1" x14ac:dyDescent="0.2">
      <c r="A34" s="42" t="s">
        <v>36</v>
      </c>
      <c r="B34" s="44">
        <f ca="1">'Budget Detail'!E66</f>
        <v>0</v>
      </c>
      <c r="C34" s="44">
        <f ca="1">'Budget Detail'!F66</f>
        <v>0</v>
      </c>
      <c r="D34" s="44">
        <f ca="1">'Budget Detail'!G66</f>
        <v>0</v>
      </c>
    </row>
    <row r="35" spans="1:4" ht="21" customHeight="1" x14ac:dyDescent="0.2">
      <c r="A35" s="41"/>
      <c r="B35" s="45"/>
      <c r="C35" s="45"/>
      <c r="D35" s="48"/>
    </row>
    <row r="36" spans="1:4" ht="33.6" customHeight="1" x14ac:dyDescent="0.2">
      <c r="A36" s="39" t="s">
        <v>37</v>
      </c>
      <c r="B36" s="44">
        <f ca="1">'Budget Detail'!E76</f>
        <v>0</v>
      </c>
      <c r="C36" s="44">
        <f ca="1">'Budget Detail'!F76</f>
        <v>0</v>
      </c>
      <c r="D36" s="44">
        <f ca="1">'Budget Detail'!G76</f>
        <v>0</v>
      </c>
    </row>
    <row r="37" spans="1:4" ht="21" customHeight="1" x14ac:dyDescent="0.2">
      <c r="A37" s="41"/>
      <c r="B37" s="45"/>
      <c r="C37" s="45"/>
      <c r="D37" s="48"/>
    </row>
    <row r="38" spans="1:4" ht="21" customHeight="1" x14ac:dyDescent="0.2">
      <c r="A38" s="42" t="s">
        <v>38</v>
      </c>
      <c r="B38" s="44">
        <f ca="1">'Budget Detail'!E86</f>
        <v>0</v>
      </c>
      <c r="C38" s="44">
        <f ca="1">'Budget Detail'!F86</f>
        <v>0</v>
      </c>
      <c r="D38" s="44">
        <f ca="1">'Budget Detail'!G86</f>
        <v>0</v>
      </c>
    </row>
    <row r="39" spans="1:4" ht="21" customHeight="1" x14ac:dyDescent="0.2">
      <c r="A39" s="36"/>
      <c r="B39" s="49"/>
      <c r="C39" s="49"/>
      <c r="D39" s="50"/>
    </row>
    <row r="40" spans="1:4" ht="25.5" customHeight="1" x14ac:dyDescent="0.35">
      <c r="A40" s="52" t="s">
        <v>39</v>
      </c>
      <c r="B40" s="53">
        <f ca="1">B24+B26+B28+B30+B34+B32+B36+B38</f>
        <v>0</v>
      </c>
      <c r="C40" s="53">
        <f ca="1">C24+C26+C28+C30+C34+C32+C36+C38</f>
        <v>0</v>
      </c>
      <c r="D40" s="53">
        <f ca="1">D24+D26+D28+D30+D34+D32+D36+D38</f>
        <v>0</v>
      </c>
    </row>
    <row r="41" spans="1:4" ht="21" x14ac:dyDescent="0.35">
      <c r="A41" s="38"/>
      <c r="B41" s="38"/>
      <c r="C41" s="38"/>
      <c r="D41" s="38"/>
    </row>
    <row r="42" spans="1:4" ht="21" x14ac:dyDescent="0.35">
      <c r="A42" s="38"/>
      <c r="B42" s="38"/>
      <c r="C42" s="38"/>
      <c r="D42" s="38"/>
    </row>
    <row r="43" spans="1:4" ht="41.1" customHeight="1" x14ac:dyDescent="0.2">
      <c r="A43" s="54" t="s">
        <v>30</v>
      </c>
      <c r="B43" s="97"/>
      <c r="C43" s="97"/>
      <c r="D43" s="98"/>
    </row>
  </sheetData>
  <sheetProtection algorithmName="SHA-512" hashValue="C2fAGEfTU+Vp7Kb8kFQdm0ClYrsa5CFh4boqEIYlvt4YQPgQiVO5D0sUPcBTHD4XQsLPOVaKLnxHltE+1IdkYA==" saltValue="T7CHEvPkjghsSMBb5KWT+g==" spinCount="100000" sheet="1" selectLockedCells="1"/>
  <mergeCells count="3">
    <mergeCell ref="A2:D3"/>
    <mergeCell ref="A19:D19"/>
    <mergeCell ref="B43:D43"/>
  </mergeCells>
  <printOptions horizontalCentered="1" verticalCentered="1"/>
  <pageMargins left="0.75" right="0.75" top="1" bottom="1" header="0.5" footer="0.5"/>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L89"/>
  <sheetViews>
    <sheetView showGridLines="0" zoomScaleNormal="100" zoomScaleSheetLayoutView="70" zoomScalePageLayoutView="60" workbookViewId="0">
      <selection activeCell="A15" sqref="A15"/>
    </sheetView>
  </sheetViews>
  <sheetFormatPr defaultColWidth="12" defaultRowHeight="12.75" x14ac:dyDescent="0.2"/>
  <cols>
    <col min="1" max="1" width="33.6640625" style="11" customWidth="1"/>
    <col min="2" max="2" width="24.6640625" style="11" customWidth="1"/>
    <col min="3" max="3" width="23.1640625" style="11" customWidth="1"/>
    <col min="4" max="4" width="87.1640625" style="11" customWidth="1"/>
    <col min="5" max="7" width="26.33203125" style="11" customWidth="1"/>
    <col min="8" max="16384" width="12" style="11"/>
  </cols>
  <sheetData>
    <row r="1" spans="1:8" ht="21" customHeight="1" x14ac:dyDescent="0.2">
      <c r="A1" s="93" t="s">
        <v>5</v>
      </c>
      <c r="B1" s="93"/>
      <c r="C1" s="93"/>
      <c r="D1" s="93"/>
      <c r="E1" s="93"/>
      <c r="F1" s="93"/>
      <c r="G1" s="93"/>
    </row>
    <row r="2" spans="1:8" ht="21" x14ac:dyDescent="0.2">
      <c r="A2" s="93" t="s">
        <v>6</v>
      </c>
      <c r="B2" s="93"/>
      <c r="C2" s="93"/>
      <c r="D2" s="93"/>
      <c r="E2" s="93"/>
      <c r="F2" s="93"/>
      <c r="G2" s="93"/>
    </row>
    <row r="3" spans="1:8" ht="21" x14ac:dyDescent="0.2">
      <c r="A3" s="93" t="s">
        <v>73</v>
      </c>
      <c r="B3" s="93"/>
      <c r="C3" s="93"/>
      <c r="D3" s="93"/>
      <c r="E3" s="93"/>
      <c r="F3" s="93"/>
      <c r="G3" s="93"/>
    </row>
    <row r="4" spans="1:8" ht="21" customHeight="1" x14ac:dyDescent="0.2">
      <c r="A4" s="93" t="s">
        <v>49</v>
      </c>
      <c r="B4" s="93"/>
      <c r="C4" s="93"/>
      <c r="D4" s="93"/>
      <c r="E4" s="93"/>
      <c r="F4" s="93"/>
      <c r="G4" s="93"/>
    </row>
    <row r="5" spans="1:8" ht="17.25" x14ac:dyDescent="0.2">
      <c r="A5" s="43"/>
      <c r="B5" s="43"/>
      <c r="C5" s="43"/>
      <c r="D5" s="43"/>
      <c r="E5" s="43"/>
    </row>
    <row r="6" spans="1:8" ht="104.25" customHeight="1" x14ac:dyDescent="0.2">
      <c r="A6" s="96" t="s">
        <v>75</v>
      </c>
      <c r="B6" s="96"/>
      <c r="C6" s="96"/>
      <c r="D6" s="96"/>
      <c r="E6" s="96"/>
      <c r="F6" s="96"/>
      <c r="G6" s="96"/>
    </row>
    <row r="7" spans="1:8" ht="66" customHeight="1" x14ac:dyDescent="0.2">
      <c r="A7" s="96" t="s">
        <v>74</v>
      </c>
      <c r="B7" s="96"/>
      <c r="C7" s="96"/>
      <c r="D7" s="96"/>
      <c r="E7" s="96"/>
      <c r="F7" s="96"/>
      <c r="G7" s="96"/>
    </row>
    <row r="8" spans="1:8" ht="15" x14ac:dyDescent="0.2">
      <c r="A8" s="94"/>
      <c r="B8" s="94"/>
      <c r="C8" s="94"/>
      <c r="D8" s="94"/>
      <c r="E8" s="94"/>
    </row>
    <row r="9" spans="1:8" ht="47.45" customHeight="1" x14ac:dyDescent="0.2">
      <c r="A9" s="91" t="s">
        <v>50</v>
      </c>
      <c r="B9" s="91"/>
      <c r="C9" s="91"/>
      <c r="D9" s="91"/>
      <c r="E9" s="91"/>
      <c r="F9" s="91"/>
      <c r="G9" s="91"/>
      <c r="H9" s="15"/>
    </row>
    <row r="10" spans="1:8" ht="34.5" customHeight="1" x14ac:dyDescent="0.2">
      <c r="A10" s="95"/>
      <c r="B10" s="95"/>
      <c r="C10" s="95"/>
      <c r="D10" s="95"/>
      <c r="E10" s="95"/>
      <c r="F10" s="95"/>
      <c r="G10" s="95"/>
    </row>
    <row r="11" spans="1:8" ht="43.5" customHeight="1" x14ac:dyDescent="0.2">
      <c r="A11" s="17" t="s">
        <v>0</v>
      </c>
      <c r="B11" s="18" t="s">
        <v>8</v>
      </c>
      <c r="C11" s="17" t="s">
        <v>3</v>
      </c>
      <c r="D11" s="17" t="s">
        <v>13</v>
      </c>
      <c r="E11" s="18" t="s">
        <v>19</v>
      </c>
      <c r="F11" s="18" t="s">
        <v>20</v>
      </c>
      <c r="G11" s="18" t="s">
        <v>18</v>
      </c>
    </row>
    <row r="12" spans="1:8" s="19" customFormat="1" ht="32.450000000000003" customHeight="1" x14ac:dyDescent="0.25">
      <c r="A12" s="58" t="s">
        <v>58</v>
      </c>
      <c r="B12" s="59">
        <v>23.487500000000001</v>
      </c>
      <c r="C12" s="60">
        <v>300</v>
      </c>
      <c r="D12" s="58" t="s">
        <v>48</v>
      </c>
      <c r="E12" s="61">
        <f>IF(G12="","",G12-F12)</f>
        <v>7046.25</v>
      </c>
      <c r="F12" s="61">
        <v>0</v>
      </c>
      <c r="G12" s="61">
        <f>IF(B12="","",ROUND(B12,4)*ROUND(C12,2))</f>
        <v>7046.25</v>
      </c>
    </row>
    <row r="13" spans="1:8" s="19" customFormat="1" ht="31.5" x14ac:dyDescent="0.25">
      <c r="A13" s="58" t="s">
        <v>59</v>
      </c>
      <c r="B13" s="59">
        <v>1730.77</v>
      </c>
      <c r="C13" s="60">
        <v>6</v>
      </c>
      <c r="D13" s="58" t="s">
        <v>26</v>
      </c>
      <c r="E13" s="61">
        <f>IF(G13="","",G13-F13)</f>
        <v>5384.619999999999</v>
      </c>
      <c r="F13" s="61">
        <v>5000</v>
      </c>
      <c r="G13" s="61">
        <f>IF(B13="","",ROUND(B13,4)*ROUND(C13,2))</f>
        <v>10384.619999999999</v>
      </c>
    </row>
    <row r="14" spans="1:8" s="19" customFormat="1" ht="15.75" hidden="1" customHeight="1" x14ac:dyDescent="0.25">
      <c r="A14" s="20"/>
      <c r="B14" s="21"/>
      <c r="C14" s="22"/>
      <c r="D14" s="20"/>
      <c r="E14" s="56" t="str">
        <f>IF(G14="","",G14-F14)</f>
        <v/>
      </c>
      <c r="F14" s="29"/>
      <c r="G14" s="57" t="str">
        <f>IF(B14="","",ROUND(ROUND(B14,4)*ROUND(C14,2),2))</f>
        <v/>
      </c>
    </row>
    <row r="15" spans="1:8" s="23" customFormat="1" ht="15.75" x14ac:dyDescent="0.25">
      <c r="A15" s="20"/>
      <c r="B15" s="21"/>
      <c r="C15" s="22"/>
      <c r="D15" s="20"/>
      <c r="E15" s="56" t="str">
        <f>IF(G15="","",G15-F15)</f>
        <v/>
      </c>
      <c r="F15" s="29"/>
      <c r="G15" s="57" t="str">
        <f>IF(B15="","",ROUND(ROUND(B15,4)*ROUND(C15,2),2))</f>
        <v/>
      </c>
    </row>
    <row r="16" spans="1:8" ht="15.75" x14ac:dyDescent="0.2">
      <c r="A16" s="87" t="s">
        <v>17</v>
      </c>
      <c r="B16" s="87"/>
      <c r="C16" s="87"/>
      <c r="D16" s="88"/>
      <c r="E16" s="55">
        <f ca="1">SUM(OFFSET(Personnel,5,4):OFFSET(Fringe,-4,4))</f>
        <v>0</v>
      </c>
      <c r="F16" s="55">
        <f ca="1">SUM(OFFSET(Personnel,5,5):OFFSET(Fringe,-4,5))</f>
        <v>0</v>
      </c>
      <c r="G16" s="55">
        <f ca="1">SUM(OFFSET(Personnel,5,6):OFFSET(Fringe,-4,6))</f>
        <v>0</v>
      </c>
    </row>
    <row r="17" spans="1:12" ht="15" x14ac:dyDescent="0.2">
      <c r="A17" s="3"/>
      <c r="B17" s="4"/>
      <c r="C17" s="3"/>
      <c r="D17" s="3"/>
      <c r="E17" s="5"/>
    </row>
    <row r="18" spans="1:12" s="12" customFormat="1" ht="15" x14ac:dyDescent="0.2">
      <c r="A18" s="13"/>
      <c r="B18" s="14"/>
      <c r="C18" s="13"/>
      <c r="D18" s="13"/>
      <c r="E18" s="5"/>
    </row>
    <row r="19" spans="1:12" ht="75.75" customHeight="1" x14ac:dyDescent="0.2">
      <c r="A19" s="91" t="s">
        <v>51</v>
      </c>
      <c r="B19" s="91"/>
      <c r="C19" s="91"/>
      <c r="D19" s="91"/>
      <c r="E19" s="91"/>
      <c r="F19" s="91"/>
      <c r="G19" s="91"/>
      <c r="H19" s="16"/>
      <c r="I19" s="16"/>
      <c r="J19" s="16"/>
      <c r="K19" s="16"/>
      <c r="L19" s="16"/>
    </row>
    <row r="20" spans="1:12" ht="34.5" customHeight="1" x14ac:dyDescent="0.2">
      <c r="A20" s="92"/>
      <c r="B20" s="92"/>
      <c r="C20" s="92"/>
      <c r="D20" s="92"/>
      <c r="E20" s="92"/>
      <c r="F20" s="92"/>
      <c r="G20" s="92"/>
    </row>
    <row r="21" spans="1:12" ht="43.5" customHeight="1" x14ac:dyDescent="0.2">
      <c r="A21" s="27" t="s">
        <v>0</v>
      </c>
      <c r="B21" s="27" t="s">
        <v>10</v>
      </c>
      <c r="C21" s="27" t="s">
        <v>23</v>
      </c>
      <c r="D21" s="27" t="s">
        <v>1</v>
      </c>
      <c r="E21" s="18" t="s">
        <v>19</v>
      </c>
      <c r="F21" s="18" t="s">
        <v>20</v>
      </c>
      <c r="G21" s="18" t="s">
        <v>18</v>
      </c>
    </row>
    <row r="22" spans="1:12" s="19" customFormat="1" ht="110.25" x14ac:dyDescent="0.25">
      <c r="A22" s="58" t="s">
        <v>60</v>
      </c>
      <c r="B22" s="62">
        <v>7046.25</v>
      </c>
      <c r="C22" s="63">
        <v>0.21</v>
      </c>
      <c r="D22" s="58" t="s">
        <v>25</v>
      </c>
      <c r="E22" s="64">
        <f>IF(G22="","",G22-F22)</f>
        <v>1479.7124999999999</v>
      </c>
      <c r="F22" s="64"/>
      <c r="G22" s="64">
        <f>IF(B22="","",ROUND(B22,4)*ROUND(C22,4))</f>
        <v>1479.7124999999999</v>
      </c>
    </row>
    <row r="23" spans="1:12" s="19" customFormat="1" ht="94.5" x14ac:dyDescent="0.25">
      <c r="A23" s="58" t="s">
        <v>61</v>
      </c>
      <c r="B23" s="65">
        <v>10384.620000000001</v>
      </c>
      <c r="C23" s="63">
        <v>0.1</v>
      </c>
      <c r="D23" s="58" t="s">
        <v>40</v>
      </c>
      <c r="E23" s="64">
        <f>IF(G23="","",G23-F23)</f>
        <v>538.46200000000022</v>
      </c>
      <c r="F23" s="64">
        <v>500</v>
      </c>
      <c r="G23" s="64">
        <f>IF(B23="","",ROUND(B23,4)*ROUND(C23,4))</f>
        <v>1038.4620000000002</v>
      </c>
    </row>
    <row r="24" spans="1:12" s="19" customFormat="1" ht="15.75" hidden="1" customHeight="1" x14ac:dyDescent="0.25">
      <c r="A24" s="24"/>
      <c r="B24" s="25"/>
      <c r="C24" s="26"/>
      <c r="D24" s="20"/>
      <c r="E24" s="66" t="str">
        <f>IF(G24="","",G24-F24)</f>
        <v/>
      </c>
      <c r="F24" s="31"/>
      <c r="G24" s="67" t="str">
        <f>IF(B24="","",ROUND(ROUND(B24,4)*ROUND(C24,6),2))</f>
        <v/>
      </c>
    </row>
    <row r="25" spans="1:12" s="23" customFormat="1" ht="15.75" x14ac:dyDescent="0.25">
      <c r="A25" s="24"/>
      <c r="B25" s="25"/>
      <c r="C25" s="26"/>
      <c r="D25" s="20"/>
      <c r="E25" s="66" t="str">
        <f>IF(G25="","",G25-F25)</f>
        <v/>
      </c>
      <c r="F25" s="31"/>
      <c r="G25" s="67" t="str">
        <f>IF(B25="","",ROUND(ROUND(B25,4)*ROUND(C25,6),2))</f>
        <v/>
      </c>
    </row>
    <row r="26" spans="1:12" ht="15.75" x14ac:dyDescent="0.2">
      <c r="A26" s="87" t="s">
        <v>17</v>
      </c>
      <c r="B26" s="87"/>
      <c r="C26" s="87"/>
      <c r="D26" s="88"/>
      <c r="E26" s="68">
        <f ca="1">SUM(OFFSET(Fringe,5,4):OFFSET(Indirect,-4,4))</f>
        <v>0</v>
      </c>
      <c r="F26" s="68">
        <f ca="1">SUM(OFFSET(Fringe,5,5):OFFSET(Indirect,-4,5))</f>
        <v>0</v>
      </c>
      <c r="G26" s="68">
        <f ca="1">SUM(OFFSET(Fringe,5,6):OFFSET(Indirect,-4,6))</f>
        <v>0</v>
      </c>
    </row>
    <row r="27" spans="1:12" ht="15" x14ac:dyDescent="0.2">
      <c r="A27" s="3"/>
      <c r="B27" s="6"/>
      <c r="C27" s="7"/>
      <c r="D27" s="7"/>
      <c r="E27" s="8"/>
    </row>
    <row r="28" spans="1:12" ht="15" x14ac:dyDescent="0.2">
      <c r="A28" s="3"/>
      <c r="B28" s="6"/>
      <c r="C28" s="7"/>
      <c r="D28" s="7"/>
      <c r="E28" s="8"/>
    </row>
    <row r="29" spans="1:12" ht="68.099999999999994" customHeight="1" x14ac:dyDescent="0.2">
      <c r="A29" s="91" t="s">
        <v>52</v>
      </c>
      <c r="B29" s="91"/>
      <c r="C29" s="91"/>
      <c r="D29" s="91"/>
      <c r="E29" s="91"/>
      <c r="F29" s="91"/>
      <c r="G29" s="91"/>
    </row>
    <row r="30" spans="1:12" ht="34.5" customHeight="1" x14ac:dyDescent="0.2">
      <c r="A30" s="92"/>
      <c r="B30" s="92"/>
      <c r="C30" s="92"/>
      <c r="D30" s="92"/>
      <c r="E30" s="92"/>
      <c r="F30" s="92"/>
      <c r="G30" s="92"/>
    </row>
    <row r="31" spans="1:12" ht="43.5" customHeight="1" x14ac:dyDescent="0.2">
      <c r="A31" s="27" t="s">
        <v>0</v>
      </c>
      <c r="B31" s="27" t="s">
        <v>11</v>
      </c>
      <c r="C31" s="27" t="s">
        <v>24</v>
      </c>
      <c r="D31" s="27" t="s">
        <v>1</v>
      </c>
      <c r="E31" s="18" t="s">
        <v>19</v>
      </c>
      <c r="F31" s="18" t="s">
        <v>20</v>
      </c>
      <c r="G31" s="18" t="s">
        <v>18</v>
      </c>
    </row>
    <row r="32" spans="1:12" s="19" customFormat="1" ht="94.5" x14ac:dyDescent="0.25">
      <c r="A32" s="58" t="s">
        <v>60</v>
      </c>
      <c r="B32" s="62">
        <v>8525.9599999999991</v>
      </c>
      <c r="C32" s="63">
        <v>0.18</v>
      </c>
      <c r="D32" s="58" t="s">
        <v>62</v>
      </c>
      <c r="E32" s="64">
        <f>IF(G32="","",G32-F32)</f>
        <v>1534.6727999999998</v>
      </c>
      <c r="F32" s="64">
        <v>0</v>
      </c>
      <c r="G32" s="64">
        <f>IF(B32="","",ROUND(B32,4)*ROUND(C32,4))</f>
        <v>1534.6727999999998</v>
      </c>
    </row>
    <row r="33" spans="1:7" s="19" customFormat="1" ht="94.5" x14ac:dyDescent="0.25">
      <c r="A33" s="58" t="s">
        <v>59</v>
      </c>
      <c r="B33" s="62">
        <v>11423.08</v>
      </c>
      <c r="C33" s="63">
        <v>0.18</v>
      </c>
      <c r="D33" s="58" t="s">
        <v>63</v>
      </c>
      <c r="E33" s="64">
        <f>IF(G33="","",G33-F33)</f>
        <v>1066.1543999999999</v>
      </c>
      <c r="F33" s="64">
        <v>990</v>
      </c>
      <c r="G33" s="64">
        <f>IF(B33="","",ROUND(B33,4)*ROUND(C33,4))</f>
        <v>2056.1543999999999</v>
      </c>
    </row>
    <row r="34" spans="1:7" s="19" customFormat="1" ht="15.75" hidden="1" customHeight="1" x14ac:dyDescent="0.25">
      <c r="A34" s="24"/>
      <c r="B34" s="25"/>
      <c r="C34" s="26"/>
      <c r="D34" s="20"/>
      <c r="E34" s="66" t="str">
        <f>IF(G34="","",G34-F34)</f>
        <v/>
      </c>
      <c r="F34" s="31"/>
      <c r="G34" s="67" t="str">
        <f>IF(B34="","",ROUND(ROUND(B34,4)*ROUND(C34,6),2))</f>
        <v/>
      </c>
    </row>
    <row r="35" spans="1:7" s="23" customFormat="1" ht="15.75" x14ac:dyDescent="0.25">
      <c r="A35" s="24"/>
      <c r="B35" s="25"/>
      <c r="C35" s="26"/>
      <c r="D35" s="20"/>
      <c r="E35" s="66" t="str">
        <f>IF(G35="","",G35-F35)</f>
        <v/>
      </c>
      <c r="F35" s="31"/>
      <c r="G35" s="67" t="str">
        <f>IF(B35="","",ROUND(ROUND(B35,4)*ROUND(C35,6),2))</f>
        <v/>
      </c>
    </row>
    <row r="36" spans="1:7" ht="15.75" x14ac:dyDescent="0.2">
      <c r="A36" s="87" t="s">
        <v>17</v>
      </c>
      <c r="B36" s="87"/>
      <c r="C36" s="87"/>
      <c r="D36" s="88"/>
      <c r="E36" s="69">
        <f ca="1">SUM(OFFSET(Indirect,5,4):OFFSET(Contractors,-4,4))</f>
        <v>0</v>
      </c>
      <c r="F36" s="69">
        <f ca="1">SUM(OFFSET(Indirect,5,5):OFFSET(Contractors,-4,5))</f>
        <v>0</v>
      </c>
      <c r="G36" s="69">
        <f ca="1">SUM(OFFSET(Indirect,5,6):OFFSET(Contractors,-4,6))</f>
        <v>0</v>
      </c>
    </row>
    <row r="37" spans="1:7" ht="12.95" customHeight="1" x14ac:dyDescent="0.2">
      <c r="A37" s="3"/>
      <c r="B37" s="6"/>
      <c r="C37" s="7"/>
      <c r="D37" s="7"/>
      <c r="E37" s="8"/>
    </row>
    <row r="38" spans="1:7" ht="12.95" customHeight="1" x14ac:dyDescent="0.2">
      <c r="A38" s="3"/>
      <c r="B38" s="6"/>
      <c r="C38" s="7"/>
      <c r="D38" s="7"/>
      <c r="E38" s="8"/>
    </row>
    <row r="39" spans="1:7" ht="68.099999999999994" customHeight="1" x14ac:dyDescent="0.2">
      <c r="A39" s="91" t="s">
        <v>53</v>
      </c>
      <c r="B39" s="91"/>
      <c r="C39" s="91"/>
      <c r="D39" s="91"/>
      <c r="E39" s="91"/>
      <c r="F39" s="91"/>
      <c r="G39" s="91"/>
    </row>
    <row r="40" spans="1:7" ht="34.5" customHeight="1" x14ac:dyDescent="0.2">
      <c r="A40" s="92"/>
      <c r="B40" s="92"/>
      <c r="C40" s="92"/>
      <c r="D40" s="92"/>
      <c r="E40" s="92"/>
      <c r="F40" s="92"/>
      <c r="G40" s="92"/>
    </row>
    <row r="41" spans="1:7" ht="43.5" customHeight="1" x14ac:dyDescent="0.2">
      <c r="A41" s="27" t="s">
        <v>14</v>
      </c>
      <c r="B41" s="28" t="s">
        <v>8</v>
      </c>
      <c r="C41" s="27" t="s">
        <v>3</v>
      </c>
      <c r="D41" s="27" t="s">
        <v>13</v>
      </c>
      <c r="E41" s="18" t="s">
        <v>19</v>
      </c>
      <c r="F41" s="18" t="s">
        <v>20</v>
      </c>
      <c r="G41" s="18" t="s">
        <v>18</v>
      </c>
    </row>
    <row r="42" spans="1:7" s="19" customFormat="1" ht="31.5" x14ac:dyDescent="0.25">
      <c r="A42" s="58" t="s">
        <v>64</v>
      </c>
      <c r="B42" s="59">
        <v>200</v>
      </c>
      <c r="C42" s="60">
        <v>24</v>
      </c>
      <c r="D42" s="58" t="s">
        <v>22</v>
      </c>
      <c r="E42" s="64">
        <f>IF(G42="","",G42-F42)</f>
        <v>2000</v>
      </c>
      <c r="F42" s="64">
        <v>2800</v>
      </c>
      <c r="G42" s="64">
        <f>IF(B42="","",ROUND(B42,4)*ROUND(C42,2))</f>
        <v>4800</v>
      </c>
    </row>
    <row r="43" spans="1:7" s="19" customFormat="1" ht="31.5" x14ac:dyDescent="0.25">
      <c r="A43" s="58" t="s">
        <v>65</v>
      </c>
      <c r="B43" s="59">
        <v>45</v>
      </c>
      <c r="C43" s="60">
        <v>210</v>
      </c>
      <c r="D43" s="58" t="s">
        <v>7</v>
      </c>
      <c r="E43" s="64">
        <f>IF(G43="","",G43-F43)</f>
        <v>9450</v>
      </c>
      <c r="F43" s="64">
        <v>0</v>
      </c>
      <c r="G43" s="64">
        <f>IF(B43="","",ROUND(B43,4)*ROUND(C43,2))</f>
        <v>9450</v>
      </c>
    </row>
    <row r="44" spans="1:7" s="19" customFormat="1" ht="15.75" hidden="1" customHeight="1" x14ac:dyDescent="0.25">
      <c r="A44" s="20"/>
      <c r="B44" s="21"/>
      <c r="C44" s="22"/>
      <c r="D44" s="20"/>
      <c r="E44" s="66" t="str">
        <f>IF(G44="","",G44-F44)</f>
        <v/>
      </c>
      <c r="F44" s="30"/>
      <c r="G44" s="70" t="str">
        <f>IF(B44="","",ROUND(ROUND(B44,4)*ROUND(C44,2),2))</f>
        <v/>
      </c>
    </row>
    <row r="45" spans="1:7" s="23" customFormat="1" ht="15.75" x14ac:dyDescent="0.25">
      <c r="A45" s="20"/>
      <c r="B45" s="21"/>
      <c r="C45" s="22"/>
      <c r="D45" s="20"/>
      <c r="E45" s="66" t="str">
        <f>IF(G45="","",G45-F45)</f>
        <v/>
      </c>
      <c r="F45" s="30"/>
      <c r="G45" s="70" t="str">
        <f>IF(B45="","",ROUND(ROUND(B45,4)*ROUND(C45,2),2))</f>
        <v/>
      </c>
    </row>
    <row r="46" spans="1:7" ht="15.75" x14ac:dyDescent="0.2">
      <c r="A46" s="87" t="s">
        <v>17</v>
      </c>
      <c r="B46" s="87"/>
      <c r="C46" s="87"/>
      <c r="D46" s="88"/>
      <c r="E46" s="69">
        <f ca="1">SUM(OFFSET(Contractors,5,4):OFFSET(Equipment,-4,4))</f>
        <v>0</v>
      </c>
      <c r="F46" s="69">
        <f ca="1">SUM(OFFSET(Contractors,5,5):OFFSET(Equipment,-4,5))</f>
        <v>0</v>
      </c>
      <c r="G46" s="69">
        <f ca="1">SUM(OFFSET(Contractors,5,6):OFFSET(Equipment,-4,6))</f>
        <v>0</v>
      </c>
    </row>
    <row r="47" spans="1:7" ht="15" x14ac:dyDescent="0.2">
      <c r="A47" s="3"/>
      <c r="B47" s="6"/>
      <c r="C47" s="7"/>
      <c r="D47" s="7"/>
      <c r="E47" s="8"/>
    </row>
    <row r="48" spans="1:7" ht="15" x14ac:dyDescent="0.2">
      <c r="A48" s="3"/>
      <c r="B48" s="6"/>
      <c r="C48" s="7"/>
      <c r="D48" s="7"/>
      <c r="E48" s="8"/>
    </row>
    <row r="49" spans="1:7" ht="48" customHeight="1" x14ac:dyDescent="0.2">
      <c r="A49" s="91" t="s">
        <v>54</v>
      </c>
      <c r="B49" s="91"/>
      <c r="C49" s="91"/>
      <c r="D49" s="91"/>
      <c r="E49" s="91"/>
      <c r="F49" s="91"/>
      <c r="G49" s="91"/>
    </row>
    <row r="50" spans="1:7" ht="34.5" customHeight="1" x14ac:dyDescent="0.2">
      <c r="A50" s="92"/>
      <c r="B50" s="92"/>
      <c r="C50" s="92"/>
      <c r="D50" s="92"/>
      <c r="E50" s="92"/>
      <c r="F50" s="92"/>
      <c r="G50" s="92"/>
    </row>
    <row r="51" spans="1:7" ht="43.5" customHeight="1" x14ac:dyDescent="0.2">
      <c r="A51" s="32" t="s">
        <v>12</v>
      </c>
      <c r="B51" s="18" t="s">
        <v>15</v>
      </c>
      <c r="C51" s="32" t="s">
        <v>3</v>
      </c>
      <c r="D51" s="32" t="s">
        <v>1</v>
      </c>
      <c r="E51" s="18" t="s">
        <v>19</v>
      </c>
      <c r="F51" s="18" t="s">
        <v>20</v>
      </c>
      <c r="G51" s="18" t="s">
        <v>18</v>
      </c>
    </row>
    <row r="52" spans="1:7" s="19" customFormat="1" ht="15.75" x14ac:dyDescent="0.25">
      <c r="A52" s="58" t="s">
        <v>66</v>
      </c>
      <c r="B52" s="71">
        <v>1200</v>
      </c>
      <c r="C52" s="72">
        <v>1</v>
      </c>
      <c r="D52" s="58" t="s">
        <v>44</v>
      </c>
      <c r="E52" s="64">
        <f>IF(G52="","",G52-F52)</f>
        <v>1075</v>
      </c>
      <c r="F52" s="64">
        <v>125</v>
      </c>
      <c r="G52" s="64">
        <f>IF(B52="","",ROUND(B52,4)*ROUND(C52,2))</f>
        <v>1200</v>
      </c>
    </row>
    <row r="53" spans="1:7" s="19" customFormat="1" ht="31.5" x14ac:dyDescent="0.25">
      <c r="A53" s="58" t="s">
        <v>67</v>
      </c>
      <c r="B53" s="71">
        <v>50</v>
      </c>
      <c r="C53" s="72">
        <v>3</v>
      </c>
      <c r="D53" s="58" t="s">
        <v>43</v>
      </c>
      <c r="E53" s="64">
        <f>IF(G53="","",G53-F53)</f>
        <v>150</v>
      </c>
      <c r="F53" s="64">
        <v>0</v>
      </c>
      <c r="G53" s="64">
        <f>IF(B53="","",ROUND(B53,4)*ROUND(C53,2))</f>
        <v>150</v>
      </c>
    </row>
    <row r="54" spans="1:7" s="19" customFormat="1" ht="15.75" hidden="1" customHeight="1" x14ac:dyDescent="0.25">
      <c r="A54" s="20"/>
      <c r="B54" s="21"/>
      <c r="C54" s="22"/>
      <c r="D54" s="20"/>
      <c r="E54" s="66" t="str">
        <f>IF(G54="","",G54-F54)</f>
        <v/>
      </c>
      <c r="F54" s="30"/>
      <c r="G54" s="70" t="str">
        <f>IF(B54="","",ROUND(ROUND(B54,4)*ROUND(C54,2),2))</f>
        <v/>
      </c>
    </row>
    <row r="55" spans="1:7" s="23" customFormat="1" ht="15.75" x14ac:dyDescent="0.25">
      <c r="A55" s="20"/>
      <c r="B55" s="21"/>
      <c r="C55" s="22"/>
      <c r="D55" s="20"/>
      <c r="E55" s="66" t="str">
        <f>IF(G55="","",G55-F55)</f>
        <v/>
      </c>
      <c r="F55" s="30"/>
      <c r="G55" s="70" t="str">
        <f>IF(B55="","",ROUND(ROUND(B55,4)*ROUND(C55,2),2))</f>
        <v/>
      </c>
    </row>
    <row r="56" spans="1:7" ht="15.75" x14ac:dyDescent="0.2">
      <c r="A56" s="87" t="s">
        <v>17</v>
      </c>
      <c r="B56" s="87"/>
      <c r="C56" s="87"/>
      <c r="D56" s="88"/>
      <c r="E56" s="69">
        <f ca="1">SUM(OFFSET(Equipment,5,4):OFFSET(Travel,-4,4))</f>
        <v>0</v>
      </c>
      <c r="F56" s="69">
        <f ca="1">SUM(OFFSET(Equipment,5,5):OFFSET(Travel,-4,5))</f>
        <v>0</v>
      </c>
      <c r="G56" s="69">
        <f ca="1">SUM(OFFSET(Equipment,5,6):OFFSET(Travel,-4,6))</f>
        <v>0</v>
      </c>
    </row>
    <row r="57" spans="1:7" ht="15" x14ac:dyDescent="0.2">
      <c r="A57" s="3"/>
      <c r="B57" s="4"/>
      <c r="C57" s="3"/>
      <c r="D57" s="3"/>
      <c r="E57" s="9"/>
    </row>
    <row r="58" spans="1:7" ht="15" x14ac:dyDescent="0.2">
      <c r="A58" s="3"/>
      <c r="B58" s="4"/>
      <c r="C58" s="3"/>
      <c r="D58" s="3"/>
      <c r="E58" s="9"/>
    </row>
    <row r="59" spans="1:7" ht="68.099999999999994" customHeight="1" x14ac:dyDescent="0.2">
      <c r="A59" s="91" t="s">
        <v>55</v>
      </c>
      <c r="B59" s="91"/>
      <c r="C59" s="91"/>
      <c r="D59" s="91"/>
      <c r="E59" s="91"/>
      <c r="F59" s="91"/>
      <c r="G59" s="91"/>
    </row>
    <row r="60" spans="1:7" ht="35.1" customHeight="1" x14ac:dyDescent="0.2">
      <c r="A60" s="92"/>
      <c r="B60" s="92"/>
      <c r="C60" s="92"/>
      <c r="D60" s="92"/>
      <c r="E60" s="92"/>
      <c r="F60" s="92"/>
      <c r="G60" s="92"/>
    </row>
    <row r="61" spans="1:7" ht="43.5" customHeight="1" x14ac:dyDescent="0.2">
      <c r="A61" s="17" t="s">
        <v>0</v>
      </c>
      <c r="B61" s="18" t="s">
        <v>2</v>
      </c>
      <c r="C61" s="18" t="s">
        <v>3</v>
      </c>
      <c r="D61" s="17" t="s">
        <v>1</v>
      </c>
      <c r="E61" s="18" t="s">
        <v>19</v>
      </c>
      <c r="F61" s="18" t="s">
        <v>20</v>
      </c>
      <c r="G61" s="18" t="s">
        <v>18</v>
      </c>
    </row>
    <row r="62" spans="1:7" s="19" customFormat="1" ht="15.75" x14ac:dyDescent="0.25">
      <c r="A62" s="58" t="s">
        <v>60</v>
      </c>
      <c r="B62" s="73">
        <v>250</v>
      </c>
      <c r="C62" s="74">
        <v>1</v>
      </c>
      <c r="D62" s="58" t="s">
        <v>42</v>
      </c>
      <c r="E62" s="64">
        <f>IF(G62="","",G62-F62)</f>
        <v>250</v>
      </c>
      <c r="F62" s="64">
        <v>0</v>
      </c>
      <c r="G62" s="64">
        <f>IF(B62="","",ROUND(B62,4)*ROUND(C62,2))</f>
        <v>250</v>
      </c>
    </row>
    <row r="63" spans="1:7" s="19" customFormat="1" ht="15.75" x14ac:dyDescent="0.25">
      <c r="A63" s="58" t="s">
        <v>68</v>
      </c>
      <c r="B63" s="73">
        <v>0.45</v>
      </c>
      <c r="C63" s="74">
        <v>500</v>
      </c>
      <c r="D63" s="58" t="s">
        <v>41</v>
      </c>
      <c r="E63" s="64">
        <f>IF(G63="","",G63-F63)</f>
        <v>225</v>
      </c>
      <c r="F63" s="64">
        <v>0</v>
      </c>
      <c r="G63" s="64">
        <f>IF(B63="","",ROUND(B63,4)*ROUND(C63,2))</f>
        <v>225</v>
      </c>
    </row>
    <row r="64" spans="1:7" s="19" customFormat="1" ht="15.75" hidden="1" customHeight="1" x14ac:dyDescent="0.25">
      <c r="A64" s="20"/>
      <c r="B64" s="21"/>
      <c r="C64" s="22"/>
      <c r="D64" s="20"/>
      <c r="E64" s="66" t="str">
        <f>IF(G64="","",G64-F64)</f>
        <v/>
      </c>
      <c r="F64" s="30"/>
      <c r="G64" s="70" t="str">
        <f>IF(B64="","",ROUND(ROUND(B64,4)*ROUND(C64,2),2))</f>
        <v/>
      </c>
    </row>
    <row r="65" spans="1:7" s="23" customFormat="1" ht="15.75" x14ac:dyDescent="0.25">
      <c r="A65" s="20"/>
      <c r="B65" s="21"/>
      <c r="C65" s="22"/>
      <c r="D65" s="20"/>
      <c r="E65" s="66" t="str">
        <f>IF(G65="","",G65-F65)</f>
        <v/>
      </c>
      <c r="F65" s="30"/>
      <c r="G65" s="70" t="str">
        <f>IF(B65="","",ROUND(ROUND(B65,4)*ROUND(C65,2),2))</f>
        <v/>
      </c>
    </row>
    <row r="66" spans="1:7" ht="15.75" x14ac:dyDescent="0.2">
      <c r="A66" s="87" t="s">
        <v>17</v>
      </c>
      <c r="B66" s="87"/>
      <c r="C66" s="87"/>
      <c r="D66" s="88"/>
      <c r="E66" s="69">
        <f ca="1">SUM(OFFSET(Travel,5,4):OFFSET(Supplies,-4,4))</f>
        <v>0</v>
      </c>
      <c r="F66" s="69">
        <f ca="1">SUM(OFFSET(Travel,5,5):OFFSET(Supplies,-4,5))</f>
        <v>0</v>
      </c>
      <c r="G66" s="69">
        <f ca="1">SUM(OFFSET(Travel,5,6):OFFSET(Supplies,-4,6))</f>
        <v>0</v>
      </c>
    </row>
    <row r="67" spans="1:7" ht="15" x14ac:dyDescent="0.2">
      <c r="A67" s="3"/>
      <c r="B67" s="4"/>
      <c r="C67" s="3"/>
      <c r="D67" s="3"/>
      <c r="E67" s="9"/>
    </row>
    <row r="68" spans="1:7" ht="15" x14ac:dyDescent="0.2">
      <c r="A68" s="3"/>
      <c r="B68" s="4"/>
      <c r="C68" s="3"/>
      <c r="D68" s="3"/>
      <c r="E68" s="9"/>
    </row>
    <row r="69" spans="1:7" ht="48" customHeight="1" x14ac:dyDescent="0.2">
      <c r="A69" s="91" t="s">
        <v>56</v>
      </c>
      <c r="B69" s="91"/>
      <c r="C69" s="91"/>
      <c r="D69" s="91"/>
      <c r="E69" s="91"/>
      <c r="F69" s="91"/>
      <c r="G69" s="91"/>
    </row>
    <row r="70" spans="1:7" ht="34.5" customHeight="1" x14ac:dyDescent="0.2">
      <c r="A70" s="92"/>
      <c r="B70" s="92"/>
      <c r="C70" s="92"/>
      <c r="D70" s="92"/>
      <c r="E70" s="92"/>
      <c r="F70" s="92"/>
      <c r="G70" s="92"/>
    </row>
    <row r="71" spans="1:7" ht="43.5" customHeight="1" x14ac:dyDescent="0.2">
      <c r="A71" s="32" t="s">
        <v>16</v>
      </c>
      <c r="B71" s="18" t="s">
        <v>15</v>
      </c>
      <c r="C71" s="32" t="s">
        <v>3</v>
      </c>
      <c r="D71" s="32" t="s">
        <v>1</v>
      </c>
      <c r="E71" s="18" t="s">
        <v>19</v>
      </c>
      <c r="F71" s="18" t="s">
        <v>20</v>
      </c>
      <c r="G71" s="18" t="s">
        <v>18</v>
      </c>
    </row>
    <row r="72" spans="1:7" s="19" customFormat="1" ht="15.75" x14ac:dyDescent="0.25">
      <c r="A72" s="58" t="s">
        <v>69</v>
      </c>
      <c r="B72" s="59">
        <v>50</v>
      </c>
      <c r="C72" s="72">
        <v>4</v>
      </c>
      <c r="D72" s="58" t="s">
        <v>45</v>
      </c>
      <c r="E72" s="75">
        <f>IF(G72="","",G72-F72)</f>
        <v>100</v>
      </c>
      <c r="F72" s="75">
        <v>100</v>
      </c>
      <c r="G72" s="75">
        <f>IF(B72="","",ROUND(B72,4)*ROUND(C72,2))</f>
        <v>200</v>
      </c>
    </row>
    <row r="73" spans="1:7" s="19" customFormat="1" ht="15.75" x14ac:dyDescent="0.25">
      <c r="A73" s="58" t="s">
        <v>70</v>
      </c>
      <c r="B73" s="59">
        <v>75</v>
      </c>
      <c r="C73" s="72">
        <v>1</v>
      </c>
      <c r="D73" s="58" t="s">
        <v>9</v>
      </c>
      <c r="E73" s="75">
        <f>IF(G73="","",G73-F73)</f>
        <v>75</v>
      </c>
      <c r="F73" s="75">
        <v>0</v>
      </c>
      <c r="G73" s="75">
        <f>IF(B73="","",ROUND(B73,4)*ROUND(C73,2))</f>
        <v>75</v>
      </c>
    </row>
    <row r="74" spans="1:7" s="19" customFormat="1" ht="15.75" hidden="1" customHeight="1" x14ac:dyDescent="0.25">
      <c r="A74" s="20"/>
      <c r="B74" s="21"/>
      <c r="C74" s="22"/>
      <c r="D74" s="20"/>
      <c r="E74" s="76" t="str">
        <f>IF(G74="","",G74-F74)</f>
        <v/>
      </c>
      <c r="F74" s="30"/>
      <c r="G74" s="70" t="str">
        <f>IF(B74="","",ROUND(ROUND(B74,4)*ROUND(C74,2),2))</f>
        <v/>
      </c>
    </row>
    <row r="75" spans="1:7" s="23" customFormat="1" ht="15.75" x14ac:dyDescent="0.25">
      <c r="A75" s="20"/>
      <c r="B75" s="21"/>
      <c r="C75" s="22"/>
      <c r="D75" s="20"/>
      <c r="E75" s="76" t="str">
        <f>IF(G75="","",G75-F75)</f>
        <v/>
      </c>
      <c r="F75" s="30"/>
      <c r="G75" s="70" t="str">
        <f>IF(B75="","",ROUND(ROUND(B75,4)*ROUND(C75,2),2))</f>
        <v/>
      </c>
    </row>
    <row r="76" spans="1:7" ht="15.75" x14ac:dyDescent="0.2">
      <c r="A76" s="87" t="s">
        <v>17</v>
      </c>
      <c r="B76" s="87"/>
      <c r="C76" s="87"/>
      <c r="D76" s="88"/>
      <c r="E76" s="77">
        <f ca="1">SUM(OFFSET(Supplies,5,4):OFFSET(Other,-4,4))</f>
        <v>0</v>
      </c>
      <c r="F76" s="77">
        <f ca="1">SUM(OFFSET(Supplies,5,5):OFFSET(Other,-4,5))</f>
        <v>0</v>
      </c>
      <c r="G76" s="77">
        <f ca="1">SUM(OFFSET(Supplies,5,6):OFFSET(Other,-4,6))</f>
        <v>0</v>
      </c>
    </row>
    <row r="77" spans="1:7" ht="15" x14ac:dyDescent="0.2">
      <c r="A77" s="3"/>
      <c r="B77" s="4"/>
      <c r="C77" s="3"/>
      <c r="D77" s="3"/>
      <c r="E77" s="9"/>
    </row>
    <row r="78" spans="1:7" ht="15" x14ac:dyDescent="0.2">
      <c r="A78" s="3"/>
      <c r="B78" s="4"/>
      <c r="C78" s="3"/>
      <c r="D78" s="3"/>
      <c r="E78" s="9"/>
    </row>
    <row r="79" spans="1:7" ht="48" customHeight="1" x14ac:dyDescent="0.2">
      <c r="A79" s="91" t="s">
        <v>57</v>
      </c>
      <c r="B79" s="91"/>
      <c r="C79" s="91"/>
      <c r="D79" s="91"/>
      <c r="E79" s="91"/>
      <c r="F79" s="91"/>
      <c r="G79" s="91"/>
    </row>
    <row r="80" spans="1:7" ht="34.5" customHeight="1" x14ac:dyDescent="0.2">
      <c r="A80" s="92"/>
      <c r="B80" s="92"/>
      <c r="C80" s="92"/>
      <c r="D80" s="92"/>
      <c r="E80" s="92"/>
      <c r="F80" s="92"/>
      <c r="G80" s="92"/>
    </row>
    <row r="81" spans="1:7" ht="43.5" customHeight="1" x14ac:dyDescent="0.2">
      <c r="A81" s="32" t="s">
        <v>4</v>
      </c>
      <c r="B81" s="18" t="s">
        <v>15</v>
      </c>
      <c r="C81" s="32" t="s">
        <v>3</v>
      </c>
      <c r="D81" s="32" t="s">
        <v>1</v>
      </c>
      <c r="E81" s="18" t="s">
        <v>19</v>
      </c>
      <c r="F81" s="18" t="s">
        <v>20</v>
      </c>
      <c r="G81" s="18" t="s">
        <v>18</v>
      </c>
    </row>
    <row r="82" spans="1:7" s="19" customFormat="1" ht="15.75" x14ac:dyDescent="0.25">
      <c r="A82" s="58" t="s">
        <v>71</v>
      </c>
      <c r="B82" s="78">
        <v>65</v>
      </c>
      <c r="C82" s="72">
        <v>6</v>
      </c>
      <c r="D82" s="58" t="s">
        <v>46</v>
      </c>
      <c r="E82" s="79">
        <f>IF(G82="","",G82-F82)</f>
        <v>390</v>
      </c>
      <c r="F82" s="79">
        <v>0</v>
      </c>
      <c r="G82" s="79">
        <f>IF(B82="","",ROUND(B82,4)*ROUND(C82,2))</f>
        <v>390</v>
      </c>
    </row>
    <row r="83" spans="1:7" s="19" customFormat="1" ht="31.5" x14ac:dyDescent="0.25">
      <c r="A83" s="58" t="s">
        <v>72</v>
      </c>
      <c r="B83" s="78">
        <v>6000</v>
      </c>
      <c r="C83" s="72">
        <v>0.25</v>
      </c>
      <c r="D83" s="58" t="s">
        <v>47</v>
      </c>
      <c r="E83" s="79">
        <f>IF(G83="","",G83-F83)</f>
        <v>1500</v>
      </c>
      <c r="F83" s="79">
        <v>0</v>
      </c>
      <c r="G83" s="79">
        <f>IF(B83="","",ROUND(B83,4)*ROUND(C83,2))</f>
        <v>1500</v>
      </c>
    </row>
    <row r="84" spans="1:7" s="19" customFormat="1" ht="15.75" hidden="1" customHeight="1" x14ac:dyDescent="0.25">
      <c r="A84" s="20"/>
      <c r="B84" s="21"/>
      <c r="C84" s="22"/>
      <c r="D84" s="20"/>
      <c r="E84" s="66" t="str">
        <f>IF(G84="","",G84-F84)</f>
        <v/>
      </c>
      <c r="F84" s="30"/>
      <c r="G84" s="70" t="str">
        <f>IF(B84="","",ROUND(ROUND(B84,4)*ROUND(C84,2),2))</f>
        <v/>
      </c>
    </row>
    <row r="85" spans="1:7" s="23" customFormat="1" ht="15.75" x14ac:dyDescent="0.25">
      <c r="A85" s="20"/>
      <c r="B85" s="21"/>
      <c r="C85" s="22"/>
      <c r="D85" s="20"/>
      <c r="E85" s="66" t="str">
        <f>IF(G85="","",G85-F85)</f>
        <v/>
      </c>
      <c r="F85" s="30"/>
      <c r="G85" s="70" t="str">
        <f>IF(B85="","",ROUND(ROUND(B85,4)*ROUND(C85,2),2))</f>
        <v/>
      </c>
    </row>
    <row r="86" spans="1:7" ht="15.75" x14ac:dyDescent="0.2">
      <c r="A86" s="87" t="s">
        <v>17</v>
      </c>
      <c r="B86" s="87"/>
      <c r="C86" s="87"/>
      <c r="D86" s="88"/>
      <c r="E86" s="77">
        <f ca="1">SUM(OFFSET(Other,5,4):OFFSET(GrandTotal,-3,4))</f>
        <v>0</v>
      </c>
      <c r="F86" s="77">
        <f ca="1">SUM(OFFSET(Other,5,5):OFFSET(GrandTotal,-3,5))</f>
        <v>0</v>
      </c>
      <c r="G86" s="77">
        <f ca="1">SUM(OFFSET(Other,5,6):OFFSET(GrandTotal,-3,6))</f>
        <v>0</v>
      </c>
    </row>
    <row r="87" spans="1:7" ht="15" x14ac:dyDescent="0.2">
      <c r="A87" s="1"/>
      <c r="B87" s="2"/>
      <c r="C87" s="1"/>
      <c r="D87" s="1"/>
      <c r="E87" s="10"/>
    </row>
    <row r="88" spans="1:7" ht="15.75" x14ac:dyDescent="0.2">
      <c r="A88" s="89" t="s">
        <v>21</v>
      </c>
      <c r="B88" s="89"/>
      <c r="C88" s="89"/>
      <c r="D88" s="90"/>
      <c r="E88" s="81">
        <f ca="1">ROUND(SUM(E16+E26+E36+E46+E66+E56+E76+E86),2)</f>
        <v>0</v>
      </c>
      <c r="F88" s="80">
        <f ca="1">ROUND(SUM(F16+F26+F36+F46+F66+F56+F76+F86),2)</f>
        <v>0</v>
      </c>
      <c r="G88" s="80">
        <f ca="1">ROUND(SUM(G16+G26+G36+G46+G66+G56+G76+G86),2)</f>
        <v>0</v>
      </c>
    </row>
    <row r="89" spans="1:7" x14ac:dyDescent="0.2">
      <c r="A89" s="85"/>
      <c r="B89" s="85"/>
      <c r="C89" s="85"/>
      <c r="D89" s="85"/>
      <c r="E89" s="86"/>
      <c r="F89" s="86"/>
      <c r="G89" s="86"/>
    </row>
  </sheetData>
  <sheetProtection algorithmName="SHA-512" hashValue="TtVzCoMOdefbvkRXEf8uvyUOfKyx1FBvGmhybmVj4Pjm9JGrZxstIFyjMioEmoBdSpA0n+UIAwxtva429NxVUw==" saltValue="Jm/tWbEoYUfdnuujhSZc4A==" spinCount="100000" sheet="1" selectLockedCells="1"/>
  <mergeCells count="33">
    <mergeCell ref="A30:G30"/>
    <mergeCell ref="A39:G39"/>
    <mergeCell ref="A40:G40"/>
    <mergeCell ref="A59:G59"/>
    <mergeCell ref="A60:G60"/>
    <mergeCell ref="A46:D46"/>
    <mergeCell ref="A36:D36"/>
    <mergeCell ref="A56:D56"/>
    <mergeCell ref="A49:G49"/>
    <mergeCell ref="A50:G50"/>
    <mergeCell ref="A19:G19"/>
    <mergeCell ref="A20:G20"/>
    <mergeCell ref="A29:G29"/>
    <mergeCell ref="A26:D26"/>
    <mergeCell ref="A1:G1"/>
    <mergeCell ref="A2:G2"/>
    <mergeCell ref="A3:G3"/>
    <mergeCell ref="A4:G4"/>
    <mergeCell ref="A16:D16"/>
    <mergeCell ref="A8:E8"/>
    <mergeCell ref="A9:G9"/>
    <mergeCell ref="A10:G10"/>
    <mergeCell ref="A7:G7"/>
    <mergeCell ref="A6:G6"/>
    <mergeCell ref="A89:G89"/>
    <mergeCell ref="A76:D76"/>
    <mergeCell ref="A66:D66"/>
    <mergeCell ref="A86:D86"/>
    <mergeCell ref="A88:D88"/>
    <mergeCell ref="A69:G69"/>
    <mergeCell ref="A70:G70"/>
    <mergeCell ref="A79:G79"/>
    <mergeCell ref="A80:G80"/>
  </mergeCells>
  <dataValidations count="1">
    <dataValidation type="decimal" allowBlank="1" showInputMessage="1" showErrorMessage="1" errorTitle="Numbers Only" error="Only Numerical Values Can be Entered" sqref="F14:G15 B14:C15 B34:C35 B44:C45 B54:C55 B64:C65 B74:C75 B84:C85" xr:uid="{00000000-0002-0000-0200-000000000000}">
      <formula1>-5555555555555500</formula1>
      <formula2>55555555555555500</formula2>
    </dataValidation>
  </dataValidations>
  <printOptions horizontalCentered="1"/>
  <pageMargins left="0.7" right="0.7" top="0.75" bottom="0.75" header="0.3" footer="0.3"/>
  <pageSetup scale="55" fitToHeight="0" orientation="landscape" r:id="rId1"/>
  <headerFoot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Personnel_Add">
                <anchor moveWithCells="1" sizeWithCells="1">
                  <from>
                    <xdr:col>0</xdr:col>
                    <xdr:colOff>180975</xdr:colOff>
                    <xdr:row>9</xdr:row>
                    <xdr:rowOff>28575</xdr:rowOff>
                  </from>
                  <to>
                    <xdr:col>0</xdr:col>
                    <xdr:colOff>1228725</xdr:colOff>
                    <xdr:row>9</xdr:row>
                    <xdr:rowOff>371475</xdr:rowOff>
                  </to>
                </anchor>
              </controlPr>
            </control>
          </mc:Choice>
        </mc:AlternateContent>
        <mc:AlternateContent xmlns:mc="http://schemas.openxmlformats.org/markup-compatibility/2006">
          <mc:Choice Requires="x14">
            <control shapeId="1026" r:id="rId5" name="Button 2">
              <controlPr defaultSize="0" print="0" autoFill="0" autoPict="0" macro="[0]!ThisWorkbook.Personnel_Delete">
                <anchor moveWithCells="1" sizeWithCells="1">
                  <from>
                    <xdr:col>0</xdr:col>
                    <xdr:colOff>1381125</xdr:colOff>
                    <xdr:row>9</xdr:row>
                    <xdr:rowOff>28575</xdr:rowOff>
                  </from>
                  <to>
                    <xdr:col>1</xdr:col>
                    <xdr:colOff>314325</xdr:colOff>
                    <xdr:row>9</xdr:row>
                    <xdr:rowOff>371475</xdr:rowOff>
                  </to>
                </anchor>
              </controlPr>
            </control>
          </mc:Choice>
        </mc:AlternateContent>
        <mc:AlternateContent xmlns:mc="http://schemas.openxmlformats.org/markup-compatibility/2006">
          <mc:Choice Requires="x14">
            <control shapeId="1037" r:id="rId6" name="Button 13">
              <controlPr defaultSize="0" print="0" autoFill="0" autoPict="0" macro="[0]!ThisWorkbook.Fringe_Add">
                <anchor moveWithCells="1" sizeWithCells="1">
                  <from>
                    <xdr:col>0</xdr:col>
                    <xdr:colOff>180975</xdr:colOff>
                    <xdr:row>19</xdr:row>
                    <xdr:rowOff>28575</xdr:rowOff>
                  </from>
                  <to>
                    <xdr:col>0</xdr:col>
                    <xdr:colOff>1228725</xdr:colOff>
                    <xdr:row>19</xdr:row>
                    <xdr:rowOff>371475</xdr:rowOff>
                  </to>
                </anchor>
              </controlPr>
            </control>
          </mc:Choice>
        </mc:AlternateContent>
        <mc:AlternateContent xmlns:mc="http://schemas.openxmlformats.org/markup-compatibility/2006">
          <mc:Choice Requires="x14">
            <control shapeId="1038" r:id="rId7" name="Button 14">
              <controlPr defaultSize="0" print="0" autoFill="0" autoPict="0" macro="[0]!ThisWorkbook.Fringe_Delete">
                <anchor moveWithCells="1" sizeWithCells="1">
                  <from>
                    <xdr:col>0</xdr:col>
                    <xdr:colOff>1381125</xdr:colOff>
                    <xdr:row>19</xdr:row>
                    <xdr:rowOff>28575</xdr:rowOff>
                  </from>
                  <to>
                    <xdr:col>1</xdr:col>
                    <xdr:colOff>314325</xdr:colOff>
                    <xdr:row>19</xdr:row>
                    <xdr:rowOff>371475</xdr:rowOff>
                  </to>
                </anchor>
              </controlPr>
            </control>
          </mc:Choice>
        </mc:AlternateContent>
        <mc:AlternateContent xmlns:mc="http://schemas.openxmlformats.org/markup-compatibility/2006">
          <mc:Choice Requires="x14">
            <control shapeId="1039" r:id="rId8" name="Button 15">
              <controlPr defaultSize="0" print="0" autoFill="0" autoPict="0" macro="[0]!ThisWorkbook.Indirect_Add">
                <anchor moveWithCells="1" sizeWithCells="1">
                  <from>
                    <xdr:col>0</xdr:col>
                    <xdr:colOff>180975</xdr:colOff>
                    <xdr:row>29</xdr:row>
                    <xdr:rowOff>28575</xdr:rowOff>
                  </from>
                  <to>
                    <xdr:col>0</xdr:col>
                    <xdr:colOff>1228725</xdr:colOff>
                    <xdr:row>29</xdr:row>
                    <xdr:rowOff>371475</xdr:rowOff>
                  </to>
                </anchor>
              </controlPr>
            </control>
          </mc:Choice>
        </mc:AlternateContent>
        <mc:AlternateContent xmlns:mc="http://schemas.openxmlformats.org/markup-compatibility/2006">
          <mc:Choice Requires="x14">
            <control shapeId="1040" r:id="rId9" name="Button 16">
              <controlPr defaultSize="0" print="0" autoFill="0" autoPict="0" macro="[0]!ThisWorkbook.Indirect_Delete">
                <anchor moveWithCells="1" sizeWithCells="1">
                  <from>
                    <xdr:col>0</xdr:col>
                    <xdr:colOff>1381125</xdr:colOff>
                    <xdr:row>29</xdr:row>
                    <xdr:rowOff>28575</xdr:rowOff>
                  </from>
                  <to>
                    <xdr:col>1</xdr:col>
                    <xdr:colOff>314325</xdr:colOff>
                    <xdr:row>29</xdr:row>
                    <xdr:rowOff>371475</xdr:rowOff>
                  </to>
                </anchor>
              </controlPr>
            </control>
          </mc:Choice>
        </mc:AlternateContent>
        <mc:AlternateContent xmlns:mc="http://schemas.openxmlformats.org/markup-compatibility/2006">
          <mc:Choice Requires="x14">
            <control shapeId="1041" r:id="rId10" name="Button 17">
              <controlPr defaultSize="0" print="0" autoFill="0" autoPict="0" macro="[0]!ThisWorkbook.Contractors_Add">
                <anchor moveWithCells="1" sizeWithCells="1">
                  <from>
                    <xdr:col>0</xdr:col>
                    <xdr:colOff>180975</xdr:colOff>
                    <xdr:row>39</xdr:row>
                    <xdr:rowOff>28575</xdr:rowOff>
                  </from>
                  <to>
                    <xdr:col>0</xdr:col>
                    <xdr:colOff>1228725</xdr:colOff>
                    <xdr:row>39</xdr:row>
                    <xdr:rowOff>371475</xdr:rowOff>
                  </to>
                </anchor>
              </controlPr>
            </control>
          </mc:Choice>
        </mc:AlternateContent>
        <mc:AlternateContent xmlns:mc="http://schemas.openxmlformats.org/markup-compatibility/2006">
          <mc:Choice Requires="x14">
            <control shapeId="1042" r:id="rId11" name="Button 18">
              <controlPr defaultSize="0" print="0" autoFill="0" autoPict="0" macro="[0]!ThisWorkbook.Contractors_Delete">
                <anchor moveWithCells="1" sizeWithCells="1">
                  <from>
                    <xdr:col>0</xdr:col>
                    <xdr:colOff>1381125</xdr:colOff>
                    <xdr:row>39</xdr:row>
                    <xdr:rowOff>28575</xdr:rowOff>
                  </from>
                  <to>
                    <xdr:col>1</xdr:col>
                    <xdr:colOff>314325</xdr:colOff>
                    <xdr:row>39</xdr:row>
                    <xdr:rowOff>371475</xdr:rowOff>
                  </to>
                </anchor>
              </controlPr>
            </control>
          </mc:Choice>
        </mc:AlternateContent>
        <mc:AlternateContent xmlns:mc="http://schemas.openxmlformats.org/markup-compatibility/2006">
          <mc:Choice Requires="x14">
            <control shapeId="1045" r:id="rId12" name="Button 21">
              <controlPr defaultSize="0" print="0" autoFill="0" autoPict="0" macro="[0]!ThisWorkbook.Travel_Add">
                <anchor moveWithCells="1" sizeWithCells="1">
                  <from>
                    <xdr:col>0</xdr:col>
                    <xdr:colOff>180975</xdr:colOff>
                    <xdr:row>59</xdr:row>
                    <xdr:rowOff>28575</xdr:rowOff>
                  </from>
                  <to>
                    <xdr:col>0</xdr:col>
                    <xdr:colOff>1228725</xdr:colOff>
                    <xdr:row>59</xdr:row>
                    <xdr:rowOff>371475</xdr:rowOff>
                  </to>
                </anchor>
              </controlPr>
            </control>
          </mc:Choice>
        </mc:AlternateContent>
        <mc:AlternateContent xmlns:mc="http://schemas.openxmlformats.org/markup-compatibility/2006">
          <mc:Choice Requires="x14">
            <control shapeId="1046" r:id="rId13" name="Button 22">
              <controlPr defaultSize="0" print="0" autoFill="0" autoPict="0" macro="[0]!ThisWorkbook.Travel_Delete">
                <anchor moveWithCells="1" sizeWithCells="1">
                  <from>
                    <xdr:col>0</xdr:col>
                    <xdr:colOff>1381125</xdr:colOff>
                    <xdr:row>59</xdr:row>
                    <xdr:rowOff>28575</xdr:rowOff>
                  </from>
                  <to>
                    <xdr:col>1</xdr:col>
                    <xdr:colOff>314325</xdr:colOff>
                    <xdr:row>59</xdr:row>
                    <xdr:rowOff>371475</xdr:rowOff>
                  </to>
                </anchor>
              </controlPr>
            </control>
          </mc:Choice>
        </mc:AlternateContent>
        <mc:AlternateContent xmlns:mc="http://schemas.openxmlformats.org/markup-compatibility/2006">
          <mc:Choice Requires="x14">
            <control shapeId="1047" r:id="rId14" name="Button 23">
              <controlPr defaultSize="0" print="0" autoFill="0" autoPict="0" macro="[0]!ThisWorkbook.Equipment_Add">
                <anchor moveWithCells="1" sizeWithCells="1">
                  <from>
                    <xdr:col>0</xdr:col>
                    <xdr:colOff>180975</xdr:colOff>
                    <xdr:row>49</xdr:row>
                    <xdr:rowOff>28575</xdr:rowOff>
                  </from>
                  <to>
                    <xdr:col>0</xdr:col>
                    <xdr:colOff>1228725</xdr:colOff>
                    <xdr:row>49</xdr:row>
                    <xdr:rowOff>371475</xdr:rowOff>
                  </to>
                </anchor>
              </controlPr>
            </control>
          </mc:Choice>
        </mc:AlternateContent>
        <mc:AlternateContent xmlns:mc="http://schemas.openxmlformats.org/markup-compatibility/2006">
          <mc:Choice Requires="x14">
            <control shapeId="1048" r:id="rId15" name="Button 24">
              <controlPr defaultSize="0" print="0" autoFill="0" autoPict="0" macro="[0]!ThisWorkbook.Equipment_Delete">
                <anchor moveWithCells="1" sizeWithCells="1">
                  <from>
                    <xdr:col>0</xdr:col>
                    <xdr:colOff>1381125</xdr:colOff>
                    <xdr:row>49</xdr:row>
                    <xdr:rowOff>28575</xdr:rowOff>
                  </from>
                  <to>
                    <xdr:col>1</xdr:col>
                    <xdr:colOff>314325</xdr:colOff>
                    <xdr:row>49</xdr:row>
                    <xdr:rowOff>371475</xdr:rowOff>
                  </to>
                </anchor>
              </controlPr>
            </control>
          </mc:Choice>
        </mc:AlternateContent>
        <mc:AlternateContent xmlns:mc="http://schemas.openxmlformats.org/markup-compatibility/2006">
          <mc:Choice Requires="x14">
            <control shapeId="1051" r:id="rId16" name="Button 27">
              <controlPr defaultSize="0" print="0" autoFill="0" autoPict="0" macro="[0]!ThisWorkbook.Supplies_Add">
                <anchor moveWithCells="1" sizeWithCells="1">
                  <from>
                    <xdr:col>0</xdr:col>
                    <xdr:colOff>180975</xdr:colOff>
                    <xdr:row>69</xdr:row>
                    <xdr:rowOff>28575</xdr:rowOff>
                  </from>
                  <to>
                    <xdr:col>0</xdr:col>
                    <xdr:colOff>1228725</xdr:colOff>
                    <xdr:row>69</xdr:row>
                    <xdr:rowOff>371475</xdr:rowOff>
                  </to>
                </anchor>
              </controlPr>
            </control>
          </mc:Choice>
        </mc:AlternateContent>
        <mc:AlternateContent xmlns:mc="http://schemas.openxmlformats.org/markup-compatibility/2006">
          <mc:Choice Requires="x14">
            <control shapeId="1052" r:id="rId17" name="Button 28">
              <controlPr defaultSize="0" print="0" autoFill="0" autoPict="0" macro="[0]!ThisWorkbook.Supplies_Delete">
                <anchor moveWithCells="1" sizeWithCells="1">
                  <from>
                    <xdr:col>0</xdr:col>
                    <xdr:colOff>1381125</xdr:colOff>
                    <xdr:row>69</xdr:row>
                    <xdr:rowOff>28575</xdr:rowOff>
                  </from>
                  <to>
                    <xdr:col>1</xdr:col>
                    <xdr:colOff>314325</xdr:colOff>
                    <xdr:row>69</xdr:row>
                    <xdr:rowOff>371475</xdr:rowOff>
                  </to>
                </anchor>
              </controlPr>
            </control>
          </mc:Choice>
        </mc:AlternateContent>
        <mc:AlternateContent xmlns:mc="http://schemas.openxmlformats.org/markup-compatibility/2006">
          <mc:Choice Requires="x14">
            <control shapeId="1053" r:id="rId18" name="Button 29">
              <controlPr defaultSize="0" print="0" autoFill="0" autoPict="0" macro="[0]!ThisWorkbook.Other_Add">
                <anchor moveWithCells="1" sizeWithCells="1">
                  <from>
                    <xdr:col>0</xdr:col>
                    <xdr:colOff>180975</xdr:colOff>
                    <xdr:row>79</xdr:row>
                    <xdr:rowOff>28575</xdr:rowOff>
                  </from>
                  <to>
                    <xdr:col>0</xdr:col>
                    <xdr:colOff>1228725</xdr:colOff>
                    <xdr:row>79</xdr:row>
                    <xdr:rowOff>371475</xdr:rowOff>
                  </to>
                </anchor>
              </controlPr>
            </control>
          </mc:Choice>
        </mc:AlternateContent>
        <mc:AlternateContent xmlns:mc="http://schemas.openxmlformats.org/markup-compatibility/2006">
          <mc:Choice Requires="x14">
            <control shapeId="1054" r:id="rId19" name="Button 30">
              <controlPr defaultSize="0" print="0" autoFill="0" autoPict="0" macro="[0]!ThisWorkbook.Other_Delete">
                <anchor moveWithCells="1" sizeWithCells="1">
                  <from>
                    <xdr:col>0</xdr:col>
                    <xdr:colOff>1381125</xdr:colOff>
                    <xdr:row>79</xdr:row>
                    <xdr:rowOff>28575</xdr:rowOff>
                  </from>
                  <to>
                    <xdr:col>1</xdr:col>
                    <xdr:colOff>314325</xdr:colOff>
                    <xdr:row>79</xdr:row>
                    <xdr:rowOff>371475</xdr:rowOff>
                  </to>
                </anchor>
              </controlPr>
            </control>
          </mc:Choice>
        </mc:AlternateContent>
        <mc:AlternateContent xmlns:mc="http://schemas.openxmlformats.org/markup-compatibility/2006">
          <mc:Choice Requires="x14">
            <control shapeId="1055" r:id="rId20" name="Button 31">
              <controlPr defaultSize="0" print="0" autoFill="0" autoPict="0" macro="[0]!ThisWorkbook.SaveAsPDF">
                <anchor moveWithCells="1" sizeWithCells="1">
                  <from>
                    <xdr:col>4</xdr:col>
                    <xdr:colOff>942975</xdr:colOff>
                    <xdr:row>0</xdr:row>
                    <xdr:rowOff>161925</xdr:rowOff>
                  </from>
                  <to>
                    <xdr:col>6</xdr:col>
                    <xdr:colOff>38100</xdr:colOff>
                    <xdr:row>3</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Budget Summary</vt:lpstr>
      <vt:lpstr>Budget Detail</vt:lpstr>
      <vt:lpstr>Contractors</vt:lpstr>
      <vt:lpstr>Equipment</vt:lpstr>
      <vt:lpstr>Fringe</vt:lpstr>
      <vt:lpstr>GrandTotal</vt:lpstr>
      <vt:lpstr>Indirect</vt:lpstr>
      <vt:lpstr>Other</vt:lpstr>
      <vt:lpstr>Personnel</vt:lpstr>
      <vt:lpstr>'Budget Detail'!Print_Area</vt:lpstr>
      <vt:lpstr>'Budget Summary'!Print_Area</vt:lpstr>
      <vt:lpstr>Supplies</vt:lpstr>
      <vt:lpstr>Travel</vt:lpstr>
    </vt:vector>
  </TitlesOfParts>
  <Company>ccj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ccj</dc:creator>
  <cp:lastModifiedBy>Domings, Steve M (OGR)</cp:lastModifiedBy>
  <cp:lastPrinted>2021-07-29T18:48:00Z</cp:lastPrinted>
  <dcterms:created xsi:type="dcterms:W3CDTF">2002-05-29T22:11:42Z</dcterms:created>
  <dcterms:modified xsi:type="dcterms:W3CDTF">2021-07-29T18:50:09Z</dcterms:modified>
</cp:coreProperties>
</file>