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codeName="ThisWorkbook"/>
  <mc:AlternateContent xmlns:mc="http://schemas.openxmlformats.org/markup-compatibility/2006">
    <mc:Choice Requires="x15">
      <x15ac:absPath xmlns:x15ac="http://schemas.microsoft.com/office/spreadsheetml/2010/11/ac" url="C:\Box\Box\MNXK\Documents\MA\MA integrated MP tools\Revised MP on 8-30-23\"/>
    </mc:Choice>
  </mc:AlternateContent>
  <xr:revisionPtr revIDLastSave="0" documentId="8_{295F7DE9-55D5-488B-B35C-72DCA8EE1BE3}" xr6:coauthVersionLast="47" xr6:coauthVersionMax="47" xr10:uidLastSave="{00000000-0000-0000-0000-000000000000}"/>
  <workbookProtection workbookAlgorithmName="SHA-512" workbookHashValue="CjY+CcejQf18bsY+VlWCR/QypTvq2IHIXLMZaPRJjOVOafVW1VdtknNqHaAYdzVHL6LhagIdojYMrphpUW+QJg==" workbookSaltValue="TlJWsCbaAYrMVibdDjYnkg==" workbookSpinCount="100000" lockStructure="1"/>
  <bookViews>
    <workbookView xWindow="-108" yWindow="-108" windowWidth="23256" windowHeight="12576" tabRatio="748" firstSheet="1" activeTab="5" xr2:uid="{00000000-000D-0000-FFFF-FFFF00000000}"/>
  </bookViews>
  <sheets>
    <sheet name="PRA disclosure statement" sheetId="23" r:id="rId1"/>
    <sheet name="SUD planned metrics" sheetId="34" r:id="rId2"/>
    <sheet name="SMI-SED planned metrics" sheetId="37" r:id="rId3"/>
    <sheet name="SMI-SED definitions" sheetId="40" r:id="rId4"/>
    <sheet name="SUD SMI-SED planned subpops" sheetId="43" r:id="rId5"/>
    <sheet name="SUD SMI-SED reporting schedule" sheetId="39" r:id="rId6"/>
    <sheet name="SUD reporting logic (NO EDIT)" sheetId="41" state="hidden" r:id="rId7"/>
    <sheet name="SMI reporting logic (NO EDIT)" sheetId="42" state="hidden" r:id="rId8"/>
    <sheet name="DEMO reporting logic (NO EDIT)" sheetId="44" state="hidden" r:id="rId9"/>
  </sheets>
  <definedNames>
    <definedName name="_xlnm._FilterDatabase" localSheetId="3" hidden="1">'SMI-SED definitions'!$A$8:$C$11</definedName>
    <definedName name="_xlnm._FilterDatabase" localSheetId="2" hidden="1">'SMI-SED planned metrics'!$A$7:$S$54</definedName>
    <definedName name="_xlnm._FilterDatabase" localSheetId="1" hidden="1">'SUD planned metrics'!$A$7:$S$59</definedName>
    <definedName name="_xlnm._FilterDatabase" localSheetId="4" hidden="1">'SUD SMI-SED planned subpops'!$A$8:$J$8</definedName>
    <definedName name="_xlnm._FilterDatabase" localSheetId="5" hidden="1">'SUD SMI-SED reporting schedule'!$A$31:$L$194</definedName>
    <definedName name="_xlnm.Print_Area" localSheetId="3">'SMI-SED definitions'!$A$1:$C$13</definedName>
    <definedName name="_xlnm.Print_Area" localSheetId="2">'SMI-SED planned metrics'!$A$1:$C$5,'SMI-SED planned metrics'!$A$7:$S$50</definedName>
    <definedName name="_xlnm.Print_Area" localSheetId="1">'SUD planned metrics'!$A$1:$C$3,'SUD planned metrics'!$A$5:$S$50,'SUD planned metrics'!$A$52:$C$58</definedName>
    <definedName name="_xlnm.Print_Area" localSheetId="4">'SUD SMI-SED planned subpops'!$A$1:$B$3,'SUD SMI-SED planned subpops'!$A$5:$J$27,'SUD SMI-SED planned subpops'!$A$29:$D$31</definedName>
    <definedName name="_xlnm.Print_Area" localSheetId="5">'SUD SMI-SED reporting schedule'!$A$1:$D$7,'SUD SMI-SED reporting schedule'!$A$9:$D$29,'SUD SMI-SED reporting schedule'!$A$30:$L$191</definedName>
    <definedName name="_xlnm.Print_Titles" localSheetId="3">'SMI-SED definitions'!$8:$8</definedName>
    <definedName name="_xlnm.Print_Titles" localSheetId="2">'SMI-SED planned metrics'!$A:$B,'SMI-SED planned metrics'!$7:$7</definedName>
    <definedName name="_xlnm.Print_Titles" localSheetId="1">'SUD planned metrics'!$A:$B,'SUD planned metrics'!$5:$6</definedName>
    <definedName name="_xlnm.Print_Titles" localSheetId="4">'SUD SMI-SED planned subpops'!$A:$A,'SUD SMI-SED planned subpops'!$5:$6</definedName>
    <definedName name="_xlnm.Print_Titles" localSheetId="5">'SUD SMI-SED reporting schedule'!$30:$31</definedName>
    <definedName name="Range2_SUD_planned_metrics">'SUD planned metrics'!$A$7:$S$51</definedName>
    <definedName name="Range3_SMI_SED_planned_metrics" localSheetId="2">'SMI-SED planned metrics'!$A$7:$S$50</definedName>
    <definedName name="Range4_SMI_SED_definitions" localSheetId="3">'SMI-SED definitions'!$A$8:$C$11</definedName>
    <definedName name="Range5_SUD_SMI_SED_planned_subpops">'SUD SMI-SED planned subpops'!$A$7:$J$27</definedName>
    <definedName name="Range6a_SMI_SED_reporting_input_schedule" localSheetId="5">'SUD SMI-SED reporting schedule'!$A$10:$B$28</definedName>
    <definedName name="Range6b_SMI_SED_Demonstration_Reporting_Schedule" localSheetId="5">'SUD SMI-SED reporting schedule'!$A$31:$L$188</definedName>
    <definedName name="TitleRegion1.A10.B28.6">'SUD SMI-SED reporting schedule'!$A$10</definedName>
    <definedName name="TitleRegion1.A7.J27.5">'SUD SMI-SED planned subpops'!$A$7:$J$27</definedName>
    <definedName name="TitleRegion1.A7.S50.3" localSheetId="2">'SMI-SED planned metrics'!$A$7</definedName>
    <definedName name="TitleRegion1.A7.S51.2" localSheetId="1">'SUD planned metrics'!$A$7</definedName>
    <definedName name="TitleRegion1.A8.C11.4" localSheetId="5">'SMI-SED definitions'!$A$8:$C$11</definedName>
    <definedName name="TitleRegion2.A31.L153.6" localSheetId="5">'SUD SMI-SED reporting schedule'!$A$31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42" l="1"/>
  <c r="W3" i="41"/>
  <c r="U5" i="41"/>
  <c r="V5" i="42"/>
  <c r="O7" i="44"/>
  <c r="R7" i="44" s="1"/>
  <c r="X5" i="44"/>
  <c r="X3" i="44"/>
  <c r="X4" i="44" s="1"/>
  <c r="X9" i="44" s="1"/>
  <c r="L2" i="44"/>
  <c r="L3" i="44" s="1"/>
  <c r="L4" i="44" s="1"/>
  <c r="K2" i="44"/>
  <c r="K3" i="44" s="1"/>
  <c r="K4" i="44" s="1"/>
  <c r="K5" i="44" s="1"/>
  <c r="K6" i="44" s="1"/>
  <c r="K7" i="44" s="1"/>
  <c r="K8" i="44" s="1"/>
  <c r="K9" i="44" s="1"/>
  <c r="K10" i="44" s="1"/>
  <c r="K11" i="44" s="1"/>
  <c r="K12" i="44" s="1"/>
  <c r="K13" i="44" s="1"/>
  <c r="I2" i="44"/>
  <c r="H35" i="39"/>
  <c r="H37" i="39"/>
  <c r="H41" i="39"/>
  <c r="H47" i="39"/>
  <c r="H53" i="39"/>
  <c r="H59" i="39"/>
  <c r="H65" i="39"/>
  <c r="H71" i="39"/>
  <c r="H83" i="39"/>
  <c r="H89" i="39"/>
  <c r="H95" i="39"/>
  <c r="H101" i="39"/>
  <c r="H107" i="39"/>
  <c r="H113" i="39"/>
  <c r="H119" i="39"/>
  <c r="H125" i="39"/>
  <c r="H131" i="39"/>
  <c r="H137" i="39"/>
  <c r="H143" i="39"/>
  <c r="H149" i="39"/>
  <c r="D32" i="39"/>
  <c r="E2" i="44" s="1"/>
  <c r="F2" i="44" s="1"/>
  <c r="F3" i="44" s="1"/>
  <c r="F4" i="44" l="1"/>
  <c r="D44" i="39" s="1"/>
  <c r="E32" i="39"/>
  <c r="F32" i="39"/>
  <c r="U7" i="44"/>
  <c r="X11" i="44" s="1"/>
  <c r="J2" i="41"/>
  <c r="C2" i="42"/>
  <c r="D38" i="39"/>
  <c r="S13" i="44"/>
  <c r="X18" i="44" s="1"/>
  <c r="T7" i="44"/>
  <c r="O13" i="44"/>
  <c r="R13" i="44" s="1"/>
  <c r="X6" i="44"/>
  <c r="X8" i="44"/>
  <c r="V7" i="44"/>
  <c r="J2" i="44"/>
  <c r="X7" i="44"/>
  <c r="J3" i="44"/>
  <c r="M7" i="42"/>
  <c r="V3" i="42"/>
  <c r="I2" i="42"/>
  <c r="G2" i="42"/>
  <c r="B3" i="43"/>
  <c r="B2" i="43"/>
  <c r="M7" i="41"/>
  <c r="I37" i="39"/>
  <c r="U3" i="41"/>
  <c r="U6" i="41" s="1"/>
  <c r="I2" i="41"/>
  <c r="G2" i="41"/>
  <c r="J4" i="44" l="1"/>
  <c r="F5" i="44"/>
  <c r="X13" i="44"/>
  <c r="X19" i="44" s="1"/>
  <c r="X25" i="44" s="1"/>
  <c r="X31" i="44" s="1"/>
  <c r="X37" i="44" s="1"/>
  <c r="X43" i="44" s="1"/>
  <c r="X49" i="44" s="1"/>
  <c r="X55" i="44" s="1"/>
  <c r="X61" i="44" s="1"/>
  <c r="X67" i="44" s="1"/>
  <c r="X73" i="44" s="1"/>
  <c r="X79" i="44" s="1"/>
  <c r="X85" i="44" s="1"/>
  <c r="X91" i="44" s="1"/>
  <c r="X97" i="44" s="1"/>
  <c r="X103" i="44" s="1"/>
  <c r="X109" i="44" s="1"/>
  <c r="X115" i="44" s="1"/>
  <c r="X121" i="44" s="1"/>
  <c r="X127" i="44" s="1"/>
  <c r="X133" i="44" s="1"/>
  <c r="U8" i="41"/>
  <c r="X14" i="44"/>
  <c r="X20" i="44" s="1"/>
  <c r="X26" i="44" s="1"/>
  <c r="X32" i="44" s="1"/>
  <c r="X38" i="44" s="1"/>
  <c r="X44" i="44" s="1"/>
  <c r="X50" i="44" s="1"/>
  <c r="X56" i="44" s="1"/>
  <c r="X62" i="44" s="1"/>
  <c r="X68" i="44" s="1"/>
  <c r="X74" i="44" s="1"/>
  <c r="X80" i="44" s="1"/>
  <c r="X86" i="44" s="1"/>
  <c r="X92" i="44" s="1"/>
  <c r="X98" i="44" s="1"/>
  <c r="X104" i="44" s="1"/>
  <c r="X110" i="44" s="1"/>
  <c r="X116" i="44" s="1"/>
  <c r="X122" i="44" s="1"/>
  <c r="X128" i="44" s="1"/>
  <c r="X134" i="44" s="1"/>
  <c r="U7" i="41"/>
  <c r="S19" i="44"/>
  <c r="X24" i="44" s="1"/>
  <c r="V13" i="44"/>
  <c r="T13" i="44"/>
  <c r="X16" i="44" s="1"/>
  <c r="U13" i="44"/>
  <c r="Y10" i="44"/>
  <c r="Y7" i="44"/>
  <c r="Y8" i="44"/>
  <c r="Y11" i="44"/>
  <c r="Y9" i="44"/>
  <c r="O19" i="44"/>
  <c r="X15" i="44"/>
  <c r="X21" i="44" s="1"/>
  <c r="X27" i="44" s="1"/>
  <c r="X33" i="44" s="1"/>
  <c r="X39" i="44" s="1"/>
  <c r="X45" i="44" s="1"/>
  <c r="X51" i="44" s="1"/>
  <c r="X57" i="44" s="1"/>
  <c r="X63" i="44" s="1"/>
  <c r="X69" i="44" s="1"/>
  <c r="X75" i="44" s="1"/>
  <c r="X81" i="44" s="1"/>
  <c r="X87" i="44" s="1"/>
  <c r="X93" i="44" s="1"/>
  <c r="X99" i="44" s="1"/>
  <c r="X105" i="44" s="1"/>
  <c r="X111" i="44" s="1"/>
  <c r="X117" i="44" s="1"/>
  <c r="X123" i="44" s="1"/>
  <c r="X129" i="44" s="1"/>
  <c r="X135" i="44" s="1"/>
  <c r="E2" i="41"/>
  <c r="A32" i="39"/>
  <c r="A38" i="39" s="1"/>
  <c r="A44" i="39" s="1"/>
  <c r="A50" i="39" s="1"/>
  <c r="A56" i="39" s="1"/>
  <c r="A62" i="39" s="1"/>
  <c r="A68" i="39" s="1"/>
  <c r="A74" i="39" s="1"/>
  <c r="A80" i="39" s="1"/>
  <c r="A86" i="39" s="1"/>
  <c r="A92" i="39" s="1"/>
  <c r="A98" i="39" s="1"/>
  <c r="A104" i="39" s="1"/>
  <c r="A110" i="39" s="1"/>
  <c r="A116" i="39" s="1"/>
  <c r="A122" i="39" s="1"/>
  <c r="A128" i="39" s="1"/>
  <c r="A134" i="39" s="1"/>
  <c r="A140" i="39" s="1"/>
  <c r="A146" i="39" s="1"/>
  <c r="A152" i="39" s="1"/>
  <c r="B32" i="39"/>
  <c r="N7" i="41" s="1"/>
  <c r="C32" i="39"/>
  <c r="S7" i="42"/>
  <c r="V6" i="42"/>
  <c r="I3" i="42"/>
  <c r="I4" i="42" s="1"/>
  <c r="I5" i="42" s="1"/>
  <c r="I6" i="42" s="1"/>
  <c r="I7" i="42" s="1"/>
  <c r="I8" i="42" s="1"/>
  <c r="I9" i="42" s="1"/>
  <c r="I10" i="42" s="1"/>
  <c r="I11" i="42" s="1"/>
  <c r="I12" i="42" s="1"/>
  <c r="I13" i="42" s="1"/>
  <c r="A158" i="39" l="1"/>
  <c r="A164" i="39" s="1"/>
  <c r="A170" i="39" s="1"/>
  <c r="A176" i="39" s="1"/>
  <c r="A182" i="39" s="1"/>
  <c r="F6" i="44"/>
  <c r="D50" i="39"/>
  <c r="J5" i="44"/>
  <c r="P7" i="44"/>
  <c r="P13" i="44" s="1"/>
  <c r="P19" i="44" s="1"/>
  <c r="P25" i="44" s="1"/>
  <c r="P31" i="44" s="1"/>
  <c r="P37" i="44" s="1"/>
  <c r="P43" i="44" s="1"/>
  <c r="P49" i="44" s="1"/>
  <c r="P55" i="44" s="1"/>
  <c r="P61" i="44" s="1"/>
  <c r="P67" i="44" s="1"/>
  <c r="P73" i="44" s="1"/>
  <c r="P79" i="44" s="1"/>
  <c r="P85" i="44" s="1"/>
  <c r="P91" i="44" s="1"/>
  <c r="P97" i="44" s="1"/>
  <c r="P103" i="44" s="1"/>
  <c r="P109" i="44" s="1"/>
  <c r="P115" i="44" s="1"/>
  <c r="P121" i="44" s="1"/>
  <c r="P127" i="44" s="1"/>
  <c r="P133" i="44" s="1"/>
  <c r="Q7" i="44"/>
  <c r="Q13" i="44" s="1"/>
  <c r="Q19" i="44" s="1"/>
  <c r="Q25" i="44" s="1"/>
  <c r="Q31" i="44" s="1"/>
  <c r="Q37" i="44" s="1"/>
  <c r="Q43" i="44" s="1"/>
  <c r="Q49" i="44" s="1"/>
  <c r="Q55" i="44" s="1"/>
  <c r="Q61" i="44" s="1"/>
  <c r="Q67" i="44" s="1"/>
  <c r="Q73" i="44" s="1"/>
  <c r="Q79" i="44" s="1"/>
  <c r="Q85" i="44" s="1"/>
  <c r="Q91" i="44" s="1"/>
  <c r="Q97" i="44" s="1"/>
  <c r="Q103" i="44" s="1"/>
  <c r="Q109" i="44" s="1"/>
  <c r="Q115" i="44" s="1"/>
  <c r="Q121" i="44" s="1"/>
  <c r="Q127" i="44" s="1"/>
  <c r="Q133" i="44" s="1"/>
  <c r="Y18" i="44"/>
  <c r="Y13" i="44"/>
  <c r="Y15" i="44"/>
  <c r="Y16" i="44"/>
  <c r="Y14" i="44"/>
  <c r="O25" i="44"/>
  <c r="R25" i="44" s="1"/>
  <c r="R19" i="44"/>
  <c r="X17" i="44"/>
  <c r="Y17" i="44" s="1"/>
  <c r="U19" i="44"/>
  <c r="D2" i="42"/>
  <c r="D3" i="42" s="1"/>
  <c r="D4" i="42" s="1"/>
  <c r="D5" i="42" s="1"/>
  <c r="D6" i="42" s="1"/>
  <c r="D7" i="42" s="1"/>
  <c r="D8" i="42" s="1"/>
  <c r="D9" i="42" s="1"/>
  <c r="D10" i="42" s="1"/>
  <c r="D11" i="42" s="1"/>
  <c r="D12" i="42" s="1"/>
  <c r="D13" i="42" s="1"/>
  <c r="D14" i="42" s="1"/>
  <c r="D15" i="42" s="1"/>
  <c r="D16" i="42" s="1"/>
  <c r="D17" i="42" s="1"/>
  <c r="D18" i="42" s="1"/>
  <c r="D19" i="42" s="1"/>
  <c r="D20" i="42" s="1"/>
  <c r="D21" i="42" s="1"/>
  <c r="D22" i="42" s="1"/>
  <c r="D23" i="42" s="1"/>
  <c r="D24" i="42" s="1"/>
  <c r="D25" i="42" s="1"/>
  <c r="D26" i="42" s="1"/>
  <c r="D27" i="42" s="1"/>
  <c r="D28" i="42" s="1"/>
  <c r="D29" i="42" s="1"/>
  <c r="D30" i="42" s="1"/>
  <c r="D31" i="42" s="1"/>
  <c r="D32" i="42" s="1"/>
  <c r="D33" i="42" s="1"/>
  <c r="D34" i="42" s="1"/>
  <c r="D35" i="42" s="1"/>
  <c r="D36" i="42" s="1"/>
  <c r="D37" i="42" s="1"/>
  <c r="D38" i="42" s="1"/>
  <c r="D39" i="42" s="1"/>
  <c r="D40" i="42" s="1"/>
  <c r="D41" i="42" s="1"/>
  <c r="D42" i="42" s="1"/>
  <c r="D43" i="42" s="1"/>
  <c r="D44" i="42" s="1"/>
  <c r="D45" i="42" s="1"/>
  <c r="D46" i="42" s="1"/>
  <c r="D47" i="42" s="1"/>
  <c r="D48" i="42" s="1"/>
  <c r="D49" i="42" s="1"/>
  <c r="D50" i="42" s="1"/>
  <c r="D51" i="42" s="1"/>
  <c r="D52" i="42" s="1"/>
  <c r="D53" i="42" s="1"/>
  <c r="D54" i="42" s="1"/>
  <c r="D55" i="42" s="1"/>
  <c r="D56" i="42" s="1"/>
  <c r="D57" i="42" s="1"/>
  <c r="D58" i="42" s="1"/>
  <c r="D59" i="42" s="1"/>
  <c r="D60" i="42" s="1"/>
  <c r="D61" i="42" s="1"/>
  <c r="D62" i="42" s="1"/>
  <c r="D63" i="42" s="1"/>
  <c r="D64" i="42" s="1"/>
  <c r="D65" i="42" s="1"/>
  <c r="D66" i="42" s="1"/>
  <c r="D67" i="42" s="1"/>
  <c r="D68" i="42" s="1"/>
  <c r="D69" i="42" s="1"/>
  <c r="D70" i="42" s="1"/>
  <c r="D71" i="42" s="1"/>
  <c r="D72" i="42" s="1"/>
  <c r="D73" i="42" s="1"/>
  <c r="D74" i="42" s="1"/>
  <c r="D75" i="42" s="1"/>
  <c r="D76" i="42" s="1"/>
  <c r="D77" i="42" s="1"/>
  <c r="D78" i="42" s="1"/>
  <c r="D79" i="42" s="1"/>
  <c r="D80" i="42" s="1"/>
  <c r="D81" i="42" s="1"/>
  <c r="D82" i="42" s="1"/>
  <c r="D83" i="42" s="1"/>
  <c r="D84" i="42" s="1"/>
  <c r="D85" i="42" s="1"/>
  <c r="D86" i="42" s="1"/>
  <c r="D87" i="42" s="1"/>
  <c r="D88" i="42" s="1"/>
  <c r="D89" i="42" s="1"/>
  <c r="D90" i="42" s="1"/>
  <c r="C2" i="41"/>
  <c r="O7" i="42"/>
  <c r="O13" i="42" s="1"/>
  <c r="O19" i="42" s="1"/>
  <c r="O25" i="42" s="1"/>
  <c r="O31" i="42" s="1"/>
  <c r="O37" i="42" s="1"/>
  <c r="O43" i="42" s="1"/>
  <c r="O49" i="42" s="1"/>
  <c r="O55" i="42" s="1"/>
  <c r="O61" i="42" s="1"/>
  <c r="O67" i="42" s="1"/>
  <c r="O73" i="42" s="1"/>
  <c r="O79" i="42" s="1"/>
  <c r="O85" i="42" s="1"/>
  <c r="O91" i="42" s="1"/>
  <c r="O97" i="42" s="1"/>
  <c r="O103" i="42" s="1"/>
  <c r="O109" i="42" s="1"/>
  <c r="O115" i="42" s="1"/>
  <c r="O121" i="42" s="1"/>
  <c r="O127" i="42" s="1"/>
  <c r="O133" i="42" s="1"/>
  <c r="N7" i="42"/>
  <c r="N13" i="42" s="1"/>
  <c r="N19" i="42" s="1"/>
  <c r="N25" i="42" s="1"/>
  <c r="N31" i="42" s="1"/>
  <c r="N37" i="42" s="1"/>
  <c r="N43" i="42" s="1"/>
  <c r="N49" i="42" s="1"/>
  <c r="N55" i="42" s="1"/>
  <c r="N61" i="42" s="1"/>
  <c r="N67" i="42" s="1"/>
  <c r="N73" i="42" s="1"/>
  <c r="N79" i="42" s="1"/>
  <c r="N85" i="42" s="1"/>
  <c r="N91" i="42" s="1"/>
  <c r="N97" i="42" s="1"/>
  <c r="N103" i="42" s="1"/>
  <c r="N109" i="42" s="1"/>
  <c r="N115" i="42" s="1"/>
  <c r="N121" i="42" s="1"/>
  <c r="N127" i="42" s="1"/>
  <c r="N133" i="42" s="1"/>
  <c r="O7" i="41"/>
  <c r="B38" i="39"/>
  <c r="B44" i="39" s="1"/>
  <c r="B50" i="39" s="1"/>
  <c r="B56" i="39" s="1"/>
  <c r="B62" i="39" s="1"/>
  <c r="B68" i="39" s="1"/>
  <c r="B74" i="39" s="1"/>
  <c r="B80" i="39" s="1"/>
  <c r="B86" i="39" s="1"/>
  <c r="B92" i="39" s="1"/>
  <c r="B98" i="39" s="1"/>
  <c r="B104" i="39" s="1"/>
  <c r="B110" i="39" s="1"/>
  <c r="B116" i="39" s="1"/>
  <c r="B122" i="39" s="1"/>
  <c r="B128" i="39" s="1"/>
  <c r="B134" i="39" s="1"/>
  <c r="B140" i="39" s="1"/>
  <c r="B146" i="39" s="1"/>
  <c r="B152" i="39" s="1"/>
  <c r="B158" i="39" s="1"/>
  <c r="B164" i="39" s="1"/>
  <c r="B170" i="39" s="1"/>
  <c r="B176" i="39" s="1"/>
  <c r="B182" i="39" s="1"/>
  <c r="V11" i="42"/>
  <c r="M13" i="42"/>
  <c r="V4" i="42"/>
  <c r="V9" i="42" s="1"/>
  <c r="P7" i="42"/>
  <c r="J6" i="44" l="1"/>
  <c r="F7" i="44"/>
  <c r="D56" i="39"/>
  <c r="V25" i="44"/>
  <c r="T25" i="44"/>
  <c r="X28" i="44" s="1"/>
  <c r="S31" i="44"/>
  <c r="X36" i="44" s="1"/>
  <c r="S25" i="44"/>
  <c r="X30" i="44" s="1"/>
  <c r="T19" i="44"/>
  <c r="X22" i="44" s="1"/>
  <c r="V19" i="44"/>
  <c r="O31" i="44"/>
  <c r="U25" i="44"/>
  <c r="X23" i="44"/>
  <c r="H3" i="42"/>
  <c r="H5" i="42"/>
  <c r="H37" i="42"/>
  <c r="H42" i="42"/>
  <c r="H23" i="42"/>
  <c r="H87" i="42"/>
  <c r="H52" i="42"/>
  <c r="H33" i="42"/>
  <c r="H91" i="42"/>
  <c r="H54" i="42"/>
  <c r="H27" i="42"/>
  <c r="H97" i="42"/>
  <c r="H64" i="42"/>
  <c r="H2" i="42"/>
  <c r="H61" i="42"/>
  <c r="H7" i="42"/>
  <c r="H50" i="42"/>
  <c r="H31" i="42"/>
  <c r="H93" i="42"/>
  <c r="H60" i="42"/>
  <c r="H41" i="42"/>
  <c r="H99" i="42"/>
  <c r="H62" i="42"/>
  <c r="H35" i="42"/>
  <c r="H13" i="42"/>
  <c r="H72" i="42"/>
  <c r="H95" i="42"/>
  <c r="H77" i="42"/>
  <c r="H98" i="42"/>
  <c r="H89" i="42"/>
  <c r="H56" i="42"/>
  <c r="H39" i="42"/>
  <c r="H11" i="42"/>
  <c r="H16" i="42"/>
  <c r="H53" i="42"/>
  <c r="H45" i="42"/>
  <c r="H66" i="42"/>
  <c r="H47" i="42"/>
  <c r="H12" i="42"/>
  <c r="H76" i="42"/>
  <c r="H57" i="42"/>
  <c r="H14" i="42"/>
  <c r="H78" i="42"/>
  <c r="H51" i="42"/>
  <c r="H24" i="42"/>
  <c r="H88" i="42"/>
  <c r="H15" i="42"/>
  <c r="H69" i="42"/>
  <c r="H85" i="42"/>
  <c r="H44" i="42"/>
  <c r="H83" i="42"/>
  <c r="H68" i="42"/>
  <c r="H43" i="42"/>
  <c r="H74" i="42"/>
  <c r="H20" i="42"/>
  <c r="H22" i="42"/>
  <c r="H32" i="42"/>
  <c r="H29" i="42"/>
  <c r="H79" i="42"/>
  <c r="H19" i="42"/>
  <c r="H101" i="42"/>
  <c r="H49" i="42"/>
  <c r="H70" i="42"/>
  <c r="H80" i="42"/>
  <c r="H55" i="42"/>
  <c r="H84" i="42"/>
  <c r="H65" i="42"/>
  <c r="H86" i="42"/>
  <c r="H59" i="42"/>
  <c r="H92" i="42"/>
  <c r="H21" i="42"/>
  <c r="H18" i="42"/>
  <c r="H82" i="42"/>
  <c r="H63" i="42"/>
  <c r="H28" i="42"/>
  <c r="H96" i="42"/>
  <c r="H73" i="42"/>
  <c r="H30" i="42"/>
  <c r="H94" i="42"/>
  <c r="H67" i="42"/>
  <c r="H40" i="42"/>
  <c r="H100" i="42"/>
  <c r="H9" i="42"/>
  <c r="H10" i="42"/>
  <c r="H34" i="42"/>
  <c r="H25" i="42"/>
  <c r="H46" i="42"/>
  <c r="H58" i="42"/>
  <c r="H26" i="42"/>
  <c r="H90" i="42"/>
  <c r="H71" i="42"/>
  <c r="H36" i="42"/>
  <c r="H17" i="42"/>
  <c r="H81" i="42"/>
  <c r="H38" i="42"/>
  <c r="H102" i="42"/>
  <c r="H75" i="42"/>
  <c r="H48" i="42"/>
  <c r="H8" i="42"/>
  <c r="H6" i="42"/>
  <c r="H4" i="42"/>
  <c r="C38" i="39"/>
  <c r="M19" i="42"/>
  <c r="M25" i="42" s="1"/>
  <c r="M31" i="42" s="1"/>
  <c r="M37" i="42" s="1"/>
  <c r="M43" i="42" s="1"/>
  <c r="M49" i="42" s="1"/>
  <c r="M55" i="42" s="1"/>
  <c r="M61" i="42" s="1"/>
  <c r="M67" i="42" s="1"/>
  <c r="M73" i="42" s="1"/>
  <c r="M79" i="42" s="1"/>
  <c r="M85" i="42" s="1"/>
  <c r="M91" i="42" s="1"/>
  <c r="M97" i="42" s="1"/>
  <c r="M103" i="42" s="1"/>
  <c r="M109" i="42" s="1"/>
  <c r="M115" i="42" s="1"/>
  <c r="M121" i="42" s="1"/>
  <c r="M127" i="42" s="1"/>
  <c r="M133" i="42" s="1"/>
  <c r="T7" i="42"/>
  <c r="S13" i="42"/>
  <c r="P13" i="42"/>
  <c r="F8" i="44" l="1"/>
  <c r="D62" i="39"/>
  <c r="J7" i="44"/>
  <c r="O37" i="44"/>
  <c r="R37" i="44" s="1"/>
  <c r="R31" i="44"/>
  <c r="Y23" i="44"/>
  <c r="Y21" i="44"/>
  <c r="Y24" i="44"/>
  <c r="Y20" i="44"/>
  <c r="Y22" i="44"/>
  <c r="Y19" i="44"/>
  <c r="U31" i="44"/>
  <c r="X29" i="44"/>
  <c r="Y29" i="44" s="1"/>
  <c r="Y26" i="44"/>
  <c r="Y25" i="44"/>
  <c r="Y28" i="44"/>
  <c r="Y27" i="44"/>
  <c r="Y30" i="44"/>
  <c r="C44" i="39"/>
  <c r="C50" i="39" s="1"/>
  <c r="C56" i="39" s="1"/>
  <c r="C62" i="39" s="1"/>
  <c r="P31" i="42"/>
  <c r="P25" i="42"/>
  <c r="P43" i="42"/>
  <c r="P73" i="42"/>
  <c r="P49" i="42"/>
  <c r="T49" i="42" s="1"/>
  <c r="P61" i="42"/>
  <c r="P55" i="42"/>
  <c r="P19" i="42"/>
  <c r="T19" i="42" s="1"/>
  <c r="P79" i="42"/>
  <c r="P115" i="42"/>
  <c r="T115" i="42" s="1"/>
  <c r="P133" i="42"/>
  <c r="T133" i="42" s="1"/>
  <c r="P127" i="42"/>
  <c r="T127" i="42" s="1"/>
  <c r="P103" i="42"/>
  <c r="T103" i="42" s="1"/>
  <c r="P85" i="42"/>
  <c r="P97" i="42"/>
  <c r="P37" i="42"/>
  <c r="P67" i="42"/>
  <c r="P91" i="42"/>
  <c r="P109" i="42"/>
  <c r="P121" i="42"/>
  <c r="T121" i="42" s="1"/>
  <c r="W9" i="42"/>
  <c r="W11" i="42"/>
  <c r="W10" i="42"/>
  <c r="T13" i="42"/>
  <c r="S19" i="42"/>
  <c r="V17" i="42"/>
  <c r="I35" i="39" l="1"/>
  <c r="J8" i="44"/>
  <c r="F9" i="44"/>
  <c r="J9" i="44" s="1"/>
  <c r="D68" i="39"/>
  <c r="C68" i="39" s="1"/>
  <c r="I36" i="39"/>
  <c r="I34" i="39"/>
  <c r="O43" i="44"/>
  <c r="R43" i="44" s="1"/>
  <c r="V31" i="44"/>
  <c r="S37" i="44"/>
  <c r="X42" i="44" s="1"/>
  <c r="T31" i="44"/>
  <c r="X34" i="44" s="1"/>
  <c r="S43" i="44"/>
  <c r="X48" i="44" s="1"/>
  <c r="V37" i="44"/>
  <c r="T37" i="44"/>
  <c r="X40" i="44" s="1"/>
  <c r="U37" i="44"/>
  <c r="X35" i="44"/>
  <c r="T43" i="42"/>
  <c r="T25" i="42"/>
  <c r="T91" i="42"/>
  <c r="T73" i="42"/>
  <c r="T85" i="42"/>
  <c r="T55" i="42"/>
  <c r="T97" i="42"/>
  <c r="T61" i="42"/>
  <c r="T31" i="42"/>
  <c r="T67" i="42"/>
  <c r="T109" i="42"/>
  <c r="T79" i="42"/>
  <c r="T37" i="42"/>
  <c r="W17" i="42"/>
  <c r="S25" i="42"/>
  <c r="V23" i="42"/>
  <c r="W23" i="42" s="1"/>
  <c r="I48" i="39" l="1"/>
  <c r="I42" i="39"/>
  <c r="F10" i="44"/>
  <c r="D74" i="39"/>
  <c r="C74" i="39" s="1"/>
  <c r="Y39" i="44"/>
  <c r="Y42" i="44"/>
  <c r="Y37" i="44"/>
  <c r="Y40" i="44"/>
  <c r="Y38" i="44"/>
  <c r="T43" i="44"/>
  <c r="X46" i="44" s="1"/>
  <c r="S49" i="44"/>
  <c r="X54" i="44" s="1"/>
  <c r="V43" i="44"/>
  <c r="U43" i="44"/>
  <c r="X41" i="44"/>
  <c r="Y41" i="44" s="1"/>
  <c r="Y31" i="44"/>
  <c r="Y34" i="44"/>
  <c r="Y32" i="44"/>
  <c r="Y33" i="44"/>
  <c r="Y36" i="44"/>
  <c r="Y35" i="44"/>
  <c r="O49" i="44"/>
  <c r="S31" i="42"/>
  <c r="V29" i="42"/>
  <c r="W29" i="42" s="1"/>
  <c r="I54" i="39" l="1"/>
  <c r="F11" i="44"/>
  <c r="D80" i="39"/>
  <c r="C80" i="39" s="1"/>
  <c r="J10" i="44"/>
  <c r="U49" i="44"/>
  <c r="X47" i="44"/>
  <c r="Y47" i="44" s="1"/>
  <c r="Y45" i="44"/>
  <c r="Y48" i="44"/>
  <c r="Y46" i="44"/>
  <c r="Y44" i="44"/>
  <c r="Y43" i="44"/>
  <c r="O55" i="44"/>
  <c r="R49" i="44"/>
  <c r="S37" i="42"/>
  <c r="V35" i="42"/>
  <c r="W35" i="42" s="1"/>
  <c r="I60" i="39" l="1"/>
  <c r="F12" i="44"/>
  <c r="D86" i="39"/>
  <c r="C86" i="39" s="1"/>
  <c r="J11" i="44"/>
  <c r="V49" i="44"/>
  <c r="T49" i="44"/>
  <c r="X52" i="44" s="1"/>
  <c r="S55" i="44"/>
  <c r="X60" i="44" s="1"/>
  <c r="O61" i="44"/>
  <c r="R55" i="44"/>
  <c r="U55" i="44"/>
  <c r="X53" i="44"/>
  <c r="S43" i="42"/>
  <c r="V41" i="42"/>
  <c r="W41" i="42" s="1"/>
  <c r="I66" i="39" l="1"/>
  <c r="F13" i="44"/>
  <c r="D92" i="39"/>
  <c r="C92" i="39" s="1"/>
  <c r="J12" i="44"/>
  <c r="S61" i="44"/>
  <c r="X66" i="44" s="1"/>
  <c r="V55" i="44"/>
  <c r="T55" i="44"/>
  <c r="X58" i="44" s="1"/>
  <c r="X59" i="44"/>
  <c r="U61" i="44"/>
  <c r="O67" i="44"/>
  <c r="R61" i="44"/>
  <c r="Y52" i="44"/>
  <c r="Y50" i="44"/>
  <c r="Y53" i="44"/>
  <c r="Y51" i="44"/>
  <c r="Y54" i="44"/>
  <c r="Y49" i="44"/>
  <c r="S49" i="42"/>
  <c r="V47" i="42"/>
  <c r="W47" i="42" s="1"/>
  <c r="F14" i="44" l="1"/>
  <c r="D98" i="39"/>
  <c r="C98" i="39" s="1"/>
  <c r="J13" i="44"/>
  <c r="I72" i="39"/>
  <c r="O73" i="44"/>
  <c r="R67" i="44"/>
  <c r="U67" i="44"/>
  <c r="X65" i="44"/>
  <c r="S67" i="44"/>
  <c r="X72" i="44" s="1"/>
  <c r="V61" i="44"/>
  <c r="T61" i="44"/>
  <c r="X64" i="44" s="1"/>
  <c r="Y60" i="44"/>
  <c r="Y55" i="44"/>
  <c r="Y58" i="44"/>
  <c r="Y56" i="44"/>
  <c r="Y59" i="44"/>
  <c r="Y57" i="44"/>
  <c r="S55" i="42"/>
  <c r="V53" i="42"/>
  <c r="W53" i="42" s="1"/>
  <c r="F15" i="44" l="1"/>
  <c r="D104" i="39"/>
  <c r="C104" i="39" s="1"/>
  <c r="J14" i="44"/>
  <c r="I78" i="39"/>
  <c r="Y63" i="44"/>
  <c r="Y66" i="44"/>
  <c r="Y61" i="44"/>
  <c r="Y64" i="44"/>
  <c r="Y62" i="44"/>
  <c r="Y65" i="44"/>
  <c r="U73" i="44"/>
  <c r="X71" i="44"/>
  <c r="T67" i="44"/>
  <c r="X70" i="44" s="1"/>
  <c r="S73" i="44"/>
  <c r="X78" i="44" s="1"/>
  <c r="V67" i="44"/>
  <c r="O79" i="44"/>
  <c r="R73" i="44"/>
  <c r="S61" i="42"/>
  <c r="V59" i="42"/>
  <c r="W59" i="42" s="1"/>
  <c r="F16" i="44" l="1"/>
  <c r="D110" i="39"/>
  <c r="C110" i="39" s="1"/>
  <c r="J15" i="44"/>
  <c r="I84" i="39"/>
  <c r="V73" i="44"/>
  <c r="T73" i="44"/>
  <c r="X76" i="44" s="1"/>
  <c r="S79" i="44"/>
  <c r="X84" i="44" s="1"/>
  <c r="Y68" i="44"/>
  <c r="Y71" i="44"/>
  <c r="Y69" i="44"/>
  <c r="Y72" i="44"/>
  <c r="Y67" i="44"/>
  <c r="Y70" i="44"/>
  <c r="U79" i="44"/>
  <c r="X77" i="44"/>
  <c r="O85" i="44"/>
  <c r="R79" i="44"/>
  <c r="S67" i="42"/>
  <c r="V65" i="42"/>
  <c r="W65" i="42" s="1"/>
  <c r="I90" i="39" l="1"/>
  <c r="F17" i="44"/>
  <c r="D116" i="39"/>
  <c r="C116" i="39" s="1"/>
  <c r="J16" i="44"/>
  <c r="Y76" i="44"/>
  <c r="Y74" i="44"/>
  <c r="Y77" i="44"/>
  <c r="Y75" i="44"/>
  <c r="Y78" i="44"/>
  <c r="Y73" i="44"/>
  <c r="S85" i="44"/>
  <c r="X90" i="44" s="1"/>
  <c r="V79" i="44"/>
  <c r="T79" i="44"/>
  <c r="X82" i="44" s="1"/>
  <c r="O91" i="44"/>
  <c r="R85" i="44"/>
  <c r="X83" i="44"/>
  <c r="U85" i="44"/>
  <c r="S73" i="42"/>
  <c r="V71" i="42"/>
  <c r="W71" i="42" s="1"/>
  <c r="F18" i="44" l="1"/>
  <c r="D122" i="39"/>
  <c r="C122" i="39" s="1"/>
  <c r="J17" i="44"/>
  <c r="I96" i="39"/>
  <c r="Y84" i="44"/>
  <c r="Y79" i="44"/>
  <c r="Y82" i="44"/>
  <c r="Y80" i="44"/>
  <c r="Y83" i="44"/>
  <c r="Y81" i="44"/>
  <c r="X89" i="44"/>
  <c r="U91" i="44"/>
  <c r="O97" i="44"/>
  <c r="R91" i="44"/>
  <c r="S91" i="44"/>
  <c r="X96" i="44" s="1"/>
  <c r="V85" i="44"/>
  <c r="T85" i="44"/>
  <c r="X88" i="44" s="1"/>
  <c r="S79" i="42"/>
  <c r="V77" i="42"/>
  <c r="W77" i="42" s="1"/>
  <c r="I102" i="39" l="1"/>
  <c r="F19" i="44"/>
  <c r="D128" i="39"/>
  <c r="C128" i="39" s="1"/>
  <c r="J18" i="44"/>
  <c r="U97" i="44"/>
  <c r="X95" i="44"/>
  <c r="Y87" i="44"/>
  <c r="Y90" i="44"/>
  <c r="Y85" i="44"/>
  <c r="Y88" i="44"/>
  <c r="Y89" i="44"/>
  <c r="Y86" i="44"/>
  <c r="V91" i="44"/>
  <c r="S97" i="44"/>
  <c r="X102" i="44" s="1"/>
  <c r="T91" i="44"/>
  <c r="X94" i="44" s="1"/>
  <c r="O103" i="44"/>
  <c r="R97" i="44"/>
  <c r="S85" i="42"/>
  <c r="V83" i="42"/>
  <c r="W83" i="42" s="1"/>
  <c r="F20" i="44" l="1"/>
  <c r="D134" i="39"/>
  <c r="C134" i="39" s="1"/>
  <c r="J19" i="44"/>
  <c r="I108" i="39"/>
  <c r="V97" i="44"/>
  <c r="S103" i="44"/>
  <c r="X108" i="44" s="1"/>
  <c r="T97" i="44"/>
  <c r="X100" i="44" s="1"/>
  <c r="U103" i="44"/>
  <c r="X101" i="44"/>
  <c r="Y96" i="44"/>
  <c r="Y93" i="44"/>
  <c r="Y95" i="44"/>
  <c r="Y92" i="44"/>
  <c r="Y94" i="44"/>
  <c r="Y91" i="44"/>
  <c r="O109" i="44"/>
  <c r="R103" i="44"/>
  <c r="V89" i="42"/>
  <c r="W89" i="42" s="1"/>
  <c r="S91" i="42"/>
  <c r="F21" i="44" l="1"/>
  <c r="D140" i="39"/>
  <c r="C140" i="39" s="1"/>
  <c r="J20" i="44"/>
  <c r="I114" i="39"/>
  <c r="T103" i="44"/>
  <c r="X106" i="44" s="1"/>
  <c r="S109" i="44"/>
  <c r="X114" i="44" s="1"/>
  <c r="V103" i="44"/>
  <c r="O115" i="44"/>
  <c r="R109" i="44"/>
  <c r="U109" i="44"/>
  <c r="X107" i="44"/>
  <c r="Y99" i="44"/>
  <c r="Y101" i="44"/>
  <c r="Y98" i="44"/>
  <c r="Y100" i="44"/>
  <c r="Y102" i="44"/>
  <c r="Y97" i="44"/>
  <c r="S97" i="42"/>
  <c r="V95" i="42"/>
  <c r="W95" i="42" s="1"/>
  <c r="I120" i="39" l="1"/>
  <c r="F22" i="44"/>
  <c r="D152" i="39" s="1"/>
  <c r="D146" i="39"/>
  <c r="C146" i="39" s="1"/>
  <c r="J21" i="44"/>
  <c r="S115" i="44"/>
  <c r="X120" i="44" s="1"/>
  <c r="V109" i="44"/>
  <c r="T109" i="44"/>
  <c r="X112" i="44" s="1"/>
  <c r="O121" i="44"/>
  <c r="R115" i="44"/>
  <c r="Y105" i="44"/>
  <c r="Y108" i="44"/>
  <c r="Y104" i="44"/>
  <c r="Y107" i="44"/>
  <c r="Y103" i="44"/>
  <c r="Y106" i="44"/>
  <c r="U115" i="44"/>
  <c r="X113" i="44"/>
  <c r="S103" i="42"/>
  <c r="V101" i="42"/>
  <c r="W101" i="42" s="1"/>
  <c r="C152" i="39" l="1"/>
  <c r="I126" i="39"/>
  <c r="F23" i="44"/>
  <c r="D158" i="39" s="1"/>
  <c r="C158" i="39" s="1"/>
  <c r="J22" i="44"/>
  <c r="O127" i="44"/>
  <c r="R121" i="44"/>
  <c r="Y114" i="44"/>
  <c r="Y110" i="44"/>
  <c r="Y113" i="44"/>
  <c r="Y109" i="44"/>
  <c r="Y112" i="44"/>
  <c r="Y111" i="44"/>
  <c r="V115" i="44"/>
  <c r="T115" i="44"/>
  <c r="X118" i="44" s="1"/>
  <c r="S121" i="44"/>
  <c r="X126" i="44" s="1"/>
  <c r="U121" i="44"/>
  <c r="X119" i="44"/>
  <c r="S109" i="42"/>
  <c r="V107" i="42"/>
  <c r="W107" i="42" s="1"/>
  <c r="F24" i="44" l="1"/>
  <c r="D164" i="39" s="1"/>
  <c r="C164" i="39" s="1"/>
  <c r="J23" i="44"/>
  <c r="I132" i="39"/>
  <c r="U127" i="44"/>
  <c r="X125" i="44"/>
  <c r="S127" i="44"/>
  <c r="X132" i="44" s="1"/>
  <c r="V121" i="44"/>
  <c r="T121" i="44"/>
  <c r="X124" i="44" s="1"/>
  <c r="Y118" i="44"/>
  <c r="Y117" i="44"/>
  <c r="Y120" i="44"/>
  <c r="Y116" i="44"/>
  <c r="Y119" i="44"/>
  <c r="Y115" i="44"/>
  <c r="O133" i="44"/>
  <c r="R133" i="44" s="1"/>
  <c r="R127" i="44"/>
  <c r="S115" i="42"/>
  <c r="V113" i="42"/>
  <c r="W113" i="42" s="1"/>
  <c r="I138" i="39" l="1"/>
  <c r="F25" i="44"/>
  <c r="D170" i="39" s="1"/>
  <c r="C170" i="39" s="1"/>
  <c r="C176" i="39" s="1"/>
  <c r="C182" i="39" s="1"/>
  <c r="J24" i="44"/>
  <c r="U133" i="44"/>
  <c r="X137" i="44" s="1"/>
  <c r="X131" i="44"/>
  <c r="V127" i="44"/>
  <c r="T127" i="44"/>
  <c r="X130" i="44" s="1"/>
  <c r="S133" i="44"/>
  <c r="X138" i="44" s="1"/>
  <c r="V133" i="44"/>
  <c r="T133" i="44"/>
  <c r="X136" i="44" s="1"/>
  <c r="Y126" i="44"/>
  <c r="Y122" i="44"/>
  <c r="Y125" i="44"/>
  <c r="Y121" i="44"/>
  <c r="Y124" i="44"/>
  <c r="Y123" i="44"/>
  <c r="S121" i="42"/>
  <c r="V119" i="42"/>
  <c r="W119" i="42" s="1"/>
  <c r="F26" i="44" l="1"/>
  <c r="J25" i="44"/>
  <c r="I144" i="39"/>
  <c r="Y138" i="44"/>
  <c r="Y134" i="44"/>
  <c r="Y137" i="44"/>
  <c r="Y133" i="44"/>
  <c r="Y136" i="44"/>
  <c r="Y135" i="44"/>
  <c r="Y130" i="44"/>
  <c r="Y129" i="44"/>
  <c r="Y132" i="44"/>
  <c r="Y128" i="44"/>
  <c r="Y131" i="44"/>
  <c r="Y127" i="44"/>
  <c r="S127" i="42"/>
  <c r="V125" i="42"/>
  <c r="W125" i="42" s="1"/>
  <c r="I150" i="39" l="1"/>
  <c r="F27" i="44"/>
  <c r="J26" i="44"/>
  <c r="S133" i="42"/>
  <c r="V137" i="42" s="1"/>
  <c r="W137" i="42" s="1"/>
  <c r="V131" i="42"/>
  <c r="W131" i="42" s="1"/>
  <c r="F28" i="44" l="1"/>
  <c r="J27" i="44"/>
  <c r="O13" i="41"/>
  <c r="O19" i="41" s="1"/>
  <c r="O25" i="41" s="1"/>
  <c r="O31" i="41" s="1"/>
  <c r="O37" i="41" s="1"/>
  <c r="O43" i="41" s="1"/>
  <c r="O49" i="41" s="1"/>
  <c r="O55" i="41" s="1"/>
  <c r="O61" i="41" s="1"/>
  <c r="O67" i="41" s="1"/>
  <c r="O73" i="41" s="1"/>
  <c r="O79" i="41" s="1"/>
  <c r="O85" i="41" s="1"/>
  <c r="O91" i="41" s="1"/>
  <c r="O97" i="41" s="1"/>
  <c r="O103" i="41" s="1"/>
  <c r="O109" i="41" s="1"/>
  <c r="O115" i="41" s="1"/>
  <c r="O121" i="41" s="1"/>
  <c r="O127" i="41" s="1"/>
  <c r="O133" i="41" s="1"/>
  <c r="N13" i="41"/>
  <c r="N19" i="41" s="1"/>
  <c r="N25" i="41" s="1"/>
  <c r="N31" i="41" s="1"/>
  <c r="N37" i="41" s="1"/>
  <c r="N43" i="41" s="1"/>
  <c r="N49" i="41" s="1"/>
  <c r="N55" i="41" s="1"/>
  <c r="N61" i="41" s="1"/>
  <c r="N67" i="41" s="1"/>
  <c r="N73" i="41" s="1"/>
  <c r="N79" i="41" s="1"/>
  <c r="N85" i="41" s="1"/>
  <c r="N91" i="41" s="1"/>
  <c r="N97" i="41" s="1"/>
  <c r="N103" i="41" s="1"/>
  <c r="N109" i="41" s="1"/>
  <c r="N115" i="41" s="1"/>
  <c r="N121" i="41" s="1"/>
  <c r="N127" i="41" s="1"/>
  <c r="N133" i="41" s="1"/>
  <c r="R7" i="41"/>
  <c r="U4" i="41"/>
  <c r="J3" i="41"/>
  <c r="J4" i="41" s="1"/>
  <c r="I3" i="41"/>
  <c r="I4" i="41" s="1"/>
  <c r="I5" i="41" s="1"/>
  <c r="I6" i="41" s="1"/>
  <c r="I7" i="41" s="1"/>
  <c r="I8" i="41" s="1"/>
  <c r="I9" i="41" s="1"/>
  <c r="F2" i="41"/>
  <c r="F3" i="41" s="1"/>
  <c r="D2" i="41"/>
  <c r="D3" i="41" s="1"/>
  <c r="D4" i="41" s="1"/>
  <c r="D5" i="41" s="1"/>
  <c r="D6" i="41" s="1"/>
  <c r="D7" i="41" s="1"/>
  <c r="D8" i="41" s="1"/>
  <c r="D9" i="41" s="1"/>
  <c r="D10" i="41" s="1"/>
  <c r="D11" i="41" s="1"/>
  <c r="D12" i="41" s="1"/>
  <c r="D13" i="41" s="1"/>
  <c r="D14" i="41" s="1"/>
  <c r="D15" i="41" s="1"/>
  <c r="D16" i="41" s="1"/>
  <c r="D17" i="41" s="1"/>
  <c r="D18" i="41" s="1"/>
  <c r="D19" i="41" s="1"/>
  <c r="D20" i="41" s="1"/>
  <c r="D21" i="41" s="1"/>
  <c r="D22" i="41" s="1"/>
  <c r="D23" i="41" s="1"/>
  <c r="D24" i="41" s="1"/>
  <c r="D25" i="41" s="1"/>
  <c r="D26" i="41" s="1"/>
  <c r="D27" i="41" s="1"/>
  <c r="D28" i="41" s="1"/>
  <c r="D29" i="41" s="1"/>
  <c r="D30" i="41" s="1"/>
  <c r="D31" i="41" s="1"/>
  <c r="D32" i="41" s="1"/>
  <c r="D33" i="41" s="1"/>
  <c r="D34" i="41" s="1"/>
  <c r="D35" i="41" s="1"/>
  <c r="D36" i="41" s="1"/>
  <c r="D37" i="41" s="1"/>
  <c r="D38" i="41" s="1"/>
  <c r="D39" i="41" s="1"/>
  <c r="D40" i="41" s="1"/>
  <c r="D41" i="41" s="1"/>
  <c r="D42" i="41" s="1"/>
  <c r="D43" i="41" s="1"/>
  <c r="D44" i="41" s="1"/>
  <c r="D45" i="41" s="1"/>
  <c r="D46" i="41" s="1"/>
  <c r="D47" i="41" s="1"/>
  <c r="D48" i="41" s="1"/>
  <c r="D49" i="41" s="1"/>
  <c r="D50" i="41" s="1"/>
  <c r="D51" i="41" s="1"/>
  <c r="D52" i="41" s="1"/>
  <c r="D53" i="41" s="1"/>
  <c r="D54" i="41" s="1"/>
  <c r="D55" i="41" s="1"/>
  <c r="D56" i="41" s="1"/>
  <c r="D57" i="41" s="1"/>
  <c r="D58" i="41" s="1"/>
  <c r="D59" i="41" s="1"/>
  <c r="D60" i="41" s="1"/>
  <c r="D61" i="41" s="1"/>
  <c r="D62" i="41" s="1"/>
  <c r="D63" i="41" s="1"/>
  <c r="D64" i="41" s="1"/>
  <c r="D65" i="41" s="1"/>
  <c r="D66" i="41" s="1"/>
  <c r="D67" i="41" s="1"/>
  <c r="D68" i="41" s="1"/>
  <c r="D69" i="41" s="1"/>
  <c r="D70" i="41" s="1"/>
  <c r="D71" i="41" s="1"/>
  <c r="D72" i="41" s="1"/>
  <c r="D73" i="41" s="1"/>
  <c r="D74" i="41" s="1"/>
  <c r="D75" i="41" s="1"/>
  <c r="D76" i="41" s="1"/>
  <c r="D77" i="41" s="1"/>
  <c r="D78" i="41" s="1"/>
  <c r="D79" i="41" s="1"/>
  <c r="D80" i="41" s="1"/>
  <c r="D81" i="41" s="1"/>
  <c r="D82" i="41" s="1"/>
  <c r="D83" i="41" s="1"/>
  <c r="D84" i="41" s="1"/>
  <c r="D85" i="41" s="1"/>
  <c r="D86" i="41" s="1"/>
  <c r="D87" i="41" s="1"/>
  <c r="D88" i="41" s="1"/>
  <c r="D89" i="41" s="1"/>
  <c r="D90" i="41" s="1"/>
  <c r="D91" i="41" s="1"/>
  <c r="D92" i="41" s="1"/>
  <c r="D93" i="41" s="1"/>
  <c r="D94" i="41" s="1"/>
  <c r="D95" i="41" s="1"/>
  <c r="D96" i="41" s="1"/>
  <c r="D97" i="41" s="1"/>
  <c r="D98" i="41" s="1"/>
  <c r="D99" i="41" s="1"/>
  <c r="D100" i="41" s="1"/>
  <c r="D101" i="41" s="1"/>
  <c r="D102" i="41" s="1"/>
  <c r="D103" i="41" s="1"/>
  <c r="D104" i="41" s="1"/>
  <c r="D105" i="41" s="1"/>
  <c r="D106" i="41" s="1"/>
  <c r="D107" i="41" s="1"/>
  <c r="D108" i="41" s="1"/>
  <c r="D109" i="41" s="1"/>
  <c r="D110" i="41" s="1"/>
  <c r="D111" i="41" s="1"/>
  <c r="D112" i="41" s="1"/>
  <c r="D113" i="41" s="1"/>
  <c r="D114" i="41" s="1"/>
  <c r="D115" i="41" s="1"/>
  <c r="D116" i="41" s="1"/>
  <c r="D117" i="41" s="1"/>
  <c r="D118" i="41" s="1"/>
  <c r="D119" i="41" s="1"/>
  <c r="D120" i="41" s="1"/>
  <c r="D121" i="41" s="1"/>
  <c r="D122" i="41" s="1"/>
  <c r="D123" i="41" s="1"/>
  <c r="D124" i="41" s="1"/>
  <c r="D125" i="41" s="1"/>
  <c r="D126" i="41" s="1"/>
  <c r="D127" i="41" s="1"/>
  <c r="D128" i="41" s="1"/>
  <c r="D129" i="41" s="1"/>
  <c r="D130" i="41" s="1"/>
  <c r="D131" i="41" s="1"/>
  <c r="D132" i="41" s="1"/>
  <c r="D133" i="41" s="1"/>
  <c r="D134" i="41" s="1"/>
  <c r="D135" i="41" s="1"/>
  <c r="D136" i="41" s="1"/>
  <c r="D137" i="41" s="1"/>
  <c r="D138" i="41" s="1"/>
  <c r="D139" i="41" s="1"/>
  <c r="D140" i="41" s="1"/>
  <c r="D141" i="41" s="1"/>
  <c r="D142" i="41" s="1"/>
  <c r="D143" i="41" s="1"/>
  <c r="D144" i="41" s="1"/>
  <c r="D145" i="41" s="1"/>
  <c r="D146" i="41" s="1"/>
  <c r="D147" i="41" s="1"/>
  <c r="D148" i="41" s="1"/>
  <c r="D149" i="41" s="1"/>
  <c r="D150" i="41" s="1"/>
  <c r="D151" i="41" s="1"/>
  <c r="D152" i="41" s="1"/>
  <c r="D153" i="41" s="1"/>
  <c r="D154" i="41" s="1"/>
  <c r="D155" i="41" s="1"/>
  <c r="D156" i="41" s="1"/>
  <c r="D157" i="41" s="1"/>
  <c r="D158" i="41" s="1"/>
  <c r="D159" i="41" s="1"/>
  <c r="D160" i="41" s="1"/>
  <c r="D161" i="41" s="1"/>
  <c r="D162" i="41" s="1"/>
  <c r="D163" i="41" s="1"/>
  <c r="D164" i="41" s="1"/>
  <c r="D165" i="41" s="1"/>
  <c r="D166" i="41" s="1"/>
  <c r="D167" i="41" s="1"/>
  <c r="D168" i="41" s="1"/>
  <c r="D169" i="41" s="1"/>
  <c r="D170" i="41" s="1"/>
  <c r="D171" i="41" s="1"/>
  <c r="D172" i="41" s="1"/>
  <c r="D173" i="41" s="1"/>
  <c r="D174" i="41" s="1"/>
  <c r="D175" i="41" s="1"/>
  <c r="D176" i="41" s="1"/>
  <c r="D177" i="41" s="1"/>
  <c r="D178" i="41" s="1"/>
  <c r="D179" i="41" s="1"/>
  <c r="D180" i="41" s="1"/>
  <c r="D181" i="41" s="1"/>
  <c r="D182" i="41" s="1"/>
  <c r="D183" i="41" s="1"/>
  <c r="D184" i="41" s="1"/>
  <c r="D185" i="41" s="1"/>
  <c r="D186" i="41" s="1"/>
  <c r="D187" i="41" s="1"/>
  <c r="D188" i="41" s="1"/>
  <c r="D189" i="41" s="1"/>
  <c r="D190" i="41" s="1"/>
  <c r="D191" i="41" s="1"/>
  <c r="D192" i="41" s="1"/>
  <c r="D193" i="41" s="1"/>
  <c r="D194" i="41" s="1"/>
  <c r="D195" i="41" s="1"/>
  <c r="D196" i="41" s="1"/>
  <c r="D197" i="41" s="1"/>
  <c r="D198" i="41" s="1"/>
  <c r="D199" i="41" s="1"/>
  <c r="D200" i="41" s="1"/>
  <c r="D201" i="41" s="1"/>
  <c r="D202" i="41" s="1"/>
  <c r="D203" i="41" s="1"/>
  <c r="D204" i="41" s="1"/>
  <c r="D205" i="41" s="1"/>
  <c r="D206" i="41" s="1"/>
  <c r="D207" i="41" s="1"/>
  <c r="D208" i="41" s="1"/>
  <c r="D209" i="41" s="1"/>
  <c r="D210" i="41" s="1"/>
  <c r="D211" i="41" s="1"/>
  <c r="D212" i="41" s="1"/>
  <c r="D213" i="41" s="1"/>
  <c r="D214" i="41" s="1"/>
  <c r="D215" i="41" s="1"/>
  <c r="D216" i="41" s="1"/>
  <c r="D217" i="41" s="1"/>
  <c r="D218" i="41" s="1"/>
  <c r="D219" i="41" s="1"/>
  <c r="D220" i="41" s="1"/>
  <c r="D221" i="41" s="1"/>
  <c r="D222" i="41" s="1"/>
  <c r="D223" i="41" s="1"/>
  <c r="D224" i="41" s="1"/>
  <c r="D225" i="41" s="1"/>
  <c r="D226" i="41" s="1"/>
  <c r="D227" i="41" s="1"/>
  <c r="D228" i="41" s="1"/>
  <c r="D229" i="41" s="1"/>
  <c r="D230" i="41" s="1"/>
  <c r="D231" i="41" s="1"/>
  <c r="D232" i="41" s="1"/>
  <c r="D233" i="41" s="1"/>
  <c r="D234" i="41" s="1"/>
  <c r="D235" i="41" s="1"/>
  <c r="D236" i="41" s="1"/>
  <c r="D237" i="41" s="1"/>
  <c r="D238" i="41" s="1"/>
  <c r="D239" i="41" s="1"/>
  <c r="D240" i="41" s="1"/>
  <c r="D241" i="41" s="1"/>
  <c r="D242" i="41" s="1"/>
  <c r="D243" i="41" s="1"/>
  <c r="D244" i="41" s="1"/>
  <c r="D245" i="41" s="1"/>
  <c r="D246" i="41" s="1"/>
  <c r="D247" i="41" s="1"/>
  <c r="D248" i="41" s="1"/>
  <c r="D249" i="41" s="1"/>
  <c r="D250" i="41" s="1"/>
  <c r="D251" i="41" s="1"/>
  <c r="D252" i="41" s="1"/>
  <c r="D253" i="41" s="1"/>
  <c r="D254" i="41" s="1"/>
  <c r="D255" i="41" s="1"/>
  <c r="D256" i="41" s="1"/>
  <c r="D257" i="41" s="1"/>
  <c r="D258" i="41" s="1"/>
  <c r="D259" i="41" s="1"/>
  <c r="D260" i="41" s="1"/>
  <c r="D261" i="41" s="1"/>
  <c r="D262" i="41" s="1"/>
  <c r="D263" i="41" s="1"/>
  <c r="D264" i="41" s="1"/>
  <c r="D265" i="41" s="1"/>
  <c r="D266" i="41" s="1"/>
  <c r="D267" i="41" s="1"/>
  <c r="D268" i="41" s="1"/>
  <c r="D269" i="41" s="1"/>
  <c r="D270" i="41" s="1"/>
  <c r="D271" i="41" s="1"/>
  <c r="D272" i="41" s="1"/>
  <c r="D273" i="41" s="1"/>
  <c r="D274" i="41" s="1"/>
  <c r="D275" i="41" s="1"/>
  <c r="D276" i="41" s="1"/>
  <c r="D277" i="41" s="1"/>
  <c r="D278" i="41" s="1"/>
  <c r="D279" i="41" s="1"/>
  <c r="D280" i="41" s="1"/>
  <c r="D281" i="41" s="1"/>
  <c r="D282" i="41" s="1"/>
  <c r="D283" i="41" s="1"/>
  <c r="D284" i="41" s="1"/>
  <c r="D285" i="41" s="1"/>
  <c r="D286" i="41" s="1"/>
  <c r="D287" i="41" s="1"/>
  <c r="D288" i="41" s="1"/>
  <c r="D289" i="41" s="1"/>
  <c r="D290" i="41" s="1"/>
  <c r="D291" i="41" s="1"/>
  <c r="D292" i="41" s="1"/>
  <c r="D293" i="41" s="1"/>
  <c r="D294" i="41" s="1"/>
  <c r="D295" i="41" s="1"/>
  <c r="D296" i="41" s="1"/>
  <c r="D297" i="41" s="1"/>
  <c r="D298" i="41" s="1"/>
  <c r="D299" i="41" s="1"/>
  <c r="D300" i="41" s="1"/>
  <c r="D301" i="41" s="1"/>
  <c r="D302" i="41" s="1"/>
  <c r="D303" i="41" s="1"/>
  <c r="D304" i="41" s="1"/>
  <c r="D305" i="41" s="1"/>
  <c r="D306" i="41" s="1"/>
  <c r="D307" i="41" s="1"/>
  <c r="D308" i="41" s="1"/>
  <c r="D309" i="41" s="1"/>
  <c r="D310" i="41" s="1"/>
  <c r="D311" i="41" s="1"/>
  <c r="D312" i="41" s="1"/>
  <c r="D313" i="41" s="1"/>
  <c r="D314" i="41" s="1"/>
  <c r="D315" i="41" s="1"/>
  <c r="D316" i="41" s="1"/>
  <c r="D317" i="41" s="1"/>
  <c r="D318" i="41" s="1"/>
  <c r="D319" i="41" s="1"/>
  <c r="D320" i="41" s="1"/>
  <c r="D321" i="41" s="1"/>
  <c r="D322" i="41" s="1"/>
  <c r="D323" i="41" s="1"/>
  <c r="D324" i="41" s="1"/>
  <c r="D325" i="41" s="1"/>
  <c r="D326" i="41" s="1"/>
  <c r="D327" i="41" s="1"/>
  <c r="D328" i="41" s="1"/>
  <c r="D329" i="41" s="1"/>
  <c r="D330" i="41" s="1"/>
  <c r="D331" i="41" s="1"/>
  <c r="D332" i="41" s="1"/>
  <c r="D333" i="41" s="1"/>
  <c r="D334" i="41" s="1"/>
  <c r="D335" i="41" s="1"/>
  <c r="D336" i="41" s="1"/>
  <c r="D337" i="41" s="1"/>
  <c r="D338" i="41" s="1"/>
  <c r="D339" i="41" s="1"/>
  <c r="D340" i="41" s="1"/>
  <c r="D341" i="41" s="1"/>
  <c r="D342" i="41" s="1"/>
  <c r="D343" i="41" s="1"/>
  <c r="D344" i="41" s="1"/>
  <c r="D345" i="41" s="1"/>
  <c r="D346" i="41" s="1"/>
  <c r="D347" i="41" s="1"/>
  <c r="D348" i="41" s="1"/>
  <c r="D349" i="41" s="1"/>
  <c r="D350" i="41" s="1"/>
  <c r="D351" i="41" s="1"/>
  <c r="D352" i="41" s="1"/>
  <c r="D353" i="41" s="1"/>
  <c r="D354" i="41" s="1"/>
  <c r="D355" i="41" s="1"/>
  <c r="D356" i="41" s="1"/>
  <c r="D357" i="41" s="1"/>
  <c r="D358" i="41" s="1"/>
  <c r="D359" i="41" s="1"/>
  <c r="D360" i="41" s="1"/>
  <c r="D361" i="41" s="1"/>
  <c r="D362" i="41" s="1"/>
  <c r="D363" i="41" s="1"/>
  <c r="D364" i="41" s="1"/>
  <c r="D365" i="41" s="1"/>
  <c r="D366" i="41" s="1"/>
  <c r="D367" i="41" s="1"/>
  <c r="D368" i="41" s="1"/>
  <c r="D369" i="41" s="1"/>
  <c r="D370" i="41" s="1"/>
  <c r="D371" i="41" s="1"/>
  <c r="D372" i="41" s="1"/>
  <c r="D373" i="41" s="1"/>
  <c r="D374" i="41" s="1"/>
  <c r="D375" i="41" s="1"/>
  <c r="D376" i="41" s="1"/>
  <c r="D377" i="41" s="1"/>
  <c r="D378" i="41" s="1"/>
  <c r="D379" i="41" s="1"/>
  <c r="D380" i="41" s="1"/>
  <c r="D381" i="41" s="1"/>
  <c r="D382" i="41" s="1"/>
  <c r="D383" i="41" s="1"/>
  <c r="D384" i="41" s="1"/>
  <c r="D385" i="41" s="1"/>
  <c r="D386" i="41" s="1"/>
  <c r="D387" i="41" s="1"/>
  <c r="D388" i="41" s="1"/>
  <c r="D389" i="41" s="1"/>
  <c r="D390" i="41" s="1"/>
  <c r="D391" i="41" s="1"/>
  <c r="D392" i="41" s="1"/>
  <c r="D393" i="41" s="1"/>
  <c r="D394" i="41" s="1"/>
  <c r="D395" i="41" s="1"/>
  <c r="D396" i="41" s="1"/>
  <c r="D397" i="41" s="1"/>
  <c r="D398" i="41" s="1"/>
  <c r="D399" i="41" s="1"/>
  <c r="D400" i="41" s="1"/>
  <c r="D401" i="41" s="1"/>
  <c r="F29" i="44" l="1"/>
  <c r="J28" i="44"/>
  <c r="U9" i="41"/>
  <c r="F4" i="41"/>
  <c r="E38" i="39"/>
  <c r="H58" i="41"/>
  <c r="U11" i="41"/>
  <c r="H64" i="41"/>
  <c r="H67" i="41"/>
  <c r="H3" i="41"/>
  <c r="H9" i="41"/>
  <c r="H20" i="41"/>
  <c r="H27" i="41"/>
  <c r="H29" i="41"/>
  <c r="H34" i="41"/>
  <c r="H36" i="41"/>
  <c r="H43" i="41"/>
  <c r="H73" i="41"/>
  <c r="H25" i="41"/>
  <c r="H6" i="41"/>
  <c r="H11" i="41"/>
  <c r="H13" i="41"/>
  <c r="H38" i="41"/>
  <c r="H45" i="41"/>
  <c r="H47" i="41"/>
  <c r="H52" i="41"/>
  <c r="H62" i="41"/>
  <c r="H84" i="41"/>
  <c r="H18" i="41"/>
  <c r="H50" i="41"/>
  <c r="H8" i="41"/>
  <c r="M13" i="41"/>
  <c r="H15" i="41"/>
  <c r="H17" i="41"/>
  <c r="H22" i="41"/>
  <c r="H24" i="41"/>
  <c r="H31" i="41"/>
  <c r="H56" i="41"/>
  <c r="H60" i="41"/>
  <c r="H77" i="41"/>
  <c r="H2" i="41"/>
  <c r="P7" i="41"/>
  <c r="H26" i="41"/>
  <c r="H33" i="41"/>
  <c r="H35" i="41"/>
  <c r="H40" i="41"/>
  <c r="H42" i="41"/>
  <c r="H49" i="41"/>
  <c r="H54" i="41"/>
  <c r="H85" i="41"/>
  <c r="H78" i="41"/>
  <c r="H76" i="41"/>
  <c r="H71" i="41"/>
  <c r="H69" i="41"/>
  <c r="H101" i="41"/>
  <c r="H99" i="41"/>
  <c r="H92" i="41"/>
  <c r="H97" i="41"/>
  <c r="H90" i="41"/>
  <c r="H88" i="41"/>
  <c r="H83" i="41"/>
  <c r="H81" i="41"/>
  <c r="H74" i="41"/>
  <c r="H79" i="41"/>
  <c r="H72" i="41"/>
  <c r="H70" i="41"/>
  <c r="H65" i="41"/>
  <c r="H63" i="41"/>
  <c r="H100" i="41"/>
  <c r="H95" i="41"/>
  <c r="H93" i="41"/>
  <c r="H86" i="41"/>
  <c r="H98" i="41"/>
  <c r="H96" i="41"/>
  <c r="H94" i="41"/>
  <c r="H89" i="41"/>
  <c r="H87" i="41"/>
  <c r="H80" i="41"/>
  <c r="H55" i="41"/>
  <c r="H5" i="41"/>
  <c r="H19" i="41"/>
  <c r="H44" i="41"/>
  <c r="H51" i="41"/>
  <c r="H66" i="41"/>
  <c r="H82" i="41"/>
  <c r="H14" i="41"/>
  <c r="H21" i="41"/>
  <c r="H23" i="41"/>
  <c r="H28" i="41"/>
  <c r="H30" i="41"/>
  <c r="H37" i="41"/>
  <c r="H59" i="41"/>
  <c r="H68" i="41"/>
  <c r="H75" i="41"/>
  <c r="H16" i="41"/>
  <c r="H4" i="41"/>
  <c r="H7" i="41"/>
  <c r="H10" i="41"/>
  <c r="H12" i="41"/>
  <c r="H32" i="41"/>
  <c r="H39" i="41"/>
  <c r="H41" i="41"/>
  <c r="H46" i="41"/>
  <c r="H48" i="41"/>
  <c r="H53" i="41"/>
  <c r="H57" i="41"/>
  <c r="H61" i="41"/>
  <c r="H91" i="41"/>
  <c r="H102" i="41"/>
  <c r="F30" i="44" l="1"/>
  <c r="J29" i="44"/>
  <c r="U13" i="41"/>
  <c r="U14" i="41"/>
  <c r="U15" i="41"/>
  <c r="F5" i="41"/>
  <c r="E44" i="39"/>
  <c r="M19" i="41"/>
  <c r="M25" i="41" s="1"/>
  <c r="M31" i="41" s="1"/>
  <c r="M37" i="41" s="1"/>
  <c r="M43" i="41" s="1"/>
  <c r="M49" i="41" s="1"/>
  <c r="U52" i="41" s="1"/>
  <c r="R13" i="41"/>
  <c r="P13" i="41"/>
  <c r="Q13" i="41"/>
  <c r="U18" i="41" s="1"/>
  <c r="S7" i="41"/>
  <c r="F31" i="44" l="1"/>
  <c r="J30" i="44"/>
  <c r="U21" i="41"/>
  <c r="U27" i="41" s="1"/>
  <c r="U33" i="41" s="1"/>
  <c r="U39" i="41" s="1"/>
  <c r="U45" i="41" s="1"/>
  <c r="U51" i="41" s="1"/>
  <c r="U20" i="41"/>
  <c r="U26" i="41" s="1"/>
  <c r="U32" i="41" s="1"/>
  <c r="U38" i="41" s="1"/>
  <c r="U44" i="41" s="1"/>
  <c r="U50" i="41" s="1"/>
  <c r="U19" i="41"/>
  <c r="U25" i="41" s="1"/>
  <c r="U31" i="41" s="1"/>
  <c r="U37" i="41" s="1"/>
  <c r="U43" i="41" s="1"/>
  <c r="U49" i="41" s="1"/>
  <c r="F6" i="41"/>
  <c r="E50" i="39"/>
  <c r="M55" i="41"/>
  <c r="M61" i="41" s="1"/>
  <c r="M67" i="41" s="1"/>
  <c r="M73" i="41" s="1"/>
  <c r="M79" i="41" s="1"/>
  <c r="M85" i="41" s="1"/>
  <c r="M91" i="41" s="1"/>
  <c r="M97" i="41" s="1"/>
  <c r="M103" i="41" s="1"/>
  <c r="M109" i="41" s="1"/>
  <c r="M115" i="41" s="1"/>
  <c r="M121" i="41" s="1"/>
  <c r="M127" i="41" s="1"/>
  <c r="M133" i="41" s="1"/>
  <c r="U136" i="41" s="1"/>
  <c r="U17" i="41"/>
  <c r="R19" i="41"/>
  <c r="P19" i="41"/>
  <c r="P31" i="41"/>
  <c r="P25" i="41"/>
  <c r="P43" i="41"/>
  <c r="V8" i="41"/>
  <c r="V11" i="41"/>
  <c r="V9" i="41"/>
  <c r="V7" i="41"/>
  <c r="P37" i="41"/>
  <c r="Q19" i="41"/>
  <c r="U24" i="41" s="1"/>
  <c r="S13" i="41"/>
  <c r="P49" i="41"/>
  <c r="H33" i="39" l="1"/>
  <c r="H32" i="39"/>
  <c r="H36" i="39"/>
  <c r="H34" i="39"/>
  <c r="F32" i="44"/>
  <c r="J31" i="44"/>
  <c r="U56" i="41"/>
  <c r="U62" i="41" s="1"/>
  <c r="U68" i="41" s="1"/>
  <c r="U74" i="41" s="1"/>
  <c r="U80" i="41" s="1"/>
  <c r="U86" i="41" s="1"/>
  <c r="U92" i="41" s="1"/>
  <c r="U98" i="41" s="1"/>
  <c r="U104" i="41" s="1"/>
  <c r="U110" i="41" s="1"/>
  <c r="U116" i="41" s="1"/>
  <c r="U122" i="41" s="1"/>
  <c r="U128" i="41" s="1"/>
  <c r="U134" i="41" s="1"/>
  <c r="U55" i="41"/>
  <c r="U61" i="41" s="1"/>
  <c r="U67" i="41" s="1"/>
  <c r="U73" i="41" s="1"/>
  <c r="U79" i="41" s="1"/>
  <c r="U85" i="41" s="1"/>
  <c r="U91" i="41" s="1"/>
  <c r="U97" i="41" s="1"/>
  <c r="U103" i="41" s="1"/>
  <c r="U109" i="41" s="1"/>
  <c r="U115" i="41" s="1"/>
  <c r="U121" i="41" s="1"/>
  <c r="U127" i="41" s="1"/>
  <c r="U133" i="41" s="1"/>
  <c r="U57" i="41"/>
  <c r="U63" i="41" s="1"/>
  <c r="U69" i="41" s="1"/>
  <c r="U75" i="41" s="1"/>
  <c r="U81" i="41" s="1"/>
  <c r="U87" i="41" s="1"/>
  <c r="U93" i="41" s="1"/>
  <c r="U99" i="41" s="1"/>
  <c r="U105" i="41" s="1"/>
  <c r="U111" i="41" s="1"/>
  <c r="U117" i="41" s="1"/>
  <c r="U123" i="41" s="1"/>
  <c r="U129" i="41" s="1"/>
  <c r="U135" i="41" s="1"/>
  <c r="P85" i="41"/>
  <c r="Q91" i="41" s="1"/>
  <c r="U96" i="41" s="1"/>
  <c r="F7" i="41"/>
  <c r="E56" i="39"/>
  <c r="Q37" i="41"/>
  <c r="U42" i="41" s="1"/>
  <c r="S31" i="41"/>
  <c r="P103" i="41"/>
  <c r="S25" i="41"/>
  <c r="Q31" i="41"/>
  <c r="U36" i="41" s="1"/>
  <c r="Q55" i="41"/>
  <c r="U60" i="41" s="1"/>
  <c r="S49" i="41"/>
  <c r="V17" i="41"/>
  <c r="V15" i="41"/>
  <c r="V13" i="41"/>
  <c r="V18" i="41"/>
  <c r="V14" i="41"/>
  <c r="P121" i="41"/>
  <c r="P115" i="41"/>
  <c r="U23" i="41"/>
  <c r="R25" i="41"/>
  <c r="Q25" i="41"/>
  <c r="U30" i="41" s="1"/>
  <c r="S19" i="41"/>
  <c r="Q43" i="41"/>
  <c r="U48" i="41" s="1"/>
  <c r="S37" i="41"/>
  <c r="P133" i="41"/>
  <c r="S133" i="41" s="1"/>
  <c r="P79" i="41"/>
  <c r="P61" i="41"/>
  <c r="P73" i="41"/>
  <c r="P91" i="41"/>
  <c r="P55" i="41"/>
  <c r="P109" i="41"/>
  <c r="P97" i="41"/>
  <c r="P127" i="41"/>
  <c r="Q49" i="41"/>
  <c r="U54" i="41" s="1"/>
  <c r="S43" i="41"/>
  <c r="P67" i="41"/>
  <c r="H42" i="39" l="1"/>
  <c r="H39" i="39"/>
  <c r="H43" i="39"/>
  <c r="H38" i="39"/>
  <c r="H40" i="39"/>
  <c r="F33" i="44"/>
  <c r="J32" i="44"/>
  <c r="S85" i="41"/>
  <c r="V87" i="41" s="1"/>
  <c r="F8" i="41"/>
  <c r="E62" i="39"/>
  <c r="V37" i="41"/>
  <c r="V42" i="41"/>
  <c r="V38" i="41"/>
  <c r="V39" i="41"/>
  <c r="V30" i="41"/>
  <c r="V26" i="41"/>
  <c r="V27" i="41"/>
  <c r="V25" i="41"/>
  <c r="S109" i="41"/>
  <c r="Q115" i="41"/>
  <c r="U120" i="41" s="1"/>
  <c r="Q133" i="41"/>
  <c r="U138" i="41" s="1"/>
  <c r="V138" i="41" s="1"/>
  <c r="S127" i="41"/>
  <c r="Q85" i="41"/>
  <c r="U90" i="41" s="1"/>
  <c r="S79" i="41"/>
  <c r="Q121" i="41"/>
  <c r="U126" i="41" s="1"/>
  <c r="S115" i="41"/>
  <c r="V135" i="41"/>
  <c r="V134" i="41"/>
  <c r="V136" i="41"/>
  <c r="V133" i="41"/>
  <c r="Q127" i="41"/>
  <c r="U132" i="41" s="1"/>
  <c r="S121" i="41"/>
  <c r="S97" i="41"/>
  <c r="Q103" i="41"/>
  <c r="U108" i="41" s="1"/>
  <c r="Q73" i="41"/>
  <c r="U78" i="41" s="1"/>
  <c r="S67" i="41"/>
  <c r="Q61" i="41"/>
  <c r="U66" i="41" s="1"/>
  <c r="S55" i="41"/>
  <c r="V21" i="41"/>
  <c r="V19" i="41"/>
  <c r="V24" i="41"/>
  <c r="V20" i="41"/>
  <c r="V23" i="41"/>
  <c r="S91" i="41"/>
  <c r="Q97" i="41"/>
  <c r="U102" i="41" s="1"/>
  <c r="S103" i="41"/>
  <c r="Q109" i="41"/>
  <c r="U114" i="41" s="1"/>
  <c r="V44" i="41"/>
  <c r="V45" i="41"/>
  <c r="V43" i="41"/>
  <c r="V48" i="41"/>
  <c r="S73" i="41"/>
  <c r="Q79" i="41"/>
  <c r="U84" i="41" s="1"/>
  <c r="U29" i="41"/>
  <c r="V29" i="41" s="1"/>
  <c r="R31" i="41"/>
  <c r="V33" i="41"/>
  <c r="V31" i="41"/>
  <c r="V36" i="41"/>
  <c r="V32" i="41"/>
  <c r="S61" i="41"/>
  <c r="Q67" i="41"/>
  <c r="U72" i="41" s="1"/>
  <c r="V51" i="41"/>
  <c r="V54" i="41"/>
  <c r="V49" i="41"/>
  <c r="V52" i="41"/>
  <c r="V50" i="41"/>
  <c r="V90" i="41" l="1"/>
  <c r="V85" i="41"/>
  <c r="V86" i="41"/>
  <c r="H69" i="39"/>
  <c r="H62" i="39"/>
  <c r="H46" i="39"/>
  <c r="H52" i="39"/>
  <c r="H44" i="39"/>
  <c r="H54" i="39"/>
  <c r="H51" i="39"/>
  <c r="H58" i="39"/>
  <c r="H50" i="39"/>
  <c r="H115" i="39"/>
  <c r="H55" i="39"/>
  <c r="H74" i="39"/>
  <c r="H79" i="39"/>
  <c r="H73" i="39"/>
  <c r="F34" i="44"/>
  <c r="J33" i="44"/>
  <c r="H76" i="39"/>
  <c r="H57" i="39"/>
  <c r="H48" i="39"/>
  <c r="H64" i="39"/>
  <c r="H75" i="39"/>
  <c r="H61" i="39"/>
  <c r="H68" i="39"/>
  <c r="H45" i="39"/>
  <c r="H112" i="39"/>
  <c r="H63" i="39"/>
  <c r="H111" i="39"/>
  <c r="H77" i="39"/>
  <c r="H56" i="39"/>
  <c r="H70" i="39"/>
  <c r="H49" i="39"/>
  <c r="H110" i="39"/>
  <c r="H67" i="39"/>
  <c r="F9" i="41"/>
  <c r="E68" i="39"/>
  <c r="V81" i="41"/>
  <c r="V79" i="41"/>
  <c r="V84" i="41"/>
  <c r="V80" i="41"/>
  <c r="V132" i="41"/>
  <c r="V128" i="41"/>
  <c r="V127" i="41"/>
  <c r="V129" i="41"/>
  <c r="U35" i="41"/>
  <c r="V35" i="41" s="1"/>
  <c r="R37" i="41"/>
  <c r="V60" i="41"/>
  <c r="V56" i="41"/>
  <c r="V57" i="41"/>
  <c r="V55" i="41"/>
  <c r="V66" i="41"/>
  <c r="V61" i="41"/>
  <c r="V63" i="41"/>
  <c r="V62" i="41"/>
  <c r="V103" i="41"/>
  <c r="V105" i="41"/>
  <c r="V108" i="41"/>
  <c r="V104" i="41"/>
  <c r="V74" i="41"/>
  <c r="V75" i="41"/>
  <c r="V73" i="41"/>
  <c r="V78" i="41"/>
  <c r="V93" i="41"/>
  <c r="V91" i="41"/>
  <c r="V92" i="41"/>
  <c r="V96" i="41"/>
  <c r="V67" i="41"/>
  <c r="V68" i="41"/>
  <c r="V69" i="41"/>
  <c r="V72" i="41"/>
  <c r="V97" i="41"/>
  <c r="V102" i="41"/>
  <c r="V98" i="41"/>
  <c r="V99" i="41"/>
  <c r="V109" i="41"/>
  <c r="V111" i="41"/>
  <c r="V110" i="41"/>
  <c r="V114" i="41"/>
  <c r="V122" i="41"/>
  <c r="V121" i="41"/>
  <c r="V123" i="41"/>
  <c r="V126" i="41"/>
  <c r="V116" i="41"/>
  <c r="V115" i="41"/>
  <c r="V120" i="41"/>
  <c r="V117" i="41"/>
  <c r="H151" i="39" l="1"/>
  <c r="H124" i="39"/>
  <c r="H121" i="39"/>
  <c r="H129" i="39"/>
  <c r="H80" i="39"/>
  <c r="H148" i="39"/>
  <c r="H123" i="39"/>
  <c r="H117" i="39"/>
  <c r="H133" i="39"/>
  <c r="H82" i="39"/>
  <c r="H81" i="39"/>
  <c r="H147" i="39"/>
  <c r="H128" i="39"/>
  <c r="H97" i="39"/>
  <c r="H103" i="39"/>
  <c r="H87" i="39"/>
  <c r="H104" i="39"/>
  <c r="F35" i="44"/>
  <c r="J34" i="44"/>
  <c r="H139" i="39"/>
  <c r="H145" i="39"/>
  <c r="H135" i="39"/>
  <c r="H94" i="39"/>
  <c r="H98" i="39"/>
  <c r="H88" i="39"/>
  <c r="H60" i="39"/>
  <c r="H106" i="39"/>
  <c r="H146" i="39"/>
  <c r="H116" i="39"/>
  <c r="H105" i="39"/>
  <c r="H122" i="39"/>
  <c r="H85" i="39"/>
  <c r="H142" i="39"/>
  <c r="H140" i="39"/>
  <c r="H136" i="39"/>
  <c r="H93" i="39"/>
  <c r="H100" i="39"/>
  <c r="H86" i="39"/>
  <c r="H127" i="39"/>
  <c r="H130" i="39"/>
  <c r="H118" i="39"/>
  <c r="H109" i="39"/>
  <c r="H141" i="39"/>
  <c r="H134" i="39"/>
  <c r="H92" i="39"/>
  <c r="H99" i="39"/>
  <c r="H91" i="39"/>
  <c r="F10" i="41"/>
  <c r="E74" i="39"/>
  <c r="R43" i="41"/>
  <c r="U41" i="41"/>
  <c r="V41" i="41" s="1"/>
  <c r="F36" i="44" l="1"/>
  <c r="J35" i="44"/>
  <c r="H66" i="39"/>
  <c r="F11" i="41"/>
  <c r="E80" i="39"/>
  <c r="U47" i="41"/>
  <c r="V47" i="41" s="1"/>
  <c r="R49" i="41"/>
  <c r="H72" i="39" l="1"/>
  <c r="F37" i="44"/>
  <c r="J36" i="44"/>
  <c r="F12" i="41"/>
  <c r="E86" i="39"/>
  <c r="U53" i="41"/>
  <c r="V53" i="41" s="1"/>
  <c r="R55" i="41"/>
  <c r="F38" i="44" l="1"/>
  <c r="J37" i="44"/>
  <c r="H78" i="39"/>
  <c r="F13" i="41"/>
  <c r="E92" i="39"/>
  <c r="U59" i="41"/>
  <c r="V59" i="41" s="1"/>
  <c r="R61" i="41"/>
  <c r="H84" i="39" l="1"/>
  <c r="F39" i="44"/>
  <c r="J38" i="44"/>
  <c r="F14" i="41"/>
  <c r="E98" i="39"/>
  <c r="U65" i="41"/>
  <c r="V65" i="41" s="1"/>
  <c r="R67" i="41"/>
  <c r="H90" i="39" l="1"/>
  <c r="F40" i="44"/>
  <c r="J39" i="44"/>
  <c r="F15" i="41"/>
  <c r="E104" i="39"/>
  <c r="R73" i="41"/>
  <c r="U71" i="41"/>
  <c r="V71" i="41" s="1"/>
  <c r="F41" i="44" l="1"/>
  <c r="J40" i="44"/>
  <c r="H96" i="39"/>
  <c r="F16" i="41"/>
  <c r="E110" i="39"/>
  <c r="U77" i="41"/>
  <c r="V77" i="41" s="1"/>
  <c r="R79" i="41"/>
  <c r="H102" i="39" l="1"/>
  <c r="F42" i="44"/>
  <c r="J41" i="44"/>
  <c r="F17" i="41"/>
  <c r="E116" i="39"/>
  <c r="U83" i="41"/>
  <c r="V83" i="41" s="1"/>
  <c r="R85" i="41"/>
  <c r="H108" i="39" l="1"/>
  <c r="F43" i="44"/>
  <c r="J42" i="44"/>
  <c r="F18" i="41"/>
  <c r="E122" i="39"/>
  <c r="U89" i="41"/>
  <c r="V89" i="41" s="1"/>
  <c r="R91" i="41"/>
  <c r="F44" i="44" l="1"/>
  <c r="J43" i="44"/>
  <c r="H114" i="39"/>
  <c r="F19" i="41"/>
  <c r="E128" i="39"/>
  <c r="U95" i="41"/>
  <c r="V95" i="41" s="1"/>
  <c r="R97" i="41"/>
  <c r="H120" i="39" l="1"/>
  <c r="F45" i="44"/>
  <c r="J44" i="44"/>
  <c r="F20" i="41"/>
  <c r="E134" i="39"/>
  <c r="U101" i="41"/>
  <c r="V101" i="41" s="1"/>
  <c r="R103" i="41"/>
  <c r="F46" i="44" l="1"/>
  <c r="J45" i="44"/>
  <c r="H126" i="39"/>
  <c r="F21" i="41"/>
  <c r="E140" i="39"/>
  <c r="U107" i="41"/>
  <c r="V107" i="41" s="1"/>
  <c r="R109" i="41"/>
  <c r="H132" i="39" l="1"/>
  <c r="F47" i="44"/>
  <c r="J46" i="44"/>
  <c r="F22" i="41"/>
  <c r="E146" i="39"/>
  <c r="U113" i="41"/>
  <c r="V113" i="41" s="1"/>
  <c r="R115" i="41"/>
  <c r="F23" i="41" l="1"/>
  <c r="E152" i="39"/>
  <c r="H138" i="39"/>
  <c r="F48" i="44"/>
  <c r="J47" i="44"/>
  <c r="U119" i="41"/>
  <c r="V119" i="41" s="1"/>
  <c r="R121" i="41"/>
  <c r="F24" i="41" l="1"/>
  <c r="E158" i="39"/>
  <c r="H144" i="39"/>
  <c r="F49" i="44"/>
  <c r="J48" i="44"/>
  <c r="R127" i="41"/>
  <c r="U125" i="41"/>
  <c r="V125" i="41" s="1"/>
  <c r="F25" i="41" l="1"/>
  <c r="E164" i="39"/>
  <c r="H150" i="39"/>
  <c r="F50" i="44"/>
  <c r="J49" i="44"/>
  <c r="R133" i="41"/>
  <c r="U137" i="41" s="1"/>
  <c r="V137" i="41" s="1"/>
  <c r="U131" i="41"/>
  <c r="V131" i="41" s="1"/>
  <c r="F26" i="41" l="1"/>
  <c r="F27" i="41" s="1"/>
  <c r="F28" i="41" s="1"/>
  <c r="F29" i="41" s="1"/>
  <c r="F30" i="41" s="1"/>
  <c r="F31" i="41" s="1"/>
  <c r="F32" i="41" s="1"/>
  <c r="F33" i="41" s="1"/>
  <c r="F34" i="41" s="1"/>
  <c r="F35" i="41" s="1"/>
  <c r="F36" i="41" s="1"/>
  <c r="F37" i="41" s="1"/>
  <c r="F38" i="41" s="1"/>
  <c r="F39" i="41" s="1"/>
  <c r="F40" i="41" s="1"/>
  <c r="F41" i="41" s="1"/>
  <c r="F42" i="41" s="1"/>
  <c r="F43" i="41" s="1"/>
  <c r="F44" i="41" s="1"/>
  <c r="F45" i="41" s="1"/>
  <c r="F46" i="41" s="1"/>
  <c r="F47" i="41" s="1"/>
  <c r="F48" i="41" s="1"/>
  <c r="F49" i="41" s="1"/>
  <c r="F50" i="41" s="1"/>
  <c r="F51" i="41" s="1"/>
  <c r="F52" i="41" s="1"/>
  <c r="F53" i="41" s="1"/>
  <c r="F54" i="41" s="1"/>
  <c r="F55" i="41" s="1"/>
  <c r="F56" i="41" s="1"/>
  <c r="F57" i="41" s="1"/>
  <c r="F58" i="41" s="1"/>
  <c r="F59" i="41" s="1"/>
  <c r="F60" i="41" s="1"/>
  <c r="F61" i="41" s="1"/>
  <c r="F62" i="41" s="1"/>
  <c r="F63" i="41" s="1"/>
  <c r="F64" i="41" s="1"/>
  <c r="F65" i="41" s="1"/>
  <c r="F66" i="41" s="1"/>
  <c r="F67" i="41" s="1"/>
  <c r="F68" i="41" s="1"/>
  <c r="F69" i="41" s="1"/>
  <c r="F70" i="41" s="1"/>
  <c r="F71" i="41" s="1"/>
  <c r="F72" i="41" s="1"/>
  <c r="F73" i="41" s="1"/>
  <c r="F74" i="41" s="1"/>
  <c r="F75" i="41" s="1"/>
  <c r="F76" i="41" s="1"/>
  <c r="F77" i="41" s="1"/>
  <c r="F78" i="41" s="1"/>
  <c r="F79" i="41" s="1"/>
  <c r="F80" i="41" s="1"/>
  <c r="F81" i="41" s="1"/>
  <c r="F82" i="41" s="1"/>
  <c r="F83" i="41" s="1"/>
  <c r="F84" i="41" s="1"/>
  <c r="F85" i="41" s="1"/>
  <c r="F86" i="41" s="1"/>
  <c r="F87" i="41" s="1"/>
  <c r="F88" i="41" s="1"/>
  <c r="F89" i="41" s="1"/>
  <c r="F90" i="41" s="1"/>
  <c r="F91" i="41" s="1"/>
  <c r="F92" i="41" s="1"/>
  <c r="F93" i="41" s="1"/>
  <c r="F94" i="41" s="1"/>
  <c r="F95" i="41" s="1"/>
  <c r="F96" i="41" s="1"/>
  <c r="F97" i="41" s="1"/>
  <c r="F98" i="41" s="1"/>
  <c r="F99" i="41" s="1"/>
  <c r="F100" i="41" s="1"/>
  <c r="F101" i="41" s="1"/>
  <c r="F102" i="41" s="1"/>
  <c r="F103" i="41" s="1"/>
  <c r="F104" i="41" s="1"/>
  <c r="F105" i="41" s="1"/>
  <c r="F106" i="41" s="1"/>
  <c r="F107" i="41" s="1"/>
  <c r="F108" i="41" s="1"/>
  <c r="F109" i="41" s="1"/>
  <c r="F110" i="41" s="1"/>
  <c r="F111" i="41" s="1"/>
  <c r="F112" i="41" s="1"/>
  <c r="F113" i="41" s="1"/>
  <c r="F114" i="41" s="1"/>
  <c r="F115" i="41" s="1"/>
  <c r="F116" i="41" s="1"/>
  <c r="F117" i="41" s="1"/>
  <c r="F118" i="41" s="1"/>
  <c r="F119" i="41" s="1"/>
  <c r="F120" i="41" s="1"/>
  <c r="F121" i="41" s="1"/>
  <c r="F122" i="41" s="1"/>
  <c r="F123" i="41" s="1"/>
  <c r="F124" i="41" s="1"/>
  <c r="F125" i="41" s="1"/>
  <c r="F126" i="41" s="1"/>
  <c r="F127" i="41" s="1"/>
  <c r="F128" i="41" s="1"/>
  <c r="F129" i="41" s="1"/>
  <c r="F130" i="41" s="1"/>
  <c r="F131" i="41" s="1"/>
  <c r="F132" i="41" s="1"/>
  <c r="F133" i="41" s="1"/>
  <c r="F134" i="41" s="1"/>
  <c r="F135" i="41" s="1"/>
  <c r="F136" i="41" s="1"/>
  <c r="F137" i="41" s="1"/>
  <c r="F138" i="41" s="1"/>
  <c r="F139" i="41" s="1"/>
  <c r="F140" i="41" s="1"/>
  <c r="F141" i="41" s="1"/>
  <c r="F142" i="41" s="1"/>
  <c r="F143" i="41" s="1"/>
  <c r="F144" i="41" s="1"/>
  <c r="F145" i="41" s="1"/>
  <c r="F146" i="41" s="1"/>
  <c r="F147" i="41" s="1"/>
  <c r="F148" i="41" s="1"/>
  <c r="F149" i="41" s="1"/>
  <c r="F150" i="41" s="1"/>
  <c r="F151" i="41" s="1"/>
  <c r="F152" i="41" s="1"/>
  <c r="F153" i="41" s="1"/>
  <c r="F154" i="41" s="1"/>
  <c r="F155" i="41" s="1"/>
  <c r="F156" i="41" s="1"/>
  <c r="F157" i="41" s="1"/>
  <c r="F158" i="41" s="1"/>
  <c r="F159" i="41" s="1"/>
  <c r="F160" i="41" s="1"/>
  <c r="F161" i="41" s="1"/>
  <c r="F162" i="41" s="1"/>
  <c r="F163" i="41" s="1"/>
  <c r="F164" i="41" s="1"/>
  <c r="F165" i="41" s="1"/>
  <c r="F166" i="41" s="1"/>
  <c r="F167" i="41" s="1"/>
  <c r="F168" i="41" s="1"/>
  <c r="F169" i="41" s="1"/>
  <c r="F170" i="41" s="1"/>
  <c r="F171" i="41" s="1"/>
  <c r="F172" i="41" s="1"/>
  <c r="F173" i="41" s="1"/>
  <c r="F174" i="41" s="1"/>
  <c r="F175" i="41" s="1"/>
  <c r="F176" i="41" s="1"/>
  <c r="F177" i="41" s="1"/>
  <c r="F178" i="41" s="1"/>
  <c r="F179" i="41" s="1"/>
  <c r="F180" i="41" s="1"/>
  <c r="F181" i="41" s="1"/>
  <c r="F182" i="41" s="1"/>
  <c r="F183" i="41" s="1"/>
  <c r="F184" i="41" s="1"/>
  <c r="F185" i="41" s="1"/>
  <c r="F186" i="41" s="1"/>
  <c r="F187" i="41" s="1"/>
  <c r="F188" i="41" s="1"/>
  <c r="F189" i="41" s="1"/>
  <c r="F190" i="41" s="1"/>
  <c r="F191" i="41" s="1"/>
  <c r="F192" i="41" s="1"/>
  <c r="F193" i="41" s="1"/>
  <c r="F194" i="41" s="1"/>
  <c r="F195" i="41" s="1"/>
  <c r="F196" i="41" s="1"/>
  <c r="F197" i="41" s="1"/>
  <c r="F198" i="41" s="1"/>
  <c r="F199" i="41" s="1"/>
  <c r="F200" i="41" s="1"/>
  <c r="F201" i="41" s="1"/>
  <c r="F202" i="41" s="1"/>
  <c r="F203" i="41" s="1"/>
  <c r="F204" i="41" s="1"/>
  <c r="F205" i="41" s="1"/>
  <c r="F206" i="41" s="1"/>
  <c r="F207" i="41" s="1"/>
  <c r="F208" i="41" s="1"/>
  <c r="F209" i="41" s="1"/>
  <c r="F210" i="41" s="1"/>
  <c r="F211" i="41" s="1"/>
  <c r="F212" i="41" s="1"/>
  <c r="F213" i="41" s="1"/>
  <c r="F214" i="41" s="1"/>
  <c r="F215" i="41" s="1"/>
  <c r="F216" i="41" s="1"/>
  <c r="F217" i="41" s="1"/>
  <c r="F218" i="41" s="1"/>
  <c r="F219" i="41" s="1"/>
  <c r="F220" i="41" s="1"/>
  <c r="F221" i="41" s="1"/>
  <c r="F222" i="41" s="1"/>
  <c r="F223" i="41" s="1"/>
  <c r="F224" i="41" s="1"/>
  <c r="F225" i="41" s="1"/>
  <c r="F226" i="41" s="1"/>
  <c r="F227" i="41" s="1"/>
  <c r="F228" i="41" s="1"/>
  <c r="F229" i="41" s="1"/>
  <c r="F230" i="41" s="1"/>
  <c r="F231" i="41" s="1"/>
  <c r="F232" i="41" s="1"/>
  <c r="F233" i="41" s="1"/>
  <c r="F234" i="41" s="1"/>
  <c r="F235" i="41" s="1"/>
  <c r="F236" i="41" s="1"/>
  <c r="F237" i="41" s="1"/>
  <c r="F238" i="41" s="1"/>
  <c r="F239" i="41" s="1"/>
  <c r="F240" i="41" s="1"/>
  <c r="F241" i="41" s="1"/>
  <c r="F242" i="41" s="1"/>
  <c r="F243" i="41" s="1"/>
  <c r="F244" i="41" s="1"/>
  <c r="F245" i="41" s="1"/>
  <c r="F246" i="41" s="1"/>
  <c r="F247" i="41" s="1"/>
  <c r="F248" i="41" s="1"/>
  <c r="F249" i="41" s="1"/>
  <c r="F250" i="41" s="1"/>
  <c r="F251" i="41" s="1"/>
  <c r="F252" i="41" s="1"/>
  <c r="F253" i="41" s="1"/>
  <c r="F254" i="41" s="1"/>
  <c r="F255" i="41" s="1"/>
  <c r="F256" i="41" s="1"/>
  <c r="F257" i="41" s="1"/>
  <c r="F258" i="41" s="1"/>
  <c r="F259" i="41" s="1"/>
  <c r="F260" i="41" s="1"/>
  <c r="F261" i="41" s="1"/>
  <c r="F262" i="41" s="1"/>
  <c r="F263" i="41" s="1"/>
  <c r="F264" i="41" s="1"/>
  <c r="F265" i="41" s="1"/>
  <c r="F266" i="41" s="1"/>
  <c r="F267" i="41" s="1"/>
  <c r="F268" i="41" s="1"/>
  <c r="F269" i="41" s="1"/>
  <c r="F270" i="41" s="1"/>
  <c r="F271" i="41" s="1"/>
  <c r="F272" i="41" s="1"/>
  <c r="F273" i="41" s="1"/>
  <c r="F274" i="41" s="1"/>
  <c r="F275" i="41" s="1"/>
  <c r="F276" i="41" s="1"/>
  <c r="F277" i="41" s="1"/>
  <c r="F278" i="41" s="1"/>
  <c r="F279" i="41" s="1"/>
  <c r="F280" i="41" s="1"/>
  <c r="F281" i="41" s="1"/>
  <c r="F282" i="41" s="1"/>
  <c r="F283" i="41" s="1"/>
  <c r="F284" i="41" s="1"/>
  <c r="F285" i="41" s="1"/>
  <c r="F286" i="41" s="1"/>
  <c r="F287" i="41" s="1"/>
  <c r="F288" i="41" s="1"/>
  <c r="F289" i="41" s="1"/>
  <c r="F290" i="41" s="1"/>
  <c r="F291" i="41" s="1"/>
  <c r="F292" i="41" s="1"/>
  <c r="F293" i="41" s="1"/>
  <c r="F294" i="41" s="1"/>
  <c r="F295" i="41" s="1"/>
  <c r="F296" i="41" s="1"/>
  <c r="F297" i="41" s="1"/>
  <c r="F298" i="41" s="1"/>
  <c r="F299" i="41" s="1"/>
  <c r="F300" i="41" s="1"/>
  <c r="F301" i="41" s="1"/>
  <c r="F302" i="41" s="1"/>
  <c r="F303" i="41" s="1"/>
  <c r="F304" i="41" s="1"/>
  <c r="F305" i="41" s="1"/>
  <c r="F306" i="41" s="1"/>
  <c r="F307" i="41" s="1"/>
  <c r="F308" i="41" s="1"/>
  <c r="F309" i="41" s="1"/>
  <c r="F310" i="41" s="1"/>
  <c r="F311" i="41" s="1"/>
  <c r="F312" i="41" s="1"/>
  <c r="F313" i="41" s="1"/>
  <c r="F314" i="41" s="1"/>
  <c r="F315" i="41" s="1"/>
  <c r="F316" i="41" s="1"/>
  <c r="F317" i="41" s="1"/>
  <c r="F318" i="41" s="1"/>
  <c r="F319" i="41" s="1"/>
  <c r="F320" i="41" s="1"/>
  <c r="F321" i="41" s="1"/>
  <c r="F322" i="41" s="1"/>
  <c r="F323" i="41" s="1"/>
  <c r="F324" i="41" s="1"/>
  <c r="F325" i="41" s="1"/>
  <c r="F326" i="41" s="1"/>
  <c r="F327" i="41" s="1"/>
  <c r="F328" i="41" s="1"/>
  <c r="F329" i="41" s="1"/>
  <c r="F330" i="41" s="1"/>
  <c r="F331" i="41" s="1"/>
  <c r="F332" i="41" s="1"/>
  <c r="F333" i="41" s="1"/>
  <c r="F334" i="41" s="1"/>
  <c r="F335" i="41" s="1"/>
  <c r="F336" i="41" s="1"/>
  <c r="F337" i="41" s="1"/>
  <c r="F338" i="41" s="1"/>
  <c r="F339" i="41" s="1"/>
  <c r="F340" i="41" s="1"/>
  <c r="F341" i="41" s="1"/>
  <c r="F342" i="41" s="1"/>
  <c r="F343" i="41" s="1"/>
  <c r="F344" i="41" s="1"/>
  <c r="F345" i="41" s="1"/>
  <c r="F346" i="41" s="1"/>
  <c r="F347" i="41" s="1"/>
  <c r="F348" i="41" s="1"/>
  <c r="F349" i="41" s="1"/>
  <c r="F350" i="41" s="1"/>
  <c r="F351" i="41" s="1"/>
  <c r="F352" i="41" s="1"/>
  <c r="F353" i="41" s="1"/>
  <c r="F354" i="41" s="1"/>
  <c r="F355" i="41" s="1"/>
  <c r="F356" i="41" s="1"/>
  <c r="F357" i="41" s="1"/>
  <c r="F358" i="41" s="1"/>
  <c r="F359" i="41" s="1"/>
  <c r="F360" i="41" s="1"/>
  <c r="F361" i="41" s="1"/>
  <c r="F362" i="41" s="1"/>
  <c r="F363" i="41" s="1"/>
  <c r="F364" i="41" s="1"/>
  <c r="F365" i="41" s="1"/>
  <c r="F366" i="41" s="1"/>
  <c r="F367" i="41" s="1"/>
  <c r="F368" i="41" s="1"/>
  <c r="F369" i="41" s="1"/>
  <c r="F370" i="41" s="1"/>
  <c r="F371" i="41" s="1"/>
  <c r="F372" i="41" s="1"/>
  <c r="F373" i="41" s="1"/>
  <c r="F374" i="41" s="1"/>
  <c r="F375" i="41" s="1"/>
  <c r="F376" i="41" s="1"/>
  <c r="F377" i="41" s="1"/>
  <c r="F378" i="41" s="1"/>
  <c r="F379" i="41" s="1"/>
  <c r="F380" i="41" s="1"/>
  <c r="F381" i="41" s="1"/>
  <c r="F382" i="41" s="1"/>
  <c r="F383" i="41" s="1"/>
  <c r="F384" i="41" s="1"/>
  <c r="F385" i="41" s="1"/>
  <c r="F386" i="41" s="1"/>
  <c r="F387" i="41" s="1"/>
  <c r="F388" i="41" s="1"/>
  <c r="F389" i="41" s="1"/>
  <c r="F390" i="41" s="1"/>
  <c r="F391" i="41" s="1"/>
  <c r="F392" i="41" s="1"/>
  <c r="F393" i="41" s="1"/>
  <c r="F394" i="41" s="1"/>
  <c r="F395" i="41" s="1"/>
  <c r="F396" i="41" s="1"/>
  <c r="F397" i="41" s="1"/>
  <c r="F398" i="41" s="1"/>
  <c r="F399" i="41" s="1"/>
  <c r="F400" i="41" s="1"/>
  <c r="F401" i="41" s="1"/>
  <c r="E170" i="39"/>
  <c r="F51" i="44"/>
  <c r="J50" i="44"/>
  <c r="B3" i="39"/>
  <c r="B2" i="39"/>
  <c r="B3" i="40"/>
  <c r="B2" i="40"/>
  <c r="B3" i="37"/>
  <c r="B2" i="37"/>
  <c r="J2" i="42"/>
  <c r="J3" i="42" s="1"/>
  <c r="J4" i="42" s="1"/>
  <c r="Q67" i="42" s="1"/>
  <c r="V72" i="42" s="1"/>
  <c r="W72" i="42" s="1"/>
  <c r="E2" i="42"/>
  <c r="F2" i="42" s="1"/>
  <c r="F3" i="42" s="1"/>
  <c r="V8" i="42"/>
  <c r="V14" i="42" s="1"/>
  <c r="V7" i="42"/>
  <c r="V13" i="42" s="1"/>
  <c r="V15" i="42"/>
  <c r="W15" i="42" s="1"/>
  <c r="I97" i="39" l="1"/>
  <c r="I40" i="39"/>
  <c r="F4" i="42"/>
  <c r="F44" i="39" s="1"/>
  <c r="F52" i="44"/>
  <c r="J51" i="44"/>
  <c r="W8" i="42"/>
  <c r="W7" i="42"/>
  <c r="W14" i="42"/>
  <c r="V20" i="42"/>
  <c r="V19" i="42"/>
  <c r="W13" i="42"/>
  <c r="V21" i="42"/>
  <c r="Q121" i="42"/>
  <c r="V126" i="42" s="1"/>
  <c r="W126" i="42" s="1"/>
  <c r="Q43" i="42"/>
  <c r="V48" i="42" s="1"/>
  <c r="W48" i="42" s="1"/>
  <c r="Q97" i="42"/>
  <c r="V102" i="42" s="1"/>
  <c r="W102" i="42" s="1"/>
  <c r="R67" i="42"/>
  <c r="V70" i="42" s="1"/>
  <c r="W70" i="42" s="1"/>
  <c r="Q127" i="42"/>
  <c r="V132" i="42" s="1"/>
  <c r="W132" i="42" s="1"/>
  <c r="R31" i="42"/>
  <c r="V34" i="42" s="1"/>
  <c r="W34" i="42" s="1"/>
  <c r="G2" i="44"/>
  <c r="H2" i="44" s="1"/>
  <c r="H3" i="44" s="1"/>
  <c r="H4" i="44" s="1"/>
  <c r="H5" i="44" s="1"/>
  <c r="H6" i="44" s="1"/>
  <c r="H7" i="44" s="1"/>
  <c r="H8" i="44" s="1"/>
  <c r="H9" i="44" s="1"/>
  <c r="H10" i="44" s="1"/>
  <c r="H11" i="44" s="1"/>
  <c r="H12" i="44" s="1"/>
  <c r="H13" i="44" s="1"/>
  <c r="H14" i="44" s="1"/>
  <c r="H15" i="44" s="1"/>
  <c r="H16" i="44" s="1"/>
  <c r="H17" i="44" s="1"/>
  <c r="H18" i="44" s="1"/>
  <c r="H19" i="44" s="1"/>
  <c r="H20" i="44" s="1"/>
  <c r="H21" i="44" s="1"/>
  <c r="H22" i="44" s="1"/>
  <c r="H23" i="44" s="1"/>
  <c r="H24" i="44" s="1"/>
  <c r="H25" i="44" s="1"/>
  <c r="H26" i="44" s="1"/>
  <c r="H27" i="44" s="1"/>
  <c r="H28" i="44" s="1"/>
  <c r="H29" i="44" s="1"/>
  <c r="H30" i="44" s="1"/>
  <c r="H31" i="44" s="1"/>
  <c r="H32" i="44" s="1"/>
  <c r="H33" i="44" s="1"/>
  <c r="H34" i="44" s="1"/>
  <c r="H35" i="44" s="1"/>
  <c r="H36" i="44" s="1"/>
  <c r="H37" i="44" s="1"/>
  <c r="H38" i="44" s="1"/>
  <c r="H39" i="44" s="1"/>
  <c r="H40" i="44" s="1"/>
  <c r="H41" i="44" s="1"/>
  <c r="H42" i="44" s="1"/>
  <c r="H43" i="44" s="1"/>
  <c r="H44" i="44" s="1"/>
  <c r="H45" i="44" s="1"/>
  <c r="H46" i="44" s="1"/>
  <c r="H47" i="44" s="1"/>
  <c r="H48" i="44" s="1"/>
  <c r="H49" i="44" s="1"/>
  <c r="H50" i="44" s="1"/>
  <c r="H51" i="44" s="1"/>
  <c r="H52" i="44" s="1"/>
  <c r="H53" i="44" s="1"/>
  <c r="H54" i="44" s="1"/>
  <c r="H55" i="44" s="1"/>
  <c r="H56" i="44" s="1"/>
  <c r="H57" i="44" s="1"/>
  <c r="H58" i="44" s="1"/>
  <c r="H59" i="44" s="1"/>
  <c r="H60" i="44" s="1"/>
  <c r="H61" i="44" s="1"/>
  <c r="H62" i="44" s="1"/>
  <c r="H63" i="44" s="1"/>
  <c r="H64" i="44" s="1"/>
  <c r="H65" i="44" s="1"/>
  <c r="H66" i="44" s="1"/>
  <c r="H67" i="44" s="1"/>
  <c r="H68" i="44" s="1"/>
  <c r="H69" i="44" s="1"/>
  <c r="H70" i="44" s="1"/>
  <c r="H71" i="44" s="1"/>
  <c r="H72" i="44" s="1"/>
  <c r="H73" i="44" s="1"/>
  <c r="H74" i="44" s="1"/>
  <c r="H75" i="44" s="1"/>
  <c r="H76" i="44" s="1"/>
  <c r="H77" i="44" s="1"/>
  <c r="H78" i="44" s="1"/>
  <c r="H79" i="44" s="1"/>
  <c r="H80" i="44" s="1"/>
  <c r="H81" i="44" s="1"/>
  <c r="H82" i="44" s="1"/>
  <c r="H83" i="44" s="1"/>
  <c r="H84" i="44" s="1"/>
  <c r="H85" i="44" s="1"/>
  <c r="H86" i="44" s="1"/>
  <c r="H87" i="44" s="1"/>
  <c r="H88" i="44" s="1"/>
  <c r="H89" i="44" s="1"/>
  <c r="H90" i="44" s="1"/>
  <c r="R43" i="42"/>
  <c r="V46" i="42" s="1"/>
  <c r="W46" i="42" s="1"/>
  <c r="R97" i="42"/>
  <c r="V100" i="42" s="1"/>
  <c r="W100" i="42" s="1"/>
  <c r="R13" i="42"/>
  <c r="V16" i="42" s="1"/>
  <c r="W16" i="42" s="1"/>
  <c r="R73" i="42"/>
  <c r="V76" i="42" s="1"/>
  <c r="W76" i="42" s="1"/>
  <c r="R79" i="42"/>
  <c r="V82" i="42" s="1"/>
  <c r="W82" i="42" s="1"/>
  <c r="Q109" i="42"/>
  <c r="V114" i="42" s="1"/>
  <c r="W114" i="42" s="1"/>
  <c r="F38" i="39"/>
  <c r="R103" i="42"/>
  <c r="V106" i="42" s="1"/>
  <c r="W106" i="42" s="1"/>
  <c r="R25" i="42"/>
  <c r="V28" i="42" s="1"/>
  <c r="W28" i="42" s="1"/>
  <c r="R109" i="42"/>
  <c r="V112" i="42" s="1"/>
  <c r="W112" i="42" s="1"/>
  <c r="Q31" i="42"/>
  <c r="V36" i="42" s="1"/>
  <c r="W36" i="42" s="1"/>
  <c r="Q25" i="42"/>
  <c r="V30" i="42" s="1"/>
  <c r="W30" i="42" s="1"/>
  <c r="Q103" i="42"/>
  <c r="V108" i="42" s="1"/>
  <c r="W108" i="42" s="1"/>
  <c r="Q61" i="42"/>
  <c r="V66" i="42" s="1"/>
  <c r="W66" i="42" s="1"/>
  <c r="R91" i="42"/>
  <c r="V94" i="42" s="1"/>
  <c r="W94" i="42" s="1"/>
  <c r="Q85" i="42"/>
  <c r="V90" i="42" s="1"/>
  <c r="W90" i="42" s="1"/>
  <c r="Q79" i="42"/>
  <c r="V84" i="42" s="1"/>
  <c r="W84" i="42" s="1"/>
  <c r="R37" i="42"/>
  <c r="V40" i="42" s="1"/>
  <c r="W40" i="42" s="1"/>
  <c r="Q73" i="42"/>
  <c r="V78" i="42" s="1"/>
  <c r="W78" i="42" s="1"/>
  <c r="Q37" i="42"/>
  <c r="V42" i="42" s="1"/>
  <c r="W42" i="42" s="1"/>
  <c r="Q55" i="42"/>
  <c r="V60" i="42" s="1"/>
  <c r="W60" i="42" s="1"/>
  <c r="Q19" i="42"/>
  <c r="V24" i="42" s="1"/>
  <c r="W24" i="42" s="1"/>
  <c r="Q13" i="42"/>
  <c r="V18" i="42" s="1"/>
  <c r="W18" i="42" s="1"/>
  <c r="R127" i="42"/>
  <c r="V130" i="42" s="1"/>
  <c r="W130" i="42" s="1"/>
  <c r="R7" i="42"/>
  <c r="R115" i="42"/>
  <c r="V118" i="42" s="1"/>
  <c r="W118" i="42" s="1"/>
  <c r="Q115" i="42"/>
  <c r="V120" i="42" s="1"/>
  <c r="W120" i="42" s="1"/>
  <c r="R19" i="42"/>
  <c r="V22" i="42" s="1"/>
  <c r="W22" i="42" s="1"/>
  <c r="R61" i="42"/>
  <c r="V64" i="42" s="1"/>
  <c r="W64" i="42" s="1"/>
  <c r="R55" i="42"/>
  <c r="V58" i="42" s="1"/>
  <c r="W58" i="42" s="1"/>
  <c r="R85" i="42"/>
  <c r="V88" i="42" s="1"/>
  <c r="W88" i="42" s="1"/>
  <c r="R133" i="42"/>
  <c r="V136" i="42" s="1"/>
  <c r="W136" i="42" s="1"/>
  <c r="Q133" i="42"/>
  <c r="V138" i="42" s="1"/>
  <c r="W138" i="42" s="1"/>
  <c r="R49" i="42"/>
  <c r="V52" i="42" s="1"/>
  <c r="W52" i="42" s="1"/>
  <c r="Q91" i="42"/>
  <c r="V96" i="42" s="1"/>
  <c r="W96" i="42" s="1"/>
  <c r="R121" i="42"/>
  <c r="V124" i="42" s="1"/>
  <c r="W124" i="42" s="1"/>
  <c r="Q49" i="42"/>
  <c r="V54" i="42" s="1"/>
  <c r="W54" i="42" s="1"/>
  <c r="F5" i="42" l="1"/>
  <c r="F50" i="39" s="1"/>
  <c r="I125" i="39"/>
  <c r="I119" i="39"/>
  <c r="I53" i="39"/>
  <c r="I71" i="39"/>
  <c r="F53" i="44"/>
  <c r="J52" i="44"/>
  <c r="I38" i="39"/>
  <c r="I115" i="39"/>
  <c r="I83" i="39"/>
  <c r="I79" i="39"/>
  <c r="I85" i="39"/>
  <c r="I133" i="39"/>
  <c r="I59" i="39"/>
  <c r="I151" i="39"/>
  <c r="I91" i="39"/>
  <c r="I47" i="39"/>
  <c r="I55" i="39"/>
  <c r="I139" i="39"/>
  <c r="I49" i="39"/>
  <c r="I89" i="39"/>
  <c r="I121" i="39"/>
  <c r="I145" i="39"/>
  <c r="I103" i="39"/>
  <c r="I61" i="39"/>
  <c r="I107" i="39"/>
  <c r="I95" i="39"/>
  <c r="I39" i="39"/>
  <c r="I113" i="39"/>
  <c r="I149" i="39"/>
  <c r="I67" i="39"/>
  <c r="I143" i="39"/>
  <c r="I65" i="39"/>
  <c r="I101" i="39"/>
  <c r="I127" i="39"/>
  <c r="I32" i="39"/>
  <c r="I137" i="39"/>
  <c r="I43" i="39"/>
  <c r="I131" i="39"/>
  <c r="I77" i="39"/>
  <c r="I109" i="39"/>
  <c r="I41" i="39"/>
  <c r="I73" i="39"/>
  <c r="I33" i="39"/>
  <c r="W21" i="42"/>
  <c r="V27" i="42"/>
  <c r="W19" i="42"/>
  <c r="V25" i="42"/>
  <c r="W20" i="42"/>
  <c r="V26" i="42"/>
  <c r="F6" i="42" l="1"/>
  <c r="F56" i="39" s="1"/>
  <c r="I46" i="39"/>
  <c r="I44" i="39"/>
  <c r="I45" i="39"/>
  <c r="F54" i="44"/>
  <c r="J53" i="44"/>
  <c r="W26" i="42"/>
  <c r="V32" i="42"/>
  <c r="W25" i="42"/>
  <c r="V31" i="42"/>
  <c r="V33" i="42"/>
  <c r="W27" i="42"/>
  <c r="F7" i="42" l="1"/>
  <c r="F8" i="42" s="1"/>
  <c r="F55" i="44"/>
  <c r="J54" i="44"/>
  <c r="I52" i="39"/>
  <c r="I50" i="39"/>
  <c r="I51" i="39"/>
  <c r="V39" i="42"/>
  <c r="W33" i="42"/>
  <c r="W31" i="42"/>
  <c r="V37" i="42"/>
  <c r="W32" i="42"/>
  <c r="V38" i="42"/>
  <c r="F62" i="39" l="1"/>
  <c r="I56" i="39"/>
  <c r="I57" i="39"/>
  <c r="I58" i="39"/>
  <c r="F56" i="44"/>
  <c r="J55" i="44"/>
  <c r="F9" i="42"/>
  <c r="F68" i="39"/>
  <c r="W37" i="42"/>
  <c r="V43" i="42"/>
  <c r="V44" i="42"/>
  <c r="W38" i="42"/>
  <c r="W39" i="42"/>
  <c r="V45" i="42"/>
  <c r="F57" i="44" l="1"/>
  <c r="J56" i="44"/>
  <c r="I64" i="39"/>
  <c r="I63" i="39"/>
  <c r="I62" i="39"/>
  <c r="V50" i="42"/>
  <c r="W44" i="42"/>
  <c r="V49" i="42"/>
  <c r="W43" i="42"/>
  <c r="V51" i="42"/>
  <c r="W45" i="42"/>
  <c r="F10" i="42"/>
  <c r="F74" i="39"/>
  <c r="I70" i="39" l="1"/>
  <c r="I68" i="39"/>
  <c r="I69" i="39"/>
  <c r="F58" i="44"/>
  <c r="J57" i="44"/>
  <c r="W51" i="42"/>
  <c r="V57" i="42"/>
  <c r="V55" i="42"/>
  <c r="W49" i="42"/>
  <c r="F80" i="39"/>
  <c r="F11" i="42"/>
  <c r="V56" i="42"/>
  <c r="W50" i="42"/>
  <c r="F59" i="44" l="1"/>
  <c r="J58" i="44"/>
  <c r="I74" i="39"/>
  <c r="I75" i="39"/>
  <c r="I76" i="39"/>
  <c r="F12" i="42"/>
  <c r="F86" i="39"/>
  <c r="V61" i="42"/>
  <c r="W55" i="42"/>
  <c r="W57" i="42"/>
  <c r="V63" i="42"/>
  <c r="W56" i="42"/>
  <c r="V62" i="42"/>
  <c r="I82" i="39" l="1"/>
  <c r="I80" i="39"/>
  <c r="I81" i="39"/>
  <c r="F60" i="44"/>
  <c r="J59" i="44"/>
  <c r="W63" i="42"/>
  <c r="V69" i="42"/>
  <c r="V68" i="42"/>
  <c r="W62" i="42"/>
  <c r="V67" i="42"/>
  <c r="W61" i="42"/>
  <c r="F13" i="42"/>
  <c r="F92" i="39"/>
  <c r="F61" i="44" l="1"/>
  <c r="J60" i="44"/>
  <c r="I86" i="39"/>
  <c r="I87" i="39"/>
  <c r="I88" i="39"/>
  <c r="W69" i="42"/>
  <c r="V75" i="42"/>
  <c r="V73" i="42"/>
  <c r="W67" i="42"/>
  <c r="F14" i="42"/>
  <c r="F98" i="39"/>
  <c r="W68" i="42"/>
  <c r="V74" i="42"/>
  <c r="I93" i="39" l="1"/>
  <c r="I92" i="39"/>
  <c r="I94" i="39"/>
  <c r="F62" i="44"/>
  <c r="J61" i="44"/>
  <c r="W74" i="42"/>
  <c r="V80" i="42"/>
  <c r="W73" i="42"/>
  <c r="V79" i="42"/>
  <c r="V81" i="42"/>
  <c r="W75" i="42"/>
  <c r="F104" i="39"/>
  <c r="F15" i="42"/>
  <c r="F63" i="44" l="1"/>
  <c r="J62" i="44"/>
  <c r="I100" i="39"/>
  <c r="I98" i="39"/>
  <c r="I99" i="39"/>
  <c r="W81" i="42"/>
  <c r="V87" i="42"/>
  <c r="F16" i="42"/>
  <c r="F110" i="39"/>
  <c r="W80" i="42"/>
  <c r="V86" i="42"/>
  <c r="W79" i="42"/>
  <c r="V85" i="42"/>
  <c r="I106" i="39" l="1"/>
  <c r="I104" i="39"/>
  <c r="I105" i="39"/>
  <c r="F64" i="44"/>
  <c r="J63" i="44"/>
  <c r="W87" i="42"/>
  <c r="V93" i="42"/>
  <c r="V91" i="42"/>
  <c r="W85" i="42"/>
  <c r="V92" i="42"/>
  <c r="W86" i="42"/>
  <c r="F17" i="42"/>
  <c r="F116" i="39"/>
  <c r="F65" i="44" l="1"/>
  <c r="J64" i="44"/>
  <c r="I111" i="39"/>
  <c r="I110" i="39"/>
  <c r="I112" i="39"/>
  <c r="F18" i="42"/>
  <c r="F122" i="39"/>
  <c r="V98" i="42"/>
  <c r="W92" i="42"/>
  <c r="V97" i="42"/>
  <c r="W91" i="42"/>
  <c r="W93" i="42"/>
  <c r="V99" i="42"/>
  <c r="I116" i="39" l="1"/>
  <c r="I118" i="39"/>
  <c r="I117" i="39"/>
  <c r="F66" i="44"/>
  <c r="J65" i="44"/>
  <c r="V105" i="42"/>
  <c r="W99" i="42"/>
  <c r="W98" i="42"/>
  <c r="V104" i="42"/>
  <c r="V103" i="42"/>
  <c r="W97" i="42"/>
  <c r="F128" i="39"/>
  <c r="F19" i="42"/>
  <c r="F67" i="44" l="1"/>
  <c r="J66" i="44"/>
  <c r="I122" i="39"/>
  <c r="I123" i="39"/>
  <c r="I124" i="39"/>
  <c r="F20" i="42"/>
  <c r="F134" i="39"/>
  <c r="V109" i="42"/>
  <c r="W103" i="42"/>
  <c r="V110" i="42"/>
  <c r="W104" i="42"/>
  <c r="W105" i="42"/>
  <c r="V111" i="42"/>
  <c r="I130" i="39" l="1"/>
  <c r="I129" i="39"/>
  <c r="I128" i="39"/>
  <c r="F68" i="44"/>
  <c r="J67" i="44"/>
  <c r="W111" i="42"/>
  <c r="V117" i="42"/>
  <c r="W109" i="42"/>
  <c r="V115" i="42"/>
  <c r="V116" i="42"/>
  <c r="W110" i="42"/>
  <c r="F140" i="39"/>
  <c r="F21" i="42"/>
  <c r="F69" i="44" l="1"/>
  <c r="J68" i="44"/>
  <c r="I135" i="39"/>
  <c r="I134" i="39"/>
  <c r="I136" i="39"/>
  <c r="V122" i="42"/>
  <c r="W116" i="42"/>
  <c r="F22" i="42"/>
  <c r="F146" i="39"/>
  <c r="V123" i="42"/>
  <c r="W117" i="42"/>
  <c r="W115" i="42"/>
  <c r="V121" i="42"/>
  <c r="F23" i="42" l="1"/>
  <c r="F152" i="39"/>
  <c r="I142" i="39"/>
  <c r="I140" i="39"/>
  <c r="I141" i="39"/>
  <c r="F70" i="44"/>
  <c r="J69" i="44"/>
  <c r="V127" i="42"/>
  <c r="W121" i="42"/>
  <c r="W123" i="42"/>
  <c r="V129" i="42"/>
  <c r="V128" i="42"/>
  <c r="W122" i="42"/>
  <c r="F24" i="42" l="1"/>
  <c r="F158" i="39"/>
  <c r="F71" i="44"/>
  <c r="J70" i="44"/>
  <c r="I147" i="39"/>
  <c r="I148" i="39"/>
  <c r="I146" i="39"/>
  <c r="V134" i="42"/>
  <c r="W134" i="42" s="1"/>
  <c r="W128" i="42"/>
  <c r="V135" i="42"/>
  <c r="W135" i="42" s="1"/>
  <c r="W129" i="42"/>
  <c r="V133" i="42"/>
  <c r="W133" i="42" s="1"/>
  <c r="W127" i="42"/>
  <c r="F25" i="42" l="1"/>
  <c r="F164" i="39"/>
  <c r="F72" i="44"/>
  <c r="J71" i="44"/>
  <c r="F26" i="42" l="1"/>
  <c r="F27" i="42" s="1"/>
  <c r="F28" i="42" s="1"/>
  <c r="F29" i="42" s="1"/>
  <c r="F30" i="42" s="1"/>
  <c r="F31" i="42" s="1"/>
  <c r="F32" i="42" s="1"/>
  <c r="F33" i="42" s="1"/>
  <c r="F34" i="42" s="1"/>
  <c r="F35" i="42" s="1"/>
  <c r="F36" i="42" s="1"/>
  <c r="F37" i="42" s="1"/>
  <c r="F38" i="42" s="1"/>
  <c r="F39" i="42" s="1"/>
  <c r="F40" i="42" s="1"/>
  <c r="F41" i="42" s="1"/>
  <c r="F42" i="42" s="1"/>
  <c r="F43" i="42" s="1"/>
  <c r="F44" i="42" s="1"/>
  <c r="F45" i="42" s="1"/>
  <c r="F46" i="42" s="1"/>
  <c r="F47" i="42" s="1"/>
  <c r="F48" i="42" s="1"/>
  <c r="F49" i="42" s="1"/>
  <c r="F50" i="42" s="1"/>
  <c r="F51" i="42" s="1"/>
  <c r="F52" i="42" s="1"/>
  <c r="F53" i="42" s="1"/>
  <c r="F54" i="42" s="1"/>
  <c r="F55" i="42" s="1"/>
  <c r="F56" i="42" s="1"/>
  <c r="F57" i="42" s="1"/>
  <c r="F58" i="42" s="1"/>
  <c r="F59" i="42" s="1"/>
  <c r="F60" i="42" s="1"/>
  <c r="F61" i="42" s="1"/>
  <c r="F62" i="42" s="1"/>
  <c r="F63" i="42" s="1"/>
  <c r="F64" i="42" s="1"/>
  <c r="F65" i="42" s="1"/>
  <c r="F66" i="42" s="1"/>
  <c r="F67" i="42" s="1"/>
  <c r="F68" i="42" s="1"/>
  <c r="F69" i="42" s="1"/>
  <c r="F70" i="42" s="1"/>
  <c r="F71" i="42" s="1"/>
  <c r="F72" i="42" s="1"/>
  <c r="F73" i="42" s="1"/>
  <c r="F74" i="42" s="1"/>
  <c r="F75" i="42" s="1"/>
  <c r="F76" i="42" s="1"/>
  <c r="F77" i="42" s="1"/>
  <c r="F78" i="42" s="1"/>
  <c r="F79" i="42" s="1"/>
  <c r="F80" i="42" s="1"/>
  <c r="F81" i="42" s="1"/>
  <c r="F82" i="42" s="1"/>
  <c r="F83" i="42" s="1"/>
  <c r="F84" i="42" s="1"/>
  <c r="F85" i="42" s="1"/>
  <c r="F86" i="42" s="1"/>
  <c r="F87" i="42" s="1"/>
  <c r="F88" i="42" s="1"/>
  <c r="F89" i="42" s="1"/>
  <c r="F90" i="42" s="1"/>
  <c r="F91" i="42" s="1"/>
  <c r="F92" i="42" s="1"/>
  <c r="F93" i="42" s="1"/>
  <c r="F94" i="42" s="1"/>
  <c r="F95" i="42" s="1"/>
  <c r="F96" i="42" s="1"/>
  <c r="F97" i="42" s="1"/>
  <c r="F98" i="42" s="1"/>
  <c r="F99" i="42" s="1"/>
  <c r="F100" i="42" s="1"/>
  <c r="F101" i="42" s="1"/>
  <c r="F102" i="42" s="1"/>
  <c r="F103" i="42" s="1"/>
  <c r="F104" i="42" s="1"/>
  <c r="F105" i="42" s="1"/>
  <c r="F106" i="42" s="1"/>
  <c r="F107" i="42" s="1"/>
  <c r="F108" i="42" s="1"/>
  <c r="F109" i="42" s="1"/>
  <c r="F110" i="42" s="1"/>
  <c r="F111" i="42" s="1"/>
  <c r="F112" i="42" s="1"/>
  <c r="F113" i="42" s="1"/>
  <c r="F114" i="42" s="1"/>
  <c r="F115" i="42" s="1"/>
  <c r="F116" i="42" s="1"/>
  <c r="F117" i="42" s="1"/>
  <c r="F118" i="42" s="1"/>
  <c r="F119" i="42" s="1"/>
  <c r="F120" i="42" s="1"/>
  <c r="F121" i="42" s="1"/>
  <c r="F122" i="42" s="1"/>
  <c r="F123" i="42" s="1"/>
  <c r="F124" i="42" s="1"/>
  <c r="F125" i="42" s="1"/>
  <c r="F126" i="42" s="1"/>
  <c r="F127" i="42" s="1"/>
  <c r="F128" i="42" s="1"/>
  <c r="F129" i="42" s="1"/>
  <c r="F130" i="42" s="1"/>
  <c r="F131" i="42" s="1"/>
  <c r="F132" i="42" s="1"/>
  <c r="F133" i="42" s="1"/>
  <c r="F134" i="42" s="1"/>
  <c r="F135" i="42" s="1"/>
  <c r="F136" i="42" s="1"/>
  <c r="F137" i="42" s="1"/>
  <c r="F138" i="42" s="1"/>
  <c r="F139" i="42" s="1"/>
  <c r="F140" i="42" s="1"/>
  <c r="F141" i="42" s="1"/>
  <c r="F142" i="42" s="1"/>
  <c r="F143" i="42" s="1"/>
  <c r="F144" i="42" s="1"/>
  <c r="F145" i="42" s="1"/>
  <c r="F146" i="42" s="1"/>
  <c r="F147" i="42" s="1"/>
  <c r="F148" i="42" s="1"/>
  <c r="F149" i="42" s="1"/>
  <c r="F150" i="42" s="1"/>
  <c r="F151" i="42" s="1"/>
  <c r="F152" i="42" s="1"/>
  <c r="F153" i="42" s="1"/>
  <c r="F154" i="42" s="1"/>
  <c r="F155" i="42" s="1"/>
  <c r="F156" i="42" s="1"/>
  <c r="F157" i="42" s="1"/>
  <c r="F158" i="42" s="1"/>
  <c r="F159" i="42" s="1"/>
  <c r="F160" i="42" s="1"/>
  <c r="F161" i="42" s="1"/>
  <c r="F162" i="42" s="1"/>
  <c r="F163" i="42" s="1"/>
  <c r="F164" i="42" s="1"/>
  <c r="F165" i="42" s="1"/>
  <c r="F166" i="42" s="1"/>
  <c r="F167" i="42" s="1"/>
  <c r="F168" i="42" s="1"/>
  <c r="F169" i="42" s="1"/>
  <c r="F170" i="42" s="1"/>
  <c r="F171" i="42" s="1"/>
  <c r="F172" i="42" s="1"/>
  <c r="F173" i="42" s="1"/>
  <c r="F174" i="42" s="1"/>
  <c r="F175" i="42" s="1"/>
  <c r="F176" i="42" s="1"/>
  <c r="F177" i="42" s="1"/>
  <c r="F178" i="42" s="1"/>
  <c r="F179" i="42" s="1"/>
  <c r="F180" i="42" s="1"/>
  <c r="F181" i="42" s="1"/>
  <c r="F182" i="42" s="1"/>
  <c r="F183" i="42" s="1"/>
  <c r="F184" i="42" s="1"/>
  <c r="F185" i="42" s="1"/>
  <c r="F186" i="42" s="1"/>
  <c r="F187" i="42" s="1"/>
  <c r="F188" i="42" s="1"/>
  <c r="F189" i="42" s="1"/>
  <c r="F190" i="42" s="1"/>
  <c r="F191" i="42" s="1"/>
  <c r="F192" i="42" s="1"/>
  <c r="F193" i="42" s="1"/>
  <c r="F194" i="42" s="1"/>
  <c r="F195" i="42" s="1"/>
  <c r="F196" i="42" s="1"/>
  <c r="F197" i="42" s="1"/>
  <c r="F198" i="42" s="1"/>
  <c r="F199" i="42" s="1"/>
  <c r="F200" i="42" s="1"/>
  <c r="F201" i="42" s="1"/>
  <c r="F202" i="42" s="1"/>
  <c r="F203" i="42" s="1"/>
  <c r="F204" i="42" s="1"/>
  <c r="F205" i="42" s="1"/>
  <c r="F206" i="42" s="1"/>
  <c r="F207" i="42" s="1"/>
  <c r="F208" i="42" s="1"/>
  <c r="F209" i="42" s="1"/>
  <c r="F210" i="42" s="1"/>
  <c r="F211" i="42" s="1"/>
  <c r="F212" i="42" s="1"/>
  <c r="F213" i="42" s="1"/>
  <c r="F214" i="42" s="1"/>
  <c r="F215" i="42" s="1"/>
  <c r="F216" i="42" s="1"/>
  <c r="F217" i="42" s="1"/>
  <c r="F218" i="42" s="1"/>
  <c r="F219" i="42" s="1"/>
  <c r="F220" i="42" s="1"/>
  <c r="F221" i="42" s="1"/>
  <c r="F222" i="42" s="1"/>
  <c r="F223" i="42" s="1"/>
  <c r="F224" i="42" s="1"/>
  <c r="F225" i="42" s="1"/>
  <c r="F226" i="42" s="1"/>
  <c r="F227" i="42" s="1"/>
  <c r="F228" i="42" s="1"/>
  <c r="F229" i="42" s="1"/>
  <c r="F230" i="42" s="1"/>
  <c r="F231" i="42" s="1"/>
  <c r="F232" i="42" s="1"/>
  <c r="F233" i="42" s="1"/>
  <c r="F234" i="42" s="1"/>
  <c r="F235" i="42" s="1"/>
  <c r="F236" i="42" s="1"/>
  <c r="F237" i="42" s="1"/>
  <c r="F238" i="42" s="1"/>
  <c r="F239" i="42" s="1"/>
  <c r="F240" i="42" s="1"/>
  <c r="F241" i="42" s="1"/>
  <c r="F242" i="42" s="1"/>
  <c r="F243" i="42" s="1"/>
  <c r="F244" i="42" s="1"/>
  <c r="F245" i="42" s="1"/>
  <c r="F246" i="42" s="1"/>
  <c r="F247" i="42" s="1"/>
  <c r="F248" i="42" s="1"/>
  <c r="F249" i="42" s="1"/>
  <c r="F250" i="42" s="1"/>
  <c r="F251" i="42" s="1"/>
  <c r="F252" i="42" s="1"/>
  <c r="F253" i="42" s="1"/>
  <c r="F254" i="42" s="1"/>
  <c r="F255" i="42" s="1"/>
  <c r="F256" i="42" s="1"/>
  <c r="F257" i="42" s="1"/>
  <c r="F258" i="42" s="1"/>
  <c r="F259" i="42" s="1"/>
  <c r="F260" i="42" s="1"/>
  <c r="F261" i="42" s="1"/>
  <c r="F262" i="42" s="1"/>
  <c r="F263" i="42" s="1"/>
  <c r="F264" i="42" s="1"/>
  <c r="F265" i="42" s="1"/>
  <c r="F266" i="42" s="1"/>
  <c r="F267" i="42" s="1"/>
  <c r="F268" i="42" s="1"/>
  <c r="F269" i="42" s="1"/>
  <c r="F270" i="42" s="1"/>
  <c r="F271" i="42" s="1"/>
  <c r="F272" i="42" s="1"/>
  <c r="F273" i="42" s="1"/>
  <c r="F274" i="42" s="1"/>
  <c r="F275" i="42" s="1"/>
  <c r="F276" i="42" s="1"/>
  <c r="F277" i="42" s="1"/>
  <c r="F278" i="42" s="1"/>
  <c r="F279" i="42" s="1"/>
  <c r="F280" i="42" s="1"/>
  <c r="F281" i="42" s="1"/>
  <c r="F282" i="42" s="1"/>
  <c r="F283" i="42" s="1"/>
  <c r="F284" i="42" s="1"/>
  <c r="F285" i="42" s="1"/>
  <c r="F286" i="42" s="1"/>
  <c r="F287" i="42" s="1"/>
  <c r="F288" i="42" s="1"/>
  <c r="F289" i="42" s="1"/>
  <c r="F290" i="42" s="1"/>
  <c r="F291" i="42" s="1"/>
  <c r="F292" i="42" s="1"/>
  <c r="F293" i="42" s="1"/>
  <c r="F294" i="42" s="1"/>
  <c r="F295" i="42" s="1"/>
  <c r="F296" i="42" s="1"/>
  <c r="F297" i="42" s="1"/>
  <c r="F298" i="42" s="1"/>
  <c r="F299" i="42" s="1"/>
  <c r="F300" i="42" s="1"/>
  <c r="F301" i="42" s="1"/>
  <c r="F302" i="42" s="1"/>
  <c r="F303" i="42" s="1"/>
  <c r="F304" i="42" s="1"/>
  <c r="F305" i="42" s="1"/>
  <c r="F306" i="42" s="1"/>
  <c r="F307" i="42" s="1"/>
  <c r="F308" i="42" s="1"/>
  <c r="F309" i="42" s="1"/>
  <c r="F310" i="42" s="1"/>
  <c r="F311" i="42" s="1"/>
  <c r="F312" i="42" s="1"/>
  <c r="F313" i="42" s="1"/>
  <c r="F314" i="42" s="1"/>
  <c r="F315" i="42" s="1"/>
  <c r="F316" i="42" s="1"/>
  <c r="F317" i="42" s="1"/>
  <c r="F318" i="42" s="1"/>
  <c r="F319" i="42" s="1"/>
  <c r="F320" i="42" s="1"/>
  <c r="F321" i="42" s="1"/>
  <c r="F322" i="42" s="1"/>
  <c r="F323" i="42" s="1"/>
  <c r="F324" i="42" s="1"/>
  <c r="F325" i="42" s="1"/>
  <c r="F326" i="42" s="1"/>
  <c r="F327" i="42" s="1"/>
  <c r="F328" i="42" s="1"/>
  <c r="F329" i="42" s="1"/>
  <c r="F330" i="42" s="1"/>
  <c r="F331" i="42" s="1"/>
  <c r="F332" i="42" s="1"/>
  <c r="F333" i="42" s="1"/>
  <c r="F334" i="42" s="1"/>
  <c r="F335" i="42" s="1"/>
  <c r="F336" i="42" s="1"/>
  <c r="F337" i="42" s="1"/>
  <c r="F338" i="42" s="1"/>
  <c r="F339" i="42" s="1"/>
  <c r="F340" i="42" s="1"/>
  <c r="F341" i="42" s="1"/>
  <c r="F342" i="42" s="1"/>
  <c r="F343" i="42" s="1"/>
  <c r="F344" i="42" s="1"/>
  <c r="F345" i="42" s="1"/>
  <c r="F346" i="42" s="1"/>
  <c r="F347" i="42" s="1"/>
  <c r="F348" i="42" s="1"/>
  <c r="F349" i="42" s="1"/>
  <c r="F350" i="42" s="1"/>
  <c r="F351" i="42" s="1"/>
  <c r="F352" i="42" s="1"/>
  <c r="F353" i="42" s="1"/>
  <c r="F354" i="42" s="1"/>
  <c r="F355" i="42" s="1"/>
  <c r="F356" i="42" s="1"/>
  <c r="F357" i="42" s="1"/>
  <c r="F358" i="42" s="1"/>
  <c r="F359" i="42" s="1"/>
  <c r="F360" i="42" s="1"/>
  <c r="F361" i="42" s="1"/>
  <c r="F362" i="42" s="1"/>
  <c r="F363" i="42" s="1"/>
  <c r="F364" i="42" s="1"/>
  <c r="F365" i="42" s="1"/>
  <c r="F366" i="42" s="1"/>
  <c r="F367" i="42" s="1"/>
  <c r="F368" i="42" s="1"/>
  <c r="F369" i="42" s="1"/>
  <c r="F370" i="42" s="1"/>
  <c r="F371" i="42" s="1"/>
  <c r="F372" i="42" s="1"/>
  <c r="F373" i="42" s="1"/>
  <c r="F374" i="42" s="1"/>
  <c r="F375" i="42" s="1"/>
  <c r="F376" i="42" s="1"/>
  <c r="F377" i="42" s="1"/>
  <c r="F378" i="42" s="1"/>
  <c r="F379" i="42" s="1"/>
  <c r="F380" i="42" s="1"/>
  <c r="F381" i="42" s="1"/>
  <c r="F382" i="42" s="1"/>
  <c r="F383" i="42" s="1"/>
  <c r="F384" i="42" s="1"/>
  <c r="F385" i="42" s="1"/>
  <c r="F386" i="42" s="1"/>
  <c r="F387" i="42" s="1"/>
  <c r="F388" i="42" s="1"/>
  <c r="F389" i="42" s="1"/>
  <c r="F390" i="42" s="1"/>
  <c r="F391" i="42" s="1"/>
  <c r="F392" i="42" s="1"/>
  <c r="F393" i="42" s="1"/>
  <c r="F394" i="42" s="1"/>
  <c r="F395" i="42" s="1"/>
  <c r="F396" i="42" s="1"/>
  <c r="F397" i="42" s="1"/>
  <c r="F398" i="42" s="1"/>
  <c r="F399" i="42" s="1"/>
  <c r="F400" i="42" s="1"/>
  <c r="F401" i="42" s="1"/>
  <c r="F170" i="39"/>
  <c r="F73" i="44"/>
  <c r="J72" i="44"/>
  <c r="F74" i="44" l="1"/>
  <c r="J73" i="44"/>
  <c r="F75" i="44" l="1"/>
  <c r="J74" i="44"/>
  <c r="F76" i="44" l="1"/>
  <c r="J75" i="44"/>
  <c r="F77" i="44" l="1"/>
  <c r="J76" i="44"/>
  <c r="F78" i="44" l="1"/>
  <c r="J77" i="44"/>
  <c r="F79" i="44" l="1"/>
  <c r="J78" i="44"/>
  <c r="F80" i="44" l="1"/>
  <c r="J79" i="44"/>
  <c r="F81" i="44" l="1"/>
  <c r="J80" i="44"/>
  <c r="F82" i="44" l="1"/>
  <c r="J81" i="44"/>
  <c r="F83" i="44" l="1"/>
  <c r="J82" i="44"/>
  <c r="F84" i="44" l="1"/>
  <c r="J83" i="44"/>
  <c r="F85" i="44" l="1"/>
  <c r="J84" i="44"/>
  <c r="F86" i="44" l="1"/>
  <c r="J85" i="44"/>
  <c r="F87" i="44" l="1"/>
  <c r="J86" i="44"/>
  <c r="F88" i="44" l="1"/>
  <c r="J87" i="44"/>
  <c r="F89" i="44" l="1"/>
  <c r="J88" i="44"/>
  <c r="F90" i="44" l="1"/>
  <c r="J89" i="44"/>
  <c r="J92" i="44" l="1"/>
  <c r="J95" i="44"/>
  <c r="J101" i="44"/>
  <c r="J96" i="44"/>
  <c r="J91" i="44"/>
  <c r="J93" i="44"/>
  <c r="J102" i="44"/>
  <c r="J90" i="44"/>
  <c r="J97" i="44"/>
  <c r="J94" i="44"/>
  <c r="J98" i="44"/>
  <c r="J99" i="44"/>
  <c r="J100" i="44"/>
</calcChain>
</file>

<file path=xl/sharedStrings.xml><?xml version="1.0" encoding="utf-8"?>
<sst xmlns="http://schemas.openxmlformats.org/spreadsheetml/2006/main" count="6297" uniqueCount="2137">
  <si>
    <t>Substance Use Disorder (SUD)</t>
  </si>
  <si>
    <t>Note: PRA Disclosure Statement to be added here</t>
  </si>
  <si>
    <t>blank row</t>
  </si>
  <si>
    <t>Serious Mental Illness and Serious Emotional Disturbance (SMI/SED)</t>
  </si>
  <si>
    <t>end of worksheet</t>
  </si>
  <si>
    <r>
      <t>Medicaid Section 1115 SUD and SMI/SED Demonstration Components Monitoring Protocol (Part A) - SUD Planned Metrics (Version 1.0)</t>
    </r>
    <r>
      <rPr>
        <b/>
        <vertAlign val="superscript"/>
        <sz val="11"/>
        <color theme="1"/>
        <rFont val="Times New Roman"/>
        <family val="1"/>
      </rPr>
      <t>a</t>
    </r>
  </si>
  <si>
    <t>State</t>
  </si>
  <si>
    <t>Massachussets</t>
  </si>
  <si>
    <t>Demonstration Name</t>
  </si>
  <si>
    <t>Table: Substance Use Disorder Demonstration Planned Metrics</t>
  </si>
  <si>
    <t>Standard information on CMS-provided metrics</t>
  </si>
  <si>
    <t>Baseline, annual goals, and demonstration target</t>
  </si>
  <si>
    <t>Alignment with CMS-provided technical specifications manual</t>
  </si>
  <si>
    <t>Phased-in metrics reporting</t>
  </si>
  <si>
    <r>
      <rPr>
        <b/>
        <sz val="1"/>
        <color rgb="FF6C6F70"/>
        <rFont val="Times New Roman"/>
        <family val="1"/>
      </rPr>
      <t>Standard information on CMS-provided metrics</t>
    </r>
    <r>
      <rPr>
        <b/>
        <sz val="11"/>
        <color theme="0"/>
        <rFont val="Times New Roman"/>
        <family val="1"/>
      </rPr>
      <t xml:space="preserve">
#</t>
    </r>
  </si>
  <si>
    <r>
      <rPr>
        <b/>
        <sz val="1"/>
        <color rgb="FF6C6F70"/>
        <rFont val="Times New Roman"/>
        <family val="1"/>
      </rPr>
      <t>Standard information on CMS-provided metrics</t>
    </r>
    <r>
      <rPr>
        <b/>
        <sz val="11"/>
        <color theme="0"/>
        <rFont val="Times New Roman"/>
        <family val="1"/>
      </rPr>
      <t xml:space="preserve">
Metric name</t>
    </r>
  </si>
  <si>
    <r>
      <rPr>
        <b/>
        <sz val="1"/>
        <color rgb="FF6C6F70"/>
        <rFont val="Times New Roman"/>
        <family val="1"/>
      </rPr>
      <t>Standard information on CMS-provided metrics</t>
    </r>
    <r>
      <rPr>
        <b/>
        <sz val="11"/>
        <color theme="0"/>
        <rFont val="Times New Roman"/>
        <family val="1"/>
      </rPr>
      <t xml:space="preserve">
Metric description</t>
    </r>
  </si>
  <si>
    <r>
      <rPr>
        <b/>
        <sz val="1"/>
        <color rgb="FF6C6F70"/>
        <rFont val="Times New Roman"/>
        <family val="1"/>
      </rPr>
      <t>Standard information on CMS-provided metrics</t>
    </r>
    <r>
      <rPr>
        <b/>
        <sz val="11"/>
        <color theme="0"/>
        <rFont val="Times New Roman"/>
        <family val="1"/>
      </rPr>
      <t xml:space="preserve">
Milestone or reporting 
topic</t>
    </r>
    <r>
      <rPr>
        <b/>
        <vertAlign val="superscript"/>
        <sz val="11"/>
        <color theme="0"/>
        <rFont val="Times New Roman"/>
        <family val="1"/>
      </rPr>
      <t>b</t>
    </r>
  </si>
  <si>
    <r>
      <rPr>
        <b/>
        <sz val="1"/>
        <color rgb="FF6C6F70"/>
        <rFont val="Times New Roman"/>
        <family val="1"/>
      </rPr>
      <t>Standard information on CMS-provided metrics</t>
    </r>
    <r>
      <rPr>
        <b/>
        <sz val="11"/>
        <color theme="0"/>
        <rFont val="Times New Roman"/>
        <family val="1"/>
      </rPr>
      <t xml:space="preserve">
Metric type</t>
    </r>
  </si>
  <si>
    <r>
      <rPr>
        <b/>
        <sz val="1"/>
        <color rgb="FF6C6F70"/>
        <rFont val="Times New Roman"/>
        <family val="1"/>
      </rPr>
      <t>Standard information on CMS-provided metrics</t>
    </r>
    <r>
      <rPr>
        <b/>
        <sz val="11"/>
        <color theme="0"/>
        <rFont val="Times New Roman"/>
        <family val="1"/>
      </rPr>
      <t xml:space="preserve">
Reporting 
category</t>
    </r>
  </si>
  <si>
    <r>
      <rPr>
        <b/>
        <sz val="1"/>
        <color rgb="FF6C6F70"/>
        <rFont val="Times New Roman"/>
        <family val="1"/>
      </rPr>
      <t>Standard information on CMS-provided metrics</t>
    </r>
    <r>
      <rPr>
        <b/>
        <sz val="11"/>
        <color theme="0"/>
        <rFont val="Times New Roman"/>
        <family val="1"/>
      </rPr>
      <t xml:space="preserve">
Data 
source</t>
    </r>
  </si>
  <si>
    <r>
      <rPr>
        <b/>
        <sz val="1"/>
        <color rgb="FF6C6F70"/>
        <rFont val="Times New Roman"/>
        <family val="1"/>
      </rPr>
      <t>Standard information on CMS-provided metrics</t>
    </r>
    <r>
      <rPr>
        <b/>
        <sz val="11"/>
        <color theme="0"/>
        <rFont val="Times New Roman"/>
        <family val="1"/>
      </rPr>
      <t xml:space="preserve">
Measurement 
period</t>
    </r>
  </si>
  <si>
    <r>
      <rPr>
        <b/>
        <sz val="1"/>
        <color rgb="FF6C6F70"/>
        <rFont val="Times New Roman"/>
        <family val="1"/>
      </rPr>
      <t>Standard information on CMS-provided metrics</t>
    </r>
    <r>
      <rPr>
        <b/>
        <sz val="11"/>
        <color theme="0"/>
        <rFont val="Times New Roman"/>
        <family val="1"/>
      </rPr>
      <t xml:space="preserve">
Reporting 
frequency</t>
    </r>
  </si>
  <si>
    <r>
      <rPr>
        <b/>
        <sz val="1"/>
        <color rgb="FF6C6F70"/>
        <rFont val="Times New Roman"/>
        <family val="1"/>
      </rPr>
      <t>Standard information on CMS-provided metrics</t>
    </r>
    <r>
      <rPr>
        <b/>
        <sz val="11"/>
        <color theme="0"/>
        <rFont val="Times New Roman"/>
        <family val="1"/>
      </rPr>
      <t xml:space="preserve">
Reporting 
priority</t>
    </r>
  </si>
  <si>
    <r>
      <rPr>
        <b/>
        <sz val="1"/>
        <color rgb="FF6C6F70"/>
        <rFont val="Times New Roman"/>
        <family val="1"/>
      </rPr>
      <t>Standard information on CMS-provided metrics</t>
    </r>
    <r>
      <rPr>
        <b/>
        <sz val="11"/>
        <color theme="0"/>
        <rFont val="Times New Roman"/>
        <family val="1"/>
      </rPr>
      <t xml:space="preserve">
State will 
report (Y/N)</t>
    </r>
  </si>
  <si>
    <r>
      <rPr>
        <b/>
        <sz val="1"/>
        <color rgb="FF6C6F70"/>
        <rFont val="Times New Roman"/>
        <family val="1"/>
      </rPr>
      <t>Baseline, annual goals, and demonstration target</t>
    </r>
    <r>
      <rPr>
        <b/>
        <sz val="11"/>
        <color theme="0"/>
        <rFont val="Times New Roman"/>
        <family val="1"/>
      </rPr>
      <t xml:space="preserve">
Baseline period (MM/DD/YYYY-MM/DD/YYYY)</t>
    </r>
  </si>
  <si>
    <r>
      <rPr>
        <b/>
        <sz val="1"/>
        <color rgb="FF6C6F70"/>
        <rFont val="Times New Roman"/>
        <family val="1"/>
      </rPr>
      <t>Baseline, annual goals, and demonstration target</t>
    </r>
    <r>
      <rPr>
        <b/>
        <sz val="11"/>
        <color theme="0"/>
        <rFont val="Times New Roman"/>
        <family val="1"/>
      </rPr>
      <t xml:space="preserve">
Annual goal</t>
    </r>
  </si>
  <si>
    <r>
      <rPr>
        <b/>
        <sz val="1"/>
        <color rgb="FF6C6F70"/>
        <rFont val="Times New Roman"/>
        <family val="1"/>
      </rPr>
      <t xml:space="preserve">Baseline, annual goals, and demonstration target
</t>
    </r>
    <r>
      <rPr>
        <b/>
        <sz val="11"/>
        <color theme="0"/>
        <rFont val="Times New Roman"/>
        <family val="1"/>
      </rPr>
      <t>Overall demonstration 
target</t>
    </r>
  </si>
  <si>
    <r>
      <rPr>
        <b/>
        <sz val="1"/>
        <color rgb="FF6C6F70"/>
        <rFont val="Times New Roman"/>
        <family val="1"/>
      </rPr>
      <t>Alignment with CMS-provided technical specifications manual</t>
    </r>
    <r>
      <rPr>
        <b/>
        <sz val="11"/>
        <color theme="0"/>
        <rFont val="Times New Roman"/>
        <family val="1"/>
      </rPr>
      <t xml:space="preserve">
Attest that planned 
reporting matches the 
CMS-provided 
technical specifications manual (Y/N)</t>
    </r>
  </si>
  <si>
    <r>
      <rPr>
        <b/>
        <sz val="1"/>
        <color rgb="FF6C6F70"/>
        <rFont val="Times New Roman"/>
        <family val="1"/>
      </rPr>
      <t xml:space="preserve">Alignment with CMS-provided technical specifications manual
</t>
    </r>
    <r>
      <rPr>
        <b/>
        <sz val="11"/>
        <color theme="0"/>
        <rFont val="Times New Roman"/>
        <family val="1"/>
      </rPr>
      <t>Explanation of any deviations from the CMS-provided 
technical specifications manual or other considerations (different data source, definition, codes, target 
population, etc.)</t>
    </r>
    <r>
      <rPr>
        <b/>
        <vertAlign val="superscript"/>
        <sz val="11"/>
        <color theme="0"/>
        <rFont val="Times New Roman"/>
        <family val="1"/>
      </rPr>
      <t>c,d</t>
    </r>
  </si>
  <si>
    <r>
      <rPr>
        <b/>
        <sz val="1"/>
        <color rgb="FF6C6F70"/>
        <rFont val="Times New Roman"/>
        <family val="1"/>
      </rPr>
      <t>Phased-in metrics reporting</t>
    </r>
    <r>
      <rPr>
        <b/>
        <sz val="11"/>
        <color theme="0"/>
        <rFont val="Times New Roman"/>
        <family val="1"/>
      </rPr>
      <t xml:space="preserve">
State plans to phase in 
reporting (Y/N)</t>
    </r>
  </si>
  <si>
    <r>
      <rPr>
        <b/>
        <sz val="11"/>
        <color rgb="FF6C6F70"/>
        <rFont val="Times New Roman"/>
        <family val="1"/>
      </rPr>
      <t>Phased-in metrics reporting</t>
    </r>
    <r>
      <rPr>
        <b/>
        <sz val="11"/>
        <color theme="0"/>
        <rFont val="Times New Roman"/>
        <family val="1"/>
      </rPr>
      <t xml:space="preserve">
SUD monitoring report in which metric will be phased in (Format DY#Q#; e.g., DY1Q3)</t>
    </r>
  </si>
  <si>
    <r>
      <rPr>
        <b/>
        <sz val="1"/>
        <color rgb="FF6C6F70"/>
        <rFont val="Times New Roman"/>
        <family val="1"/>
      </rPr>
      <t>Phased-in metrics reporting</t>
    </r>
    <r>
      <rPr>
        <b/>
        <sz val="11"/>
        <color theme="0"/>
        <rFont val="Times New Roman"/>
        <family val="1"/>
      </rPr>
      <t xml:space="preserve">
Explanation of any plans to phase in reporting over time</t>
    </r>
  </si>
  <si>
    <r>
      <t xml:space="preserve">EXAMPLE:
1
</t>
    </r>
    <r>
      <rPr>
        <b/>
        <i/>
        <sz val="11"/>
        <rFont val="Times New Roman"/>
        <family val="1"/>
      </rPr>
      <t>(Do not delete or edit this row)</t>
    </r>
  </si>
  <si>
    <t>EXAMPLE:
Assessed for SUD Treatment Needs Using a Standardized Screening Tool</t>
  </si>
  <si>
    <t>EXAMPLE:
Number of beneficiaries screened for SUD treatment needs using a standardized screening tool during the measurement period</t>
  </si>
  <si>
    <t>EXAMPLE:
Assessment of need and qualification for SUD treatment services</t>
  </si>
  <si>
    <t>EXAMPLE:
CMS-constructed</t>
  </si>
  <si>
    <t>EXAMPLE:
Other monthly and quarterly metrics</t>
  </si>
  <si>
    <t>EXAMPLE:
Medical record review or claims</t>
  </si>
  <si>
    <t>EXAMPLE:
Month</t>
  </si>
  <si>
    <t>EXAMPLE:
Quarterly</t>
  </si>
  <si>
    <t>EXAMPLE:
Recommended</t>
  </si>
  <si>
    <t>EXAMPLE:
Y</t>
  </si>
  <si>
    <t>EXAMPLE:
07/01/2018-06/30/2019</t>
  </si>
  <si>
    <t>EXAMPLE:
Increase</t>
  </si>
  <si>
    <t>EXAMPLE:
N</t>
  </si>
  <si>
    <r>
      <t>EXAMPLE:
The Department will use state-defined procedure codes (</t>
    </r>
    <r>
      <rPr>
        <i/>
        <u/>
        <sz val="11"/>
        <rFont val="Times New Roman"/>
        <family val="1"/>
      </rPr>
      <t>list specific codes</t>
    </r>
    <r>
      <rPr>
        <i/>
        <sz val="11"/>
        <rFont val="Times New Roman"/>
        <family val="1"/>
      </rPr>
      <t>) to calculate this metric.</t>
    </r>
  </si>
  <si>
    <t>EXAMPLE:
DY2Q1</t>
  </si>
  <si>
    <t>EXAMPLE:
This measure requires an update to the Adult Needs and Strengths Assessment tool that reflects an ASAM level of treatment.  The work is in the testing phase with anticipated go live in mid to late 2021.</t>
  </si>
  <si>
    <t>Assessed for SUD Treatment Needs Using a Standardized Screening Tool</t>
  </si>
  <si>
    <t>Number of beneficiaries screened for SUD treatment needs using a standardized screening tool during the measurement period</t>
  </si>
  <si>
    <t>Assessment of need and qualification for SUD treatment services</t>
  </si>
  <si>
    <t>CMS-constructed</t>
  </si>
  <si>
    <t>Other monthly and quarterly metrics</t>
  </si>
  <si>
    <t>Medical record review or claims</t>
  </si>
  <si>
    <t>Month</t>
  </si>
  <si>
    <t>Quarterly</t>
  </si>
  <si>
    <t>Recommended</t>
  </si>
  <si>
    <t>N</t>
  </si>
  <si>
    <t>Medicaid Beneficiaries with Newly Initiated SUD Treatment/Diagnosis</t>
  </si>
  <si>
    <t>Number of beneficiaries who receive MAT or a SUD-related treatment service with an associated SUD diagnosis during the measurement period but not in the three months before the measurement period</t>
  </si>
  <si>
    <t>Claims</t>
  </si>
  <si>
    <t>Medicaid Beneficiaries with SUD Diagnosis (monthly)</t>
  </si>
  <si>
    <t>Number of beneficiaries who receive MAT or a SUD-related treatment service with an associated SUD diagnosis during the measurement period and/or in the 11 months before the measurement period</t>
  </si>
  <si>
    <t>Required</t>
  </si>
  <si>
    <t>Y</t>
  </si>
  <si>
    <t>01/01/2022- 12/31/2022</t>
  </si>
  <si>
    <t>Increase</t>
  </si>
  <si>
    <t>Medicaid Beneficiaries with SUD Diagnosis (annually)</t>
  </si>
  <si>
    <t>Number of beneficiaries who receive MAT or a SUD-related treatment service with an associated SUD diagnosis during the measurement period and/or in the 12 months before the measurement period</t>
  </si>
  <si>
    <t>Other annual metrics</t>
  </si>
  <si>
    <t>Year</t>
  </si>
  <si>
    <t xml:space="preserve">Annually </t>
  </si>
  <si>
    <t>Medicaid Beneficiaries Treated in an IMD for SUD</t>
  </si>
  <si>
    <t>Number of beneficiaries with a claim for inpatient/residential treatment for SUD in an IMD during the measurement period.</t>
  </si>
  <si>
    <t>Milestone 2</t>
  </si>
  <si>
    <t>Consistent</t>
  </si>
  <si>
    <t>Any SUD Treatment</t>
  </si>
  <si>
    <t xml:space="preserve">Number of beneficiaries enrolled in the measurement period receiving any SUD treatment service, facility claim, or pharmacy claim during the measurement period </t>
  </si>
  <si>
    <t>Milestone 1</t>
  </si>
  <si>
    <t>Early Intervention</t>
  </si>
  <si>
    <t>Number of beneficiaries who used early intervention services (such as procedure codes associated with SBIRT) during the measurement period</t>
  </si>
  <si>
    <t>Outpatient Services</t>
  </si>
  <si>
    <t>Number of beneficiaries who used outpatient services for SUD (such as outpatient recovery or motivational enhancement therapies, step down care, and monitoring for stable patients) during the measurement period</t>
  </si>
  <si>
    <t>Intensive Outpatient and Partial Hospitalization Services</t>
  </si>
  <si>
    <t>Number of beneficiaries who used intensive outpatient and/or partial hospitalization services for SUD (such as specialized outpatient SUD therapy or other clinical services) during the measurement period</t>
  </si>
  <si>
    <t>Residential and Inpatient Services</t>
  </si>
  <si>
    <t>Number of beneficiaries who use residential and/or inpatient services for SUD during the measurement period</t>
  </si>
  <si>
    <t>Withdrawal Management</t>
  </si>
  <si>
    <t>Number of beneficiaries who use withdrawal management services (such as outpatient, inpatient, or residential) during the measurement period</t>
  </si>
  <si>
    <t>Medication-Assisted Treatment</t>
  </si>
  <si>
    <t>Number of beneficiaries who have a claim for MAT for SUD during the measurement period</t>
  </si>
  <si>
    <t>SUD Provider Availability</t>
  </si>
  <si>
    <t>The number of providers who were enrolled in Medicaid and qualified to deliver SUD services during the measurement period</t>
  </si>
  <si>
    <t>Milestone 4</t>
  </si>
  <si>
    <t>Provider enrollment database; Claims</t>
  </si>
  <si>
    <t>SUD Provider Availability - MAT</t>
  </si>
  <si>
    <t>The number of providers who were enrolled in Medicaid and qualified to deliver SUD services during the measurement period and who meet the standards to provide buprenorphine or methadone as part of MAT</t>
  </si>
  <si>
    <t>Provider enrollment database; Claims; SAMHSA datasets</t>
  </si>
  <si>
    <t>Initiation and Engagement of Alcohol and Other Drug  Dependence Treatment (IET-AD)
[NCQA; NQF #0004; Medicaid Adult Core Set; Adjusted HEDIS measure]</t>
  </si>
  <si>
    <t>Percentage of beneficiaries age 18 and older with a new episode of alcohol or other drug (AOD) abuse or dependence who received the following:
• 	Initiation of AOD Treatment—percentage of beneficiaries who initiate treatment through an inpatient AOD admission, outpatient visit, intensive outpatient encounter or partial hospitalization, telehealth, or medication treatment within 14 days of the diagnosis
• 	Engagement of AOD Treatment—percentage of beneficiaries who initiated treatment and who were engaged in ongoing AOD treatment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</si>
  <si>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Milestone 6</t>
  </si>
  <si>
    <t>Established quality measure</t>
  </si>
  <si>
    <t>Annual metrics that are established quality measures</t>
  </si>
  <si>
    <t>Claims or EHR</t>
  </si>
  <si>
    <t xml:space="preserve">SUB-3 Alcohol and Other Drug Use Disorder Treatment Provided or Offered at Discharge and SUB-3a Alcohol and Other Drug Use Disorder Treatment at Discharge
[Joint Commission]
</t>
  </si>
  <si>
    <t>SUB-3: Patients who are identified with alcohol or drug use disorder who receive or refuse at discharge a prescription for FDA-approved medications for alcohol or drug use disorder, OR who receive or refuse a referral for addictions treatment.
SUB-3a: Patients who are identified with alcohol or drug disorder who receive a prescription for FDA-approved medications for alcohol or drug use disorder OR a referral for addictions treatment.</t>
  </si>
  <si>
    <t>17(1)</t>
  </si>
  <si>
    <r>
      <t>Follow-up after Emergency Department Visit for Alcohol or Other Drug Dependence: Age 18 and Older (FUA-AD)
[NCQA; NQF #3488; Medicaid Adult Core Set; Adjusted HEDIS measure]</t>
    </r>
    <r>
      <rPr>
        <vertAlign val="superscript"/>
        <sz val="11"/>
        <rFont val="Times New Roman"/>
        <family val="1"/>
      </rPr>
      <t>e</t>
    </r>
    <r>
      <rPr>
        <sz val="11"/>
        <rFont val="Times New Roman"/>
        <family val="1"/>
      </rPr>
      <t xml:space="preserve">
</t>
    </r>
  </si>
  <si>
    <t>Percentage of emergency department (ED) visits for beneficiaries age 18 and older with a principal diagnosis of alcohol or other drug (AOD) abuse or dependence who had a follow-up visit for AOD abuse or dependence. Two rates are reported:
- 	Percentage of ED visits for which the beneficiary received follow-up within 30 days of the ED visit (31 total days).
- 	Percentage of ED visits for which the beneficiary received follow-up within 7 days of the ED visit (8 total days).</t>
  </si>
  <si>
    <t>17(2)</t>
  </si>
  <si>
    <r>
      <t>Follow-up after Emergency Department Visit for Mental Illness: Age 18 and Older (FUM-AD)
[NCQA; NQF #3489; Medicaid Adult Core Set; Adjusted HEDIS measure]</t>
    </r>
    <r>
      <rPr>
        <vertAlign val="superscript"/>
        <sz val="11"/>
        <rFont val="Times New Roman"/>
        <family val="1"/>
      </rPr>
      <t>f</t>
    </r>
    <r>
      <rPr>
        <sz val="11"/>
        <rFont val="Times New Roman"/>
        <family val="1"/>
      </rPr>
      <t xml:space="preserve">
</t>
    </r>
  </si>
  <si>
    <t>Percentage of emergency department (ED) visits for beneficiaries age 18 and older with a principal diagnosis of mental illness or intentional self-harm and who had a follow-up visit for mental illness. Two rates are reported:
-	 Percentage of ED visits for mental illness for which the beneficiary received follow-up within 30 days of the ED visit (31 total days)
-	 Percentage of ED visits for mental illness for which the beneficiary received follow-up within 7 days of the ED visit (8 total days).</t>
  </si>
  <si>
    <t>Use of Opioids at High Dosage in Persons Without Cancer (OHD-AD)
[PQA, NQF #2940; Medicaid Adult Core Set]</t>
  </si>
  <si>
    <t>Percentage of beneficiaries age 18 and older who received prescriptions for opioids with an average daily dosage greater than or equal to 90 morphine milligram equivalents (MME) over a period of 90 days or more. Beneficiaries with a cancer diagnosis, sickle cell disease diagnosis, or in hospice or palliative care are excluded.</t>
  </si>
  <si>
    <t>Milestone 5</t>
  </si>
  <si>
    <t>Decrease</t>
  </si>
  <si>
    <t>Use of Opioids from Multiple Providers in Persons without Cancer (OMP)
[PQA; NQF #2950]</t>
  </si>
  <si>
    <t>The percentage of individuals ≥18 years of age who received prescriptions for opioids from ≥4 prescribers AND ≥4 pharmacies within ≤180 days.</t>
  </si>
  <si>
    <t>Use of Opioids at High Dosage and from Multiple Providers in Persons Without Cancer (OHDMP) [PQA, NQF #2951]</t>
  </si>
  <si>
    <t>The percentage of individuals ≥18 years of age who received prescriptions for opioids with an average daily dosage of ≥90 morphine milligram equivalents (MME) AND who received prescriptions for opioids from ≥4 prescribers AND ≥4 pharmacies.</t>
  </si>
  <si>
    <t>Concurrent Use of Opioids and Benzodiazepines (COB-AD) 
[PQA, NQF #3389; Medicaid Adult Core Set]</t>
  </si>
  <si>
    <t>Percentage of beneficiaries age 18 and older with concurrent use of prescription opioids and benzodiazepines. Beneficiaries with a cancer diagnosis, sickle cell disease diagnosis, or in hospice or palliative care are excluded.</t>
  </si>
  <si>
    <t>Continuity of Pharmacotherapy for Opioid Use Disorder 
[USC; NQF #3175]</t>
  </si>
  <si>
    <t>Percentage of adults 18 years of age and older with pharmacotherapy for OUD who have at least 180 days of continuous treatment</t>
  </si>
  <si>
    <t>01/01/2021- 12/31/2022</t>
  </si>
  <si>
    <t xml:space="preserve"> Emergency Department Utilization for SUD per 1,000 Medicaid Beneficiaries</t>
  </si>
  <si>
    <t xml:space="preserve">Total number of ED visits for SUD per 1,000 beneficiaries in the measurement period </t>
  </si>
  <si>
    <t xml:space="preserve">Inpatient Stays for SUD per 1,000 Medicaid Beneficiaries </t>
  </si>
  <si>
    <t>Total number of inpatient stays per 1,000 beneficiaries in the measurement period</t>
  </si>
  <si>
    <t>Other SUD-related metrics</t>
  </si>
  <si>
    <r>
      <t xml:space="preserve">Readmissions Among Beneficiaries with SUD </t>
    </r>
    <r>
      <rPr>
        <sz val="11"/>
        <color rgb="FFFF0000"/>
        <rFont val="Calibri"/>
        <family val="2"/>
        <scheme val="minor"/>
      </rPr>
      <t/>
    </r>
  </si>
  <si>
    <t xml:space="preserve">The rate of all-cause readmissions during the measurement period among beneficiaries with SUD </t>
  </si>
  <si>
    <t>Overdose Deaths (count)</t>
  </si>
  <si>
    <t>Number of overdose deaths during the measurement period among Medicaid beneficiaries living in a geographic area covered by the demonstration. The state is encouraged to report the cause of overdose death as specifically as possible (for example, prescription vs. illicit opioid).</t>
  </si>
  <si>
    <t xml:space="preserve">State data on cause of death </t>
  </si>
  <si>
    <t>Overdose Deaths (rate)</t>
  </si>
  <si>
    <t>Rate of overdose deaths during the measurement period among adult Medicaid beneficiaries living in a geographic area covered by the demonstration. The state is encouraged to report the cause of overdose death as specifically as possible (for example, prescription vs. illicit opioid).</t>
  </si>
  <si>
    <t>SUD Spending</t>
  </si>
  <si>
    <t>Total Medicaid SUD spending during the measurement period.</t>
  </si>
  <si>
    <t>SUD Spending Within IMDs</t>
  </si>
  <si>
    <t xml:space="preserve">Total Medicaid SUD spending on inpatient/residential treatment within IMDs during the measurement period. </t>
  </si>
  <si>
    <t>Per Capita SUD Spending</t>
  </si>
  <si>
    <t>Per capita SUD spending during the measurement period</t>
  </si>
  <si>
    <t>Per Capita SUD Spending Within IMDs</t>
  </si>
  <si>
    <t>Per capita SUD spending within IMDs during the measurement period</t>
  </si>
  <si>
    <t>Access to Preventive/ Ambulatory Health Services for Adult Medicaid Beneficiaries with SUD [Adjusted HEDIS measure]</t>
  </si>
  <si>
    <t>The percentage of Medicaid beneficiaries with SUD who had an ambulatory or preventive care visit during the measurement period.</t>
  </si>
  <si>
    <t>Grievances Related to SUD Treatment Services</t>
  </si>
  <si>
    <t>Number of grievances filed during the measurement period that are related to SUD treatment services</t>
  </si>
  <si>
    <r>
      <t>Grievances and appeals</t>
    </r>
    <r>
      <rPr>
        <vertAlign val="superscript"/>
        <sz val="11"/>
        <rFont val="Times New Roman"/>
        <family val="1"/>
      </rPr>
      <t>g</t>
    </r>
  </si>
  <si>
    <t>Administrative records</t>
  </si>
  <si>
    <t>Quarter</t>
  </si>
  <si>
    <t>Appeals Related to SUD Treatment Services</t>
  </si>
  <si>
    <t>Number of appeals filed during the measurement period that are related to SUD treatment services</t>
  </si>
  <si>
    <t>Critical Incidents Related to SUD Treatment Services</t>
  </si>
  <si>
    <t>Number of critical incidents filed during the measurement period that are related to SUD treatment services</t>
  </si>
  <si>
    <t>Average Length of Stay in IMDs</t>
  </si>
  <si>
    <t>The average length of stay for beneficiaries discharged from IMD inpatient/residential treatment for SUD.</t>
  </si>
  <si>
    <t>Claims; State-specific IMD database</t>
  </si>
  <si>
    <t xml:space="preserve">Year </t>
  </si>
  <si>
    <t>Q1</t>
  </si>
  <si>
    <t xml:space="preserve">PDMP  Checking by prescribers and dispensers </t>
  </si>
  <si>
    <t xml:space="preserve">Number of PDMP checks by PDMP users </t>
  </si>
  <si>
    <t>Health IT</t>
  </si>
  <si>
    <t>State-specific</t>
  </si>
  <si>
    <t>Administrative
records DPH</t>
  </si>
  <si>
    <t>Annually</t>
  </si>
  <si>
    <t>n.a.</t>
  </si>
  <si>
    <t>Q2</t>
  </si>
  <si>
    <t xml:space="preserve">Tracking MAT </t>
  </si>
  <si>
    <t xml:space="preserve">Claims </t>
  </si>
  <si>
    <t>Q3</t>
  </si>
  <si>
    <t>Individuals connected to alternative therapies from other community-based resources for pain management or general therapy/treatment</t>
  </si>
  <si>
    <t>Number of queries to the E-directory for community resources by providers</t>
  </si>
  <si>
    <t xml:space="preserve">Administrative
records </t>
  </si>
  <si>
    <t>State-specific metrics</t>
  </si>
  <si>
    <t>blank</t>
  </si>
  <si>
    <t xml:space="preserve">blank </t>
  </si>
  <si>
    <t>[Insert row(s) for any additional state-specific metrics by right-clicking on row 51 and selecting "Insert"]</t>
  </si>
  <si>
    <r>
      <rPr>
        <vertAlign val="superscript"/>
        <sz val="11"/>
        <rFont val="Times New Roman"/>
        <family val="1"/>
      </rPr>
      <t xml:space="preserve">a </t>
    </r>
    <r>
      <rPr>
        <sz val="11"/>
        <rFont val="Times New Roman"/>
        <family val="1"/>
      </rPr>
      <t>The Medicaid Section 1115 integrated SUD and SMI/SED Monitoring Protocol Workbook (Part A) combines the Medicaid Section 1115 SMI/SED Monitoring Protocol Workbook Version 3.0 with the Medicaid Section 1115 SUD Monitoring Protocol Workbook Version 7.0.</t>
    </r>
  </si>
  <si>
    <r>
      <rPr>
        <vertAlign val="superscript"/>
        <sz val="11"/>
        <rFont val="Times New Roman"/>
        <family val="1"/>
      </rPr>
      <t xml:space="preserve">b </t>
    </r>
    <r>
      <rPr>
        <sz val="11"/>
        <rFont val="Times New Roman"/>
        <family val="1"/>
      </rPr>
      <t>There are no CMS-provided metrics related to milestone 3</t>
    </r>
  </si>
  <si>
    <r>
      <t xml:space="preserve">c </t>
    </r>
    <r>
      <rPr>
        <sz val="11"/>
        <rFont val="Times New Roman"/>
        <family val="1"/>
      </rPr>
      <t>If the state is not reporting a required metric (i.e., column K = “N”), enter explanation in corresponding row in column P.</t>
    </r>
  </si>
  <si>
    <r>
      <t>d</t>
    </r>
    <r>
      <rPr>
        <sz val="11"/>
        <rFont val="Times New Roman"/>
        <family val="1"/>
      </rPr>
      <t xml:space="preserve"> The state should use column P to outline calculation methods for specific metrics as explained in Version 1.0 of the Medicaid Section 1115 Substance Use Disorder Demonstrations &amp; Serious Mental Illness and Serious Emotional Disturbance Demonstration Components Monitoring Protocol Instructions.</t>
    </r>
  </si>
  <si>
    <r>
      <rPr>
        <vertAlign val="superscript"/>
        <sz val="11"/>
        <rFont val="Times New Roman"/>
        <family val="1"/>
      </rPr>
      <t>e</t>
    </r>
    <r>
      <rPr>
        <sz val="11"/>
        <rFont val="Times New Roman"/>
        <family val="1"/>
      </rPr>
      <t xml:space="preserve"> Rates 1 and 2 reported for Metric #17(1) correspond to rates 4 and 3 for Metric #17 from Version 1.1 of the Medicaid Section 1115 Substance Use Disorder Demonstrations: Technical Specifications for Monitoring Metrics</t>
    </r>
  </si>
  <si>
    <r>
      <rPr>
        <vertAlign val="superscript"/>
        <sz val="11"/>
        <rFont val="Times New Roman"/>
        <family val="1"/>
      </rPr>
      <t>f</t>
    </r>
    <r>
      <rPr>
        <sz val="11"/>
        <rFont val="Times New Roman"/>
        <family val="1"/>
      </rPr>
      <t xml:space="preserve"> Rates 1 and 2 reported for Metric #17(2) correspond to rates 2 and 1 for Metric #17 from Version 1.1 of the Medicaid Section 1115 Substance Use Disorder Demonstrations: Technical Specifications for Monitoring Metrics</t>
    </r>
  </si>
  <si>
    <r>
      <rPr>
        <vertAlign val="superscript"/>
        <sz val="11"/>
        <rFont val="Times New Roman"/>
        <family val="1"/>
      </rPr>
      <t>g</t>
    </r>
    <r>
      <rPr>
        <sz val="11"/>
        <rFont val="Times New Roman"/>
        <family val="1"/>
      </rPr>
      <t xml:space="preserve"> While grievances and appeals metrics are recommended for reporting, the state is required, per 42 CFR 431.428(a)5, to provide updates on the results of beneficiary satisfaction surveys, if conducted during the reporting year, including updates on grievances and appeals from beneficiaries, in in its annual (Q4) monitoring report.</t>
    </r>
  </si>
  <si>
    <r>
      <t>Medicaid Section 1115 SUD and SMI/SED Demonstration Components Monitoring Protocol (Part A) - SMI/SED Planned Metrics (Version 1.0)</t>
    </r>
    <r>
      <rPr>
        <b/>
        <vertAlign val="superscript"/>
        <sz val="11"/>
        <rFont val="Times New Roman"/>
        <family val="1"/>
      </rPr>
      <t>a</t>
    </r>
  </si>
  <si>
    <t>Table: Serious Mental Illness/Serious Emotional Disturbance Planned Metrics</t>
  </si>
  <si>
    <r>
      <rPr>
        <b/>
        <sz val="1"/>
        <color rgb="FF6C6F70"/>
        <rFont val="Times New Roman"/>
        <family val="1"/>
      </rPr>
      <t>Standard information on CMS-provided metrics</t>
    </r>
    <r>
      <rPr>
        <b/>
        <sz val="11"/>
        <color theme="0"/>
        <rFont val="Times New Roman"/>
        <family val="1"/>
      </rPr>
      <t xml:space="preserve">
Milestone or reporting topic</t>
    </r>
  </si>
  <si>
    <r>
      <rPr>
        <b/>
        <sz val="1"/>
        <color rgb="FF6C6F70"/>
        <rFont val="Times New Roman"/>
        <family val="1"/>
      </rPr>
      <t>Standard information on CMS-provided metrics</t>
    </r>
    <r>
      <rPr>
        <b/>
        <sz val="11"/>
        <color theme="0"/>
        <rFont val="Times New Roman"/>
        <family val="1"/>
      </rPr>
      <t xml:space="preserve">
Reporting category</t>
    </r>
  </si>
  <si>
    <r>
      <rPr>
        <b/>
        <sz val="1"/>
        <color rgb="FF6C6F70"/>
        <rFont val="Times New Roman"/>
        <family val="1"/>
      </rPr>
      <t>Standard information on CMS-provided metrics</t>
    </r>
    <r>
      <rPr>
        <b/>
        <sz val="11"/>
        <color theme="0"/>
        <rFont val="Times New Roman"/>
        <family val="1"/>
      </rPr>
      <t xml:space="preserve">
Data source</t>
    </r>
  </si>
  <si>
    <r>
      <rPr>
        <b/>
        <sz val="1"/>
        <color rgb="FF6C6F70"/>
        <rFont val="Times New Roman"/>
        <family val="1"/>
      </rPr>
      <t xml:space="preserve">Standard information on CMS-provided metrics
</t>
    </r>
    <r>
      <rPr>
        <b/>
        <sz val="11"/>
        <color theme="0"/>
        <rFont val="Times New Roman"/>
        <family val="1"/>
      </rPr>
      <t>Measurement period</t>
    </r>
  </si>
  <si>
    <r>
      <rPr>
        <b/>
        <sz val="1"/>
        <color rgb="FF6C6F70"/>
        <rFont val="Times New Roman"/>
        <family val="1"/>
      </rPr>
      <t>Standard information on CMS-provided metrics</t>
    </r>
    <r>
      <rPr>
        <b/>
        <sz val="11"/>
        <color theme="0"/>
        <rFont val="Times New Roman"/>
        <family val="1"/>
      </rPr>
      <t xml:space="preserve">
Reporting frequency</t>
    </r>
  </si>
  <si>
    <r>
      <rPr>
        <b/>
        <sz val="1"/>
        <color rgb="FF6C6F70"/>
        <rFont val="Times New Roman"/>
        <family val="1"/>
      </rPr>
      <t>Standard information on CMS-provided metrics</t>
    </r>
    <r>
      <rPr>
        <b/>
        <sz val="11"/>
        <color theme="0"/>
        <rFont val="Times New Roman"/>
        <family val="1"/>
      </rPr>
      <t xml:space="preserve">
Reporting priority</t>
    </r>
  </si>
  <si>
    <r>
      <rPr>
        <b/>
        <sz val="1"/>
        <color rgb="FF6C6F70"/>
        <rFont val="Times New Roman"/>
        <family val="1"/>
      </rPr>
      <t>Standard information on CMS-provided metrics</t>
    </r>
    <r>
      <rPr>
        <b/>
        <sz val="11"/>
        <color theme="0"/>
        <rFont val="Times New Roman"/>
        <family val="1"/>
      </rPr>
      <t xml:space="preserve">
State will report (Y/N)</t>
    </r>
  </si>
  <si>
    <r>
      <rPr>
        <b/>
        <sz val="1"/>
        <color rgb="FF6C6F70"/>
        <rFont val="Times New Roman"/>
        <family val="1"/>
      </rPr>
      <t>Baseline, annual goals, and demonstration target</t>
    </r>
    <r>
      <rPr>
        <b/>
        <sz val="11"/>
        <color theme="0"/>
        <rFont val="Times New Roman"/>
        <family val="1"/>
      </rPr>
      <t xml:space="preserve">
Baseline period (MM/DD/YYYY--MM/DD/YYYY)</t>
    </r>
  </si>
  <si>
    <r>
      <rPr>
        <b/>
        <sz val="1"/>
        <color rgb="FF6C6F70"/>
        <rFont val="Times New Roman"/>
        <family val="1"/>
      </rPr>
      <t>Baseline, annual goals, and demonstration target</t>
    </r>
    <r>
      <rPr>
        <b/>
        <sz val="11"/>
        <color theme="0"/>
        <rFont val="Times New Roman"/>
        <family val="1"/>
      </rPr>
      <t xml:space="preserve">
Overall demonstration target</t>
    </r>
  </si>
  <si>
    <r>
      <rPr>
        <b/>
        <sz val="1"/>
        <color rgb="FF6C6F70"/>
        <rFont val="Times New Roman"/>
        <family val="1"/>
      </rPr>
      <t>Alignment with CMS-provided technical specifications manual</t>
    </r>
    <r>
      <rPr>
        <b/>
        <sz val="11"/>
        <color theme="0"/>
        <rFont val="Times New Roman"/>
        <family val="1"/>
      </rPr>
      <t xml:space="preserve">
Attest that planned reporting matches the CMS-provided technical specifications manual (Y/N)</t>
    </r>
  </si>
  <si>
    <r>
      <rPr>
        <b/>
        <sz val="1"/>
        <color rgb="FF6C6F70"/>
        <rFont val="Times New Roman"/>
        <family val="1"/>
      </rPr>
      <t>Alignment with CMS-provided technical specifications manual</t>
    </r>
    <r>
      <rPr>
        <b/>
        <sz val="11"/>
        <color theme="0"/>
        <rFont val="Times New Roman"/>
        <family val="1"/>
      </rPr>
      <t xml:space="preserve">
Explanation of any deviations from the CMS-provided technical specifications manual or other considerations (different data source, definition, codes, target population, etc.)</t>
    </r>
    <r>
      <rPr>
        <b/>
        <vertAlign val="superscript"/>
        <sz val="11"/>
        <color theme="0"/>
        <rFont val="Times New Roman"/>
        <family val="1"/>
      </rPr>
      <t>b, c</t>
    </r>
  </si>
  <si>
    <r>
      <rPr>
        <b/>
        <sz val="1"/>
        <color rgb="FF6C6F70"/>
        <rFont val="Times New Roman"/>
        <family val="1"/>
      </rPr>
      <t>Phased-in metrics reporting</t>
    </r>
    <r>
      <rPr>
        <b/>
        <sz val="11"/>
        <color theme="0"/>
        <rFont val="Times New Roman"/>
        <family val="1"/>
      </rPr>
      <t xml:space="preserve">
State plans to phase in reporting (Y/N)</t>
    </r>
  </si>
  <si>
    <r>
      <rPr>
        <b/>
        <sz val="1"/>
        <color rgb="FF6C6F70"/>
        <rFont val="Times New Roman"/>
        <family val="1"/>
      </rPr>
      <t>Phased-in metrics reporting</t>
    </r>
    <r>
      <rPr>
        <b/>
        <sz val="11"/>
        <color theme="0"/>
        <rFont val="Times New Roman"/>
        <family val="1"/>
      </rPr>
      <t xml:space="preserve">
SMI/SED monitoring report in which metric will be phased in (Format DY#Q#; e.g. DY1Q3)</t>
    </r>
  </si>
  <si>
    <r>
      <t xml:space="preserve">EXAMPLE:
20
</t>
    </r>
    <r>
      <rPr>
        <b/>
        <i/>
        <sz val="11"/>
        <rFont val="Times New Roman"/>
        <family val="1"/>
      </rPr>
      <t>(Do not delete or edit this row)</t>
    </r>
  </si>
  <si>
    <t xml:space="preserve">EXAMPLE:
Beneficiaries With SMI/SED Treated in an IMD for Mental Health </t>
  </si>
  <si>
    <t>EXAMPLE:
Number of beneficiaries in the demonstration population who have a claim for inpatient or residential treatment for mental health in an IMD during the reporting year</t>
  </si>
  <si>
    <t>EXAMPLE:
Milestone 3</t>
  </si>
  <si>
    <t>EXAMPLE:
Other annual metrics</t>
  </si>
  <si>
    <t>EXAMPLE:
Claims</t>
  </si>
  <si>
    <t>EXAMPLE:
Year</t>
  </si>
  <si>
    <t>EXAMPLE:
Annually</t>
  </si>
  <si>
    <t>EXAMPLE:
Required</t>
  </si>
  <si>
    <t>EXAMPLE:
01/01/2020-12/31/2020</t>
  </si>
  <si>
    <t>EXAMPLE:
Consistent</t>
  </si>
  <si>
    <t>EXAMPLE:
DY3Q1</t>
  </si>
  <si>
    <t xml:space="preserve">EXAMPLE:
The demonstration site will be updating its EHR during the start of the demonstration. We plan to phase in reporting after the system update has been completed by mid to late 2021 (DY2). </t>
  </si>
  <si>
    <t>SUD Screening of Beneficiaries Admitted to Psychiatric Hospitals or Residential Treatment Settings</t>
  </si>
  <si>
    <t>Two rates will be reported for this measure:
1. SUB-2: Patients who screened positive for unhealthy alcohol use who received or refused a brief intervention during the hospital stay
2. SUB-2a: Patients who received the brief intervention during the hospital stay</t>
  </si>
  <si>
    <t>Annual metrics that are an established quality measure</t>
  </si>
  <si>
    <t>Use of First-Line Psychosocial Care for Children and Adolescents on Antipsychotics (APP-CH)</t>
  </si>
  <si>
    <t>Percentage of children and adolescents ages 1 to 17 who had a new prescription for an antipsychotic medication and had documentation of psychosocial care as first-line treatment</t>
  </si>
  <si>
    <t>30-Day All-Cause Unplanned Readmission Following Psychiatric Hospitalization in an Inpatient Psychiatric Facility (IPF)</t>
  </si>
  <si>
    <t xml:space="preserve">The rate of unplanned, 30-day, readmission for demonstration beneficiaries with a primary discharge diagnosis of a psychiatric disorder or dementia/Alzheimer’s disease. The measurement period used to identify cases in the measure population is 12 months from January 1 through December 31. </t>
  </si>
  <si>
    <t>Medication Continuation Following Inpatient Psychiatric Discharge</t>
  </si>
  <si>
    <t xml:space="preserve">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
  </si>
  <si>
    <t>Follow-up After Hospitalization for Mental Illness: Ages 6 to 17 (FUH-CH)</t>
  </si>
  <si>
    <t>Percentage of discharges for children ages 6 to 17 who were hospitalized for treatment of selected mental illness or intentional self-harm diagnoses and who had a follow-up visit with a mental health provider. Two rates are reported: 
• Percentage of discharges for which the child received follow-up within 30 days after discharge
• Percentage of discharges for which the child received follow-up within 7 days after discharge</t>
  </si>
  <si>
    <t>Follow-up After Hospitalization for Mental Illness: Age 18 and Older (FUH-AD)</t>
  </si>
  <si>
    <t>Percentage of discharges for beneficiaries age 18 and older who were hospitalized for treatment of selected mental illness or intentional self-harm diagnoses and who had a follow-up visit with a mental health provider. Two rates are reported:
• Percentage of discharges for which the beneficiary received follow-up within 30 days after discharge
• Percentage of discharges for which the beneficiary received follow-up within 7 days after discharge</t>
  </si>
  <si>
    <t>Follow-up After Emergency Department Visit for Alcohol and Other Drug Abuse or Dependence: Age 18 and Older (FUA-AD)</t>
  </si>
  <si>
    <t>Percentage of emergency department (ED) visits for beneficiaries age 18 and older with a primary diagnosis of alcohol or other drug (AOD) abuse dependence who had a follow-up visit for AOD abuse or dependence. Two rates are reported: 
• Percentage of ED visits for AOD abuse or dependence for which the beneficiary received follow-up within 30 days of the ED visit 
• Percentage of ED visits for AOD abuse or dependence for which the beneficiary received follow-up within 7 days of the ED visit</t>
  </si>
  <si>
    <t>Follow-Up After Emergency Department Visit for Mental Illness: Age 18 and Older (FUM-AD)</t>
  </si>
  <si>
    <t>Percentage of emergency department (ED) visits for beneficiaries age 18 and older with a primary diagnosis of mental illness or intentional self-harm and who had a follow-up visit for mental illness. Two rates are reported: 
• Percentage of ED visits for mental illness for which the beneficiary received follow-up within 30 days of the ED visit 
•  Percentage of ED visits for mental illness for which the beneficiary received follow-up within 7 days of the ED visit</t>
  </si>
  <si>
    <t xml:space="preserve">Suicide or Overdose Death Within 7 and 30 Days of Discharge From an Inpatient Facility or Residential Treatment for Mental Health Among Beneficiaries With SMI or SED (count) </t>
  </si>
  <si>
    <t>Number of suicide or overdose deaths among Medicaid beneficiaries with SMI or SED within 7 and 30 days of discharge from an inpatient facility or residential stay for mental health</t>
  </si>
  <si>
    <t>State data on cause of death</t>
  </si>
  <si>
    <t xml:space="preserve">Suicide or Overdose Death Within 7 and 30 Days of Discharge From an Inpatient Facility or Residential Treatment for Mental Health Among Beneficiaries With SMI or SED (rate) </t>
  </si>
  <si>
    <t>Rate of suicide or overdose deaths among Medicaid beneficiaries with SMI or SED within 7 and 30 days of discharge from an inpatient facility or residential stay for mental health</t>
  </si>
  <si>
    <t>Mental Health Services Utilization -  Inpatient</t>
  </si>
  <si>
    <t>Number of beneficiaries in the demonstration population who use inpatient services related to mental health during the measurement period</t>
  </si>
  <si>
    <t>Milestone 3</t>
  </si>
  <si>
    <t>DY1Q3</t>
  </si>
  <si>
    <t>State has an approved two-quarter lag to allow for claims run-out</t>
  </si>
  <si>
    <t>Mental Health Services Utilization -  Intensive Outpatient and Partial Hospitalization</t>
  </si>
  <si>
    <t>Number of beneficiaries in the demonstration population who used intensive outpatient and/or partial hospitalization services related to mental health during the measurement period</t>
  </si>
  <si>
    <t>Mental Health Services Utilization -  Outpatient</t>
  </si>
  <si>
    <t>Number of beneficiaries in the demonstration population who used outpatient services related to mental health during the measurement period</t>
  </si>
  <si>
    <t>Mental Health Services Utilization -  ED</t>
  </si>
  <si>
    <t>Number of beneficiaries in the demonstration population who use emergency department services for mental health during the measurement period</t>
  </si>
  <si>
    <t>Mental Health Services Utilization -  Telehealth</t>
  </si>
  <si>
    <t>Number of beneficiaries in the demonstration population who used telehealth services related to mental health during the measurement period</t>
  </si>
  <si>
    <t>Mental Health Services Utilization -  Any Services</t>
  </si>
  <si>
    <t>Number of beneficiaries in the demonstration population who used any services related to mental health during the measurement period</t>
  </si>
  <si>
    <t>19a</t>
  </si>
  <si>
    <t>Average length of stay (ALOS) for beneficiaries with SMI discharged from an inpatient or residential stay in an IMD. Three rates are reported:
• ALOS for all IMDs and populations
• ALOS among short-term stays (less than or equal to 60 days)
• ALOS among long-term stays (greater than 60 days)</t>
  </si>
  <si>
    <t>Claims 
State-specific IMD database</t>
  </si>
  <si>
    <t>DY2Q2</t>
  </si>
  <si>
    <t>19b</t>
  </si>
  <si>
    <t>Average Length of Stay in IMDs (IMDs receiving FFP only)</t>
  </si>
  <si>
    <t>Average length of stay (ALOS) for beneficiaries with SMI discharged from an inpatient or residential stay in an IMD receiving federal financial participation (FFP). Three rates are reported:
• ALOS for all IMDs and populations
• ALOS among short-term stays (less than or equal to 60 days)
• ALOS among long-term stays (greater than 60 days)</t>
  </si>
  <si>
    <t xml:space="preserve">Beneficiaries With SMI/SED Treated in an IMD for Mental Health </t>
  </si>
  <si>
    <t>Number of beneficiaries in the demonstration population who have a claim for inpatient or residential treatment for mental health in an IMD during the reporting year</t>
  </si>
  <si>
    <t>Count of Beneficiaries With SMI/SED (monthly)</t>
  </si>
  <si>
    <t>Number of beneficiaries in the demonstration population during the measurement period and/or in the 11 months before the measurement period</t>
  </si>
  <si>
    <t>Count of Beneficiaries With SMI/SED (annually)</t>
  </si>
  <si>
    <t>Number of beneficiaries in the demonstration population during the measurement period and/or in the 12 months before the measurement period</t>
  </si>
  <si>
    <t>Diabetes Care for People with Serious Mental Illness: Hemoglobin A1c (HbA1c) Poor Control (&gt;9.0%) (HPCMI-AD)</t>
  </si>
  <si>
    <t>Percentage of beneficiaries ages 18 to 75 with a serious mental illness and diabetes (type 1 and type 2) who had hemoglobin A1c (HbA1c) in poor control (&gt; 9.0%)</t>
  </si>
  <si>
    <t>Claims
Medical records</t>
  </si>
  <si>
    <t>Screening for Depression and Follow-up Plan: Age 18 and Older (CDF-AD)</t>
  </si>
  <si>
    <t>Percentage of beneficiaries age 18 and older screened for depression on the date of the encounter or 14 days prior to the date of the encounter using an age appropriate standardized depression screening tool, and if positive, a follow-up plan is documented on the date of the eligible encounter</t>
  </si>
  <si>
    <t>Screening for Depression and Follow-up Plan: Ages 12 to 17 (CDF-CH)</t>
  </si>
  <si>
    <t>Percentage of beneficiaries ages 12 to 17 screened for depression on the date of the encounter or 14 days prior to the date of the encounter using an age appropriate standardized depression screening tool, and if positive, a follow-up plan is documented on the date of the eligible encounter</t>
  </si>
  <si>
    <t>Claims
Electronic medical records</t>
  </si>
  <si>
    <t>Access to Preventive/Ambulatory Health Services for Medicaid Beneficiaries With SMI</t>
  </si>
  <si>
    <t>The percentage of Medicaid beneficiaries age 18 years or older with SMI who had an ambulatory or preventive care visit during the measurement period</t>
  </si>
  <si>
    <t>Metabolic Monitoring for Children and Adolescents on Antipsychotics</t>
  </si>
  <si>
    <t>Percentage of children and adolescents ages 1 to 17 who had two or more antipsychotic prescriptions and had metabolic testing. Three rates are reported:
•	Percentage of children and adolescents on antipsychotics who received blood glucose testing
•	Percentage of children and adolescents on antipsychotics who received cholesterol testing
•	Percentage of children and adolescents on antipsychotics who received blood glucose and cholesterol testing</t>
  </si>
  <si>
    <t>Follow-Up Care for Adult Medicaid Beneficiaries Who are Newly Prescribed an Antipsychotic Medication</t>
  </si>
  <si>
    <t>Percentage of new antipsychotic prescriptions for Medicaid beneficiaries who meet the following criteria:
•age 18 years and older, and 
•completed a follow-up visit with a provider with prescribing authority within four weeks (28 days) of prescription of an antipsychotic medication</t>
  </si>
  <si>
    <t xml:space="preserve">Total Costs Associated With Mental Health Services Among Beneficiaries With SMI/SED - Not Inpatient or Residential  </t>
  </si>
  <si>
    <t>The sum of all Medicaid spending for mental health services not in inpatient or residential settings during the measurement period</t>
  </si>
  <si>
    <t>Other SMI/SED metrics</t>
  </si>
  <si>
    <t xml:space="preserve">Total Costs Associated With Mental Health Services Among Beneficiaries With SMI/SED - Inpatient or Residential   </t>
  </si>
  <si>
    <t>The sum of all Medicaid costs for mental health services in inpatient or residential settings during the measurement period</t>
  </si>
  <si>
    <t xml:space="preserve">Per Capita Costs Associated With Mental Health Services Among Beneficiaries With SMI/SED - Not Inpatient or Residential </t>
  </si>
  <si>
    <t>Per capita costs for non-inpatient, non-residential services for mental health, among beneficiaries in the demonstration population during the measurement period</t>
  </si>
  <si>
    <t xml:space="preserve">Per Capita Costs Associated With Mental Health Services Among Beneficiaries With SMI/SED - Inpatient or Residential </t>
  </si>
  <si>
    <t>Per capita costs for inpatient or residential services for mental health among beneficiaries in the demonstration population during the measurement period</t>
  </si>
  <si>
    <t xml:space="preserve">Grievances Related to Services for SMI/SED </t>
  </si>
  <si>
    <t>Number of grievances filed during the measurement period that are related to services for SMI/SED</t>
  </si>
  <si>
    <t>Grievances and appeals</t>
  </si>
  <si>
    <t>01/01/2022-12/31/2022</t>
  </si>
  <si>
    <t>DY1Q4</t>
  </si>
  <si>
    <t>Appeals Related to Services for SMI/SED</t>
  </si>
  <si>
    <t>Number of appeals filed during the measurement period that are related to services for SMI/SED</t>
  </si>
  <si>
    <t xml:space="preserve">Critical Incidents Related to Services for SMI/SED </t>
  </si>
  <si>
    <t>Number of critical incidents filed during the measurement period that are related to services for SMI/SED</t>
  </si>
  <si>
    <t xml:space="preserve"> </t>
  </si>
  <si>
    <t>Total Costs Associated With Treatment for Mental Health in an IMD Among Beneficiaries With SMI/SED</t>
  </si>
  <si>
    <t>Total Medicaid costs for beneficiaries in the demonstration population who had claims for inpatient or residential treatment for mental health in an IMD during the reporting year</t>
  </si>
  <si>
    <t>Per Capita Costs Associated With Treatment for Mental Health in an IMD Among Beneficiaries With SMI/SED</t>
  </si>
  <si>
    <t>Per capita Medicaid costs for beneficiaries in the demonstration population who had claims for inpatient or residential treatment for mental health in an IMD during the reporting year</t>
  </si>
  <si>
    <t>DY3Q2</t>
  </si>
  <si>
    <t>Monitoring Pros in EHRs</t>
  </si>
  <si>
    <t xml:space="preserve">Percentage of community mental health centers and community behavioral health centers using EHRs to measure patient reported outcomes  </t>
  </si>
  <si>
    <t>Survey</t>
  </si>
  <si>
    <t>Survey won't be fielded until summer 2023</t>
  </si>
  <si>
    <t>[Insert row(s) for any additional state-specific metrics by right-clicking on row 50 and selecting "Insert"]</t>
  </si>
  <si>
    <r>
      <t xml:space="preserve">a </t>
    </r>
    <r>
      <rPr>
        <sz val="11"/>
        <rFont val="Times New Roman"/>
        <family val="1"/>
      </rPr>
      <t>The Medicaid Section 1115 integrated SUD and SMI/SED Monitoring Protocol Workbook (Part A) combines the Medicaid Section 1115 SMI/SED Monitoring Protocol Workbook Version 3.0 with the Medicaid Section 1115 SUD Monitoring Protocol Workbook Version 7.0.</t>
    </r>
  </si>
  <si>
    <r>
      <t xml:space="preserve">b </t>
    </r>
    <r>
      <rPr>
        <sz val="11"/>
        <rFont val="Times New Roman"/>
        <family val="1"/>
      </rPr>
      <t>If the state is not reporting a required metric (i.e., column K = “N”), enter explanation in corresponding row in column P.</t>
    </r>
  </si>
  <si>
    <r>
      <t xml:space="preserve">c </t>
    </r>
    <r>
      <rPr>
        <sz val="11"/>
        <rFont val="Times New Roman"/>
        <family val="1"/>
      </rPr>
      <t>The state should use column P to outline calculation methods for specific metrics as explained in Version 1.0 of the Medicaid Section 1115 Substance Use Disorder Demonstrations &amp; Serious Mental Illness and Serious Emotional Disturbance Demonstration Components Monitoring Protocol Instructions.</t>
    </r>
  </si>
  <si>
    <t>End of worksheet</t>
  </si>
  <si>
    <r>
      <t>Medicaid Section 1115 SUD and SMI/SED Demonstration Components Monitoring Protocol (Part A) - SMI/SED Definitions (Version 1.0)</t>
    </r>
    <r>
      <rPr>
        <b/>
        <vertAlign val="superscript"/>
        <sz val="11"/>
        <rFont val="Times New Roman"/>
        <family val="1"/>
      </rPr>
      <t>a</t>
    </r>
  </si>
  <si>
    <t>Table: Serious Mental Illness/Serious Emotional Disturbance Definitions</t>
  </si>
  <si>
    <t>Narrative description of the SMI/SED demonstration population</t>
  </si>
  <si>
    <r>
      <t>EXAMPLE</t>
    </r>
    <r>
      <rPr>
        <vertAlign val="superscript"/>
        <sz val="12"/>
        <rFont val="Times New Roman"/>
        <family val="1"/>
      </rPr>
      <t>b</t>
    </r>
    <r>
      <rPr>
        <i/>
        <sz val="11"/>
        <rFont val="Times New Roman"/>
        <family val="1"/>
      </rPr>
      <t xml:space="preserve">
Adults age 18 or older with serious mental illness or children under the age of 18 with a serious emotional disturbance living within the state.</t>
    </r>
  </si>
  <si>
    <t>.</t>
  </si>
  <si>
    <t>Serious Mental Illness (SMI)</t>
  </si>
  <si>
    <t>Serious Emotional Disturbance (SED)</t>
  </si>
  <si>
    <t>Narrative description of how the state defines the population for purposes of monitoring (including age range, diagnosis groups, and associated service use requirements)</t>
  </si>
  <si>
    <t xml:space="preserve">For Youth (0-17):
-       At least one acute psychiatric inpatient or CBAT claim/encounter with any diagnosis of psychotic disorder, bipolar disorder, major depression, PTSD, Autism Spectrum Disorder, ADHD, or Conduct Disorder/Oppositional Defiance Disorder)  OR
-       At least two visits (different dates of service) outpatient, IOP, PH, ED, YMCI, YCCS, or CBHI with a diagnosis of psychotic disorder, bipolar disorder, or PTSD OR
-       At least two visits (different dates of service)  IOP, PH, ED, YMCI, YCCS, or CBHI with a diagnosis of major depression, Autism Spectrum Disorder, ADHD, or Conduct Disorder/Oppositional Defiance Disorder </t>
  </si>
  <si>
    <r>
      <t>Codes used to identify population</t>
    </r>
    <r>
      <rPr>
        <b/>
        <vertAlign val="superscript"/>
        <sz val="11"/>
        <rFont val="Times New Roman"/>
        <family val="1"/>
      </rPr>
      <t xml:space="preserve">
</t>
    </r>
    <r>
      <rPr>
        <i/>
        <vertAlign val="superscript"/>
        <sz val="11"/>
        <rFont val="Times New Roman"/>
        <family val="1"/>
      </rPr>
      <t xml:space="preserve">
</t>
    </r>
    <r>
      <rPr>
        <i/>
        <sz val="11"/>
        <rFont val="Times New Roman"/>
        <family val="1"/>
      </rPr>
      <t>States may use ICD-10 diagnosis codes or state-specific treatment, diagnosis, or other types of codes to identify the population. When applicable, states should supplement ICD-10 codes with state-specific codes.</t>
    </r>
  </si>
  <si>
    <t xml:space="preserve">
Psychotic Disorders: F20, F200-F205, F208, F2081, F2089, F209, F21-F25, F250, F251, F258, F259, F28, F29, 
Bipolar Disorders: F30, F301, F3010-F3013, F302-F304, F308, F309, F31, F310, F311, F3110-F3113, F312, F313, F3130- F3132, F314-F316, F3160 -F3164, F317, F3170-F3178, F318, F3181, F3189, F319
Depressive Disorders: F32, F321-F325, F328, F3281, F3289, F329, F33, F331-F334, F3340, F3341, F338-F341, 
PTSD: F43, F430, F431, F4310 – F4312
Conduct Disorders: F630-F632, F638, F6381, F6389, F639, F91, F910-F913, F918, F919, Z72810, Z72811
ADHD: F90, F900 – F902, F908, F909
Autism Spectrum Disorder: F84, F840, F842, F843, F845, F848, F849</t>
  </si>
  <si>
    <r>
      <t>Procedure (e.g., CPT, HCPCS) or revenue codes used to identify/define service requirements</t>
    </r>
    <r>
      <rPr>
        <b/>
        <vertAlign val="superscript"/>
        <sz val="11"/>
        <rFont val="Times New Roman"/>
        <family val="1"/>
      </rPr>
      <t xml:space="preserve"> </t>
    </r>
    <r>
      <rPr>
        <b/>
        <sz val="11"/>
        <rFont val="Times New Roman"/>
        <family val="1"/>
      </rPr>
      <t xml:space="preserve">
</t>
    </r>
    <r>
      <rPr>
        <i/>
        <sz val="11"/>
        <rFont val="Times New Roman"/>
        <family val="1"/>
      </rPr>
      <t>If the state is not using procedure or revenue codes, the state should include the data source(s) (e.g., state-specific codes) used to identify/define service requirements.</t>
    </r>
  </si>
  <si>
    <t>Outpatient:  95004-95199, 96900-96922, 96999, 99201-99215, 99241-99245, 99341-99350, 99354-99355, 99357-99360, 99366-99368, 99374-99397, 99432, 99450, 99455, 99460, 99499,99401-99405, 99408-99429, 99606, 99607, T1015, 99050-99058, 0500F-0503F, 90918-90925, 97802-97804, 99024, 99078, 99170-99175, 99195-99199, 99500-99599, T1502, T1023-T1026, T1028-T1030, 0001F, G0101-G0122, G0127, G0166-G0168, G0179, G0180-G0182, G0246-G0250, G0257, G0317-G0327, G0344, G0372, G0402, G0438, G0439, G0466-G0470, M0064, M0076, M1204, Q0081-Q0085, S0220, S0265, S0302, S0315-S0320, S0390, S0395, S0601-S0630, S0812, S0820, S2260, S0199, S8110, S9075, S9083-S9090, S9381-S9401, S9436-S9474, S9490-S9562, 90791, 90792, 90801-90802, 90804-90824, 90826-90829, 90832-90834, 90836-90847, 90849, 90853, 90855, 90857, 90862-90899, H0001-H0009, H0012-H0014, H0016-H0019, H0021-H0030, H0033-H0034, H0036, H0037, H0041-H0042, H0046-H2010, H2013-H2014, H2016-H2019, H2020-H2037, G0177, 96150-96155, T1007-T1010, H2104, H5300, HIVE2, HJ201, HOOO4, S9475-S9479, S9481-S9483, G0396, G0397, G0410-G0411, G0473, G8466, G8477, G8128, G8467, Q4094, T1006, T1012, 0359T, 0360T, 0361T, 0362T, 0363T, 0364T, 0365T, 0366T, 0367T, 0368T, 0369T, 0370T, 0371T, 0373T, 0374T; Revenue codes 900-904,910,911,914-919,931,932,944,945,961,1003-1004;
Outpatient Diversionary Including Intensive Outpatient, PH:  S9480, H0015 H0035, Revenue codes 905, 906, 907
CBHI: 90791 or 90801 and modifier HA as 1st or 2nd modifier, H0038, H0023 with modifier HT, T1017 with modifier HN or HO, H2014 with modifier HN or HO, H2019 with modifier HN or HO, H2011 with modifier HN or HO, 96110, H0038; H2011, H2014, H2019, T1017 with modifier HN or HO;  T1027 with modifier EP, H0023 with modifier HT
Outpatient ABA: H0031, H0032, H2012,or  H2019  and modifier U2
YMCI: S9485 with modifiers HA HE, HA U1; H2011 with modifier HA HE, HN, HO, HO and HA or HA U1 HN and HA
YCCS: S9485 with modifier HA ET, EF, TG</t>
  </si>
  <si>
    <r>
      <rPr>
        <vertAlign val="superscript"/>
        <sz val="11"/>
        <rFont val="Times New Roman"/>
        <family val="1"/>
      </rPr>
      <t>a</t>
    </r>
    <r>
      <rPr>
        <sz val="11"/>
        <rFont val="Times New Roman"/>
        <family val="1"/>
      </rPr>
      <t>The Medicaid Section 1115 integrated SUD and SMI/SED Monitoring Protocol Workbook (Part A) combines the Medicaid Section 1115 SMI/SED Monitoring Protocol Workbook Version 3.0 with the Medicaid Section 1115 SUD Monitoring Protocol Workbook Version 7.0.</t>
    </r>
  </si>
  <si>
    <r>
      <rPr>
        <vertAlign val="superscript"/>
        <sz val="11"/>
        <rFont val="Times New Roman"/>
        <family val="1"/>
      </rPr>
      <t>b</t>
    </r>
    <r>
      <rPr>
        <sz val="11"/>
        <rFont val="Times New Roman"/>
        <family val="1"/>
      </rPr>
      <t xml:space="preserve">The examples are based on a definition of SMI from the National Committee for Quality Assurance (NCQA).  The examples provided are intended to be illustrative only.  The example codes provided are not comprehensive. </t>
    </r>
  </si>
  <si>
    <t xml:space="preserve">   </t>
  </si>
  <si>
    <r>
      <t>Medicaid Section 1115 SUD and SMI/SED Demonstration Components Monitoring Protocol (Part A) - Planned Subpopulations (Version 1.0)</t>
    </r>
    <r>
      <rPr>
        <b/>
        <vertAlign val="superscript"/>
        <sz val="11"/>
        <rFont val="Times New Roman"/>
        <family val="1"/>
      </rPr>
      <t>a</t>
    </r>
  </si>
  <si>
    <t>Table: Substance Use Disorder and Serious Mental Illness/Serious Emotional Disturbance Demonstration Components Planned Subpopulations</t>
  </si>
  <si>
    <t>Planned subpopulation reporting</t>
  </si>
  <si>
    <t>Subpopulations</t>
  </si>
  <si>
    <t>Relevant metrics</t>
  </si>
  <si>
    <r>
      <rPr>
        <b/>
        <sz val="1"/>
        <color rgb="FF6C6F70"/>
        <rFont val="Times New Roman"/>
        <family val="1"/>
      </rPr>
      <t>Planned subpopulation reporting</t>
    </r>
    <r>
      <rPr>
        <b/>
        <sz val="11"/>
        <color theme="0"/>
        <rFont val="Times New Roman"/>
        <family val="1"/>
      </rPr>
      <t xml:space="preserve">
Subpopulation category</t>
    </r>
  </si>
  <si>
    <r>
      <rPr>
        <b/>
        <sz val="1"/>
        <color rgb="FF6C6F70"/>
        <rFont val="Times New Roman"/>
        <family val="1"/>
      </rPr>
      <t>Planned subpopulation reporting</t>
    </r>
    <r>
      <rPr>
        <b/>
        <sz val="11"/>
        <color theme="0"/>
        <rFont val="Times New Roman"/>
        <family val="1"/>
      </rPr>
      <t xml:space="preserve">
Subpopulations</t>
    </r>
  </si>
  <si>
    <r>
      <rPr>
        <b/>
        <sz val="1"/>
        <color rgb="FF6C6F70"/>
        <rFont val="Times New Roman"/>
        <family val="1"/>
      </rPr>
      <t>Planned subpopulation reporting</t>
    </r>
    <r>
      <rPr>
        <b/>
        <sz val="11"/>
        <color theme="0"/>
        <rFont val="Times New Roman"/>
        <family val="1"/>
      </rPr>
      <t xml:space="preserve">
Reporting priority</t>
    </r>
  </si>
  <si>
    <r>
      <rPr>
        <b/>
        <sz val="1"/>
        <color rgb="FF6C6F70"/>
        <rFont val="Times New Roman"/>
        <family val="1"/>
      </rPr>
      <t>Planned subpopulation reporting</t>
    </r>
    <r>
      <rPr>
        <b/>
        <sz val="11"/>
        <color theme="0"/>
        <rFont val="Times New Roman"/>
        <family val="1"/>
      </rPr>
      <t xml:space="preserve">
Relevant metrics </t>
    </r>
  </si>
  <si>
    <r>
      <rPr>
        <b/>
        <sz val="1"/>
        <color rgb="FF6C6F70"/>
        <rFont val="Times New Roman"/>
        <family val="1"/>
      </rPr>
      <t>Planned subpopulation reporting</t>
    </r>
    <r>
      <rPr>
        <b/>
        <sz val="11"/>
        <color theme="0"/>
        <rFont val="Times New Roman"/>
        <family val="1"/>
      </rPr>
      <t xml:space="preserve">
Subpopulation type</t>
    </r>
  </si>
  <si>
    <r>
      <rPr>
        <b/>
        <sz val="1"/>
        <color rgb="FF6C6F70"/>
        <rFont val="Times New Roman"/>
        <family val="1"/>
      </rPr>
      <t>Planned subpopulation reporting</t>
    </r>
    <r>
      <rPr>
        <b/>
        <sz val="11"/>
        <color theme="0"/>
        <rFont val="Times New Roman"/>
        <family val="1"/>
      </rPr>
      <t xml:space="preserve">
State will report (Y/N)</t>
    </r>
  </si>
  <si>
    <r>
      <rPr>
        <b/>
        <sz val="1"/>
        <color rgb="FF6C6F70"/>
        <rFont val="Times New Roman"/>
        <family val="1"/>
      </rPr>
      <t xml:space="preserve">Subpopulations
</t>
    </r>
    <r>
      <rPr>
        <b/>
        <sz val="11"/>
        <color theme="0"/>
        <rFont val="Times New Roman"/>
        <family val="1"/>
      </rPr>
      <t>Attest that planned subpopulation reporting within each category matches the description in the CMS-provided technical specifications manual (Y/N)</t>
    </r>
  </si>
  <si>
    <r>
      <rPr>
        <b/>
        <sz val="1"/>
        <color rgb="FF6C6F70"/>
        <rFont val="Times New Roman"/>
        <family val="1"/>
      </rPr>
      <t xml:space="preserve">Subpopulations
</t>
    </r>
    <r>
      <rPr>
        <b/>
        <sz val="11"/>
        <color theme="0"/>
        <rFont val="Times New Roman"/>
        <family val="1"/>
      </rPr>
      <t>If the planned reporting of subpopulations does not match (i.e., column G = “N”), list the subpopulations state plans to report (Format comma separated)</t>
    </r>
    <r>
      <rPr>
        <b/>
        <vertAlign val="superscript"/>
        <sz val="11"/>
        <color theme="0"/>
        <rFont val="Times New Roman"/>
        <family val="1"/>
      </rPr>
      <t>b,c,d</t>
    </r>
  </si>
  <si>
    <r>
      <rPr>
        <b/>
        <sz val="1"/>
        <color rgb="FF6C6F70"/>
        <rFont val="Times New Roman"/>
        <family val="1"/>
      </rPr>
      <t xml:space="preserve">Relevant metrics
</t>
    </r>
    <r>
      <rPr>
        <b/>
        <sz val="11"/>
        <color theme="0"/>
        <rFont val="Times New Roman"/>
        <family val="1"/>
      </rPr>
      <t xml:space="preserve">Attest that metrics reporting for subpopulation category matches CMS-provided technical specifications manual (Y/N) </t>
    </r>
  </si>
  <si>
    <r>
      <rPr>
        <b/>
        <sz val="1"/>
        <color rgb="FF6C6F70"/>
        <rFont val="Times New Roman"/>
        <family val="1"/>
      </rPr>
      <t xml:space="preserve">Relevant metrics </t>
    </r>
    <r>
      <rPr>
        <b/>
        <sz val="1"/>
        <color theme="0"/>
        <rFont val="Times New Roman"/>
        <family val="1"/>
      </rPr>
      <t xml:space="preserve">
</t>
    </r>
    <r>
      <rPr>
        <b/>
        <sz val="11"/>
        <color theme="0"/>
        <rFont val="Times New Roman"/>
        <family val="1"/>
      </rPr>
      <t>If the planned reporting of relevant metrics does not match (i.e., column I = "N"), list the metrics for which state plans to report for each subpopulation category (Format metric number, comma separated)</t>
    </r>
  </si>
  <si>
    <r>
      <t xml:space="preserve">EXAMPLE:
Age group
</t>
    </r>
    <r>
      <rPr>
        <b/>
        <i/>
        <sz val="11"/>
        <rFont val="Times New Roman"/>
        <family val="1"/>
      </rPr>
      <t>(Do not delete or edit this row)</t>
    </r>
  </si>
  <si>
    <t>EXAMPLE:
Children &lt;18, adults 18–64, and older adults 65+</t>
  </si>
  <si>
    <t>EXAMPLE:
Metrics #1-3, 6-12, 23, 24, 26, 27</t>
  </si>
  <si>
    <t>EXAMPLE:
CMS-provided</t>
  </si>
  <si>
    <t>EXAMPLE:
Children/Young adults 12-21, Adults 21-65</t>
  </si>
  <si>
    <t>EXAMPLE:
1, 2, 3</t>
  </si>
  <si>
    <t>SUD subpopulations</t>
  </si>
  <si>
    <t xml:space="preserve">Dual–eligible status </t>
  </si>
  <si>
    <t>Dual-eligible (Medicare-Medicaid eligible), Medicaid only</t>
  </si>
  <si>
    <t>SUD Metrics #1-3, 6-12</t>
  </si>
  <si>
    <t>CMS-provided</t>
  </si>
  <si>
    <t>Age group</t>
  </si>
  <si>
    <t xml:space="preserve">Children &lt;18, adults 18–64, and older adults 65+
</t>
  </si>
  <si>
    <t>SUD Metrics #1-3, 6-12, 23, 24, 26, 27</t>
  </si>
  <si>
    <t>Pregnancy status</t>
  </si>
  <si>
    <t>Pregnant, Not pregnant</t>
  </si>
  <si>
    <t>Criminal justice status</t>
  </si>
  <si>
    <t>Criminally involved, Not criminally involved</t>
  </si>
  <si>
    <t>OUD population</t>
  </si>
  <si>
    <t>Opioid diagnosis</t>
  </si>
  <si>
    <t>SUD Metrics #2-12, 23, 24, 26, 27, 36</t>
  </si>
  <si>
    <t>SMI/SED subpopulations</t>
  </si>
  <si>
    <t>SMI/SED Metrics #13, 14, 15, 16, 17, 18, 21, 22</t>
  </si>
  <si>
    <t>Children (Age&lt;16), Transition-age youth (Age 16-24), Adults (Age 25–64), Older adults (Age 65+)</t>
  </si>
  <si>
    <t>SMI/SED Metrics #11, 12, 13, 14, 15, 16, 17, 18, 21, 22</t>
  </si>
  <si>
    <r>
      <t>Standardized definition of SMI</t>
    </r>
    <r>
      <rPr>
        <vertAlign val="superscript"/>
        <sz val="11"/>
        <rFont val="Times New Roman"/>
        <family val="1"/>
      </rPr>
      <t>e</t>
    </r>
  </si>
  <si>
    <t>Individuals who meet the standardized definition of SMI</t>
  </si>
  <si>
    <t>State-specific definition of SMI</t>
  </si>
  <si>
    <t>Individuals who meet the state-specific definition of SMI</t>
  </si>
  <si>
    <t>Disability</t>
  </si>
  <si>
    <t>Eligible for Medicaid on the basis of disability, Not eligible for Medicaid on the basis of disability</t>
  </si>
  <si>
    <t>Co-occurring SUD</t>
  </si>
  <si>
    <t>Individuals with co-occurring SUD</t>
  </si>
  <si>
    <t>Co-occurring physical health conditions</t>
  </si>
  <si>
    <t>Individuals with co-occurring physical health conditions</t>
  </si>
  <si>
    <t>State-specific subpopulations</t>
  </si>
  <si>
    <r>
      <t>[Insert row(s) for any state-specific subpopulation(s)]</t>
    </r>
    <r>
      <rPr>
        <i/>
        <vertAlign val="superscript"/>
        <sz val="11"/>
        <rFont val="Times New Roman"/>
        <family val="1"/>
      </rPr>
      <t xml:space="preserve">f </t>
    </r>
  </si>
  <si>
    <r>
      <rPr>
        <vertAlign val="superscript"/>
        <sz val="11"/>
        <rFont val="Times New Roman"/>
        <family val="1"/>
      </rPr>
      <t>b</t>
    </r>
    <r>
      <rPr>
        <sz val="11"/>
        <rFont val="Times New Roman"/>
        <family val="1"/>
      </rPr>
      <t xml:space="preserve"> If the state is not reporting a required subpopulation category (i.e., column F = “N”), enter explanation in corresponding row in column H.</t>
    </r>
  </si>
  <si>
    <r>
      <rPr>
        <vertAlign val="superscript"/>
        <sz val="11"/>
        <rFont val="Times New Roman"/>
        <family val="1"/>
      </rPr>
      <t>c</t>
    </r>
    <r>
      <rPr>
        <sz val="11"/>
        <rFont val="Times New Roman"/>
        <family val="1"/>
      </rPr>
      <t xml:space="preserve"> If the state is reporting on the Dual-eligible status, Pregnancy status, Criminal justice status, and OUD population subpopulation categories for the SUD demonstration and/or the Dual-eligible status population subpopulation category for the SMI/SED demonstration, the state should use column H to outline its subpopulation identification approach as explained in Version 1.0 of the Medicaid Section 1115 Substance Use Disorder and Serious Mental Illness/Serious Emotional Disturbance Demonstrations Monitoring Protocol Instructions. </t>
    </r>
  </si>
  <si>
    <r>
      <rPr>
        <vertAlign val="superscript"/>
        <sz val="11"/>
        <rFont val="Times New Roman"/>
        <family val="1"/>
      </rPr>
      <t>d</t>
    </r>
    <r>
      <rPr>
        <sz val="11"/>
        <rFont val="Times New Roman"/>
        <family val="1"/>
      </rPr>
      <t xml:space="preserve"> If the state is planning to phase in the reporting of any of the subpopulation categories, the state should (1) select N in column G and (2) provide an explanation and the report (DY and Q) in which it will begin reporting the subpopulation category in column H.</t>
    </r>
  </si>
  <si>
    <r>
      <rPr>
        <vertAlign val="superscript"/>
        <sz val="11"/>
        <rFont val="Times New Roman"/>
        <family val="1"/>
      </rPr>
      <t xml:space="preserve">e </t>
    </r>
    <r>
      <rPr>
        <sz val="11"/>
        <rFont val="Times New Roman"/>
        <family val="1"/>
      </rPr>
      <t>“Standardized definition of SMI” and “State-specific definition of SMI” are included within the list of subpopulation categories because the state should report on these populations separately from the “Demonstration reporting” calculation for certain metrics.  The state should reference Version 4.0 of the Medicaid Section 1115 Serious Mental Illness and Serious Emotional Disturbance Demonstrations: Technical Specifications for Monitoring Metrics for detailed descriptions on calculating metrics according to the standardized and state-specific definitions of SMI.</t>
    </r>
  </si>
  <si>
    <r>
      <rPr>
        <vertAlign val="superscript"/>
        <sz val="11"/>
        <rFont val="Times New Roman"/>
        <family val="1"/>
      </rPr>
      <t xml:space="preserve">f </t>
    </r>
    <r>
      <rPr>
        <sz val="11"/>
        <rFont val="Times New Roman"/>
        <family val="1"/>
      </rPr>
      <t>Any state that claims federal financial participation (FFP) for services provided in Qualified Residential Treatment Programs (QRTPs) that are IMDs should add QRTPs that are IMDs as a state-specific subpopulation in row 26. Specifically, the state should note “QRTPs that are IMDs” in column A, “Individuals treated within QRTPs that are IMDs” in column B, and “SMI/SED Metrics #19a and 19b” in column D.</t>
    </r>
  </si>
  <si>
    <r>
      <t>Medicaid Section 1115 SUD and SMI/SED Demonstration Components Monitoring Protocol (Part A) - Reporting Schedule (Version 1.0)</t>
    </r>
    <r>
      <rPr>
        <b/>
        <vertAlign val="superscript"/>
        <sz val="11"/>
        <rFont val="Times New Roman"/>
        <family val="1"/>
      </rPr>
      <t>a</t>
    </r>
  </si>
  <si>
    <t xml:space="preserve">Instructions: </t>
  </si>
  <si>
    <t xml:space="preserve">(1) In the reporting periods input table (Table 1), use the prompt in column A to enter the requested information in the corresponding row of column B.  All monitoring report names and reporting periods should use the format DY#Q# or CY# and all dates should use the format MM/DD/YYYY with no spaces in the cell.  The information entered in these cells will auto-populate the SUD and SMI/SED demonstration reporting schedule in Table 2.  All cells in the input table must be completed in entirety for the standard reporting schedule to be accurately auto-populated.  </t>
  </si>
  <si>
    <t>(2) Review the state's reporting schedule in the SUD and SMI/SED demonstration reporting schedule table (Table 2).  For each of the reporting categories listed in column G, select Y - SUD only, Y - SMI/SED only, Y - both, or N in column J, "Deviations from standard reporting schedule (Y - SUD only/Y - SMI/SED only/Y - both/N)" to indicate whether the state plans to report according to the standard reporting schedule.  If a state's planned reporting does not match the standard reporting schedule for any quarter and/or reporting category (i.e. column J= “Y”), the state should describe these deviations in column K, "Explanation for deviations (if column J="Y - SUD only," "Y - SMI/SED only," or "Y - both")"  and use column L, “Proposed deviation in measurement period from standard reporting schedule in column H or I,” to indicate the measurement periods with which it wishes to overwrite the standard schedule (column H or I).  All other columns are locked for editing and should not be altered by the state.</t>
  </si>
  <si>
    <t>Table 1. Substance Use Disorder and Serious Mental Illness/Serious Emotional Disturbance Reporting Periods Input Table</t>
  </si>
  <si>
    <t>Column A</t>
  </si>
  <si>
    <t>SUD and SMI/SED demonstration reporting periods/dates</t>
  </si>
  <si>
    <t>Dates of first demonstration year ( DY1) or first year of demonstration extension</t>
  </si>
  <si>
    <t>Start date (MM/DD/YYYY)</t>
  </si>
  <si>
    <t>End date (MM/DD/YYYY)</t>
  </si>
  <si>
    <t>Dates of first quarter of the baseline period for CMS-constructed metrics</t>
  </si>
  <si>
    <t xml:space="preserve">SUD reporting period (DY and Q)
(Format DY#Q#; e.g., DY1Q1) </t>
  </si>
  <si>
    <t>DY6Q1</t>
  </si>
  <si>
    <t xml:space="preserve">SMI/SED reporting period (DY and Q)
(Format DY#Q#; e.g., DY1Q1) </t>
  </si>
  <si>
    <t>DY1Q1</t>
  </si>
  <si>
    <r>
      <t>Start date (MM/DD/YYYY)</t>
    </r>
    <r>
      <rPr>
        <b/>
        <vertAlign val="superscript"/>
        <sz val="11"/>
        <color theme="0"/>
        <rFont val="Times New Roman"/>
        <family val="1"/>
      </rPr>
      <t>b</t>
    </r>
  </si>
  <si>
    <t>DY27Q1</t>
  </si>
  <si>
    <t>First monitoring report due date (per STCs) (MM/DD/YYYY)</t>
  </si>
  <si>
    <t>First monitoring report in which the state plans to report annual metrics that are established quality measures (EQMs)</t>
  </si>
  <si>
    <t>First calendar year for which EQMs are expected for the demonstration period
(Format CY#; e.g., CY2019)</t>
  </si>
  <si>
    <t>CY2022</t>
  </si>
  <si>
    <t>DY and Q associated with monitoring report.  If there is no broader demonstration, enter SUD DY and Q
(Format DY#Q# or SUD DY#Q#; e.g., DY1Q1 or SUD DY1Q1)</t>
  </si>
  <si>
    <t>DY28Q3</t>
  </si>
  <si>
    <t>DY and Q start date (MM/DD/YYYY)</t>
  </si>
  <si>
    <t>DY and Q end date (MM/DD/YYYY)</t>
  </si>
  <si>
    <t>Dates of last reporting quarter:</t>
  </si>
  <si>
    <t xml:space="preserve">*Massachusetts first received approval for a SUD demonstration in 2016 and, as such, the first year of the state’s SUD demonstration extension beginning October 1, 2022 aligns with its SUD DY6.  However, because the state will begin structured monitoring reporting using the standardized monitoring tools in CY 2022, this is considered the state’s baseline period for its SUD and SMI/SED demonstrations for the purposes of monitoring reporting. 
**On August 11, 2022, Massachusetts received approval for an initial SMI/SED demonstration for the period of August 11, 2022 through September 30, 2022.  The DY1 start date for Massachusetts’ SMI/SED demonstration included in Table 1 (October 1, 2022) does not reflect this initial SMI/SED demonstration approval period and instead aligns with the SMI/SED demonstration start date in the latest MassHealth STCs dated November 7, 2022. 
</t>
  </si>
  <si>
    <t>End of table</t>
  </si>
  <si>
    <t>Table 2. Substance Use Disorder and Serious Mental Illness/Serious Emotional Disturbance Demonstration Reporting Schedule</t>
  </si>
  <si>
    <t>Reporting quarter start date
(MM/DD/YYYY)</t>
  </si>
  <si>
    <t>Reporting quarter end date
(MM/DD/YYYY)</t>
  </si>
  <si>
    <t>Monitoring report due
(per STCs)
(MM/DD/YYYY)</t>
  </si>
  <si>
    <t>Broader section 1115 reporting period, if applicable
(Format DY#Q#; e.g., DY1Q3)</t>
  </si>
  <si>
    <t>SUD reporting period
(Format SUD DY#Q#; e.g., SUD DY1Q3)</t>
  </si>
  <si>
    <t>SMI/SED reporting period
(Format SMI/SED DY#Q#; e.g., SMI/SED DY1Q3)</t>
  </si>
  <si>
    <t>Reporting category</t>
  </si>
  <si>
    <r>
      <t>For each reporting category,  SUD measurement period for which information is captured in monitoring report per standard reporting schedule (Format SUD DY#Q#; e.g., SUD DY1Q3)</t>
    </r>
    <r>
      <rPr>
        <b/>
        <vertAlign val="superscript"/>
        <sz val="11"/>
        <color theme="0"/>
        <rFont val="Times New Roman"/>
        <family val="1"/>
      </rPr>
      <t>c</t>
    </r>
  </si>
  <si>
    <r>
      <t>For each reporting category, SMI/SED measurement period for which information is captured in monitoring report per standard reporting schedule (Format SMI/SED DY#Q#; e.g., SMI/SED DY1Q3)</t>
    </r>
    <r>
      <rPr>
        <b/>
        <vertAlign val="superscript"/>
        <sz val="11"/>
        <color theme="0"/>
        <rFont val="Times New Roman"/>
        <family val="1"/>
      </rPr>
      <t>c</t>
    </r>
    <r>
      <rPr>
        <b/>
        <sz val="11"/>
        <color theme="0"/>
        <rFont val="Times New Roman"/>
        <family val="1"/>
      </rPr>
      <t xml:space="preserve">
</t>
    </r>
  </si>
  <si>
    <r>
      <t>Deviation from standard reporting schedule
(Y - SUD only/Y - SMI/SED only/Y - both/N)</t>
    </r>
    <r>
      <rPr>
        <b/>
        <vertAlign val="superscript"/>
        <sz val="11"/>
        <color theme="0"/>
        <rFont val="Times New Roman"/>
        <family val="1"/>
      </rPr>
      <t>d</t>
    </r>
  </si>
  <si>
    <r>
      <t>Explanation for deviations 
(if column J="Y - SUD only," "Y - SMI/SED only," or "Y - both")</t>
    </r>
    <r>
      <rPr>
        <b/>
        <vertAlign val="superscript"/>
        <sz val="11"/>
        <color theme="0"/>
        <rFont val="Times New Roman"/>
        <family val="1"/>
      </rPr>
      <t>d</t>
    </r>
  </si>
  <si>
    <r>
      <t>Proposed deviation in measurement period from standard reporting schedule in column H or I, where relevant
(Format SUD or SMI/SED DY#Q#; e.g., SUD DY1Q3 and SMI/SED DY1Q3)</t>
    </r>
    <r>
      <rPr>
        <b/>
        <vertAlign val="superscript"/>
        <sz val="11"/>
        <color theme="0"/>
        <rFont val="Times New Roman"/>
        <family val="1"/>
      </rPr>
      <t>e</t>
    </r>
  </si>
  <si>
    <t>Narrative information</t>
  </si>
  <si>
    <t>Y - SMI/SED only</t>
  </si>
  <si>
    <t>n.a. - not reported in this reporting quarter</t>
  </si>
  <si>
    <t xml:space="preserve">Annual availability assessment </t>
  </si>
  <si>
    <t>Y - both</t>
  </si>
  <si>
    <t>SUD DY6Q1
SMI/SED DY1Q1</t>
  </si>
  <si>
    <t>SMI/SED DY1</t>
  </si>
  <si>
    <t>SUD DY6Q2
SMI/SED DY1Q2</t>
  </si>
  <si>
    <t>SUD DY6Q3
SMI/SED DY1Q3</t>
  </si>
  <si>
    <t>SUD DY6Q4
SMI/SED DY1Q4</t>
  </si>
  <si>
    <t>SUD DY6
SMI/SED DY1</t>
  </si>
  <si>
    <t>SUD DY7Q1
SMI/SED DY2Q1</t>
  </si>
  <si>
    <t>SMI/SED DY2</t>
  </si>
  <si>
    <t>SUD DY7Q2
SMI/SED DY2Q2</t>
  </si>
  <si>
    <t>SUD DY7Q3
SMI/SED DY2Q3</t>
  </si>
  <si>
    <t>SUD DY7Q4
SMI/SED DY2Q4</t>
  </si>
  <si>
    <t>SUD DY7
SMI/SED DY2</t>
  </si>
  <si>
    <t>SUD DY8Q1
SMI/SED DY3Q1</t>
  </si>
  <si>
    <t>SMI/SED DY3</t>
  </si>
  <si>
    <t>SUD DY8Q2
SMI/SED DY3Q2</t>
  </si>
  <si>
    <t>SUD DY8Q3
SMI/SED DY3Q3</t>
  </si>
  <si>
    <t>SUD DY8Q4
SMI/SED DY3Q4</t>
  </si>
  <si>
    <t>SUD DY8
SMI/SED DY3</t>
  </si>
  <si>
    <t>SMI/SED DY4</t>
  </si>
  <si>
    <t>SUD DY9Q2
SMI/SED DY4Q2</t>
  </si>
  <si>
    <t>SUD DY9Q3
SMI/SED DY4Q3</t>
  </si>
  <si>
    <t>SUD DY9Q4
SMI/SED DY4Q4</t>
  </si>
  <si>
    <t>SUD DY9
SMI/SED DY4</t>
  </si>
  <si>
    <t>SUD DY10Q1
SMI/SED DY5Q1</t>
  </si>
  <si>
    <t>SMI/SED DY5</t>
  </si>
  <si>
    <t>SUD DY10Q2
SMI/SED DY5Q2</t>
  </si>
  <si>
    <t>DY32Q1</t>
  </si>
  <si>
    <t>SUD DY11Q1</t>
  </si>
  <si>
    <t>SMI/SED DY6Q1</t>
  </si>
  <si>
    <t>SUD DY10Q4</t>
  </si>
  <si>
    <t>SMI/SED DY5Q4</t>
  </si>
  <si>
    <t>SUD DY10Q3
SMI/SED DY5Q3</t>
  </si>
  <si>
    <t>Annual availability assessment</t>
  </si>
  <si>
    <t>DY10</t>
  </si>
  <si>
    <t>DY5</t>
  </si>
  <si>
    <t>DY32Q2</t>
  </si>
  <si>
    <t>SUD DY11Q2</t>
  </si>
  <si>
    <t>SMI/SED DY6Q2</t>
  </si>
  <si>
    <t>SUD DY10Q4
SMI/SED DY5Q4</t>
  </si>
  <si>
    <t>SUD DY10
SMI/SED DY5</t>
  </si>
  <si>
    <t>DY32Q3</t>
  </si>
  <si>
    <t>SUD DY11Q3</t>
  </si>
  <si>
    <t>SMI/SED DY6Q3</t>
  </si>
  <si>
    <t>SUD DY11Q1
SMI/SED DY6Q1</t>
  </si>
  <si>
    <t>CY2026</t>
  </si>
  <si>
    <t>DY32Q4</t>
  </si>
  <si>
    <t>SUD DY11Q4</t>
  </si>
  <si>
    <t>SMI/SED DY6Q4</t>
  </si>
  <si>
    <t>SMI/SED DY6</t>
  </si>
  <si>
    <t>SUD DY11Q2
SMI/SED DY6Q2</t>
  </si>
  <si>
    <t>AA6</t>
  </si>
  <si>
    <t>SUD DY11Q3
SMI/SED DY6Q3</t>
  </si>
  <si>
    <r>
      <t xml:space="preserve">b </t>
    </r>
    <r>
      <rPr>
        <b/>
        <sz val="11"/>
        <rFont val="Times New Roman"/>
        <family val="1"/>
      </rPr>
      <t>SUD and SMI/SED demonstration components start date</t>
    </r>
    <r>
      <rPr>
        <sz val="11"/>
        <rFont val="Times New Roman"/>
        <family val="1"/>
      </rPr>
      <t>: For monitoring purposes, CMS defines the start date of the demonstration components as the effective date listed in the state’s STCs at time of the SUD and SMI/SED component  approval.  For example, if the state’s STCs at the time of approval note that the SUD and SMI/SED demonstration components are effective January 1, 2020 – December 31, 2025, the state should consider January 1, 2020 to be the start date of these components.  Note that the effective date is considered to be the first day the state may begin its demonstration component.  In many cases, the effective date is distinct from the approval date of a demonstration approval; that is, in certain cases, CMS may approve a section 1115 demonstration component with an effective date that is in the future.  For example, CMS may approve an extension request on December 15, 2020, with an effective date of January 1, 2021 for the new demonstration component period.  In many cases, the effective date also differs from the date a state begins implementing its demonstration component.  To generate an accurate reporting schedule, the start date as listed in Table 1 of the “SUD and SMI-SED reporting schedule" tab should align with the first day of a month.  If a state’s SMI/SED demonstration begins on any day other than the first day of the month, the state should list its start date as the first day of the month in which the effective date occurs.  For example, if a state’s effective date is listed as January 15, 2020, the state should indicate "01/01/2020" as the start date in Table 1 of the “SUD and SMI-SED reporting schedule” tab.  Please see Appendix A of the Monitoring Protocol Instructions for more information on determining demonstration quarter timing.</t>
    </r>
  </si>
  <si>
    <r>
      <rPr>
        <vertAlign val="superscript"/>
        <sz val="11"/>
        <rFont val="Times New Roman"/>
        <family val="1"/>
      </rPr>
      <t>c</t>
    </r>
    <r>
      <rPr>
        <sz val="11"/>
        <rFont val="Times New Roman"/>
        <family val="1"/>
      </rPr>
      <t xml:space="preserve"> The auto-populated reporting schedule in Table 2 outlines the data the state is expected to report for each SUD and SMI/SED demonstration year and quarter.  However, the state is not expected to begin reporting any metrics data until after the approval of the Monitoring Protocol.  The state should see Section B of the Monitoring Report Instructions for more information on retrospective reporting of data following protocol approval.
AA# refers to the Annual Assessment of the Availability of Mental Health Services (“Annual Availability Assessment”) and the SMI/SED DY in which the Annual Availability Assessment will be submitted (for example, “AA1” refers to the Annual Availability Assessment that will be submitted with the state’s Annual Monitoring Report for SMI/SED DY1).  Data in each Annual Availability Assessment should be reported as of the month and day indicated in the state’s approved Monitoring Protocol.  If the state cannot submit its Annual Availability Assessments when it submits its Annual Monitoring Reports, it should propose and describe a reporting deviation in Columns G and H.</t>
    </r>
  </si>
  <si>
    <r>
      <rPr>
        <vertAlign val="superscript"/>
        <sz val="11"/>
        <rFont val="Times New Roman"/>
        <family val="1"/>
      </rPr>
      <t xml:space="preserve">d </t>
    </r>
    <r>
      <rPr>
        <sz val="11"/>
        <rFont val="Times New Roman"/>
        <family val="1"/>
      </rPr>
      <t>For rows related to the Annual Availability Assessment, the drop-down options are limited to "Y - SMI/SED" or "N" as the Annual Availability Assessment does not pertain to the SUD demonstration.</t>
    </r>
  </si>
  <si>
    <r>
      <rPr>
        <vertAlign val="superscript"/>
        <sz val="11"/>
        <rFont val="Times New Roman"/>
        <family val="1"/>
      </rPr>
      <t>e</t>
    </r>
    <r>
      <rPr>
        <sz val="11"/>
        <rFont val="Times New Roman"/>
        <family val="1"/>
      </rPr>
      <t xml:space="preserve"> For a state with different SUD and SMI/SED demonstration year measurement periods (i.e., if columns H and I do not align), the state should enter the proposed deviations for both measurement periods in column L and preface the measurement period with the corresponding demonstration abbreviation (e.g., SUD DY3Q1 and SMI/SED DY1Q1).  </t>
    </r>
  </si>
  <si>
    <t>INPUT (Q)</t>
  </si>
  <si>
    <t>OUTPUT(Q+1)</t>
  </si>
  <si>
    <t>1115 DEMO START INPUT</t>
  </si>
  <si>
    <t xml:space="preserve">DEMO OUTPUT (Q+1) </t>
  </si>
  <si>
    <t>SUD DEMO START INPUT</t>
  </si>
  <si>
    <t>TOTAL DEMONSTRATIONS Qs</t>
  </si>
  <si>
    <t>Count Qs</t>
  </si>
  <si>
    <t>CY</t>
  </si>
  <si>
    <t>DY</t>
  </si>
  <si>
    <t>Dates of reporting quarter
(MM/DD/YYYY - MM/DD/YYYY)</t>
  </si>
  <si>
    <t>For each monitoring report, the state is expected to report the following information (presented by measurement period associated with policy information in the report, by reporting category)</t>
  </si>
  <si>
    <t>SUD DY1Q1</t>
  </si>
  <si>
    <t>SUD DY1Q2</t>
  </si>
  <si>
    <t>Start date</t>
  </si>
  <si>
    <t>End date</t>
  </si>
  <si>
    <r>
      <t>Report due 
(per STCs schedule)</t>
    </r>
    <r>
      <rPr>
        <b/>
        <vertAlign val="superscript"/>
        <sz val="11"/>
        <color theme="0"/>
        <rFont val="Calibri"/>
        <family val="2"/>
        <scheme val="minor"/>
      </rPr>
      <t>a</t>
    </r>
    <r>
      <rPr>
        <b/>
        <sz val="11"/>
        <color theme="0"/>
        <rFont val="Calibri"/>
        <family val="2"/>
        <scheme val="minor"/>
      </rPr>
      <t xml:space="preserve">
(MM/DD/YYYY - MM/DD/YYYY)</t>
    </r>
  </si>
  <si>
    <t>Measurement period</t>
  </si>
  <si>
    <t>AD</t>
  </si>
  <si>
    <r>
      <t xml:space="preserve">Formatted SUD DYQ </t>
    </r>
    <r>
      <rPr>
        <sz val="11"/>
        <color theme="1"/>
        <rFont val="Calibri"/>
        <family val="2"/>
        <scheme val="minor"/>
      </rPr>
      <t>(DYQ in this cell is used to autopopulate Table 2 in the report schedule tab, even when states do not use the SUD or SMI formatting.)</t>
    </r>
  </si>
  <si>
    <t>SUD DY1Q3</t>
  </si>
  <si>
    <t xml:space="preserve">Start date: </t>
  </si>
  <si>
    <t>SUD</t>
  </si>
  <si>
    <t>SUD DY1Q4</t>
  </si>
  <si>
    <t>Start date (Q,90 day)</t>
  </si>
  <si>
    <t>SUD DY2Q1</t>
  </si>
  <si>
    <t>DY Q</t>
  </si>
  <si>
    <t>DY Q annual metrics</t>
  </si>
  <si>
    <t>CY Q</t>
  </si>
  <si>
    <t>Include Q</t>
  </si>
  <si>
    <t>Calendar year</t>
  </si>
  <si>
    <t>SUD DY2Q2</t>
  </si>
  <si>
    <t>Demonstration year</t>
  </si>
  <si>
    <t>SUD DY2Q3</t>
  </si>
  <si>
    <t>Monitoring Protocol Template (Part B)</t>
  </si>
  <si>
    <t>SUD DY2Q4</t>
  </si>
  <si>
    <t>SUD DY3Q1</t>
  </si>
  <si>
    <t>SUD DY3Q2</t>
  </si>
  <si>
    <t>SUD DY3Q3</t>
  </si>
  <si>
    <t>SUD DY3Q4</t>
  </si>
  <si>
    <t>SUD DY4Q1</t>
  </si>
  <si>
    <t>SUD DY4Q2</t>
  </si>
  <si>
    <t>SUD DY4Q3</t>
  </si>
  <si>
    <t>SUD DY4Q4</t>
  </si>
  <si>
    <t>SUD DY5Q1</t>
  </si>
  <si>
    <t>SUD DY5Q2</t>
  </si>
  <si>
    <t>SUD DY5Q3</t>
  </si>
  <si>
    <t>SUD DY5Q4</t>
  </si>
  <si>
    <t>SUD DY6Q1</t>
  </si>
  <si>
    <t>SUD DY6Q2</t>
  </si>
  <si>
    <t>SUD DY6Q3</t>
  </si>
  <si>
    <t>SUD DY6Q4</t>
  </si>
  <si>
    <t>SUD DY7Q1</t>
  </si>
  <si>
    <t>SUD DY7Q2</t>
  </si>
  <si>
    <t>SUD DY7Q3</t>
  </si>
  <si>
    <t>SUD DY7Q4</t>
  </si>
  <si>
    <t>SUD DY8Q1</t>
  </si>
  <si>
    <t>SUD DY8Q2</t>
  </si>
  <si>
    <t>SUD DY8Q3</t>
  </si>
  <si>
    <t>SUD DY8Q4</t>
  </si>
  <si>
    <t>SUD DY9Q1</t>
  </si>
  <si>
    <t>SUD DY9Q2</t>
  </si>
  <si>
    <t>SUD DY9Q3</t>
  </si>
  <si>
    <t>SUD DY9Q4</t>
  </si>
  <si>
    <t>SUD DY10Q1</t>
  </si>
  <si>
    <t>SUD DY10Q2</t>
  </si>
  <si>
    <t>SUD DY10Q3</t>
  </si>
  <si>
    <t>SUD DY12Q1</t>
  </si>
  <si>
    <t>SUD DY12Q2</t>
  </si>
  <si>
    <t>SUD DY12Q3</t>
  </si>
  <si>
    <t>SUD DY12Q4</t>
  </si>
  <si>
    <t>SUD DY13Q1</t>
  </si>
  <si>
    <t>SUD DY13Q2</t>
  </si>
  <si>
    <t>SUD DY13Q3</t>
  </si>
  <si>
    <t>SUD DY13Q4</t>
  </si>
  <si>
    <t>SUD DY14Q1</t>
  </si>
  <si>
    <t>SUD DY14Q2</t>
  </si>
  <si>
    <t>SUD DY14Q3</t>
  </si>
  <si>
    <t>SUD DY14Q4</t>
  </si>
  <si>
    <t>SUD DY15Q1</t>
  </si>
  <si>
    <t>SUD DY15Q2</t>
  </si>
  <si>
    <t>SUD DY15Q3</t>
  </si>
  <si>
    <t>SUD DY15Q4</t>
  </si>
  <si>
    <t>SUD DY16Q1</t>
  </si>
  <si>
    <t>SUD DY16Q2</t>
  </si>
  <si>
    <t>SUD DY16Q3</t>
  </si>
  <si>
    <t>SUD DY16Q4</t>
  </si>
  <si>
    <t>SUD DY17Q1</t>
  </si>
  <si>
    <t>SUD DY17Q2</t>
  </si>
  <si>
    <t>SUD DY17Q3</t>
  </si>
  <si>
    <t>SUD DY17Q4</t>
  </si>
  <si>
    <t>SUD DY18Q1</t>
  </si>
  <si>
    <t>SUD DY18Q2</t>
  </si>
  <si>
    <t>SUD DY18Q3</t>
  </si>
  <si>
    <t>SUD DY18Q4</t>
  </si>
  <si>
    <t>SUD DY19Q1</t>
  </si>
  <si>
    <t>SUD DY19Q2</t>
  </si>
  <si>
    <t>SUD DY19Q3</t>
  </si>
  <si>
    <t>SUD DY19Q4</t>
  </si>
  <si>
    <t>SUD DY20Q1</t>
  </si>
  <si>
    <t>SUD DY20Q2</t>
  </si>
  <si>
    <t>SUD DY20Q3</t>
  </si>
  <si>
    <t>SUD DY20Q4</t>
  </si>
  <si>
    <t>SUD DY21Q1</t>
  </si>
  <si>
    <t>SUD DY21Q2</t>
  </si>
  <si>
    <t>SUD DY21Q3</t>
  </si>
  <si>
    <t>SUD DY21Q4</t>
  </si>
  <si>
    <t>SUD DY22Q1</t>
  </si>
  <si>
    <t>SUD DY22Q2</t>
  </si>
  <si>
    <t>SUD DY22Q3</t>
  </si>
  <si>
    <t>SUD DY22Q4</t>
  </si>
  <si>
    <t>SUD DY23Q1</t>
  </si>
  <si>
    <t>SUD DY23Q2</t>
  </si>
  <si>
    <t>SUD DY23Q3</t>
  </si>
  <si>
    <t>SUD DY23Q4</t>
  </si>
  <si>
    <t>SUD DY24Q1</t>
  </si>
  <si>
    <t>SUD DY24Q2</t>
  </si>
  <si>
    <t>SUD DY24Q3</t>
  </si>
  <si>
    <t>SUD DY24Q4</t>
  </si>
  <si>
    <t>SUD DY25Q1</t>
  </si>
  <si>
    <t>SUD DY25Q2</t>
  </si>
  <si>
    <t>SUD DY25Q3</t>
  </si>
  <si>
    <t>SUD DY25Q4</t>
  </si>
  <si>
    <t>SUD DY26Q1</t>
  </si>
  <si>
    <t>SUD DY26Q2</t>
  </si>
  <si>
    <t>SUD DY26Q3</t>
  </si>
  <si>
    <t>SUD DY26Q4</t>
  </si>
  <si>
    <t>SUD DY27Q1</t>
  </si>
  <si>
    <t>SUD DY27Q2</t>
  </si>
  <si>
    <t>SUD DY27Q3</t>
  </si>
  <si>
    <t>SUD DY27Q4</t>
  </si>
  <si>
    <t>SUD DY28Q1</t>
  </si>
  <si>
    <t>SUD DY28Q2</t>
  </si>
  <si>
    <t>SUD DY28Q3</t>
  </si>
  <si>
    <t>SUD DY28Q4</t>
  </si>
  <si>
    <t>SUD DY29Q1</t>
  </si>
  <si>
    <t>SUD DY29Q2</t>
  </si>
  <si>
    <t>SUD DY29Q3</t>
  </si>
  <si>
    <t>SUD DY29Q4</t>
  </si>
  <si>
    <t>SUD DY30Q1</t>
  </si>
  <si>
    <t>SUD DY30Q2</t>
  </si>
  <si>
    <t>SUD DY30Q3</t>
  </si>
  <si>
    <t>SUD DY30Q4</t>
  </si>
  <si>
    <t>SUD DY31Q1</t>
  </si>
  <si>
    <t>SUD DY31Q2</t>
  </si>
  <si>
    <t>SUD DY31Q3</t>
  </si>
  <si>
    <t>SUD DY31Q4</t>
  </si>
  <si>
    <t>SUD DY32Q1</t>
  </si>
  <si>
    <t>SUD DY32Q2</t>
  </si>
  <si>
    <t>SUD DY32Q3</t>
  </si>
  <si>
    <t>SUD DY32Q4</t>
  </si>
  <si>
    <t>SUD DY33Q1</t>
  </si>
  <si>
    <t>SUD DY33Q2</t>
  </si>
  <si>
    <t>SUD DY33Q3</t>
  </si>
  <si>
    <t>SUD DY33Q4</t>
  </si>
  <si>
    <t>SUD DY34Q1</t>
  </si>
  <si>
    <t>SUD DY34Q2</t>
  </si>
  <si>
    <t>SUD DY34Q3</t>
  </si>
  <si>
    <t>SUD DY34Q4</t>
  </si>
  <si>
    <t>SUD DY35Q1</t>
  </si>
  <si>
    <t>SUD DY35Q2</t>
  </si>
  <si>
    <t>SUD DY35Q3</t>
  </si>
  <si>
    <t>SUD DY35Q4</t>
  </si>
  <si>
    <t>SUD DY36Q1</t>
  </si>
  <si>
    <t>SUD DY36Q2</t>
  </si>
  <si>
    <t>SUD DY36Q3</t>
  </si>
  <si>
    <t>SUD DY36Q4</t>
  </si>
  <si>
    <t>SUD DY37Q1</t>
  </si>
  <si>
    <t>SUD DY37Q2</t>
  </si>
  <si>
    <t>SUD DY37Q3</t>
  </si>
  <si>
    <t>SUD DY37Q4</t>
  </si>
  <si>
    <t>SUD DY38Q1</t>
  </si>
  <si>
    <t>SUD DY38Q2</t>
  </si>
  <si>
    <t>SUD DY38Q3</t>
  </si>
  <si>
    <t>SUD DY38Q4</t>
  </si>
  <si>
    <t>SUD DY39Q1</t>
  </si>
  <si>
    <t>SUD DY39Q2</t>
  </si>
  <si>
    <t>SUD DY39Q3</t>
  </si>
  <si>
    <t>SUD DY39Q4</t>
  </si>
  <si>
    <t>SUD DY40Q1</t>
  </si>
  <si>
    <t>SUD DY40Q2</t>
  </si>
  <si>
    <t>SUD DY40Q3</t>
  </si>
  <si>
    <t>SUD DY40Q4</t>
  </si>
  <si>
    <t>SUD DY41Q1</t>
  </si>
  <si>
    <t>SUD DY41Q2</t>
  </si>
  <si>
    <t>SUD DY41Q3</t>
  </si>
  <si>
    <t>SUD DY41Q4</t>
  </si>
  <si>
    <t>SUD DY42Q1</t>
  </si>
  <si>
    <t>SUD DY42Q2</t>
  </si>
  <si>
    <t>SUD DY42Q3</t>
  </si>
  <si>
    <t>SUD DY42Q4</t>
  </si>
  <si>
    <t>SUD DY43Q1</t>
  </si>
  <si>
    <t>SUD DY43Q2</t>
  </si>
  <si>
    <t>SUD DY43Q3</t>
  </si>
  <si>
    <t>SUD DY43Q4</t>
  </si>
  <si>
    <t>SUD DY44Q1</t>
  </si>
  <si>
    <t>SUD DY44Q2</t>
  </si>
  <si>
    <t>SUD DY44Q3</t>
  </si>
  <si>
    <t>SUD DY44Q4</t>
  </si>
  <si>
    <t>SUD DY45Q1</t>
  </si>
  <si>
    <t>SUD DY45Q2</t>
  </si>
  <si>
    <t>SUD DY45Q3</t>
  </si>
  <si>
    <t>SUD DY45Q4</t>
  </si>
  <si>
    <t>SUD DY46Q1</t>
  </si>
  <si>
    <t>SUD DY46Q2</t>
  </si>
  <si>
    <t>SUD DY46Q3</t>
  </si>
  <si>
    <t>SUD DY46Q4</t>
  </si>
  <si>
    <t>SUD DY47Q1</t>
  </si>
  <si>
    <t>SUD DY47Q2</t>
  </si>
  <si>
    <t>SUD DY47Q3</t>
  </si>
  <si>
    <t>SUD DY47Q4</t>
  </si>
  <si>
    <t>SUD DY48Q1</t>
  </si>
  <si>
    <t>SUD DY48Q2</t>
  </si>
  <si>
    <t>SUD DY48Q3</t>
  </si>
  <si>
    <t>SUD DY48Q4</t>
  </si>
  <si>
    <t>SUD DY49Q1</t>
  </si>
  <si>
    <t>SUD DY49Q2</t>
  </si>
  <si>
    <t>SUD DY49Q3</t>
  </si>
  <si>
    <t>SUD DY49Q4</t>
  </si>
  <si>
    <t>SUD DY50Q1</t>
  </si>
  <si>
    <t>SUD DY50Q2</t>
  </si>
  <si>
    <t>SUD DY50Q3</t>
  </si>
  <si>
    <t>SUD DY50Q4</t>
  </si>
  <si>
    <t>SUD DY51Q1</t>
  </si>
  <si>
    <t>SUD DY51Q2</t>
  </si>
  <si>
    <t>SUD DY51Q3</t>
  </si>
  <si>
    <t>SUD DY51Q4</t>
  </si>
  <si>
    <t>SUD DY52Q1</t>
  </si>
  <si>
    <t>SUD DY52Q2</t>
  </si>
  <si>
    <t>SUD DY52Q3</t>
  </si>
  <si>
    <t>SUD DY52Q4</t>
  </si>
  <si>
    <t>SUD DY53Q1</t>
  </si>
  <si>
    <t>SUD DY53Q2</t>
  </si>
  <si>
    <t>SUD DY53Q3</t>
  </si>
  <si>
    <t>SUD DY53Q4</t>
  </si>
  <si>
    <t>SUD DY54Q1</t>
  </si>
  <si>
    <t>SUD DY54Q2</t>
  </si>
  <si>
    <t>SUD DY54Q3</t>
  </si>
  <si>
    <t>SUD DY54Q4</t>
  </si>
  <si>
    <t>SUD DY55Q1</t>
  </si>
  <si>
    <t>SUD DY55Q2</t>
  </si>
  <si>
    <t>SUD DY55Q3</t>
  </si>
  <si>
    <t>SUD DY55Q4</t>
  </si>
  <si>
    <t>SUD DY56Q1</t>
  </si>
  <si>
    <t>SUD DY56Q2</t>
  </si>
  <si>
    <t>SUD DY56Q3</t>
  </si>
  <si>
    <t>SUD DY56Q4</t>
  </si>
  <si>
    <t>SUD DY57Q1</t>
  </si>
  <si>
    <t>SUD DY57Q2</t>
  </si>
  <si>
    <t>SUD DY57Q3</t>
  </si>
  <si>
    <t>SUD DY57Q4</t>
  </si>
  <si>
    <t>SUD DY58Q1</t>
  </si>
  <si>
    <t>SUD DY58Q2</t>
  </si>
  <si>
    <t>SUD DY58Q3</t>
  </si>
  <si>
    <t>SUD DY58Q4</t>
  </si>
  <si>
    <t>SUD DY59Q1</t>
  </si>
  <si>
    <t>SUD DY59Q2</t>
  </si>
  <si>
    <t>SUD DY59Q3</t>
  </si>
  <si>
    <t>SUD DY59Q4</t>
  </si>
  <si>
    <t>SUD DY60Q1</t>
  </si>
  <si>
    <t>SUD DY60Q2</t>
  </si>
  <si>
    <t>SUD DY60Q3</t>
  </si>
  <si>
    <t>SUD DY60Q4</t>
  </si>
  <si>
    <t>SUD DY61Q1</t>
  </si>
  <si>
    <t>SUD DY61Q2</t>
  </si>
  <si>
    <t>SUD DY61Q3</t>
  </si>
  <si>
    <t>SUD DY61Q4</t>
  </si>
  <si>
    <t>SUD DY62Q1</t>
  </si>
  <si>
    <t>SUD DY62Q2</t>
  </si>
  <si>
    <t>SUD DY62Q3</t>
  </si>
  <si>
    <t>SUD DY62Q4</t>
  </si>
  <si>
    <t>SUD DY63Q1</t>
  </si>
  <si>
    <t>SUD DY63Q2</t>
  </si>
  <si>
    <t>SUD DY63Q3</t>
  </si>
  <si>
    <t>SUD DY63Q4</t>
  </si>
  <si>
    <t>SUD DY64Q1</t>
  </si>
  <si>
    <t>SUD DY64Q2</t>
  </si>
  <si>
    <t>SUD DY64Q3</t>
  </si>
  <si>
    <t>SUD DY64Q4</t>
  </si>
  <si>
    <t>SUD DY65Q1</t>
  </si>
  <si>
    <t>SUD DY65Q2</t>
  </si>
  <si>
    <t>SUD DY65Q3</t>
  </si>
  <si>
    <t>SUD DY65Q4</t>
  </si>
  <si>
    <t>SUD DY66Q1</t>
  </si>
  <si>
    <t>SUD DY66Q2</t>
  </si>
  <si>
    <t>SUD DY66Q3</t>
  </si>
  <si>
    <t>SUD DY66Q4</t>
  </si>
  <si>
    <t>SUD DY67Q1</t>
  </si>
  <si>
    <t>SUD DY67Q2</t>
  </si>
  <si>
    <t>SUD DY67Q3</t>
  </si>
  <si>
    <t>SUD DY67Q4</t>
  </si>
  <si>
    <t>SUD DY68Q1</t>
  </si>
  <si>
    <t>SUD DY68Q2</t>
  </si>
  <si>
    <t>SUD DY68Q3</t>
  </si>
  <si>
    <t>SUD DY68Q4</t>
  </si>
  <si>
    <t>SUD DY69Q1</t>
  </si>
  <si>
    <t>SUD DY69Q2</t>
  </si>
  <si>
    <t>SUD DY69Q3</t>
  </si>
  <si>
    <t>SUD DY69Q4</t>
  </si>
  <si>
    <t>SUD DY70Q1</t>
  </si>
  <si>
    <t>SUD DY70Q2</t>
  </si>
  <si>
    <t>SUD DY70Q3</t>
  </si>
  <si>
    <t>SUD DY70Q4</t>
  </si>
  <si>
    <t>SUD DY71Q1</t>
  </si>
  <si>
    <t>SUD DY71Q2</t>
  </si>
  <si>
    <t>SUD DY71Q3</t>
  </si>
  <si>
    <t>SUD DY71Q4</t>
  </si>
  <si>
    <t>SUD DY72Q1</t>
  </si>
  <si>
    <t>SUD DY72Q2</t>
  </si>
  <si>
    <t>SUD DY72Q3</t>
  </si>
  <si>
    <t>SUD DY72Q4</t>
  </si>
  <si>
    <t>SUD DY73Q1</t>
  </si>
  <si>
    <t>SUD DY73Q2</t>
  </si>
  <si>
    <t>SUD DY73Q3</t>
  </si>
  <si>
    <t>SUD DY73Q4</t>
  </si>
  <si>
    <t>SUD DY74Q1</t>
  </si>
  <si>
    <t>SUD DY74Q2</t>
  </si>
  <si>
    <t>SUD DY74Q3</t>
  </si>
  <si>
    <t>SUD DY74Q4</t>
  </si>
  <si>
    <t>SUD DY75Q1</t>
  </si>
  <si>
    <t>SUD DY75Q2</t>
  </si>
  <si>
    <t>SUD DY75Q3</t>
  </si>
  <si>
    <t>SUD DY75Q4</t>
  </si>
  <si>
    <t>SUD DY76Q1</t>
  </si>
  <si>
    <t>SUD DY76Q2</t>
  </si>
  <si>
    <t>SUD DY76Q3</t>
  </si>
  <si>
    <t>SUD DY76Q4</t>
  </si>
  <si>
    <t>SUD DY77Q1</t>
  </si>
  <si>
    <t>SUD DY77Q2</t>
  </si>
  <si>
    <t>SUD DY77Q3</t>
  </si>
  <si>
    <t>SUD DY77Q4</t>
  </si>
  <si>
    <t>SUD DY78Q1</t>
  </si>
  <si>
    <t>SUD DY78Q2</t>
  </si>
  <si>
    <t>SUD DY78Q3</t>
  </si>
  <si>
    <t>SUD DY78Q4</t>
  </si>
  <si>
    <t>SUD DY79Q1</t>
  </si>
  <si>
    <t>SUD DY79Q2</t>
  </si>
  <si>
    <t>SUD DY79Q3</t>
  </si>
  <si>
    <t>SUD DY79Q4</t>
  </si>
  <si>
    <t>SUD DY80Q1</t>
  </si>
  <si>
    <t>SUD DY80Q2</t>
  </si>
  <si>
    <t>SUD DY80Q3</t>
  </si>
  <si>
    <t>SUD DY80Q4</t>
  </si>
  <si>
    <t>SUD DY81Q1</t>
  </si>
  <si>
    <t>SUD DY81Q2</t>
  </si>
  <si>
    <t>SUD DY81Q3</t>
  </si>
  <si>
    <t>SUD DY81Q4</t>
  </si>
  <si>
    <t>SUD DY82Q1</t>
  </si>
  <si>
    <t>SUD DY82Q2</t>
  </si>
  <si>
    <t>SUD DY82Q3</t>
  </si>
  <si>
    <t>SUD DY82Q4</t>
  </si>
  <si>
    <t>SUD DY83Q1</t>
  </si>
  <si>
    <t>SUD DY83Q2</t>
  </si>
  <si>
    <t>SUD DY83Q3</t>
  </si>
  <si>
    <t>SUD DY83Q4</t>
  </si>
  <si>
    <t>SUD DY84Q1</t>
  </si>
  <si>
    <t>SUD DY84Q2</t>
  </si>
  <si>
    <t>SUD DY84Q3</t>
  </si>
  <si>
    <t>SUD DY84Q4</t>
  </si>
  <si>
    <t>SUD DY85Q1</t>
  </si>
  <si>
    <t>SUD DY85Q2</t>
  </si>
  <si>
    <t>SUD DY85Q3</t>
  </si>
  <si>
    <t>SUD DY85Q4</t>
  </si>
  <si>
    <t>SUD DY86Q1</t>
  </si>
  <si>
    <t>SUD DY86Q2</t>
  </si>
  <si>
    <t>SUD DY86Q3</t>
  </si>
  <si>
    <t>SUD DY86Q4</t>
  </si>
  <si>
    <t>SUD DY87Q1</t>
  </si>
  <si>
    <t>SUD DY87Q2</t>
  </si>
  <si>
    <t>SUD DY87Q3</t>
  </si>
  <si>
    <t>SUD DY87Q4</t>
  </si>
  <si>
    <t>SUD DY88Q1</t>
  </si>
  <si>
    <t>SUD DY88Q2</t>
  </si>
  <si>
    <t>SUD DY88Q3</t>
  </si>
  <si>
    <t>SUD DY88Q4</t>
  </si>
  <si>
    <t>SUD DY89Q1</t>
  </si>
  <si>
    <t>SUD DY89Q2</t>
  </si>
  <si>
    <t>SUD DY89Q3</t>
  </si>
  <si>
    <t>SUD DY89Q4</t>
  </si>
  <si>
    <t>SUD DY90Q1</t>
  </si>
  <si>
    <t>SUD DY90Q2</t>
  </si>
  <si>
    <t>SUD DY90Q3</t>
  </si>
  <si>
    <t>SUD DY90Q4</t>
  </si>
  <si>
    <t>SUD DY91Q1</t>
  </si>
  <si>
    <t>SUD DY91Q2</t>
  </si>
  <si>
    <t>SUD DY91Q3</t>
  </si>
  <si>
    <t>SUD DY91Q4</t>
  </si>
  <si>
    <t>SUD DY92Q1</t>
  </si>
  <si>
    <t>SUD DY92Q2</t>
  </si>
  <si>
    <t>SUD DY92Q3</t>
  </si>
  <si>
    <t>SUD DY92Q4</t>
  </si>
  <si>
    <t>SUD DY93Q1</t>
  </si>
  <si>
    <t>SUD DY93Q2</t>
  </si>
  <si>
    <t>SUD DY93Q3</t>
  </si>
  <si>
    <t>SUD DY93Q4</t>
  </si>
  <si>
    <t>SUD DY94Q1</t>
  </si>
  <si>
    <t>SUD DY94Q2</t>
  </si>
  <si>
    <t>SUD DY94Q3</t>
  </si>
  <si>
    <t>SUD DY94Q4</t>
  </si>
  <si>
    <t>SUD DY95Q1</t>
  </si>
  <si>
    <t>SUD DY95Q2</t>
  </si>
  <si>
    <t>SUD DY95Q3</t>
  </si>
  <si>
    <t>SUD DY95Q4</t>
  </si>
  <si>
    <t>SUD DY96Q1</t>
  </si>
  <si>
    <t>SUD DY96Q2</t>
  </si>
  <si>
    <t>SUD DY96Q3</t>
  </si>
  <si>
    <t>SUD DY96Q4</t>
  </si>
  <si>
    <t>SUD DY97Q1</t>
  </si>
  <si>
    <t>SUD DY97Q2</t>
  </si>
  <si>
    <t>SUD DY97Q3</t>
  </si>
  <si>
    <t>SUD DY97Q4</t>
  </si>
  <si>
    <t>SUD DY98Q1</t>
  </si>
  <si>
    <t>SUD DY98Q2</t>
  </si>
  <si>
    <t>SUD DY98Q3</t>
  </si>
  <si>
    <t>SUD DY98Q4</t>
  </si>
  <si>
    <t>SUD DY99Q1</t>
  </si>
  <si>
    <t>SUD DY99Q2</t>
  </si>
  <si>
    <t>SUD DY99Q3</t>
  </si>
  <si>
    <t>SUD DY99Q4</t>
  </si>
  <si>
    <t>SUD DY100Q1</t>
  </si>
  <si>
    <t>SUD DY100Q2</t>
  </si>
  <si>
    <t>SUD DY100Q3</t>
  </si>
  <si>
    <t>SUD DY100Q4</t>
  </si>
  <si>
    <t>SUD x</t>
  </si>
  <si>
    <t>SMI/SED INPUT (Q)</t>
  </si>
  <si>
    <t>SMI/SED OUTPUT(Q+1)</t>
  </si>
  <si>
    <t>SMI-SED DEMO START INPUT</t>
  </si>
  <si>
    <t>SMI/SED DY1Q1</t>
  </si>
  <si>
    <t>SMI/SED DY1Q2</t>
  </si>
  <si>
    <t>SMI/SED DY1Q3</t>
  </si>
  <si>
    <t>SMI</t>
  </si>
  <si>
    <t>SMI/SED DY1Q4</t>
  </si>
  <si>
    <t>SMI/SED DY2Q1</t>
  </si>
  <si>
    <t>SMI/SED DY2Q2</t>
  </si>
  <si>
    <t>SMI/SED DY2Q3</t>
  </si>
  <si>
    <t>SMI/SED DY2Q4</t>
  </si>
  <si>
    <t>SMI/SED DY3Q1</t>
  </si>
  <si>
    <t>SMI/SED DY3Q2</t>
  </si>
  <si>
    <t>SMI/SED DY3Q3</t>
  </si>
  <si>
    <t>SMI/SED DY3Q4</t>
  </si>
  <si>
    <t>SMI/SED DY4Q1</t>
  </si>
  <si>
    <t>SMI/SED DY4Q2</t>
  </si>
  <si>
    <t>SMI/SED DY4Q3</t>
  </si>
  <si>
    <t>SMI/SED DY4Q4</t>
  </si>
  <si>
    <t>SMI/SED DY5Q1</t>
  </si>
  <si>
    <t>SMI/SED DY5Q2</t>
  </si>
  <si>
    <t>SMI/SED DY5Q3</t>
  </si>
  <si>
    <t>SMI/SED DY7Q1</t>
  </si>
  <si>
    <t>SMI/SED DY7Q2</t>
  </si>
  <si>
    <t>SMI/SED DY7Q3</t>
  </si>
  <si>
    <t>SMI/SED DY7Q4</t>
  </si>
  <si>
    <t>SMI/SED DY8Q1</t>
  </si>
  <si>
    <t>SMI/SED DY8Q2</t>
  </si>
  <si>
    <t>SMI/SED DY8Q3</t>
  </si>
  <si>
    <t>SMI/SED DY8Q4</t>
  </si>
  <si>
    <t>SMI/SED DY9Q1</t>
  </si>
  <si>
    <t>SMI/SED DY9Q2</t>
  </si>
  <si>
    <t>SMI/SED DY9Q3</t>
  </si>
  <si>
    <t>SMI/SED DY9Q4</t>
  </si>
  <si>
    <t>SMI/SED DY10Q1</t>
  </si>
  <si>
    <t>SMI/SED DY10Q2</t>
  </si>
  <si>
    <t>SMI/SED DY10Q3</t>
  </si>
  <si>
    <t>SMI/SED DY10Q4</t>
  </si>
  <si>
    <t>SMI/SED DY11Q1</t>
  </si>
  <si>
    <t>SMI/SED DY11Q2</t>
  </si>
  <si>
    <t>SMI/SED DY11Q3</t>
  </si>
  <si>
    <t>SMI/SED DY11Q4</t>
  </si>
  <si>
    <t>SMI/SED DY12Q1</t>
  </si>
  <si>
    <t>SMI/SED DY12Q2</t>
  </si>
  <si>
    <t>SMI/SED DY12Q3</t>
  </si>
  <si>
    <t>SMI/SED DY12Q4</t>
  </si>
  <si>
    <t>SMI/SED DY13Q1</t>
  </si>
  <si>
    <t>SMI/SED DY13Q2</t>
  </si>
  <si>
    <t>SMI/SED DY13Q3</t>
  </si>
  <si>
    <t>SMI/SED DY13Q4</t>
  </si>
  <si>
    <t>SMI/SED DY14Q1</t>
  </si>
  <si>
    <t>SMI/SED DY14Q2</t>
  </si>
  <si>
    <t>SMI/SED DY14Q3</t>
  </si>
  <si>
    <t>SMI/SED DY14Q4</t>
  </si>
  <si>
    <t>SMI/SED DY15Q1</t>
  </si>
  <si>
    <t>SMI/SED DY15Q2</t>
  </si>
  <si>
    <t>SMI/SED DY15Q3</t>
  </si>
  <si>
    <t>SMI/SED DY15Q4</t>
  </si>
  <si>
    <t>SMI/SED DY16Q1</t>
  </si>
  <si>
    <t>SMI/SED DY16Q2</t>
  </si>
  <si>
    <t>SMI/SED DY16Q3</t>
  </si>
  <si>
    <t>SMI/SED DY16Q4</t>
  </si>
  <si>
    <t>SMI/SED DY17Q1</t>
  </si>
  <si>
    <t>SMI/SED DY17Q2</t>
  </si>
  <si>
    <t>SMI/SED DY17Q3</t>
  </si>
  <si>
    <t>SMI/SED DY17Q4</t>
  </si>
  <si>
    <t>SMI/SED DY18Q1</t>
  </si>
  <si>
    <t>SMI/SED DY18Q2</t>
  </si>
  <si>
    <t>SMI/SED DY18Q3</t>
  </si>
  <si>
    <t>SMI/SED DY18Q4</t>
  </si>
  <si>
    <t>SMI/SED DY19Q1</t>
  </si>
  <si>
    <t>SMI/SED DY19Q2</t>
  </si>
  <si>
    <t>SMI/SED DY19Q3</t>
  </si>
  <si>
    <t>SMI/SED DY19Q4</t>
  </si>
  <si>
    <t>SMI/SED DY20Q1</t>
  </si>
  <si>
    <t>SMI/SED DY20Q2</t>
  </si>
  <si>
    <t>SMI/SED DY20Q3</t>
  </si>
  <si>
    <t>SMI/SED DY20Q4</t>
  </si>
  <si>
    <t>SMI/SED DY21Q1</t>
  </si>
  <si>
    <t>SMI/SED DY21Q2</t>
  </si>
  <si>
    <t>SMI/SED DY21Q3</t>
  </si>
  <si>
    <t>SMI/SED DY21Q4</t>
  </si>
  <si>
    <t>SMI/SED DY22Q1</t>
  </si>
  <si>
    <t>SMI/SED DY22Q2</t>
  </si>
  <si>
    <t>SMI/SED DY22Q3</t>
  </si>
  <si>
    <t>SMI/SED DY22Q4</t>
  </si>
  <si>
    <t>SMI/SED DY23Q1</t>
  </si>
  <si>
    <t>SMI/SED DY23Q2</t>
  </si>
  <si>
    <t>SMI/SED DY23Q3</t>
  </si>
  <si>
    <t>SMI/SED DY23Q4</t>
  </si>
  <si>
    <t>SMI/SED DY24Q1</t>
  </si>
  <si>
    <t>SMI/SED DY24Q2</t>
  </si>
  <si>
    <t>SMI/SED DY24Q3</t>
  </si>
  <si>
    <t>SMI/SED DY24Q4</t>
  </si>
  <si>
    <t>SMI/SED DY25Q1</t>
  </si>
  <si>
    <t>SMI/SED DY25Q2</t>
  </si>
  <si>
    <t>SMI/SED DY25Q3</t>
  </si>
  <si>
    <t>SMI/SED DY25Q4</t>
  </si>
  <si>
    <t>SMI/SED DY26Q1</t>
  </si>
  <si>
    <t>SMI/SED DY26Q2</t>
  </si>
  <si>
    <t>SMI/SED DY26Q3</t>
  </si>
  <si>
    <t>SMI/SED DY26Q4</t>
  </si>
  <si>
    <t>SMI/SED DY27Q1</t>
  </si>
  <si>
    <t>SMI/SED DY27Q2</t>
  </si>
  <si>
    <t>SMI/SED DY27Q3</t>
  </si>
  <si>
    <t>SMI/SED DY27Q4</t>
  </si>
  <si>
    <t>SMI/SED DY28Q1</t>
  </si>
  <si>
    <t>SMI/SED DY28Q2</t>
  </si>
  <si>
    <t>SMI/SED DY28Q3</t>
  </si>
  <si>
    <t>SMI/SED DY28Q4</t>
  </si>
  <si>
    <t>SMI/SED DY29Q1</t>
  </si>
  <si>
    <t>SMI/SED DY29Q2</t>
  </si>
  <si>
    <t>SMI/SED DY29Q3</t>
  </si>
  <si>
    <t>SMI/SED DY29Q4</t>
  </si>
  <si>
    <t>SMI/SED DY30Q1</t>
  </si>
  <si>
    <t>SMI/SED DY30Q2</t>
  </si>
  <si>
    <t>SMI/SED DY30Q3</t>
  </si>
  <si>
    <t>SMI/SED DY30Q4</t>
  </si>
  <si>
    <t>SMI/SED DY31Q1</t>
  </si>
  <si>
    <t>SMI/SED DY31Q2</t>
  </si>
  <si>
    <t>SMI/SED DY31Q3</t>
  </si>
  <si>
    <t>SMI/SED DY31Q4</t>
  </si>
  <si>
    <t>SMI/SED DY32Q1</t>
  </si>
  <si>
    <t>SMI/SED DY32Q2</t>
  </si>
  <si>
    <t>SMI/SED DY32Q3</t>
  </si>
  <si>
    <t>SMI/SED DY32Q4</t>
  </si>
  <si>
    <t>SMI/SED DY33Q1</t>
  </si>
  <si>
    <t>SMI/SED DY33Q2</t>
  </si>
  <si>
    <t>SMI/SED DY33Q3</t>
  </si>
  <si>
    <t>SMI/SED DY33Q4</t>
  </si>
  <si>
    <t>SMI/SED DY34Q1</t>
  </si>
  <si>
    <t>SMI/SED DY34Q2</t>
  </si>
  <si>
    <t>SMI/SED DY34Q3</t>
  </si>
  <si>
    <t>SMI/SED DY34Q4</t>
  </si>
  <si>
    <t>SMI/SED DY35Q1</t>
  </si>
  <si>
    <t>SMI/SED DY35Q2</t>
  </si>
  <si>
    <t>SMI/SED DY35Q3</t>
  </si>
  <si>
    <t>SMI/SED DY35Q4</t>
  </si>
  <si>
    <t>SMI/SED DY36Q1</t>
  </si>
  <si>
    <t>SMI/SED DY36Q2</t>
  </si>
  <si>
    <t>SMI/SED DY36Q3</t>
  </si>
  <si>
    <t>SMI/SED DY36Q4</t>
  </si>
  <si>
    <t>SMI/SED DY37Q1</t>
  </si>
  <si>
    <t>SMI/SED DY37Q2</t>
  </si>
  <si>
    <t>SMI/SED DY37Q3</t>
  </si>
  <si>
    <t>SMI/SED DY37Q4</t>
  </si>
  <si>
    <t>SMI/SED DY38Q1</t>
  </si>
  <si>
    <t>SMI/SED DY38Q2</t>
  </si>
  <si>
    <t>SMI/SED DY38Q3</t>
  </si>
  <si>
    <t>SMI/SED DY38Q4</t>
  </si>
  <si>
    <t>SMI/SED DY39Q1</t>
  </si>
  <si>
    <t>SMI/SED DY39Q2</t>
  </si>
  <si>
    <t>SMI/SED DY39Q3</t>
  </si>
  <si>
    <t>SMI/SED DY39Q4</t>
  </si>
  <si>
    <t>SMI/SED DY40Q1</t>
  </si>
  <si>
    <t>SMI/SED DY40Q2</t>
  </si>
  <si>
    <t>SMI/SED DY40Q3</t>
  </si>
  <si>
    <t>SMI/SED DY40Q4</t>
  </si>
  <si>
    <t>SMI/SED DY41Q1</t>
  </si>
  <si>
    <t>SMI/SED DY41Q2</t>
  </si>
  <si>
    <t>SMI/SED DY41Q3</t>
  </si>
  <si>
    <t>SMI/SED DY41Q4</t>
  </si>
  <si>
    <t>SMI/SED DY42Q1</t>
  </si>
  <si>
    <t>SMI/SED DY42Q2</t>
  </si>
  <si>
    <t>SMI/SED DY42Q3</t>
  </si>
  <si>
    <t>SMI/SED DY42Q4</t>
  </si>
  <si>
    <t>SMI/SED DY43Q1</t>
  </si>
  <si>
    <t>SMI/SED DY43Q2</t>
  </si>
  <si>
    <t>SMI/SED DY43Q3</t>
  </si>
  <si>
    <t>SMI/SED DY43Q4</t>
  </si>
  <si>
    <t>SMI/SED DY44Q1</t>
  </si>
  <si>
    <t>SMI/SED DY44Q2</t>
  </si>
  <si>
    <t>SMI/SED DY44Q3</t>
  </si>
  <si>
    <t>SMI/SED DY44Q4</t>
  </si>
  <si>
    <t>SMI/SED DY45Q1</t>
  </si>
  <si>
    <t>SMI/SED DY45Q2</t>
  </si>
  <si>
    <t>SMI/SED DY45Q3</t>
  </si>
  <si>
    <t>SMI/SED DY45Q4</t>
  </si>
  <si>
    <t>SMI/SED DY46Q1</t>
  </si>
  <si>
    <t>SMI/SED DY46Q2</t>
  </si>
  <si>
    <t>SMI/SED DY46Q3</t>
  </si>
  <si>
    <t>SMI/SED DY46Q4</t>
  </si>
  <si>
    <t>SMI/SED DY47Q1</t>
  </si>
  <si>
    <t>SMI/SED DY47Q2</t>
  </si>
  <si>
    <t>SMI/SED DY47Q3</t>
  </si>
  <si>
    <t>SMI/SED DY47Q4</t>
  </si>
  <si>
    <t>SMI/SED DY48Q1</t>
  </si>
  <si>
    <t>SMI/SED DY48Q2</t>
  </si>
  <si>
    <t>SMI/SED DY48Q3</t>
  </si>
  <si>
    <t>SMI/SED DY48Q4</t>
  </si>
  <si>
    <t>SMI/SED DY49Q1</t>
  </si>
  <si>
    <t>SMI/SED DY49Q2</t>
  </si>
  <si>
    <t>SMI/SED DY49Q3</t>
  </si>
  <si>
    <t>SMI/SED DY49Q4</t>
  </si>
  <si>
    <t>SMI/SED DY50Q1</t>
  </si>
  <si>
    <t>SMI/SED DY50Q2</t>
  </si>
  <si>
    <t>SMI/SED DY50Q3</t>
  </si>
  <si>
    <t>SMI/SED DY50Q4</t>
  </si>
  <si>
    <t>SMI/SED DY51Q1</t>
  </si>
  <si>
    <t>SMI/SED DY51Q2</t>
  </si>
  <si>
    <t>SMI/SED DY51Q3</t>
  </si>
  <si>
    <t>SMI/SED DY51Q4</t>
  </si>
  <si>
    <t>SMI/SED DY52Q1</t>
  </si>
  <si>
    <t>SMI/SED DY52Q2</t>
  </si>
  <si>
    <t>SMI/SED DY52Q3</t>
  </si>
  <si>
    <t>SMI/SED DY52Q4</t>
  </si>
  <si>
    <t>SMI/SED DY53Q1</t>
  </si>
  <si>
    <t>SMI/SED DY53Q2</t>
  </si>
  <si>
    <t>SMI/SED DY53Q3</t>
  </si>
  <si>
    <t>SMI/SED DY53Q4</t>
  </si>
  <si>
    <t>SMI/SED DY54Q1</t>
  </si>
  <si>
    <t>SMI/SED DY54Q2</t>
  </si>
  <si>
    <t>SMI/SED DY54Q3</t>
  </si>
  <si>
    <t>SMI/SED DY54Q4</t>
  </si>
  <si>
    <t>SMI/SED DY55Q1</t>
  </si>
  <si>
    <t>SMI/SED DY55Q2</t>
  </si>
  <si>
    <t>SMI/SED DY55Q3</t>
  </si>
  <si>
    <t>SMI/SED DY55Q4</t>
  </si>
  <si>
    <t>SMI/SED DY56Q1</t>
  </si>
  <si>
    <t>SMI/SED DY56Q2</t>
  </si>
  <si>
    <t>SMI/SED DY56Q3</t>
  </si>
  <si>
    <t>SMI/SED DY56Q4</t>
  </si>
  <si>
    <t>SMI/SED DY57Q1</t>
  </si>
  <si>
    <t>SMI/SED DY57Q2</t>
  </si>
  <si>
    <t>SMI/SED DY57Q3</t>
  </si>
  <si>
    <t>SMI/SED DY57Q4</t>
  </si>
  <si>
    <t>SMI/SED DY58Q1</t>
  </si>
  <si>
    <t>SMI/SED DY58Q2</t>
  </si>
  <si>
    <t>SMI/SED DY58Q3</t>
  </si>
  <si>
    <t>SMI/SED DY58Q4</t>
  </si>
  <si>
    <t>SMI/SED DY59Q1</t>
  </si>
  <si>
    <t>SMI/SED DY59Q2</t>
  </si>
  <si>
    <t>SMI/SED DY59Q3</t>
  </si>
  <si>
    <t>SMI/SED DY59Q4</t>
  </si>
  <si>
    <t>SMI/SED DY60Q1</t>
  </si>
  <si>
    <t>SMI/SED DY60Q2</t>
  </si>
  <si>
    <t>SMI/SED DY60Q3</t>
  </si>
  <si>
    <t>SMI/SED DY60Q4</t>
  </si>
  <si>
    <t>SMI/SED DY61Q1</t>
  </si>
  <si>
    <t>SMI/SED DY61Q2</t>
  </si>
  <si>
    <t>SMI/SED DY61Q3</t>
  </si>
  <si>
    <t>SMI/SED DY61Q4</t>
  </si>
  <si>
    <t>SMI/SED DY62Q1</t>
  </si>
  <si>
    <t>SMI/SED DY62Q2</t>
  </si>
  <si>
    <t>SMI/SED DY62Q3</t>
  </si>
  <si>
    <t>SMI/SED DY62Q4</t>
  </si>
  <si>
    <t>SMI/SED DY63Q1</t>
  </si>
  <si>
    <t>SMI/SED DY63Q2</t>
  </si>
  <si>
    <t>SMI/SED DY63Q3</t>
  </si>
  <si>
    <t>SMI/SED DY63Q4</t>
  </si>
  <si>
    <t>SMI/SED DY64Q1</t>
  </si>
  <si>
    <t>SMI/SED DY64Q2</t>
  </si>
  <si>
    <t>SMI/SED DY64Q3</t>
  </si>
  <si>
    <t>SMI/SED DY64Q4</t>
  </si>
  <si>
    <t>SMI/SED DY65Q1</t>
  </si>
  <si>
    <t>SMI/SED DY65Q2</t>
  </si>
  <si>
    <t>SMI/SED DY65Q3</t>
  </si>
  <si>
    <t>SMI/SED DY65Q4</t>
  </si>
  <si>
    <t>SMI/SED DY66Q1</t>
  </si>
  <si>
    <t>SMI/SED DY66Q2</t>
  </si>
  <si>
    <t>SMI/SED DY66Q3</t>
  </si>
  <si>
    <t>SMI/SED DY66Q4</t>
  </si>
  <si>
    <t>SMI/SED DY67Q1</t>
  </si>
  <si>
    <t>SMI/SED DY67Q2</t>
  </si>
  <si>
    <t>SMI/SED DY67Q3</t>
  </si>
  <si>
    <t>SMI/SED DY67Q4</t>
  </si>
  <si>
    <t>SMI/SED DY68Q1</t>
  </si>
  <si>
    <t>SMI/SED DY68Q2</t>
  </si>
  <si>
    <t>SMI/SED DY68Q3</t>
  </si>
  <si>
    <t>SMI/SED DY68Q4</t>
  </si>
  <si>
    <t>SMI/SED DY69Q1</t>
  </si>
  <si>
    <t>SMI/SED DY69Q2</t>
  </si>
  <si>
    <t>SMI/SED DY69Q3</t>
  </si>
  <si>
    <t>SMI/SED DY69Q4</t>
  </si>
  <si>
    <t>SMI/SED DY70Q1</t>
  </si>
  <si>
    <t>SMI/SED DY70Q2</t>
  </si>
  <si>
    <t>SMI/SED DY70Q3</t>
  </si>
  <si>
    <t>SMI/SED DY70Q4</t>
  </si>
  <si>
    <t>SMI/SED DY71Q1</t>
  </si>
  <si>
    <t>SMI/SED DY71Q2</t>
  </si>
  <si>
    <t>SMI/SED DY71Q3</t>
  </si>
  <si>
    <t>SMI/SED DY71Q4</t>
  </si>
  <si>
    <t>SMI/SED DY72Q1</t>
  </si>
  <si>
    <t>SMI/SED DY72Q2</t>
  </si>
  <si>
    <t>SMI/SED DY72Q3</t>
  </si>
  <si>
    <t>SMI/SED DY72Q4</t>
  </si>
  <si>
    <t>SMI/SED DY73Q1</t>
  </si>
  <si>
    <t>SMI/SED DY73Q2</t>
  </si>
  <si>
    <t>SMI/SED DY73Q3</t>
  </si>
  <si>
    <t>SMI/SED DY73Q4</t>
  </si>
  <si>
    <t>SMI/SED DY74Q1</t>
  </si>
  <si>
    <t>SMI/SED DY74Q2</t>
  </si>
  <si>
    <t>SMI/SED DY74Q3</t>
  </si>
  <si>
    <t>SMI/SED DY74Q4</t>
  </si>
  <si>
    <t>SMI/SED DY75Q1</t>
  </si>
  <si>
    <t>SMI/SED DY75Q2</t>
  </si>
  <si>
    <t>SMI/SED DY75Q3</t>
  </si>
  <si>
    <t>SMI/SED DY75Q4</t>
  </si>
  <si>
    <t>SMI/SED DY76Q1</t>
  </si>
  <si>
    <t>SMI/SED DY76Q2</t>
  </si>
  <si>
    <t>SMI/SED DY76Q3</t>
  </si>
  <si>
    <t>SMI/SED DY76Q4</t>
  </si>
  <si>
    <t>SMI/SED DY77Q1</t>
  </si>
  <si>
    <t>SMI/SED DY77Q2</t>
  </si>
  <si>
    <t>SMI/SED DY77Q3</t>
  </si>
  <si>
    <t>SMI/SED DY77Q4</t>
  </si>
  <si>
    <t>SMI/SED DY78Q1</t>
  </si>
  <si>
    <t>SMI/SED DY78Q2</t>
  </si>
  <si>
    <t>SMI/SED DY78Q3</t>
  </si>
  <si>
    <t>SMI/SED DY78Q4</t>
  </si>
  <si>
    <t>SMI/SED DY79Q1</t>
  </si>
  <si>
    <t>SMI/SED DY79Q2</t>
  </si>
  <si>
    <t>SMI/SED DY79Q3</t>
  </si>
  <si>
    <t>SMI/SED DY79Q4</t>
  </si>
  <si>
    <t>SMI/SED DY80Q1</t>
  </si>
  <si>
    <t>SMI/SED DY80Q2</t>
  </si>
  <si>
    <t>SMI/SED DY80Q3</t>
  </si>
  <si>
    <t>SMI/SED DY80Q4</t>
  </si>
  <si>
    <t>SMI/SED DY81Q1</t>
  </si>
  <si>
    <t>SMI/SED DY81Q2</t>
  </si>
  <si>
    <t>SMI/SED DY81Q3</t>
  </si>
  <si>
    <t>SMI/SED DY81Q4</t>
  </si>
  <si>
    <t>SMI/SED DY82Q1</t>
  </si>
  <si>
    <t>SMI/SED DY82Q2</t>
  </si>
  <si>
    <t>SMI/SED DY82Q3</t>
  </si>
  <si>
    <t>SMI/SED DY82Q4</t>
  </si>
  <si>
    <t>SMI/SED DY83Q1</t>
  </si>
  <si>
    <t>SMI/SED DY83Q2</t>
  </si>
  <si>
    <t>SMI/SED DY83Q3</t>
  </si>
  <si>
    <t>SMI/SED DY83Q4</t>
  </si>
  <si>
    <t>SMI/SED DY84Q1</t>
  </si>
  <si>
    <t>SMI/SED DY84Q2</t>
  </si>
  <si>
    <t>SMI/SED DY84Q3</t>
  </si>
  <si>
    <t>SMI/SED DY84Q4</t>
  </si>
  <si>
    <t>SMI/SED DY85Q1</t>
  </si>
  <si>
    <t>SMI/SED DY85Q2</t>
  </si>
  <si>
    <t>SMI/SED DY85Q3</t>
  </si>
  <si>
    <t>SMI/SED DY85Q4</t>
  </si>
  <si>
    <t>SMI/SED DY86Q1</t>
  </si>
  <si>
    <t>SMI/SED DY86Q2</t>
  </si>
  <si>
    <t>SMI/SED DY86Q3</t>
  </si>
  <si>
    <t>SMI/SED DY86Q4</t>
  </si>
  <si>
    <t>SMI/SED DY87Q1</t>
  </si>
  <si>
    <t>SMI/SED DY87Q2</t>
  </si>
  <si>
    <t>SMI/SED DY87Q3</t>
  </si>
  <si>
    <t>SMI/SED DY87Q4</t>
  </si>
  <si>
    <t>SMI/SED DY88Q1</t>
  </si>
  <si>
    <t>SMI/SED DY88Q2</t>
  </si>
  <si>
    <t>SMI/SED DY88Q3</t>
  </si>
  <si>
    <t>SMI/SED DY88Q4</t>
  </si>
  <si>
    <t>SMI/SED DY89Q1</t>
  </si>
  <si>
    <t>SMI/SED DY89Q2</t>
  </si>
  <si>
    <t>SMI/SED DY89Q3</t>
  </si>
  <si>
    <t>SMI/SED DY89Q4</t>
  </si>
  <si>
    <t>SMI/SED DY90Q1</t>
  </si>
  <si>
    <t>SMI/SED DY90Q2</t>
  </si>
  <si>
    <t>SMI/SED DY90Q3</t>
  </si>
  <si>
    <t>SMI/SED DY90Q4</t>
  </si>
  <si>
    <t>SMI/SED DY91Q1</t>
  </si>
  <si>
    <t>SMI/SED DY91Q2</t>
  </si>
  <si>
    <t>SMI/SED DY91Q3</t>
  </si>
  <si>
    <t>SMI/SED DY91Q4</t>
  </si>
  <si>
    <t>SMI/SED DY92Q1</t>
  </si>
  <si>
    <t>SMI/SED DY92Q2</t>
  </si>
  <si>
    <t>SMI/SED DY92Q3</t>
  </si>
  <si>
    <t>SMI/SED DY92Q4</t>
  </si>
  <si>
    <t>SMI/SED DY93Q1</t>
  </si>
  <si>
    <t>SMI/SED DY93Q2</t>
  </si>
  <si>
    <t>SMI/SED DY93Q3</t>
  </si>
  <si>
    <t>SMI/SED DY93Q4</t>
  </si>
  <si>
    <t>SMI/SED DY94Q1</t>
  </si>
  <si>
    <t>SMI/SED DY94Q2</t>
  </si>
  <si>
    <t>SMI/SED DY94Q3</t>
  </si>
  <si>
    <t>SMI/SED DY94Q4</t>
  </si>
  <si>
    <t>SMI/SED DY95Q1</t>
  </si>
  <si>
    <t>SMI/SED DY95Q2</t>
  </si>
  <si>
    <t>SMI/SED DY95Q3</t>
  </si>
  <si>
    <t>SMI/SED DY95Q4</t>
  </si>
  <si>
    <t>SMI/SED DY96Q1</t>
  </si>
  <si>
    <t>SMI/SED DY96Q2</t>
  </si>
  <si>
    <t>SMI/SED DY96Q3</t>
  </si>
  <si>
    <t>SMI/SED DY96Q4</t>
  </si>
  <si>
    <t>SMI/SED DY97Q1</t>
  </si>
  <si>
    <t>SMI/SED DY97Q2</t>
  </si>
  <si>
    <t>SMI/SED DY97Q3</t>
  </si>
  <si>
    <t>SMI/SED DY97Q4</t>
  </si>
  <si>
    <t>SMI/SED DY98Q1</t>
  </si>
  <si>
    <t>SMI/SED DY98Q2</t>
  </si>
  <si>
    <t>SMI/SED DY98Q3</t>
  </si>
  <si>
    <t>SMI/SED DY98Q4</t>
  </si>
  <si>
    <t>SMI/SED DY99Q1</t>
  </si>
  <si>
    <t>SMI/SED DY99Q2</t>
  </si>
  <si>
    <t>SMI/SED DY99Q3</t>
  </si>
  <si>
    <t>SMI/SED DY99Q4</t>
  </si>
  <si>
    <t>SMI/SED DY100Q1</t>
  </si>
  <si>
    <t>SMI/SED DY100Q2</t>
  </si>
  <si>
    <t>SMI/SED DY100Q3</t>
  </si>
  <si>
    <t>SMI/SED DY100Q4</t>
  </si>
  <si>
    <t>SMI/SED x</t>
  </si>
  <si>
    <t>SMI-SED INPUT (Q)</t>
  </si>
  <si>
    <t>DEMO INPUT (Q)</t>
  </si>
  <si>
    <t>SMI-SED OUTPUT(Q+1)</t>
  </si>
  <si>
    <t>DEMO OUTPUT (Q+1)</t>
  </si>
  <si>
    <t>SMI-SED DY1Q1</t>
  </si>
  <si>
    <t>SMI-SED DY1Q2</t>
  </si>
  <si>
    <t>DY1Q2</t>
  </si>
  <si>
    <t>SMI-SED DY1Q3</t>
  </si>
  <si>
    <t>SMI-SED DY1Q4</t>
  </si>
  <si>
    <t>SMI-SED DY2Q1</t>
  </si>
  <si>
    <t>DY2Q1</t>
  </si>
  <si>
    <t>SMI-SED DY2Q2</t>
  </si>
  <si>
    <t>SMI-SED DY2Q3</t>
  </si>
  <si>
    <t>DY2Q3</t>
  </si>
  <si>
    <t>SMI-SED DY2Q4</t>
  </si>
  <si>
    <t>DY2Q4</t>
  </si>
  <si>
    <t>SMI-SED DY3Q1</t>
  </si>
  <si>
    <t>DY3Q1</t>
  </si>
  <si>
    <t>SMI-SED DY3Q2</t>
  </si>
  <si>
    <t>SMI-SED DY3Q3</t>
  </si>
  <si>
    <t>DY3Q3</t>
  </si>
  <si>
    <t>SMI-SED DY3Q4</t>
  </si>
  <si>
    <t>DY3Q4</t>
  </si>
  <si>
    <t>SMI-SED DY4Q1</t>
  </si>
  <si>
    <t>DY4Q1</t>
  </si>
  <si>
    <t>SMI-SED DY4Q2</t>
  </si>
  <si>
    <t>DY4Q2</t>
  </si>
  <si>
    <t>SMI-SED DY4Q3</t>
  </si>
  <si>
    <t>DY4Q3</t>
  </si>
  <si>
    <t>SMI-SED DY4Q4</t>
  </si>
  <si>
    <t>DY4Q4</t>
  </si>
  <si>
    <t>SMI-SED DY5Q1</t>
  </si>
  <si>
    <t>DY5Q1</t>
  </si>
  <si>
    <t>SMI-SED DY5Q2</t>
  </si>
  <si>
    <t>DY5Q2</t>
  </si>
  <si>
    <t>SMI-SED DY5Q3</t>
  </si>
  <si>
    <t>DY5Q3</t>
  </si>
  <si>
    <t>SMI-SED DY5Q4</t>
  </si>
  <si>
    <t>DY5Q4</t>
  </si>
  <si>
    <t>SMI-SED DY6Q1</t>
  </si>
  <si>
    <t>SMI-SED DY6Q2</t>
  </si>
  <si>
    <t>DY6Q2</t>
  </si>
  <si>
    <t>SMI-SED DY6Q3</t>
  </si>
  <si>
    <t>DY6Q3</t>
  </si>
  <si>
    <t>SMI-SED DY6Q4</t>
  </si>
  <si>
    <t>DY6Q4</t>
  </si>
  <si>
    <t>SMI-SED DY7Q1</t>
  </si>
  <si>
    <t>DY7Q1</t>
  </si>
  <si>
    <t>SMI-SED DY7Q2</t>
  </si>
  <si>
    <t>DY7Q2</t>
  </si>
  <si>
    <t>SMI-SED DY7Q3</t>
  </si>
  <si>
    <t>DY7Q3</t>
  </si>
  <si>
    <t>SMI-SED DY7Q4</t>
  </si>
  <si>
    <t>DY7Q4</t>
  </si>
  <si>
    <t>SMI-SED DY8Q1</t>
  </si>
  <si>
    <t>DY8Q1</t>
  </si>
  <si>
    <t>SMI-SED DY8Q2</t>
  </si>
  <si>
    <t>DY8Q2</t>
  </si>
  <si>
    <t>SMI-SED DY8Q3</t>
  </si>
  <si>
    <t>DY8Q3</t>
  </si>
  <si>
    <t>SMI-SED DY8Q4</t>
  </si>
  <si>
    <t>DY8Q4</t>
  </si>
  <si>
    <t>SMI-SED DY9Q1</t>
  </si>
  <si>
    <t>DY9Q1</t>
  </si>
  <si>
    <t>SMI-SED DY9Q2</t>
  </si>
  <si>
    <t>DY9Q2</t>
  </si>
  <si>
    <t>SMI-SED DY9Q3</t>
  </si>
  <si>
    <t>DY9Q3</t>
  </si>
  <si>
    <t>SMI-SED DY9Q4</t>
  </si>
  <si>
    <t>DY9Q4</t>
  </si>
  <si>
    <t>SMI-SED DY10Q1</t>
  </si>
  <si>
    <t>DY10Q1</t>
  </si>
  <si>
    <t>SMI-SED DY10Q2</t>
  </si>
  <si>
    <t>DY10Q2</t>
  </si>
  <si>
    <t>SMI-SED DY10Q3</t>
  </si>
  <si>
    <t>DY10Q3</t>
  </si>
  <si>
    <t>SMI-SED DY10Q4</t>
  </si>
  <si>
    <t>DY10Q4</t>
  </si>
  <si>
    <t>SMI-SED DY11Q1</t>
  </si>
  <si>
    <t>DY11Q1</t>
  </si>
  <si>
    <t>SMI-SED DY11Q2</t>
  </si>
  <si>
    <t>DY11Q2</t>
  </si>
  <si>
    <t>SMI-SED DY11Q3</t>
  </si>
  <si>
    <t>DY11Q3</t>
  </si>
  <si>
    <t>SMI-SED DY11Q4</t>
  </si>
  <si>
    <t>DY11Q4</t>
  </si>
  <si>
    <t>SMI-SED DY12Q1</t>
  </si>
  <si>
    <t>DY12Q1</t>
  </si>
  <si>
    <t>SMI-SED DY12Q2</t>
  </si>
  <si>
    <t>DY12Q2</t>
  </si>
  <si>
    <t>SMI-SED DY12Q3</t>
  </si>
  <si>
    <t>DY12Q3</t>
  </si>
  <si>
    <t>SMI-SED DY12Q4</t>
  </si>
  <si>
    <t>DY12Q4</t>
  </si>
  <si>
    <t>SMI-SED DY13Q1</t>
  </si>
  <si>
    <t>DY13Q1</t>
  </si>
  <si>
    <t>SMI-SED DY13Q2</t>
  </si>
  <si>
    <t>DY13Q2</t>
  </si>
  <si>
    <t>SMI-SED DY13Q3</t>
  </si>
  <si>
    <t>DY13Q3</t>
  </si>
  <si>
    <t>SMI-SED DY13Q4</t>
  </si>
  <si>
    <t>DY13Q4</t>
  </si>
  <si>
    <t>SMI-SED DY14Q1</t>
  </si>
  <si>
    <t>DY14Q1</t>
  </si>
  <si>
    <t>SMI-SED DY14Q2</t>
  </si>
  <si>
    <t>DY14Q2</t>
  </si>
  <si>
    <t>SMI-SED DY14Q3</t>
  </si>
  <si>
    <t>DY14Q3</t>
  </si>
  <si>
    <t>SMI-SED DY14Q4</t>
  </si>
  <si>
    <t>DY14Q4</t>
  </si>
  <si>
    <t>SMI-SED DY15Q1</t>
  </si>
  <si>
    <t>DY15Q1</t>
  </si>
  <si>
    <t>SMI-SED DY15Q2</t>
  </si>
  <si>
    <t>DY15Q2</t>
  </si>
  <si>
    <t>SMI-SED DY15Q3</t>
  </si>
  <si>
    <t>DY15Q3</t>
  </si>
  <si>
    <t>SMI-SED DY15Q4</t>
  </si>
  <si>
    <t>DY15Q4</t>
  </si>
  <si>
    <t>SMI-SED DY16Q1</t>
  </si>
  <si>
    <t>DY16Q1</t>
  </si>
  <si>
    <t>SMI-SED DY16Q2</t>
  </si>
  <si>
    <t>DY16Q2</t>
  </si>
  <si>
    <t>SMI-SED DY16Q3</t>
  </si>
  <si>
    <t>DY16Q3</t>
  </si>
  <si>
    <t>SMI-SED DY16Q4</t>
  </si>
  <si>
    <t>DY16Q4</t>
  </si>
  <si>
    <t>SMI-SED DY17Q1</t>
  </si>
  <si>
    <t>DY17Q1</t>
  </si>
  <si>
    <t>SMI-SED DY17Q2</t>
  </si>
  <si>
    <t>DY17Q2</t>
  </si>
  <si>
    <t>SMI-SED DY17Q3</t>
  </si>
  <si>
    <t>DY17Q3</t>
  </si>
  <si>
    <t>SMI-SED DY17Q4</t>
  </si>
  <si>
    <t>DY17Q4</t>
  </si>
  <si>
    <t>SMI-SED DY18Q1</t>
  </si>
  <si>
    <t>DY18Q1</t>
  </si>
  <si>
    <t>SMI-SED DY18Q2</t>
  </si>
  <si>
    <t>DY18Q2</t>
  </si>
  <si>
    <t>SMI-SED DY18Q3</t>
  </si>
  <si>
    <t>DY18Q3</t>
  </si>
  <si>
    <t>SMI-SED DY18Q4</t>
  </si>
  <si>
    <t>DY18Q4</t>
  </si>
  <si>
    <t>SMI-SED DY19Q1</t>
  </si>
  <si>
    <t>DY19Q1</t>
  </si>
  <si>
    <t>SMI-SED DY19Q2</t>
  </si>
  <si>
    <t>DY19Q2</t>
  </si>
  <si>
    <t>SMI-SED DY19Q3</t>
  </si>
  <si>
    <t>DY19Q3</t>
  </si>
  <si>
    <t>SMI-SED DY19Q4</t>
  </si>
  <si>
    <t>DY19Q4</t>
  </si>
  <si>
    <t>SMI-SED DY20Q1</t>
  </si>
  <si>
    <t>DY20Q1</t>
  </si>
  <si>
    <t>SMI-SED DY20Q2</t>
  </si>
  <si>
    <t>DY20Q2</t>
  </si>
  <si>
    <t>SMI-SED DY20Q3</t>
  </si>
  <si>
    <t>DY20Q3</t>
  </si>
  <si>
    <t>SMI-SED DY20Q4</t>
  </si>
  <si>
    <t>DY20Q4</t>
  </si>
  <si>
    <t>SMI-SED DY21Q1</t>
  </si>
  <si>
    <t>DY21Q1</t>
  </si>
  <si>
    <t>SMI-SED DY21Q2</t>
  </si>
  <si>
    <t>DY21Q2</t>
  </si>
  <si>
    <t>SMI-SED DY21Q3</t>
  </si>
  <si>
    <t>DY21Q3</t>
  </si>
  <si>
    <t>SMI-SED DY21Q4</t>
  </si>
  <si>
    <t>DY21Q4</t>
  </si>
  <si>
    <t>SMI-SED DY22Q1</t>
  </si>
  <si>
    <t>DY22Q1</t>
  </si>
  <si>
    <t>SMI-SED DY22Q2</t>
  </si>
  <si>
    <t>DY22Q2</t>
  </si>
  <si>
    <t>SMI-SED DY22Q3</t>
  </si>
  <si>
    <t>DY22Q3</t>
  </si>
  <si>
    <t>SMI-SED DY22Q4</t>
  </si>
  <si>
    <t>DY22Q4</t>
  </si>
  <si>
    <t>SMI-SED DY23Q1</t>
  </si>
  <si>
    <t>DY23Q1</t>
  </si>
  <si>
    <t>SMI-SED DY23Q2</t>
  </si>
  <si>
    <t>DY23Q2</t>
  </si>
  <si>
    <t>SMI-SED DY23Q3</t>
  </si>
  <si>
    <t>DY23Q3</t>
  </si>
  <si>
    <t>SMI-SED DY23Q4</t>
  </si>
  <si>
    <t>DY23Q4</t>
  </si>
  <si>
    <t>SMI-SED DY24Q1</t>
  </si>
  <si>
    <t>DY24Q1</t>
  </si>
  <si>
    <t>SMI-SED DY24Q2</t>
  </si>
  <si>
    <t>DY24Q2</t>
  </si>
  <si>
    <t>SMI-SED DY24Q3</t>
  </si>
  <si>
    <t>DY24Q3</t>
  </si>
  <si>
    <t>SMI-SED DY24Q4</t>
  </si>
  <si>
    <t>DY24Q4</t>
  </si>
  <si>
    <t>SMI-SED DY25Q1</t>
  </si>
  <si>
    <t>DY25Q1</t>
  </si>
  <si>
    <t>SMI-SED DY25Q2</t>
  </si>
  <si>
    <t>DY25Q2</t>
  </si>
  <si>
    <t>SMI-SED DY25Q3</t>
  </si>
  <si>
    <t>DY25Q3</t>
  </si>
  <si>
    <t>SMI-SED DY25Q4</t>
  </si>
  <si>
    <t>DY25Q4</t>
  </si>
  <si>
    <t>SMI-SED DY26Q1</t>
  </si>
  <si>
    <t>DY26Q1</t>
  </si>
  <si>
    <t>SMI-SED DY26Q2</t>
  </si>
  <si>
    <t>DY26Q2</t>
  </si>
  <si>
    <t>SMI-SED DY26Q3</t>
  </si>
  <si>
    <t>DY26Q3</t>
  </si>
  <si>
    <t>SMI-SED DY26Q4</t>
  </si>
  <si>
    <t>DY26Q4</t>
  </si>
  <si>
    <t>SMI-SED DY27Q1</t>
  </si>
  <si>
    <t>SMI-SED DY27Q2</t>
  </si>
  <si>
    <t>DY27Q2</t>
  </si>
  <si>
    <t>SMI-SED DY27Q3</t>
  </si>
  <si>
    <t>DY27Q3</t>
  </si>
  <si>
    <t>SMI-SED DY27Q4</t>
  </si>
  <si>
    <t>DY27Q4</t>
  </si>
  <si>
    <t>SMI-SED DY28Q1</t>
  </si>
  <si>
    <t>DY28Q1</t>
  </si>
  <si>
    <t>SMI-SED DY28Q2</t>
  </si>
  <si>
    <t>DY28Q2</t>
  </si>
  <si>
    <t>SMI-SED DY28Q3</t>
  </si>
  <si>
    <t>SMI-SED DY28Q4</t>
  </si>
  <si>
    <t>DY28Q4</t>
  </si>
  <si>
    <t>SMI-SED DY29Q1</t>
  </si>
  <si>
    <t>DY29Q1</t>
  </si>
  <si>
    <t>SMI-SED DY29Q2</t>
  </si>
  <si>
    <t>DY29Q2</t>
  </si>
  <si>
    <t>SMI-SED DY29Q3</t>
  </si>
  <si>
    <t>DY29Q3</t>
  </si>
  <si>
    <t>SMI-SED DY29Q4</t>
  </si>
  <si>
    <t>DY29Q4</t>
  </si>
  <si>
    <t>SMI-SED DY30Q1</t>
  </si>
  <si>
    <t>DY30Q1</t>
  </si>
  <si>
    <t>SMI-SED DY30Q2</t>
  </si>
  <si>
    <t>DY30Q2</t>
  </si>
  <si>
    <t>SMI-SED DY30Q3</t>
  </si>
  <si>
    <t>DY30Q3</t>
  </si>
  <si>
    <t>SMI-SED DY30Q4</t>
  </si>
  <si>
    <t>DY30Q4</t>
  </si>
  <si>
    <t>SMI-SED DY31Q1</t>
  </si>
  <si>
    <t>DY31Q1</t>
  </si>
  <si>
    <t>SMI-SED DY31Q2</t>
  </si>
  <si>
    <t>DY31Q2</t>
  </si>
  <si>
    <t>SMI-SED DY31Q3</t>
  </si>
  <si>
    <t>DY31Q3</t>
  </si>
  <si>
    <t>SMI-SED DY31Q4</t>
  </si>
  <si>
    <t>DY31Q4</t>
  </si>
  <si>
    <t>SMI-SED DY32Q1</t>
  </si>
  <si>
    <t>SMI-SED DY32Q2</t>
  </si>
  <si>
    <t>SMI-SED DY32Q3</t>
  </si>
  <si>
    <t>SMI-SED DY32Q4</t>
  </si>
  <si>
    <t>SMI-SED DY33Q1</t>
  </si>
  <si>
    <t>DY33Q1</t>
  </si>
  <si>
    <t>SMI-SED DY33Q2</t>
  </si>
  <si>
    <t>DY33Q2</t>
  </si>
  <si>
    <t>SMI-SED DY33Q3</t>
  </si>
  <si>
    <t>DY33Q3</t>
  </si>
  <si>
    <t>SMI-SED DY33Q4</t>
  </si>
  <si>
    <t>DY33Q4</t>
  </si>
  <si>
    <t>SMI-SED DY34Q1</t>
  </si>
  <si>
    <t>DY34Q1</t>
  </si>
  <si>
    <t>SMI-SED DY34Q2</t>
  </si>
  <si>
    <t>DY34Q2</t>
  </si>
  <si>
    <t>SMI-SED DY34Q3</t>
  </si>
  <si>
    <t>DY34Q3</t>
  </si>
  <si>
    <t>SMI-SED DY34Q4</t>
  </si>
  <si>
    <t>DY34Q4</t>
  </si>
  <si>
    <t>SMI-SED DY35Q1</t>
  </si>
  <si>
    <t>DY35Q1</t>
  </si>
  <si>
    <t>SMI-SED DY35Q2</t>
  </si>
  <si>
    <t>DY35Q2</t>
  </si>
  <si>
    <t>SMI-SED DY35Q3</t>
  </si>
  <si>
    <t>DY35Q3</t>
  </si>
  <si>
    <t>SMI-SED DY35Q4</t>
  </si>
  <si>
    <t>DY35Q4</t>
  </si>
  <si>
    <t>SMI-SED DY36Q1</t>
  </si>
  <si>
    <t>DY36Q1</t>
  </si>
  <si>
    <t>SMI-SED DY36Q2</t>
  </si>
  <si>
    <t>DY36Q2</t>
  </si>
  <si>
    <t>SMI-SED DY36Q3</t>
  </si>
  <si>
    <t>DY36Q3</t>
  </si>
  <si>
    <t>SMI-SED DY36Q4</t>
  </si>
  <si>
    <t>DY36Q4</t>
  </si>
  <si>
    <t>SMI-SED DY37Q1</t>
  </si>
  <si>
    <t>DY37Q1</t>
  </si>
  <si>
    <t>SMI-SED DY37Q2</t>
  </si>
  <si>
    <t>DY37Q2</t>
  </si>
  <si>
    <t>SMI-SED DY37Q3</t>
  </si>
  <si>
    <t>DY37Q3</t>
  </si>
  <si>
    <t>SMI-SED DY37Q4</t>
  </si>
  <si>
    <t>DY37Q4</t>
  </si>
  <si>
    <t>SMI-SED DY38Q1</t>
  </si>
  <si>
    <t>DY38Q1</t>
  </si>
  <si>
    <t>SMI-SED DY38Q2</t>
  </si>
  <si>
    <t>DY38Q2</t>
  </si>
  <si>
    <t>SMI-SED DY38Q3</t>
  </si>
  <si>
    <t>DY38Q3</t>
  </si>
  <si>
    <t>SMI-SED DY38Q4</t>
  </si>
  <si>
    <t>DY38Q4</t>
  </si>
  <si>
    <t>SMI-SED DY39Q1</t>
  </si>
  <si>
    <t>DY39Q1</t>
  </si>
  <si>
    <t>SMI-SED DY39Q2</t>
  </si>
  <si>
    <t>DY39Q2</t>
  </si>
  <si>
    <t>SMI-SED DY39Q3</t>
  </si>
  <si>
    <t>DY39Q3</t>
  </si>
  <si>
    <t>SMI-SED DY39Q4</t>
  </si>
  <si>
    <t>DY39Q4</t>
  </si>
  <si>
    <t>SMI-SED DY40Q1</t>
  </si>
  <si>
    <t>DY40Q1</t>
  </si>
  <si>
    <t>SMI-SED DY40Q2</t>
  </si>
  <si>
    <t>DY40Q2</t>
  </si>
  <si>
    <t>SMI-SED DY40Q3</t>
  </si>
  <si>
    <t>DY40Q3</t>
  </si>
  <si>
    <t>SMI-SED DY40Q4</t>
  </si>
  <si>
    <t>DY40Q4</t>
  </si>
  <si>
    <t>SMI-SED DY41Q1</t>
  </si>
  <si>
    <t>DY41Q1</t>
  </si>
  <si>
    <t>SMI-SED DY41Q2</t>
  </si>
  <si>
    <t>DY41Q2</t>
  </si>
  <si>
    <t>SMI-SED DY41Q3</t>
  </si>
  <si>
    <t>DY41Q3</t>
  </si>
  <si>
    <t>SMI-SED DY41Q4</t>
  </si>
  <si>
    <t>DY41Q4</t>
  </si>
  <si>
    <t>SMI-SED DY42Q1</t>
  </si>
  <si>
    <t>DY42Q1</t>
  </si>
  <si>
    <t>SMI-SED DY42Q2</t>
  </si>
  <si>
    <t>DY42Q2</t>
  </si>
  <si>
    <t>SMI-SED DY42Q3</t>
  </si>
  <si>
    <t>DY42Q3</t>
  </si>
  <si>
    <t>SMI-SED DY42Q4</t>
  </si>
  <si>
    <t>DY42Q4</t>
  </si>
  <si>
    <t>SMI-SED DY43Q1</t>
  </si>
  <si>
    <t>DY43Q1</t>
  </si>
  <si>
    <t>SMI-SED DY43Q2</t>
  </si>
  <si>
    <t>DY43Q2</t>
  </si>
  <si>
    <t>SMI-SED DY43Q3</t>
  </si>
  <si>
    <t>DY43Q3</t>
  </si>
  <si>
    <t>SMI-SED DY43Q4</t>
  </si>
  <si>
    <t>DY43Q4</t>
  </si>
  <si>
    <t>SMI-SED DY44Q1</t>
  </si>
  <si>
    <t>DY44Q1</t>
  </si>
  <si>
    <t>SMI-SED DY44Q2</t>
  </si>
  <si>
    <t>DY44Q2</t>
  </si>
  <si>
    <t>SMI-SED DY44Q3</t>
  </si>
  <si>
    <t>DY44Q3</t>
  </si>
  <si>
    <t>SMI-SED DY44Q4</t>
  </si>
  <si>
    <t>DY44Q4</t>
  </si>
  <si>
    <t>SMI-SED DY45Q1</t>
  </si>
  <si>
    <t>DY45Q1</t>
  </si>
  <si>
    <t>SMI-SED DY45Q2</t>
  </si>
  <si>
    <t>DY45Q2</t>
  </si>
  <si>
    <t>SMI-SED DY45Q3</t>
  </si>
  <si>
    <t>DY45Q3</t>
  </si>
  <si>
    <t>SMI-SED DY45Q4</t>
  </si>
  <si>
    <t>DY45Q4</t>
  </si>
  <si>
    <t>SMI-SED DY46Q1</t>
  </si>
  <si>
    <t>DY46Q1</t>
  </si>
  <si>
    <t>SMI-SED DY46Q2</t>
  </si>
  <si>
    <t>DY46Q2</t>
  </si>
  <si>
    <t>SMI-SED DY46Q3</t>
  </si>
  <si>
    <t>DY46Q3</t>
  </si>
  <si>
    <t>SMI-SED DY46Q4</t>
  </si>
  <si>
    <t>DY46Q4</t>
  </si>
  <si>
    <t>SMI-SED DY47Q1</t>
  </si>
  <si>
    <t>DY47Q1</t>
  </si>
  <si>
    <t>SMI-SED DY47Q2</t>
  </si>
  <si>
    <t>DY47Q2</t>
  </si>
  <si>
    <t>SMI-SED DY47Q3</t>
  </si>
  <si>
    <t>DY47Q3</t>
  </si>
  <si>
    <t>SMI-SED DY47Q4</t>
  </si>
  <si>
    <t>DY47Q4</t>
  </si>
  <si>
    <t>SMI-SED DY48Q1</t>
  </si>
  <si>
    <t>DY48Q1</t>
  </si>
  <si>
    <t>SMI-SED DY48Q2</t>
  </si>
  <si>
    <t>DY48Q2</t>
  </si>
  <si>
    <t>SMI-SED DY48Q3</t>
  </si>
  <si>
    <t>DY48Q3</t>
  </si>
  <si>
    <t>SMI-SED DY48Q4</t>
  </si>
  <si>
    <t>DY48Q4</t>
  </si>
  <si>
    <t>SMI-SED DY49Q1</t>
  </si>
  <si>
    <t>DY49Q1</t>
  </si>
  <si>
    <t>SMI-SED DY49Q2</t>
  </si>
  <si>
    <t>DY49Q2</t>
  </si>
  <si>
    <t>SMI-SED DY49Q3</t>
  </si>
  <si>
    <t>DY49Q3</t>
  </si>
  <si>
    <t>SMI-SED DY49Q4</t>
  </si>
  <si>
    <t>DY49Q4</t>
  </si>
  <si>
    <t>SMI-SED DY50Q1</t>
  </si>
  <si>
    <t>DY50Q1</t>
  </si>
  <si>
    <t>SMI-SED DY50Q2</t>
  </si>
  <si>
    <t>DY50Q2</t>
  </si>
  <si>
    <t>SMI-SED DY50Q3</t>
  </si>
  <si>
    <t>DY50Q3</t>
  </si>
  <si>
    <t>SMI-SED DY50Q4</t>
  </si>
  <si>
    <t>DY50Q4</t>
  </si>
  <si>
    <t>SMI-SED DY51Q1</t>
  </si>
  <si>
    <t>DY51Q1</t>
  </si>
  <si>
    <t>SMI-SED DY51Q2</t>
  </si>
  <si>
    <t>DY51Q2</t>
  </si>
  <si>
    <t>SMI-SED DY51Q3</t>
  </si>
  <si>
    <t>DY51Q3</t>
  </si>
  <si>
    <t>SMI-SED DY51Q4</t>
  </si>
  <si>
    <t>DY51Q4</t>
  </si>
  <si>
    <t>SMI-SED DY52Q1</t>
  </si>
  <si>
    <t>DY52Q1</t>
  </si>
  <si>
    <t>SMI-SED DY52Q2</t>
  </si>
  <si>
    <t>DY52Q2</t>
  </si>
  <si>
    <t>SMI-SED DY52Q3</t>
  </si>
  <si>
    <t>DY52Q3</t>
  </si>
  <si>
    <t>SMI-SED DY52Q4</t>
  </si>
  <si>
    <t>DY52Q4</t>
  </si>
  <si>
    <t>SMI-SED DY53Q1</t>
  </si>
  <si>
    <t>DY53Q1</t>
  </si>
  <si>
    <t>SMI-SED DY53Q2</t>
  </si>
  <si>
    <t>DY53Q2</t>
  </si>
  <si>
    <t>SMI-SED DY53Q3</t>
  </si>
  <si>
    <t>DY53Q3</t>
  </si>
  <si>
    <t>SMI-SED DY53Q4</t>
  </si>
  <si>
    <t>DY53Q4</t>
  </si>
  <si>
    <t>SMI-SED DY54Q1</t>
  </si>
  <si>
    <t>DY54Q1</t>
  </si>
  <si>
    <t>SMI-SED DY54Q2</t>
  </si>
  <si>
    <t>DY54Q2</t>
  </si>
  <si>
    <t>SMI-SED DY54Q3</t>
  </si>
  <si>
    <t>DY54Q3</t>
  </si>
  <si>
    <t>SMI-SED DY54Q4</t>
  </si>
  <si>
    <t>DY54Q4</t>
  </si>
  <si>
    <t>SMI-SED DY55Q1</t>
  </si>
  <si>
    <t>DY55Q1</t>
  </si>
  <si>
    <t>SMI-SED DY55Q2</t>
  </si>
  <si>
    <t>DY55Q2</t>
  </si>
  <si>
    <t>SMI-SED DY55Q3</t>
  </si>
  <si>
    <t>DY55Q3</t>
  </si>
  <si>
    <t>SMI-SED DY55Q4</t>
  </si>
  <si>
    <t>DY55Q4</t>
  </si>
  <si>
    <t>SMI-SED DY56Q1</t>
  </si>
  <si>
    <t>DY56Q1</t>
  </si>
  <si>
    <t>SMI-SED DY56Q2</t>
  </si>
  <si>
    <t>DY56Q2</t>
  </si>
  <si>
    <t>SMI-SED DY56Q3</t>
  </si>
  <si>
    <t>DY56Q3</t>
  </si>
  <si>
    <t>SMI-SED DY56Q4</t>
  </si>
  <si>
    <t>DY56Q4</t>
  </si>
  <si>
    <t>SMI-SED DY57Q1</t>
  </si>
  <si>
    <t>DY57Q1</t>
  </si>
  <si>
    <t>SMI-SED DY57Q2</t>
  </si>
  <si>
    <t>DY57Q2</t>
  </si>
  <si>
    <t>SMI-SED DY57Q3</t>
  </si>
  <si>
    <t>DY57Q3</t>
  </si>
  <si>
    <t>SMI-SED DY57Q4</t>
  </si>
  <si>
    <t>DY57Q4</t>
  </si>
  <si>
    <t>SMI-SED DY58Q1</t>
  </si>
  <si>
    <t>DY58Q1</t>
  </si>
  <si>
    <t>SMI-SED DY58Q2</t>
  </si>
  <si>
    <t>DY58Q2</t>
  </si>
  <si>
    <t>SMI-SED DY58Q3</t>
  </si>
  <si>
    <t>DY58Q3</t>
  </si>
  <si>
    <t>SMI-SED DY58Q4</t>
  </si>
  <si>
    <t>DY58Q4</t>
  </si>
  <si>
    <t>SMI-SED DY59Q1</t>
  </si>
  <si>
    <t>DY59Q1</t>
  </si>
  <si>
    <t>SMI-SED DY59Q2</t>
  </si>
  <si>
    <t>DY59Q2</t>
  </si>
  <si>
    <t>SMI-SED DY59Q3</t>
  </si>
  <si>
    <t>DY59Q3</t>
  </si>
  <si>
    <t>SMI-SED DY59Q4</t>
  </si>
  <si>
    <t>DY59Q4</t>
  </si>
  <si>
    <t>SMI-SED DY60Q1</t>
  </si>
  <si>
    <t>DY60Q1</t>
  </si>
  <si>
    <t>SMI-SED DY60Q2</t>
  </si>
  <si>
    <t>DY60Q2</t>
  </si>
  <si>
    <t>SMI-SED DY60Q3</t>
  </si>
  <si>
    <t>DY60Q3</t>
  </si>
  <si>
    <t>SMI-SED DY60Q4</t>
  </si>
  <si>
    <t>DY60Q4</t>
  </si>
  <si>
    <t>SMI-SED DY61Q1</t>
  </si>
  <si>
    <t>DY61Q1</t>
  </si>
  <si>
    <t>SMI-SED DY61Q2</t>
  </si>
  <si>
    <t>DY61Q2</t>
  </si>
  <si>
    <t>SMI-SED DY61Q3</t>
  </si>
  <si>
    <t>DY61Q3</t>
  </si>
  <si>
    <t>SMI-SED DY61Q4</t>
  </si>
  <si>
    <t>DY61Q4</t>
  </si>
  <si>
    <t>SMI-SED DY62Q1</t>
  </si>
  <si>
    <t>DY62Q1</t>
  </si>
  <si>
    <t>SMI-SED DY62Q2</t>
  </si>
  <si>
    <t>DY62Q2</t>
  </si>
  <si>
    <t>SMI-SED DY62Q3</t>
  </si>
  <si>
    <t>DY62Q3</t>
  </si>
  <si>
    <t>SMI-SED DY62Q4</t>
  </si>
  <si>
    <t>DY62Q4</t>
  </si>
  <si>
    <t>SMI-SED DY63Q1</t>
  </si>
  <si>
    <t>DY63Q1</t>
  </si>
  <si>
    <t>SMI-SED DY63Q2</t>
  </si>
  <si>
    <t>DY63Q2</t>
  </si>
  <si>
    <t>SMI-SED DY63Q3</t>
  </si>
  <si>
    <t>DY63Q3</t>
  </si>
  <si>
    <t>SMI-SED DY63Q4</t>
  </si>
  <si>
    <t>DY63Q4</t>
  </si>
  <si>
    <t>SMI-SED DY64Q1</t>
  </si>
  <si>
    <t>DY64Q1</t>
  </si>
  <si>
    <t>SMI-SED DY64Q2</t>
  </si>
  <si>
    <t>DY64Q2</t>
  </si>
  <si>
    <t>SMI-SED DY64Q3</t>
  </si>
  <si>
    <t>DY64Q3</t>
  </si>
  <si>
    <t>SMI-SED DY64Q4</t>
  </si>
  <si>
    <t>DY64Q4</t>
  </si>
  <si>
    <t>SMI-SED DY65Q1</t>
  </si>
  <si>
    <t>DY65Q1</t>
  </si>
  <si>
    <t>SMI-SED DY65Q2</t>
  </si>
  <si>
    <t>DY65Q2</t>
  </si>
  <si>
    <t>SMI-SED DY65Q3</t>
  </si>
  <si>
    <t>DY65Q3</t>
  </si>
  <si>
    <t>SMI-SED DY65Q4</t>
  </si>
  <si>
    <t>DY65Q4</t>
  </si>
  <si>
    <t>SMI-SED DY66Q1</t>
  </si>
  <si>
    <t>DY66Q1</t>
  </si>
  <si>
    <t>SMI-SED DY66Q2</t>
  </si>
  <si>
    <t>DY66Q2</t>
  </si>
  <si>
    <t>SMI-SED DY66Q3</t>
  </si>
  <si>
    <t>DY66Q3</t>
  </si>
  <si>
    <t>SMI-SED DY66Q4</t>
  </si>
  <si>
    <t>DY66Q4</t>
  </si>
  <si>
    <t>SMI-SED DY67Q1</t>
  </si>
  <si>
    <t>DY67Q1</t>
  </si>
  <si>
    <t>SMI-SED DY67Q2</t>
  </si>
  <si>
    <t>DY67Q2</t>
  </si>
  <si>
    <t>SMI-SED DY67Q3</t>
  </si>
  <si>
    <t>DY67Q3</t>
  </si>
  <si>
    <t>SMI-SED DY67Q4</t>
  </si>
  <si>
    <t>DY67Q4</t>
  </si>
  <si>
    <t>SMI-SED DY68Q1</t>
  </si>
  <si>
    <t>DY68Q1</t>
  </si>
  <si>
    <t>SMI-SED DY68Q2</t>
  </si>
  <si>
    <t>DY68Q2</t>
  </si>
  <si>
    <t>SMI-SED DY68Q3</t>
  </si>
  <si>
    <t>DY68Q3</t>
  </si>
  <si>
    <t>SMI-SED DY68Q4</t>
  </si>
  <si>
    <t>DY68Q4</t>
  </si>
  <si>
    <t>SMI-SED DY69Q1</t>
  </si>
  <si>
    <t>DY69Q1</t>
  </si>
  <si>
    <t>SMI-SED DY69Q2</t>
  </si>
  <si>
    <t>DY69Q2</t>
  </si>
  <si>
    <t>SMI-SED DY69Q3</t>
  </si>
  <si>
    <t>DY69Q3</t>
  </si>
  <si>
    <t>SMI-SED DY69Q4</t>
  </si>
  <si>
    <t>DY69Q4</t>
  </si>
  <si>
    <t>SMI-SED DY70Q1</t>
  </si>
  <si>
    <t>DY70Q1</t>
  </si>
  <si>
    <t>SMI-SED DY70Q2</t>
  </si>
  <si>
    <t>DY70Q2</t>
  </si>
  <si>
    <t>SMI-SED DY70Q3</t>
  </si>
  <si>
    <t>DY70Q3</t>
  </si>
  <si>
    <t>SMI-SED DY70Q4</t>
  </si>
  <si>
    <t>DY70Q4</t>
  </si>
  <si>
    <t>SMI-SED DY71Q1</t>
  </si>
  <si>
    <t>DY71Q1</t>
  </si>
  <si>
    <t>SMI-SED DY71Q2</t>
  </si>
  <si>
    <t>DY71Q2</t>
  </si>
  <si>
    <t>SMI-SED DY71Q3</t>
  </si>
  <si>
    <t>DY71Q3</t>
  </si>
  <si>
    <t>SMI-SED DY71Q4</t>
  </si>
  <si>
    <t>DY71Q4</t>
  </si>
  <si>
    <t>SMI-SED DY72Q1</t>
  </si>
  <si>
    <t>DY72Q1</t>
  </si>
  <si>
    <t>SMI-SED DY72Q2</t>
  </si>
  <si>
    <t>DY72Q2</t>
  </si>
  <si>
    <t>SMI-SED DY72Q3</t>
  </si>
  <si>
    <t>DY72Q3</t>
  </si>
  <si>
    <t>SMI-SED DY72Q4</t>
  </si>
  <si>
    <t>DY72Q4</t>
  </si>
  <si>
    <t>SMI-SED DY73Q1</t>
  </si>
  <si>
    <t>DY73Q1</t>
  </si>
  <si>
    <t>SMI-SED DY73Q2</t>
  </si>
  <si>
    <t>DY73Q2</t>
  </si>
  <si>
    <t>SMI-SED DY73Q3</t>
  </si>
  <si>
    <t>DY73Q3</t>
  </si>
  <si>
    <t>SMI-SED DY73Q4</t>
  </si>
  <si>
    <t>DY73Q4</t>
  </si>
  <si>
    <t>SMI-SED DY74Q1</t>
  </si>
  <si>
    <t>DY74Q1</t>
  </si>
  <si>
    <t>SMI-SED DY74Q2</t>
  </si>
  <si>
    <t>DY74Q2</t>
  </si>
  <si>
    <t>SMI-SED DY74Q3</t>
  </si>
  <si>
    <t>DY74Q3</t>
  </si>
  <si>
    <t>SMI-SED DY74Q4</t>
  </si>
  <si>
    <t>DY74Q4</t>
  </si>
  <si>
    <t>SMI-SED DY75Q1</t>
  </si>
  <si>
    <t>DY75Q1</t>
  </si>
  <si>
    <t>SMI-SED DY75Q2</t>
  </si>
  <si>
    <t>DY75Q2</t>
  </si>
  <si>
    <t>SMI-SED DY75Q3</t>
  </si>
  <si>
    <t>DY75Q3</t>
  </si>
  <si>
    <t>SMI-SED DY75Q4</t>
  </si>
  <si>
    <t>DY75Q4</t>
  </si>
  <si>
    <t>SMI-SED DY76Q1</t>
  </si>
  <si>
    <t>DY76Q1</t>
  </si>
  <si>
    <t>SMI-SED DY76Q2</t>
  </si>
  <si>
    <t>DY76Q2</t>
  </si>
  <si>
    <t>SMI-SED DY76Q3</t>
  </si>
  <si>
    <t>DY76Q3</t>
  </si>
  <si>
    <t>SMI-SED DY76Q4</t>
  </si>
  <si>
    <t>DY76Q4</t>
  </si>
  <si>
    <t>SMI-SED DY77Q1</t>
  </si>
  <si>
    <t>DY77Q1</t>
  </si>
  <si>
    <t>SMI-SED DY77Q2</t>
  </si>
  <si>
    <t>DY77Q2</t>
  </si>
  <si>
    <t>SMI-SED DY77Q3</t>
  </si>
  <si>
    <t>DY77Q3</t>
  </si>
  <si>
    <t>SMI-SED DY77Q4</t>
  </si>
  <si>
    <t>DY77Q4</t>
  </si>
  <si>
    <t>SMI-SED DY78Q1</t>
  </si>
  <si>
    <t>DY78Q1</t>
  </si>
  <si>
    <t>SMI-SED DY78Q2</t>
  </si>
  <si>
    <t>DY78Q2</t>
  </si>
  <si>
    <t>SMI-SED DY78Q3</t>
  </si>
  <si>
    <t>DY78Q3</t>
  </si>
  <si>
    <t>SMI-SED DY78Q4</t>
  </si>
  <si>
    <t>DY78Q4</t>
  </si>
  <si>
    <t>SMI-SED DY79Q1</t>
  </si>
  <si>
    <t>DY79Q1</t>
  </si>
  <si>
    <t>SMI-SED DY79Q2</t>
  </si>
  <si>
    <t>DY79Q2</t>
  </si>
  <si>
    <t>SMI-SED DY79Q3</t>
  </si>
  <si>
    <t>DY79Q3</t>
  </si>
  <si>
    <t>SMI-SED DY79Q4</t>
  </si>
  <si>
    <t>DY79Q4</t>
  </si>
  <si>
    <t>SMI-SED DY80Q1</t>
  </si>
  <si>
    <t>DY80Q1</t>
  </si>
  <si>
    <t>SMI-SED DY80Q2</t>
  </si>
  <si>
    <t>DY80Q2</t>
  </si>
  <si>
    <t>SMI-SED DY80Q3</t>
  </si>
  <si>
    <t>DY80Q3</t>
  </si>
  <si>
    <t>SMI-SED DY80Q4</t>
  </si>
  <si>
    <t>DY80Q4</t>
  </si>
  <si>
    <t>SMI-SED DY81Q1</t>
  </si>
  <si>
    <t>DY81Q1</t>
  </si>
  <si>
    <t>SMI-SED DY81Q2</t>
  </si>
  <si>
    <t>DY81Q2</t>
  </si>
  <si>
    <t>SMI-SED DY81Q3</t>
  </si>
  <si>
    <t>DY81Q3</t>
  </si>
  <si>
    <t>SMI-SED DY81Q4</t>
  </si>
  <si>
    <t>DY81Q4</t>
  </si>
  <si>
    <t>SMI-SED DY82Q1</t>
  </si>
  <si>
    <t>DY82Q1</t>
  </si>
  <si>
    <t>SMI-SED DY82Q2</t>
  </si>
  <si>
    <t>DY82Q2</t>
  </si>
  <si>
    <t>SMI-SED DY82Q3</t>
  </si>
  <si>
    <t>DY82Q3</t>
  </si>
  <si>
    <t>SMI-SED DY82Q4</t>
  </si>
  <si>
    <t>DY82Q4</t>
  </si>
  <si>
    <t>SMI-SED DY83Q1</t>
  </si>
  <si>
    <t>DY83Q1</t>
  </si>
  <si>
    <t>SMI-SED DY83Q2</t>
  </si>
  <si>
    <t>DY83Q2</t>
  </si>
  <si>
    <t>SMI-SED DY83Q3</t>
  </si>
  <si>
    <t>DY83Q3</t>
  </si>
  <si>
    <t>SMI-SED DY83Q4</t>
  </si>
  <si>
    <t>DY83Q4</t>
  </si>
  <si>
    <t>SMI-SED DY84Q1</t>
  </si>
  <si>
    <t>DY84Q1</t>
  </si>
  <si>
    <t>SMI-SED DY84Q2</t>
  </si>
  <si>
    <t>DY84Q2</t>
  </si>
  <si>
    <t>SMI-SED DY84Q3</t>
  </si>
  <si>
    <t>DY84Q3</t>
  </si>
  <si>
    <t>SMI-SED DY84Q4</t>
  </si>
  <si>
    <t>DY84Q4</t>
  </si>
  <si>
    <t>SMI-SED DY85Q1</t>
  </si>
  <si>
    <t>DY85Q1</t>
  </si>
  <si>
    <t>SMI-SED DY85Q2</t>
  </si>
  <si>
    <t>DY85Q2</t>
  </si>
  <si>
    <t>SMI-SED DY85Q3</t>
  </si>
  <si>
    <t>DY85Q3</t>
  </si>
  <si>
    <t>SMI-SED DY85Q4</t>
  </si>
  <si>
    <t>DY85Q4</t>
  </si>
  <si>
    <t>SMI-SED DY86Q1</t>
  </si>
  <si>
    <t>DY86Q1</t>
  </si>
  <si>
    <t>SMI-SED DY86Q2</t>
  </si>
  <si>
    <t>DY86Q2</t>
  </si>
  <si>
    <t>SMI-SED DY86Q3</t>
  </si>
  <si>
    <t>DY86Q3</t>
  </si>
  <si>
    <t>SMI-SED DY86Q4</t>
  </si>
  <si>
    <t>DY86Q4</t>
  </si>
  <si>
    <t>SMI-SED DY87Q1</t>
  </si>
  <si>
    <t>DY87Q1</t>
  </si>
  <si>
    <t>SMI-SED DY87Q2</t>
  </si>
  <si>
    <t>DY87Q2</t>
  </si>
  <si>
    <t>SMI-SED DY87Q3</t>
  </si>
  <si>
    <t>DY87Q3</t>
  </si>
  <si>
    <t>SMI-SED DY87Q4</t>
  </si>
  <si>
    <t>DY87Q4</t>
  </si>
  <si>
    <t>SMI-SED DY88Q1</t>
  </si>
  <si>
    <t>DY88Q1</t>
  </si>
  <si>
    <t>SMI-SED DY88Q2</t>
  </si>
  <si>
    <t>DY88Q2</t>
  </si>
  <si>
    <t>SMI-SED DY88Q3</t>
  </si>
  <si>
    <t>DY88Q3</t>
  </si>
  <si>
    <t>SMI-SED DY88Q4</t>
  </si>
  <si>
    <t>DY88Q4</t>
  </si>
  <si>
    <t>SMI-SED DY89Q1</t>
  </si>
  <si>
    <t>DY89Q1</t>
  </si>
  <si>
    <t>SMI-SED DY89Q2</t>
  </si>
  <si>
    <t>DY89Q2</t>
  </si>
  <si>
    <t>SMI-SED DY89Q3</t>
  </si>
  <si>
    <t>DY89Q3</t>
  </si>
  <si>
    <t>SMI-SED DY89Q4</t>
  </si>
  <si>
    <t>DY89Q4</t>
  </si>
  <si>
    <t>SMI-SED DY90Q1</t>
  </si>
  <si>
    <t>DY90Q1</t>
  </si>
  <si>
    <t>SMI-SED DY90Q2</t>
  </si>
  <si>
    <t>DY90Q2</t>
  </si>
  <si>
    <t>SMI-SED DY90Q3</t>
  </si>
  <si>
    <t>DY90Q3</t>
  </si>
  <si>
    <t>SMI-SED DY90Q4</t>
  </si>
  <si>
    <t>DY90Q4</t>
  </si>
  <si>
    <t>SMI-SED DY91Q1</t>
  </si>
  <si>
    <t>DY91Q1</t>
  </si>
  <si>
    <t>SMI-SED DY91Q2</t>
  </si>
  <si>
    <t>DY91Q2</t>
  </si>
  <si>
    <t>SMI-SED DY91Q3</t>
  </si>
  <si>
    <t>DY91Q3</t>
  </si>
  <si>
    <t>SMI-SED DY91Q4</t>
  </si>
  <si>
    <t>DY91Q4</t>
  </si>
  <si>
    <t>SMI-SED DY92Q1</t>
  </si>
  <si>
    <t>DY92Q1</t>
  </si>
  <si>
    <t>SMI-SED DY92Q2</t>
  </si>
  <si>
    <t>DY92Q2</t>
  </si>
  <si>
    <t>SMI-SED DY92Q3</t>
  </si>
  <si>
    <t>DY92Q3</t>
  </si>
  <si>
    <t>SMI-SED DY92Q4</t>
  </si>
  <si>
    <t>DY92Q4</t>
  </si>
  <si>
    <t>SMI-SED DY93Q1</t>
  </si>
  <si>
    <t>DY93Q1</t>
  </si>
  <si>
    <t>SMI-SED DY93Q2</t>
  </si>
  <si>
    <t>DY93Q2</t>
  </si>
  <si>
    <t>SMI-SED DY93Q3</t>
  </si>
  <si>
    <t>DY93Q3</t>
  </si>
  <si>
    <t>SMI-SED DY93Q4</t>
  </si>
  <si>
    <t>DY93Q4</t>
  </si>
  <si>
    <t>SMI-SED DY94Q1</t>
  </si>
  <si>
    <t>DY94Q1</t>
  </si>
  <si>
    <t>SMI-SED DY94Q2</t>
  </si>
  <si>
    <t>DY94Q2</t>
  </si>
  <si>
    <t>SMI-SED DY94Q3</t>
  </si>
  <si>
    <t>DY94Q3</t>
  </si>
  <si>
    <t>SMI-SED DY94Q4</t>
  </si>
  <si>
    <t>DY94Q4</t>
  </si>
  <si>
    <t>SMI-SED DY95Q1</t>
  </si>
  <si>
    <t>DY95Q1</t>
  </si>
  <si>
    <t>SMI-SED DY95Q2</t>
  </si>
  <si>
    <t>DY95Q2</t>
  </si>
  <si>
    <t>SMI-SED DY95Q3</t>
  </si>
  <si>
    <t>DY95Q3</t>
  </si>
  <si>
    <t>SMI-SED DY95Q4</t>
  </si>
  <si>
    <t>DY95Q4</t>
  </si>
  <si>
    <t>SMI-SED DY96Q1</t>
  </si>
  <si>
    <t>DY96Q1</t>
  </si>
  <si>
    <t>SMI-SED DY96Q2</t>
  </si>
  <si>
    <t>DY96Q2</t>
  </si>
  <si>
    <t>SMI-SED DY96Q3</t>
  </si>
  <si>
    <t>DY96Q3</t>
  </si>
  <si>
    <t>SMI-SED DY96Q4</t>
  </si>
  <si>
    <t>DY96Q4</t>
  </si>
  <si>
    <t>SMI-SED DY97Q1</t>
  </si>
  <si>
    <t>DY97Q1</t>
  </si>
  <si>
    <t>SMI-SED DY97Q2</t>
  </si>
  <si>
    <t>DY97Q2</t>
  </si>
  <si>
    <t>SMI-SED DY97Q3</t>
  </si>
  <si>
    <t>DY97Q3</t>
  </si>
  <si>
    <t>SMI-SED DY97Q4</t>
  </si>
  <si>
    <t>DY97Q4</t>
  </si>
  <si>
    <t>SMI-SED DY98Q1</t>
  </si>
  <si>
    <t>DY98Q1</t>
  </si>
  <si>
    <t>SMI-SED DY98Q2</t>
  </si>
  <si>
    <t>DY98Q2</t>
  </si>
  <si>
    <t>SMI-SED DY98Q3</t>
  </si>
  <si>
    <t>DY98Q3</t>
  </si>
  <si>
    <t>SMI-SED DY98Q4</t>
  </si>
  <si>
    <t>DY98Q4</t>
  </si>
  <si>
    <t>SMI-SED DY99Q1</t>
  </si>
  <si>
    <t>DY99Q1</t>
  </si>
  <si>
    <t>SMI-SED DY99Q2</t>
  </si>
  <si>
    <t>DY99Q2</t>
  </si>
  <si>
    <t>SMI-SED DY99Q3</t>
  </si>
  <si>
    <t>DY99Q3</t>
  </si>
  <si>
    <t>SMI-SED DY99Q4</t>
  </si>
  <si>
    <t>DY99Q4</t>
  </si>
  <si>
    <t>SMI-SED DY100Q1</t>
  </si>
  <si>
    <t>DY100Q1</t>
  </si>
  <si>
    <t>SMI-SED DY100Q2</t>
  </si>
  <si>
    <t>DY100Q2</t>
  </si>
  <si>
    <t>SMI-SED DY100Q3</t>
  </si>
  <si>
    <t>DY100Q3</t>
  </si>
  <si>
    <t>SMI-SED DY100Q4</t>
  </si>
  <si>
    <t>DY100Q4</t>
  </si>
  <si>
    <t>SMI-SED x</t>
  </si>
  <si>
    <t>x</t>
  </si>
  <si>
    <t xml:space="preserve">Number of patients who received both medication and counseling/behavioral therapy
for SUD through telehealth appointments and other virtual or electronic services  </t>
  </si>
  <si>
    <t>01/01/2023- 12/31/2023</t>
  </si>
  <si>
    <t>01/01/2023-12/31/2023</t>
  </si>
  <si>
    <t xml:space="preserve">Data for Managed Care plans are submitted yearly by January 31st. We request yearly reporting instead of quarterly. The state does not plan to report SUD grievances and appeals. </t>
  </si>
  <si>
    <r>
      <rPr>
        <sz val="11"/>
        <color theme="1"/>
        <rFont val="Times New Roman"/>
        <family val="1"/>
      </rPr>
      <t>n.a. - not reported in this reporting quarte</t>
    </r>
    <r>
      <rPr>
        <sz val="11"/>
        <color theme="1"/>
        <rFont val="Calibri"/>
        <family val="2"/>
        <scheme val="minor"/>
      </rPr>
      <t>r</t>
    </r>
  </si>
  <si>
    <t>SUD DY11Q4
SMI/SED DY6Q4</t>
  </si>
  <si>
    <t>MassHealth</t>
  </si>
  <si>
    <t>Codes:Psychotic Disorders:F20, F200-F205, F208, F2081,F2089, F209, F21-F25, F250, F251, F258, F259, F28, F29, 
Bipolar Disorders: F30, F301, F3010-F3013, F302-F304, F308, F309, F31, F310, F311, F3110-F3113, F312, F313, F3130- F3132, F314-F316, F3160 -F3164, F317, F3170-F3178, F318, F3181, F3189, F319
Depressive Disorders: F32, F321-F325, F328, F3281, F3289, F329, F33, F331-F334, F3340, F3341, F338-F341, 
PTSD: F43, F430, F431, F4310 – F4312b</t>
  </si>
  <si>
    <t xml:space="preserve">01/01/2021-12/31/2022 </t>
  </si>
  <si>
    <t>MassHealth does not flag for criminal justice but can use AID Categories C1-C3  code to determine if the member is incarcerated in the measurement period. We will also include procedure code  H2016-HH for individuals served through CSP-JI in the measurement period.</t>
  </si>
  <si>
    <t>DY11</t>
  </si>
  <si>
    <t>DY6</t>
  </si>
  <si>
    <t>SUD DY11
SMI/SED DY6</t>
  </si>
  <si>
    <t>SUD DY9Q1
SMI/SED DY4Q1</t>
  </si>
  <si>
    <t xml:space="preserve">Individuals connected to community resources </t>
  </si>
  <si>
    <t>Connection to HIE by behavioral health providers</t>
  </si>
  <si>
    <t>Number of community mental health centers and community behavioral health centers connected to the health information exchange (HIE)</t>
  </si>
  <si>
    <r>
      <rPr>
        <vertAlign val="superscript"/>
        <sz val="12"/>
        <color rgb="FF000000"/>
        <rFont val="Times New Roman"/>
        <family val="1"/>
      </rPr>
      <t xml:space="preserve">b
</t>
    </r>
    <r>
      <rPr>
        <i/>
        <sz val="11"/>
        <color rgb="FF000000"/>
        <rFont val="Times New Roman"/>
        <family val="1"/>
      </rPr>
      <t>Outpatient:  95004-95199, 96900-96922, 96999, 99201-99215, 99241-99245, 99341-99350, 99354-99355, 99357-99360, 99366-99368, 99374-99397, 99432, 99450, 99455, 99460, 99499,99401-99405, 99408-99429, 99606, 99607, T1015, 99050-99058, 0500F-0503F, 90918-90925, 97802-97804, 99024, 99078, 99170-99175, 99195-99199, 99500-99599, T1502, T1023-T1026, T1028-T1030, 0001F, G0101-G0122, G0127, G0166-G0168, G0179, G0180-G0182, G0246-G0250, G0257, G0317-G0327, G0344, G0372, G0402, G0438, G0439, G0466-G0470, M0064, M0076, M1204, Q0081-Q0085, S0220, S0265, S0302, S0315-S0320, S0390, S0395, S0601-S0630, S0812, S0820, S2260, S0199, S8110, S9075, S9083-S9090, S9381-S9401, S9436-S9474, S9490-S9562, 90791, 90792, 90801-90802, 90804-90824, 90826-90829, 90832-90834, 90836-90847, 90849, 90853, 90855, 90857, 90862-90899, H0001-H0009, H0012-H0014, H0016-H0019, H0021-H0030, H0033-H0034, H0036, H0037, H0041-H0042, H0046-H2010, H2013-H2014, H2016-H2019, H2020-H2037, G0177, 96150-96155, T1007-T1010, H2104, H5300, HIVE2, HJ201, HOOO4, S9475-S9479, S9481-S9483, G0396, G0397, G0410-G0411, G0473, G8466, G8477, G8128, G8467, Q4094, T1006, T1012, 0359T, 0360T, 0361T, 0362T, 0363T, 0364T, 0365T, 0366T, 0367T, 0368T, 0369T, 0370T, 0371T, 0373T, 0374T; Revenue codes 900-904,910,911,914-919,931,932,944,945,961,1003-1004;
Outpatient Diversionary Including Intensive Outpatient, PH, Community Support Program and : Psych Day Treatment: H2015 or H2016 with modifier SE or +, S9480, H2012, H0015 H0035, Revenue codes 905, 906, 907;
ESP/AMCI: H2011 with or without HO, HN, HB, S9484, S9485 with modifier HB, HE, U1 or plan submits claim as ESP service; 
ACCS S9485 with modifier ET
PACT: H0039, H0040, Revenue codes 912, 913; 
Psych Day Treatment: H2012</t>
    </r>
  </si>
  <si>
    <t>For Adults (18+):
-       At least one acute psychiatric inpatient claim/encounter with any diagnosis of psychotic disorder, bipolar disorder, major depression, or PTSD OR
-       At least two visits to outpatient, IOP, PH, ED, AMCI, PACT, CSP, or ACCS (different dates of services) with a diagnosis of psychotic disorder, bipolar disorder, or PTSD, with or without a hospitalization
-       At least two visits to IOP, Psych Day Treatment PH, ED, AMCI or ACCS (different dates of services) with a diagnosis of major depression, with or without a hospitalization</t>
  </si>
  <si>
    <t>Number of community mental health centers and community behavioral health centers that report using the HIE to make referrals</t>
  </si>
  <si>
    <t xml:space="preserve">  </t>
  </si>
  <si>
    <t xml:space="preserve">   row</t>
  </si>
  <si>
    <t>Broader section 1115 demonstration reporting period corresponding with the first reporting quarter, if applicable. If there is no broader demonstration, leave   .  
(Format DY#Q#; e.g., DY3Q1)</t>
  </si>
  <si>
    <t>Data for Managed Care plans are submitted yearly by January 31st. We request yearly reporting instead of quarterly. Critical incidents are not available for FFS members by payer type. Due to MCO/ACO contractual obligations, SMI/SED will not be broken out. We will use the aggregate reports that are not stratified by diagnostic profiling.</t>
  </si>
  <si>
    <t xml:space="preserve">Board of appeals reporting schedule. We request yearly reporting instead of quarterly. Due to MCO/ACO contractual obligations, SMI/SED will not be broken out. We will use the aggregate reports that are not stratified by diagnostic profiling.  </t>
  </si>
  <si>
    <t>Data for Managed Care plans are submitted yearly by January 31st. We request yearly reporting instead of quarterly. Due to MCO/ACO contractual obligations, SMI/SED will not be broken out. We will use the aggregate reports that are not stratified by diagnostic profiling.</t>
  </si>
  <si>
    <t>Dual-Eligibility is identified during anytime of the month for those eligible for both Medicaid and Medicare.</t>
  </si>
  <si>
    <t xml:space="preserve">Individuals with both Medicaid and Medicare coverage using flags IND_MEDICARE_A, IND_MEDICARE_B,
IND_MEDICARE_C, IND_MEDICARE_D
IND_MEDICARE_H  
These flags indicate the member is enrolled in Medicare Part A, B, C, D and hospice during the enrollment month.
The Medicare coverage must be present during the report month for monthly report metrics and during the report year for annual report metrics. </t>
  </si>
  <si>
    <r>
      <t xml:space="preserve">The state is required to report data for the entire demonstration even if this falls after the demonstration's end date. Massachusetts will report data for SUD DY11Q4 and SMI/SED DY6Q4 on </t>
    </r>
    <r>
      <rPr>
        <sz val="11"/>
        <color theme="1"/>
        <rFont val="Times New Roman"/>
        <family val="1"/>
      </rPr>
      <t xml:space="preserve">8/29/2028 </t>
    </r>
  </si>
  <si>
    <r>
      <t xml:space="preserve">The state is required to report data for the entire demonstration even if this falls after the demonstration's end date. Massachusetts will report data for SUD DY11Q3 and SMI/SED DY6Q3 on </t>
    </r>
    <r>
      <rPr>
        <sz val="11"/>
        <color theme="1"/>
        <rFont val="Times New Roman"/>
        <family val="1"/>
      </rPr>
      <t>5/30/2028</t>
    </r>
  </si>
  <si>
    <r>
      <t xml:space="preserve">The state is required to report data for the entire demonstration even if this falls after the demonstration's end date. Massachusetts will report data for SUD DY11Q2 and SMI/SED DY6Q2 on </t>
    </r>
    <r>
      <rPr>
        <sz val="11"/>
        <color theme="1"/>
        <rFont val="Times New Roman"/>
        <family val="1"/>
      </rPr>
      <t xml:space="preserve">3/30/2028 </t>
    </r>
  </si>
  <si>
    <t>We will be using the ICD-10 pregnancy codes in the HEDIS Value Set for the year we are measuring to identify pregnancy = Y. We are confirming that we are following the CMS-provided technical specifications.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</si>
</sst>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numFmt numFmtId="165" formatCode="0;\-0;;@"/>
  </numFmts>
  <fonts count="54" x14ac:knownFonts="1">
    <font>
      <sz val="11"/>
      <color theme="1"/>
      <name val="Calibri"/>
      <family val="2"/>
      <scheme val="minor"/>
    </font>
    <font>
      <sz val="11"/>
      <color rgb="FFFF0000"/>
      <name val="Calibri"/>
      <family val="2"/>
      <scheme val="minor"/>
    </font>
    <font>
      <sz val="11"/>
      <color theme="1"/>
      <name val="Calibri"/>
      <family val="2"/>
      <scheme val="minor"/>
    </font>
    <font>
      <sz val="11"/>
      <color theme="2" tint="-0.249977111117893"/>
      <name val="Calibri"/>
      <family val="2"/>
      <scheme val="minor"/>
    </font>
    <font>
      <sz val="11"/>
      <color rgb="FF006100"/>
      <name val="Calibri"/>
      <family val="2"/>
      <scheme val="minor"/>
    </font>
    <font>
      <sz val="11"/>
      <color rgb="FF9C0006"/>
      <name val="Calibri"/>
      <family val="2"/>
      <scheme val="minor"/>
    </font>
    <font>
      <sz val="11"/>
      <color theme="1"/>
      <name val="Times New Roman"/>
      <family val="1"/>
    </font>
    <font>
      <sz val="11"/>
      <name val="Times New Roman"/>
      <family val="1"/>
    </font>
    <font>
      <b/>
      <sz val="16"/>
      <color theme="1"/>
      <name val="Times New Roman"/>
      <family val="1"/>
    </font>
    <font>
      <b/>
      <sz val="11"/>
      <color theme="1"/>
      <name val="Times New Roman"/>
      <family val="1"/>
    </font>
    <font>
      <b/>
      <sz val="11"/>
      <color theme="0"/>
      <name val="Times New Roman"/>
      <family val="1"/>
    </font>
    <font>
      <b/>
      <vertAlign val="superscript"/>
      <sz val="11"/>
      <color theme="0"/>
      <name val="Times New Roman"/>
      <family val="1"/>
    </font>
    <font>
      <vertAlign val="superscript"/>
      <sz val="11"/>
      <name val="Times New Roman"/>
      <family val="1"/>
    </font>
    <font>
      <i/>
      <sz val="11"/>
      <name val="Times New Roman"/>
      <family val="1"/>
    </font>
    <font>
      <b/>
      <sz val="11"/>
      <name val="Times New Roman"/>
      <family val="1"/>
    </font>
    <font>
      <sz val="11"/>
      <color theme="0"/>
      <name val="Times New Roman"/>
      <family val="1"/>
    </font>
    <font>
      <b/>
      <sz val="11"/>
      <color theme="0"/>
      <name val="Calibri"/>
      <family val="2"/>
      <scheme val="minor"/>
    </font>
    <font>
      <sz val="11"/>
      <name val="Calibri"/>
      <family val="2"/>
      <scheme val="minor"/>
    </font>
    <font>
      <b/>
      <vertAlign val="superscript"/>
      <sz val="11"/>
      <color theme="0"/>
      <name val="Calibri"/>
      <family val="2"/>
      <scheme val="minor"/>
    </font>
    <font>
      <b/>
      <sz val="16"/>
      <name val="Times New Roman"/>
      <family val="1"/>
    </font>
    <font>
      <sz val="11"/>
      <color rgb="FF000000"/>
      <name val="Times New Roman"/>
      <family val="1"/>
    </font>
    <font>
      <b/>
      <i/>
      <sz val="11"/>
      <name val="Times New Roman"/>
      <family val="1"/>
    </font>
    <font>
      <i/>
      <u/>
      <sz val="11"/>
      <name val="Times New Roman"/>
      <family val="1"/>
    </font>
    <font>
      <sz val="11"/>
      <color rgb="FFD9D9D9"/>
      <name val="Times New Roman"/>
      <family val="1"/>
    </font>
    <font>
      <sz val="11"/>
      <color rgb="FFF2F2F2"/>
      <name val="Times New Roman"/>
      <family val="1"/>
    </font>
    <font>
      <sz val="11"/>
      <color theme="0"/>
      <name val="Calibri"/>
      <family val="2"/>
      <scheme val="minor"/>
    </font>
    <font>
      <b/>
      <sz val="1"/>
      <color rgb="FF6C6F70"/>
      <name val="Times New Roman"/>
      <family val="1"/>
    </font>
    <font>
      <sz val="1"/>
      <color rgb="FF6C6F70"/>
      <name val="Times New Roman"/>
      <family val="1"/>
    </font>
    <font>
      <i/>
      <sz val="1"/>
      <color rgb="FFAEAAAA"/>
      <name val="Times New Roman"/>
      <family val="1"/>
    </font>
    <font>
      <sz val="1"/>
      <color rgb="FFBFBFBF"/>
      <name val="Times New Roman"/>
      <family val="1"/>
    </font>
    <font>
      <b/>
      <sz val="11"/>
      <color rgb="FF6C6F70"/>
      <name val="Times New Roman"/>
      <family val="1"/>
    </font>
    <font>
      <b/>
      <sz val="1"/>
      <color theme="0"/>
      <name val="Times New Roman"/>
      <family val="1"/>
    </font>
    <font>
      <sz val="11"/>
      <color theme="0" tint="-0.24994659260841701"/>
      <name val="Times New Roman"/>
      <family val="1"/>
    </font>
    <font>
      <sz val="1"/>
      <color theme="0" tint="-0.249977111117893"/>
      <name val="Times New Roman"/>
      <family val="1"/>
    </font>
    <font>
      <vertAlign val="superscript"/>
      <sz val="12"/>
      <name val="Times New Roman"/>
      <family val="1"/>
    </font>
    <font>
      <sz val="11"/>
      <color rgb="FF6C6F70"/>
      <name val="Times New Roman"/>
      <family val="1"/>
    </font>
    <font>
      <b/>
      <vertAlign val="superscript"/>
      <sz val="11"/>
      <name val="Times New Roman"/>
      <family val="1"/>
    </font>
    <font>
      <i/>
      <vertAlign val="superscript"/>
      <sz val="11"/>
      <name val="Times New Roman"/>
      <family val="1"/>
    </font>
    <font>
      <sz val="7"/>
      <color rgb="FF000000"/>
      <name val="Times New Roman"/>
      <family val="1"/>
    </font>
    <font>
      <sz val="11"/>
      <color theme="5"/>
      <name val="Calibri"/>
      <family val="2"/>
      <scheme val="minor"/>
    </font>
    <font>
      <sz val="12"/>
      <color rgb="FF000000"/>
      <name val="Times New Roman"/>
      <family val="1"/>
    </font>
    <font>
      <b/>
      <sz val="16"/>
      <color theme="0"/>
      <name val="Times New Roman"/>
      <family val="1"/>
    </font>
    <font>
      <vertAlign val="superscript"/>
      <sz val="10"/>
      <color theme="1"/>
      <name val="Times New Roman"/>
      <family val="1"/>
    </font>
    <font>
      <sz val="10"/>
      <color theme="1"/>
      <name val="Times New Roman"/>
      <family val="1"/>
    </font>
    <font>
      <sz val="11"/>
      <color theme="0" tint="-0.14999847407452621"/>
      <name val="Times New Roman"/>
      <family val="1"/>
    </font>
    <font>
      <b/>
      <vertAlign val="superscript"/>
      <sz val="11"/>
      <color theme="1"/>
      <name val="Times New Roman"/>
      <family val="1"/>
    </font>
    <font>
      <sz val="8"/>
      <name val="Calibri"/>
      <family val="2"/>
      <scheme val="minor"/>
    </font>
    <font>
      <b/>
      <sz val="11"/>
      <color theme="1"/>
      <name val="Calibri"/>
      <family val="2"/>
      <scheme val="minor"/>
    </font>
    <font>
      <sz val="1"/>
      <name val="Times New Roman"/>
      <family val="1"/>
    </font>
    <font>
      <vertAlign val="superscript"/>
      <sz val="12"/>
      <color rgb="FF000000"/>
      <name val="Times New Roman"/>
      <family val="1"/>
    </font>
    <font>
      <i/>
      <sz val="11"/>
      <color rgb="FF000000"/>
      <name val="Times New Roman"/>
      <family val="1"/>
    </font>
    <font>
      <sz val="11"/>
      <color theme="7"/>
      <name val="Times New Roman"/>
      <family val="1"/>
    </font>
    <font>
      <sz val="11"/>
      <color theme="1"/>
      <name val="Calibri"/>
      <family val="1"/>
      <scheme val="minor"/>
    </font>
    <font>
      <i/>
      <sz val="11"/>
      <color rgb="FF000000"/>
      <name val="Times New Roman"/>
      <family val="1"/>
    </font>
  </fonts>
  <fills count="1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6C6F70"/>
        <bgColor indexed="64"/>
      </patternFill>
    </fill>
    <fill>
      <patternFill patternType="solid">
        <fgColor theme="2" tint="-9.9978637043366805E-2"/>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4.9989318521683403E-2"/>
        <bgColor indexed="64"/>
      </patternFill>
    </fill>
    <fill>
      <patternFill patternType="lightUp">
        <bgColor theme="0" tint="-0.24994659260841701"/>
      </patternFill>
    </fill>
  </fills>
  <borders count="95">
    <border>
      <left/>
      <right/>
      <top/>
      <bottom/>
      <diagonal/>
    </border>
    <border>
      <left style="thin">
        <color theme="0"/>
      </left>
      <right/>
      <top/>
      <bottom/>
      <diagonal/>
    </border>
    <border>
      <left/>
      <right style="thin">
        <color theme="0"/>
      </right>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style="thin">
        <color indexed="64"/>
      </right>
      <top style="thin">
        <color indexed="64"/>
      </top>
      <bottom/>
      <diagonal/>
    </border>
    <border>
      <left/>
      <right style="thin">
        <color theme="0" tint="-0.34998626667073579"/>
      </right>
      <top style="thin">
        <color indexed="64"/>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indexed="64"/>
      </left>
      <right style="thin">
        <color indexed="64"/>
      </right>
      <top/>
      <bottom/>
      <diagonal/>
    </border>
    <border>
      <left/>
      <right style="thin">
        <color theme="0" tint="-0.34998626667073579"/>
      </right>
      <top style="thin">
        <color theme="0" tint="-0.34998626667073579"/>
      </top>
      <bottom style="medium">
        <color theme="0" tint="-0.34998626667073579"/>
      </bottom>
      <diagonal/>
    </border>
    <border>
      <left style="thin">
        <color indexed="64"/>
      </left>
      <right style="thin">
        <color indexed="64"/>
      </right>
      <top/>
      <bottom style="thin">
        <color indexed="64"/>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theme="0" tint="-0.34998626667073579"/>
      </left>
      <right/>
      <top style="thin">
        <color indexed="64"/>
      </top>
      <bottom/>
      <diagonal/>
    </border>
    <border>
      <left/>
      <right/>
      <top style="thin">
        <color indexed="64"/>
      </top>
      <bottom/>
      <diagonal/>
    </border>
    <border>
      <left style="thin">
        <color indexed="64"/>
      </left>
      <right/>
      <top/>
      <bottom/>
      <diagonal/>
    </border>
    <border>
      <left/>
      <right/>
      <top style="thin">
        <color rgb="FF808080"/>
      </top>
      <bottom/>
      <diagonal/>
    </border>
    <border>
      <left style="thin">
        <color rgb="FFB2B2B2"/>
      </left>
      <right/>
      <top style="thin">
        <color rgb="FFB2B2B2"/>
      </top>
      <bottom/>
      <diagonal/>
    </border>
    <border>
      <left style="thin">
        <color indexed="64"/>
      </left>
      <right/>
      <top style="thin">
        <color rgb="FFB2B2B2"/>
      </top>
      <bottom/>
      <diagonal/>
    </border>
    <border>
      <left style="thin">
        <color rgb="FFB2B2B2"/>
      </left>
      <right style="thin">
        <color indexed="64"/>
      </right>
      <top style="thin">
        <color rgb="FFB2B2B2"/>
      </top>
      <bottom/>
      <diagonal/>
    </border>
    <border>
      <left style="thin">
        <color rgb="FF808080"/>
      </left>
      <right/>
      <top style="medium">
        <color indexed="64"/>
      </top>
      <bottom/>
      <diagonal/>
    </border>
    <border>
      <left style="thin">
        <color indexed="64"/>
      </left>
      <right/>
      <top style="medium">
        <color indexed="64"/>
      </top>
      <bottom/>
      <diagonal/>
    </border>
    <border>
      <left style="thin">
        <color rgb="FF808080"/>
      </left>
      <right style="thin">
        <color indexed="64"/>
      </right>
      <top style="medium">
        <color indexed="64"/>
      </top>
      <bottom style="thick">
        <color rgb="FF808080"/>
      </bottom>
      <diagonal/>
    </border>
    <border>
      <left style="thin">
        <color rgb="FF808080"/>
      </left>
      <right/>
      <top style="thick">
        <color rgb="FF808080"/>
      </top>
      <bottom style="thick">
        <color rgb="FF808080"/>
      </bottom>
      <diagonal/>
    </border>
    <border>
      <left style="thin">
        <color indexed="64"/>
      </left>
      <right/>
      <top style="thick">
        <color rgb="FF808080"/>
      </top>
      <bottom style="thick">
        <color rgb="FF808080"/>
      </bottom>
      <diagonal/>
    </border>
    <border>
      <left style="thin">
        <color rgb="FF808080"/>
      </left>
      <right style="thin">
        <color indexed="64"/>
      </right>
      <top style="thick">
        <color rgb="FF808080"/>
      </top>
      <bottom style="thick">
        <color rgb="FF808080"/>
      </bottom>
      <diagonal/>
    </border>
    <border>
      <left style="thin">
        <color rgb="FF808080"/>
      </left>
      <right style="thin">
        <color rgb="FF808080"/>
      </right>
      <top/>
      <bottom style="medium">
        <color rgb="FF6C6F70"/>
      </bottom>
      <diagonal/>
    </border>
    <border>
      <left style="thin">
        <color rgb="FF808080"/>
      </left>
      <right/>
      <top style="medium">
        <color indexed="64"/>
      </top>
      <bottom style="medium">
        <color indexed="64"/>
      </bottom>
      <diagonal/>
    </border>
    <border>
      <left style="thin">
        <color indexed="64"/>
      </left>
      <right/>
      <top style="medium">
        <color indexed="64"/>
      </top>
      <bottom style="medium">
        <color indexed="64"/>
      </bottom>
      <diagonal/>
    </border>
    <border>
      <left style="thin">
        <color rgb="FF808080"/>
      </left>
      <right style="thin">
        <color indexed="64"/>
      </right>
      <top style="medium">
        <color indexed="64"/>
      </top>
      <bottom style="medium">
        <color indexed="64"/>
      </bottom>
      <diagonal/>
    </border>
    <border>
      <left style="thin">
        <color rgb="FF808080"/>
      </left>
      <right/>
      <top style="thick">
        <color rgb="FF808080"/>
      </top>
      <bottom style="thin">
        <color rgb="FF808080"/>
      </bottom>
      <diagonal/>
    </border>
    <border>
      <left style="thin">
        <color rgb="FF6C6F70"/>
      </left>
      <right/>
      <top style="thick">
        <color rgb="FF808080"/>
      </top>
      <bottom style="thin">
        <color rgb="FF808080"/>
      </bottom>
      <diagonal/>
    </border>
    <border>
      <left style="thin">
        <color indexed="64"/>
      </left>
      <right/>
      <top style="thick">
        <color rgb="FF808080"/>
      </top>
      <bottom style="thin">
        <color rgb="FF808080"/>
      </bottom>
      <diagonal/>
    </border>
    <border>
      <left style="thin">
        <color rgb="FF808080"/>
      </left>
      <right style="thin">
        <color indexed="64"/>
      </right>
      <top style="thick">
        <color rgb="FF808080"/>
      </top>
      <bottom style="thin">
        <color rgb="FF808080"/>
      </bottom>
      <diagonal/>
    </border>
    <border>
      <left/>
      <right style="thin">
        <color indexed="64"/>
      </right>
      <top style="thin">
        <color rgb="FF808080"/>
      </top>
      <bottom/>
      <diagonal/>
    </border>
    <border>
      <left/>
      <right style="thin">
        <color indexed="64"/>
      </right>
      <top/>
      <bottom style="thin">
        <color indexed="64"/>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theme="0" tint="-0.14999847407452621"/>
      </bottom>
      <diagonal/>
    </border>
    <border>
      <left style="thin">
        <color theme="1" tint="0.499984740745262"/>
      </left>
      <right/>
      <top/>
      <bottom/>
      <diagonal/>
    </border>
    <border>
      <left style="thin">
        <color theme="1" tint="0.499984740745262"/>
      </left>
      <right style="thin">
        <color indexed="64"/>
      </right>
      <top/>
      <bottom/>
      <diagonal/>
    </border>
    <border>
      <left/>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indexed="64"/>
      </right>
      <top style="thin">
        <color theme="1" tint="0.499984740745262"/>
      </top>
      <bottom/>
      <diagonal/>
    </border>
    <border>
      <left/>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right/>
      <top style="thin">
        <color theme="0"/>
      </top>
      <bottom/>
      <diagonal/>
    </border>
    <border>
      <left style="thin">
        <color indexed="64"/>
      </left>
      <right/>
      <top style="thin">
        <color indexed="64"/>
      </top>
      <bottom/>
      <diagonal/>
    </border>
    <border>
      <left style="thin">
        <color theme="0" tint="-0.34998626667073579"/>
      </left>
      <right style="thin">
        <color indexed="64"/>
      </right>
      <top style="thin">
        <color indexed="64"/>
      </top>
      <bottom/>
      <diagonal/>
    </border>
    <border>
      <left/>
      <right/>
      <top style="medium">
        <color theme="0" tint="-0.34998626667073579"/>
      </top>
      <bottom/>
      <diagonal/>
    </border>
    <border>
      <left style="thin">
        <color theme="0" tint="-0.34998626667073579"/>
      </left>
      <right style="thin">
        <color indexed="64"/>
      </right>
      <top style="medium">
        <color theme="0" tint="-0.34998626667073579"/>
      </top>
      <bottom/>
      <diagonal/>
    </border>
    <border>
      <left style="thin">
        <color theme="0" tint="-0.34998626667073579"/>
      </left>
      <right/>
      <top style="medium">
        <color theme="0" tint="-0.34998626667073579"/>
      </top>
      <bottom/>
      <diagonal/>
    </border>
    <border>
      <left style="thin">
        <color theme="0" tint="-0.34998626667073579"/>
      </left>
      <right style="thin">
        <color indexed="64"/>
      </right>
      <top style="medium">
        <color theme="0" tint="-0.34998626667073579"/>
      </top>
      <bottom style="thin">
        <color indexed="64"/>
      </bottom>
      <diagonal/>
    </border>
    <border>
      <left style="thin">
        <color theme="0" tint="-0.34998626667073579"/>
      </left>
      <right style="thin">
        <color indexed="64"/>
      </right>
      <top/>
      <bottom/>
      <diagonal/>
    </border>
    <border>
      <left/>
      <right style="thin">
        <color rgb="FF6C6F70"/>
      </right>
      <top/>
      <bottom/>
      <diagonal/>
    </border>
    <border>
      <left style="thin">
        <color rgb="FF6C6F70"/>
      </left>
      <right/>
      <top/>
      <bottom/>
      <diagonal/>
    </border>
    <border>
      <left style="thin">
        <color rgb="FF808080"/>
      </left>
      <right/>
      <top style="thick">
        <color rgb="FF808080"/>
      </top>
      <bottom/>
      <diagonal/>
    </border>
    <border>
      <left style="thin">
        <color rgb="FF6C6F70"/>
      </left>
      <right/>
      <top style="thick">
        <color rgb="FF808080"/>
      </top>
      <bottom style="thick">
        <color rgb="FF808080"/>
      </bottom>
      <diagonal/>
    </border>
    <border>
      <left style="thin">
        <color rgb="FF808080"/>
      </left>
      <right/>
      <top style="thin">
        <color rgb="FFB2B2B2"/>
      </top>
      <bottom/>
      <diagonal/>
    </border>
    <border>
      <left style="thin">
        <color theme="0"/>
      </left>
      <right/>
      <top style="thin">
        <color theme="0"/>
      </top>
      <bottom/>
      <diagonal/>
    </border>
    <border>
      <left/>
      <right/>
      <top style="thin">
        <color rgb="FF808080"/>
      </top>
      <bottom style="thin">
        <color indexed="64"/>
      </bottom>
      <diagonal/>
    </border>
    <border>
      <left style="thin">
        <color indexed="64"/>
      </left>
      <right/>
      <top style="medium">
        <color theme="0" tint="-0.34998626667073579"/>
      </top>
      <bottom style="thin">
        <color indexed="64"/>
      </bottom>
      <diagonal/>
    </border>
    <border>
      <left style="thin">
        <color rgb="FFA6A6A6"/>
      </left>
      <right/>
      <top style="medium">
        <color rgb="FFA6A6A6"/>
      </top>
      <bottom/>
      <diagonal/>
    </border>
    <border>
      <left/>
      <right/>
      <top style="medium">
        <color rgb="FFA6A6A6"/>
      </top>
      <bottom/>
      <diagonal/>
    </border>
    <border>
      <left style="thin">
        <color rgb="FFA6A6A6"/>
      </left>
      <right style="thin">
        <color indexed="64"/>
      </right>
      <top style="medium">
        <color rgb="FFA6A6A6"/>
      </top>
      <bottom/>
      <diagonal/>
    </border>
    <border>
      <left/>
      <right/>
      <top style="medium">
        <color theme="0" tint="-0.34998626667073579"/>
      </top>
      <bottom style="thin">
        <color indexed="64"/>
      </bottom>
      <diagonal/>
    </border>
    <border>
      <left style="thin">
        <color theme="0" tint="-0.34998626667073579"/>
      </left>
      <right/>
      <top style="medium">
        <color theme="0" tint="-0.34998626667073579"/>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rgb="FFAEAAAA"/>
      </right>
      <top style="medium">
        <color theme="0" tint="-0.34998626667073579"/>
      </top>
      <bottom style="medium">
        <color theme="0" tint="-0.34998626667073579"/>
      </bottom>
      <diagonal/>
    </border>
    <border>
      <left/>
      <right style="thin">
        <color indexed="64"/>
      </right>
      <top style="medium">
        <color theme="0" tint="-0.34998626667073579"/>
      </top>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rgb="FFAEAAAA"/>
      </left>
      <right style="thin">
        <color indexed="64"/>
      </right>
      <top/>
      <bottom style="medium">
        <color theme="0" tint="-0.34998626667073579"/>
      </bottom>
      <diagonal/>
    </border>
    <border>
      <left style="thin">
        <color theme="0" tint="-0.34998626667073579"/>
      </left>
      <right style="thin">
        <color theme="0" tint="-0.249977111117893"/>
      </right>
      <top style="medium">
        <color theme="0" tint="-0.34998626667073579"/>
      </top>
      <bottom style="medium">
        <color theme="0" tint="-0.34998626667073579"/>
      </bottom>
      <diagonal/>
    </border>
    <border>
      <left style="thin">
        <color theme="0" tint="-0.34998626667073579"/>
      </left>
      <right/>
      <top style="thin">
        <color indexed="64"/>
      </top>
      <bottom style="medium">
        <color theme="0" tint="-0.249977111117893"/>
      </bottom>
      <diagonal/>
    </border>
    <border>
      <left style="thin">
        <color theme="0" tint="-0.34998626667073579"/>
      </left>
      <right style="thin">
        <color indexed="64"/>
      </right>
      <top style="thin">
        <color indexed="64"/>
      </top>
      <bottom style="medium">
        <color theme="0" tint="-0.249977111117893"/>
      </bottom>
      <diagonal/>
    </border>
    <border>
      <left style="thin">
        <color rgb="FFAEAAAA"/>
      </left>
      <right style="thin">
        <color indexed="64"/>
      </right>
      <top style="medium">
        <color theme="0" tint="-0.249977111117893"/>
      </top>
      <bottom style="medium">
        <color theme="0" tint="-0.249977111117893"/>
      </bottom>
      <diagonal/>
    </border>
    <border>
      <left style="thin">
        <color theme="0" tint="-0.249977111117893"/>
      </left>
      <right style="thin">
        <color indexed="64"/>
      </right>
      <top style="medium">
        <color theme="0" tint="-0.249977111117893"/>
      </top>
      <bottom style="medium">
        <color theme="0" tint="-0.34998626667073579"/>
      </bottom>
      <diagonal/>
    </border>
    <border>
      <left/>
      <right style="thin">
        <color rgb="FF000000"/>
      </right>
      <top style="thin">
        <color rgb="FF000000"/>
      </top>
      <bottom style="thin">
        <color rgb="FF000000"/>
      </bottom>
      <diagonal/>
    </border>
    <border>
      <left/>
      <right style="thin">
        <color rgb="FF808080"/>
      </right>
      <top style="thick">
        <color rgb="FF808080"/>
      </top>
      <bottom style="thin">
        <color indexed="64"/>
      </bottom>
      <diagonal/>
    </border>
  </borders>
  <cellStyleXfs count="5">
    <xf numFmtId="0" fontId="0" fillId="0" borderId="0"/>
    <xf numFmtId="0" fontId="2" fillId="6" borderId="3" applyNumberFormat="0" applyFont="0" applyAlignment="0" applyProtection="0"/>
    <xf numFmtId="0" fontId="3" fillId="6" borderId="3"/>
    <xf numFmtId="0" fontId="4" fillId="7" borderId="0" applyNumberFormat="0" applyBorder="0" applyAlignment="0" applyProtection="0"/>
    <xf numFmtId="0" fontId="5" fillId="8" borderId="0" applyNumberFormat="0" applyBorder="0" applyAlignment="0" applyProtection="0"/>
  </cellStyleXfs>
  <cellXfs count="382">
    <xf numFmtId="0" fontId="0" fillId="0" borderId="0" xfId="0"/>
    <xf numFmtId="0" fontId="6" fillId="0" borderId="0" xfId="0" applyFont="1" applyAlignment="1" applyProtection="1">
      <alignment horizontal="center" vertical="center"/>
      <protection locked="0"/>
    </xf>
    <xf numFmtId="0" fontId="7" fillId="0" borderId="0" xfId="0" applyFont="1" applyAlignment="1" applyProtection="1">
      <alignment wrapText="1"/>
      <protection locked="0"/>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pplyProtection="1">
      <alignment wrapText="1"/>
      <protection locked="0"/>
    </xf>
    <xf numFmtId="0" fontId="6" fillId="0" borderId="0" xfId="0" applyFont="1" applyAlignment="1" applyProtection="1">
      <alignment vertical="center" wrapText="1"/>
      <protection locked="0"/>
    </xf>
    <xf numFmtId="0" fontId="8" fillId="0" borderId="0" xfId="0" applyFont="1" applyAlignment="1">
      <alignment horizontal="left" vertical="center"/>
    </xf>
    <xf numFmtId="0" fontId="6" fillId="0" borderId="0" xfId="0" applyFont="1"/>
    <xf numFmtId="0" fontId="7" fillId="0" borderId="0" xfId="0" applyFont="1" applyProtection="1">
      <protection locked="0"/>
    </xf>
    <xf numFmtId="0" fontId="12" fillId="0" borderId="0" xfId="0" applyFont="1" applyAlignment="1" applyProtection="1">
      <alignment vertical="center"/>
      <protection locked="0"/>
    </xf>
    <xf numFmtId="0" fontId="7" fillId="0" borderId="0" xfId="0" applyFont="1" applyAlignment="1">
      <alignment vertical="center"/>
    </xf>
    <xf numFmtId="0" fontId="6" fillId="0" borderId="0" xfId="0" applyFont="1" applyAlignment="1">
      <alignment horizontal="left" vertical="center"/>
    </xf>
    <xf numFmtId="0" fontId="0" fillId="0" borderId="0" xfId="0" applyAlignment="1">
      <alignment wrapText="1"/>
    </xf>
    <xf numFmtId="0" fontId="16" fillId="4" borderId="0" xfId="0" applyFont="1" applyFill="1" applyAlignment="1" applyProtection="1">
      <alignment horizontal="left" wrapText="1"/>
      <protection locked="0"/>
    </xf>
    <xf numFmtId="0" fontId="0" fillId="9" borderId="0" xfId="0" applyFill="1" applyAlignment="1">
      <alignment wrapText="1"/>
    </xf>
    <xf numFmtId="0" fontId="0" fillId="9" borderId="0" xfId="0" applyFill="1"/>
    <xf numFmtId="0" fontId="16" fillId="4" borderId="0" xfId="0" applyFont="1" applyFill="1" applyAlignment="1" applyProtection="1">
      <alignment wrapText="1"/>
      <protection locked="0"/>
    </xf>
    <xf numFmtId="3" fontId="0" fillId="9" borderId="0" xfId="0" applyNumberFormat="1" applyFill="1"/>
    <xf numFmtId="0" fontId="17" fillId="9" borderId="0" xfId="0" applyFont="1" applyFill="1"/>
    <xf numFmtId="14" fontId="16" fillId="4" borderId="0" xfId="0" applyNumberFormat="1" applyFont="1" applyFill="1" applyAlignment="1" applyProtection="1">
      <alignment horizontal="center" wrapText="1"/>
      <protection locked="0"/>
    </xf>
    <xf numFmtId="3" fontId="17" fillId="10" borderId="6" xfId="0" applyNumberFormat="1" applyFont="1" applyFill="1" applyBorder="1" applyAlignment="1" applyProtection="1">
      <alignment horizontal="left" vertical="center" wrapText="1"/>
      <protection locked="0"/>
    </xf>
    <xf numFmtId="3" fontId="17" fillId="10" borderId="7" xfId="3" applyNumberFormat="1" applyFont="1" applyFill="1" applyBorder="1" applyAlignment="1" applyProtection="1">
      <alignment horizontal="left" vertical="center" wrapText="1"/>
      <protection locked="0"/>
    </xf>
    <xf numFmtId="3" fontId="17" fillId="10" borderId="9" xfId="0" applyNumberFormat="1" applyFont="1" applyFill="1" applyBorder="1" applyAlignment="1" applyProtection="1">
      <alignment horizontal="left" vertical="center" wrapText="1"/>
      <protection locked="0"/>
    </xf>
    <xf numFmtId="3" fontId="17" fillId="10" borderId="11" xfId="0" applyNumberFormat="1" applyFont="1" applyFill="1" applyBorder="1" applyAlignment="1" applyProtection="1">
      <alignment horizontal="left" vertical="center" wrapText="1"/>
      <protection locked="0"/>
    </xf>
    <xf numFmtId="3" fontId="17" fillId="9" borderId="6" xfId="0" applyNumberFormat="1" applyFont="1" applyFill="1" applyBorder="1" applyAlignment="1" applyProtection="1">
      <alignment horizontal="left" vertical="center" wrapText="1"/>
      <protection locked="0"/>
    </xf>
    <xf numFmtId="3" fontId="17" fillId="9" borderId="7" xfId="4" applyNumberFormat="1" applyFont="1" applyFill="1" applyBorder="1" applyAlignment="1" applyProtection="1">
      <alignment horizontal="left" vertical="center" wrapText="1"/>
      <protection locked="0"/>
    </xf>
    <xf numFmtId="3" fontId="17" fillId="9" borderId="9" xfId="0" applyNumberFormat="1" applyFont="1" applyFill="1" applyBorder="1" applyAlignment="1" applyProtection="1">
      <alignment horizontal="left" vertical="center" wrapText="1"/>
      <protection locked="0"/>
    </xf>
    <xf numFmtId="3" fontId="17" fillId="9" borderId="11" xfId="0" applyNumberFormat="1" applyFont="1" applyFill="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6" fillId="0" borderId="0" xfId="0" applyFont="1" applyAlignment="1">
      <alignment vertical="center"/>
    </xf>
    <xf numFmtId="0" fontId="15" fillId="0" borderId="0" xfId="0" applyFont="1" applyAlignment="1">
      <alignment vertical="center" wrapText="1"/>
    </xf>
    <xf numFmtId="0" fontId="13" fillId="0" borderId="0" xfId="0" applyFont="1" applyAlignment="1" applyProtection="1">
      <alignment horizontal="left" vertical="center" wrapText="1"/>
      <protection locked="0"/>
    </xf>
    <xf numFmtId="0" fontId="13" fillId="0" borderId="0" xfId="0" applyFont="1" applyAlignment="1">
      <alignment wrapText="1"/>
    </xf>
    <xf numFmtId="0" fontId="7" fillId="0" borderId="0" xfId="0" applyFont="1" applyAlignment="1" applyProtection="1">
      <alignment horizontal="left" vertical="top" wrapText="1"/>
      <protection locked="0"/>
    </xf>
    <xf numFmtId="0" fontId="8" fillId="12" borderId="0" xfId="0" applyFont="1" applyFill="1"/>
    <xf numFmtId="0" fontId="25" fillId="0" borderId="0" xfId="0" applyFont="1"/>
    <xf numFmtId="0" fontId="15" fillId="0" borderId="0" xfId="0" applyFont="1" applyAlignment="1" applyProtection="1">
      <alignment horizontal="center"/>
      <protection locked="0"/>
    </xf>
    <xf numFmtId="0" fontId="10" fillId="4" borderId="0" xfId="0" applyFont="1" applyFill="1" applyAlignment="1" applyProtection="1">
      <alignment horizontal="center" wrapText="1"/>
      <protection locked="0"/>
    </xf>
    <xf numFmtId="0" fontId="7" fillId="0" borderId="0" xfId="0" applyFont="1" applyAlignment="1">
      <alignment horizontal="left" vertical="center"/>
    </xf>
    <xf numFmtId="0" fontId="10" fillId="4" borderId="0" xfId="0" applyFont="1" applyFill="1" applyAlignment="1">
      <alignment horizontal="left" vertical="top" wrapText="1"/>
    </xf>
    <xf numFmtId="0" fontId="10" fillId="4" borderId="0" xfId="0" applyFont="1" applyFill="1" applyAlignment="1">
      <alignment horizontal="left" vertical="top" wrapText="1" indent="4"/>
    </xf>
    <xf numFmtId="165" fontId="7" fillId="12" borderId="16" xfId="0" applyNumberFormat="1" applyFont="1" applyFill="1" applyBorder="1" applyAlignment="1">
      <alignment horizontal="left" vertical="center" wrapText="1"/>
    </xf>
    <xf numFmtId="0" fontId="15" fillId="0" borderId="0" xfId="0" applyFont="1"/>
    <xf numFmtId="0" fontId="15" fillId="0" borderId="0" xfId="0" applyFont="1" applyAlignment="1" applyProtection="1">
      <alignment wrapText="1"/>
      <protection locked="0"/>
    </xf>
    <xf numFmtId="0" fontId="14" fillId="0" borderId="0" xfId="0" applyFont="1" applyAlignment="1">
      <alignment horizontal="left"/>
    </xf>
    <xf numFmtId="0" fontId="6" fillId="0" borderId="0" xfId="0" applyFont="1" applyAlignment="1" applyProtection="1">
      <alignment horizontal="left"/>
      <protection locked="0"/>
    </xf>
    <xf numFmtId="0" fontId="15" fillId="0" borderId="0" xfId="0" applyFont="1" applyAlignment="1">
      <alignment horizontal="left" vertical="top" wrapText="1"/>
    </xf>
    <xf numFmtId="0" fontId="15" fillId="0" borderId="0" xfId="0" applyFont="1" applyAlignment="1">
      <alignment horizontal="left" vertical="center"/>
    </xf>
    <xf numFmtId="0" fontId="19" fillId="0" borderId="0" xfId="0" applyFont="1"/>
    <xf numFmtId="0" fontId="13" fillId="6" borderId="19" xfId="1" applyFont="1" applyBorder="1" applyAlignment="1" applyProtection="1">
      <alignment horizontal="left" vertical="top" wrapText="1"/>
    </xf>
    <xf numFmtId="0" fontId="13" fillId="6" borderId="20" xfId="1" applyFont="1" applyBorder="1" applyAlignment="1" applyProtection="1">
      <alignment horizontal="left" vertical="top" wrapText="1"/>
    </xf>
    <xf numFmtId="0" fontId="13" fillId="6" borderId="21" xfId="1" applyFont="1" applyBorder="1" applyAlignment="1" applyProtection="1">
      <alignment horizontal="left" vertical="top" wrapText="1"/>
    </xf>
    <xf numFmtId="0" fontId="7" fillId="0" borderId="22" xfId="0" applyFont="1" applyBorder="1" applyAlignment="1">
      <alignment horizontal="left" vertical="top" wrapText="1"/>
    </xf>
    <xf numFmtId="0" fontId="7" fillId="0" borderId="2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7" fillId="0" borderId="25" xfId="0" applyFont="1" applyBorder="1" applyAlignment="1">
      <alignment horizontal="left" vertical="top" wrapText="1"/>
    </xf>
    <xf numFmtId="0" fontId="7" fillId="0" borderId="25" xfId="0" applyFont="1" applyBorder="1" applyAlignment="1" applyProtection="1">
      <alignment horizontal="left" vertical="top" wrapText="1"/>
      <protection locked="0"/>
    </xf>
    <xf numFmtId="0" fontId="7" fillId="0" borderId="26" xfId="0" applyFont="1" applyBorder="1" applyAlignment="1" applyProtection="1">
      <alignment horizontal="left" vertical="top" wrapText="1"/>
      <protection locked="0"/>
    </xf>
    <xf numFmtId="0" fontId="7" fillId="0" borderId="27" xfId="0" applyFont="1" applyBorder="1" applyAlignment="1" applyProtection="1">
      <alignment horizontal="left" vertical="top" wrapText="1"/>
      <protection locked="0"/>
    </xf>
    <xf numFmtId="0" fontId="7" fillId="0" borderId="28" xfId="0" applyFont="1" applyBorder="1" applyAlignment="1">
      <alignment horizontal="left" vertical="top" wrapText="1"/>
    </xf>
    <xf numFmtId="0" fontId="6" fillId="0" borderId="29" xfId="0" applyFont="1" applyBorder="1" applyAlignment="1">
      <alignment horizontal="left" vertical="top" wrapText="1"/>
    </xf>
    <xf numFmtId="0" fontId="7" fillId="0" borderId="29" xfId="0" applyFont="1" applyBorder="1" applyAlignment="1">
      <alignment horizontal="left" vertical="top" wrapText="1"/>
    </xf>
    <xf numFmtId="0" fontId="7" fillId="0" borderId="29" xfId="0" applyFont="1" applyBorder="1" applyAlignment="1" applyProtection="1">
      <alignment horizontal="left" vertical="top" wrapText="1"/>
      <protection locked="0"/>
    </xf>
    <xf numFmtId="0" fontId="7" fillId="0" borderId="30"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13" fillId="0" borderId="25" xfId="0" applyFont="1" applyBorder="1" applyAlignment="1" applyProtection="1">
      <alignment horizontal="left" vertical="top" wrapText="1"/>
      <protection locked="0"/>
    </xf>
    <xf numFmtId="0" fontId="7" fillId="0" borderId="32" xfId="0" applyFont="1" applyBorder="1" applyAlignment="1">
      <alignment horizontal="left" vertical="top" wrapText="1"/>
    </xf>
    <xf numFmtId="0" fontId="13" fillId="0" borderId="33" xfId="0" applyFont="1" applyBorder="1" applyAlignment="1" applyProtection="1">
      <alignment horizontal="left" vertical="top" wrapText="1"/>
      <protection locked="0"/>
    </xf>
    <xf numFmtId="0" fontId="7" fillId="0" borderId="33" xfId="0" applyFont="1" applyBorder="1" applyAlignment="1" applyProtection="1">
      <alignment horizontal="left" vertical="top" wrapText="1"/>
      <protection locked="0"/>
    </xf>
    <xf numFmtId="0" fontId="7" fillId="0" borderId="32" xfId="0" applyFont="1" applyBorder="1" applyAlignment="1">
      <alignment horizontal="left" vertical="top"/>
    </xf>
    <xf numFmtId="0" fontId="7" fillId="0" borderId="33" xfId="0" applyFont="1" applyBorder="1" applyAlignment="1">
      <alignment horizontal="left" vertical="top"/>
    </xf>
    <xf numFmtId="0" fontId="7" fillId="0" borderId="32" xfId="0" applyFont="1" applyBorder="1" applyAlignment="1" applyProtection="1">
      <alignment horizontal="left" vertical="top" wrapText="1"/>
      <protection locked="0"/>
    </xf>
    <xf numFmtId="0" fontId="7" fillId="0" borderId="32" xfId="0" applyFont="1" applyBorder="1" applyAlignment="1" applyProtection="1">
      <alignment horizontal="left" vertical="top"/>
      <protection locked="0"/>
    </xf>
    <xf numFmtId="0" fontId="7" fillId="0" borderId="34" xfId="0" applyFont="1" applyBorder="1" applyAlignment="1" applyProtection="1">
      <alignment horizontal="left" vertical="top" wrapText="1"/>
      <protection locked="0"/>
    </xf>
    <xf numFmtId="0" fontId="7" fillId="0" borderId="32" xfId="0" applyFont="1" applyBorder="1" applyAlignment="1" applyProtection="1">
      <alignment horizontal="left"/>
      <protection locked="0"/>
    </xf>
    <xf numFmtId="0" fontId="7" fillId="0" borderId="35" xfId="0" applyFont="1" applyBorder="1" applyAlignment="1" applyProtection="1">
      <alignment horizontal="left" vertical="top" wrapText="1"/>
      <protection locked="0"/>
    </xf>
    <xf numFmtId="0" fontId="14" fillId="2" borderId="18" xfId="0" applyFont="1" applyFill="1" applyBorder="1" applyAlignment="1">
      <alignment horizontal="left" vertical="center"/>
    </xf>
    <xf numFmtId="0" fontId="32" fillId="2" borderId="18" xfId="0" applyFont="1" applyFill="1" applyBorder="1" applyAlignment="1">
      <alignment horizontal="left" wrapText="1"/>
    </xf>
    <xf numFmtId="0" fontId="33" fillId="2" borderId="18" xfId="0" applyFont="1" applyFill="1" applyBorder="1" applyAlignment="1">
      <alignment horizontal="left" wrapText="1"/>
    </xf>
    <xf numFmtId="0" fontId="33" fillId="2" borderId="36" xfId="0" applyFont="1" applyFill="1" applyBorder="1" applyAlignment="1">
      <alignment horizontal="left" wrapText="1"/>
    </xf>
    <xf numFmtId="0" fontId="13" fillId="0" borderId="0" xfId="0" applyFont="1" applyAlignment="1" applyProtection="1">
      <alignment horizontal="left" vertical="top"/>
      <protection locked="0"/>
    </xf>
    <xf numFmtId="0" fontId="7" fillId="0" borderId="0" xfId="0" applyFont="1" applyAlignment="1" applyProtection="1">
      <alignment horizontal="left" vertical="top"/>
      <protection locked="0"/>
    </xf>
    <xf numFmtId="0" fontId="32" fillId="2" borderId="13" xfId="0" applyFont="1" applyFill="1" applyBorder="1" applyAlignment="1" applyProtection="1">
      <alignment horizontal="left" vertical="center"/>
      <protection locked="0"/>
    </xf>
    <xf numFmtId="0" fontId="6" fillId="2" borderId="13" xfId="0" applyFont="1" applyFill="1" applyBorder="1" applyAlignment="1" applyProtection="1">
      <alignment wrapText="1"/>
      <protection locked="0"/>
    </xf>
    <xf numFmtId="0" fontId="6" fillId="2" borderId="13" xfId="0" applyFont="1" applyFill="1" applyBorder="1" applyProtection="1">
      <protection locked="0"/>
    </xf>
    <xf numFmtId="0" fontId="7" fillId="2" borderId="13" xfId="0" applyFont="1" applyFill="1" applyBorder="1" applyProtection="1">
      <protection locked="0"/>
    </xf>
    <xf numFmtId="0" fontId="7" fillId="2" borderId="37" xfId="0" applyFont="1" applyFill="1" applyBorder="1" applyProtection="1">
      <protection locked="0"/>
    </xf>
    <xf numFmtId="0" fontId="0" fillId="0" borderId="0" xfId="0" applyProtection="1">
      <protection locked="0"/>
    </xf>
    <xf numFmtId="0" fontId="0" fillId="0" borderId="38" xfId="0" applyBorder="1" applyAlignment="1" applyProtection="1">
      <alignment wrapText="1"/>
      <protection locked="0"/>
    </xf>
    <xf numFmtId="0" fontId="0" fillId="0" borderId="39" xfId="0" applyBorder="1" applyAlignment="1" applyProtection="1">
      <alignment wrapText="1"/>
      <protection locked="0"/>
    </xf>
    <xf numFmtId="0" fontId="0" fillId="0" borderId="40" xfId="0" applyBorder="1" applyAlignment="1" applyProtection="1">
      <alignment wrapText="1"/>
      <protection locked="0"/>
    </xf>
    <xf numFmtId="0" fontId="0" fillId="0" borderId="0" xfId="0" applyAlignment="1" applyProtection="1">
      <alignment wrapText="1"/>
      <protection locked="0"/>
    </xf>
    <xf numFmtId="0" fontId="0" fillId="0" borderId="41" xfId="0" applyBorder="1" applyAlignment="1" applyProtection="1">
      <alignment wrapText="1"/>
      <protection locked="0"/>
    </xf>
    <xf numFmtId="0" fontId="0" fillId="0" borderId="42" xfId="0" applyBorder="1" applyAlignment="1" applyProtection="1">
      <alignment wrapText="1"/>
      <protection locked="0"/>
    </xf>
    <xf numFmtId="0" fontId="10" fillId="0" borderId="0" xfId="0" applyFont="1" applyAlignment="1" applyProtection="1">
      <alignment horizontal="center" wrapText="1"/>
      <protection locked="0"/>
    </xf>
    <xf numFmtId="0" fontId="16" fillId="3" borderId="43" xfId="0" applyFont="1" applyFill="1" applyBorder="1" applyAlignment="1" applyProtection="1">
      <alignment horizontal="center" wrapText="1"/>
      <protection locked="0"/>
    </xf>
    <xf numFmtId="0" fontId="16" fillId="3" borderId="44" xfId="0" applyFont="1" applyFill="1" applyBorder="1" applyAlignment="1" applyProtection="1">
      <alignment horizontal="center" wrapText="1"/>
      <protection locked="0"/>
    </xf>
    <xf numFmtId="0" fontId="16" fillId="3" borderId="45" xfId="0" applyFont="1" applyFill="1" applyBorder="1" applyAlignment="1" applyProtection="1">
      <alignment horizontal="center" wrapText="1"/>
      <protection locked="0"/>
    </xf>
    <xf numFmtId="0" fontId="16" fillId="3" borderId="46" xfId="0" applyFont="1" applyFill="1" applyBorder="1" applyAlignment="1" applyProtection="1">
      <alignment horizontal="center" wrapText="1"/>
      <protection locked="0"/>
    </xf>
    <xf numFmtId="0" fontId="16" fillId="3" borderId="47" xfId="0" applyFont="1" applyFill="1" applyBorder="1" applyAlignment="1" applyProtection="1">
      <alignment horizontal="center" wrapText="1"/>
      <protection locked="0"/>
    </xf>
    <xf numFmtId="0" fontId="16" fillId="3" borderId="38" xfId="0" applyFont="1" applyFill="1" applyBorder="1" applyAlignment="1" applyProtection="1">
      <alignment horizontal="center" wrapText="1"/>
      <protection locked="0"/>
    </xf>
    <xf numFmtId="0" fontId="16" fillId="3" borderId="0" xfId="0" applyFont="1" applyFill="1" applyAlignment="1" applyProtection="1">
      <alignment horizontal="center" wrapText="1"/>
      <protection locked="0"/>
    </xf>
    <xf numFmtId="0" fontId="16" fillId="3" borderId="42" xfId="0" applyFont="1" applyFill="1" applyBorder="1" applyAlignment="1" applyProtection="1">
      <alignment horizontal="center" wrapText="1"/>
      <protection locked="0"/>
    </xf>
    <xf numFmtId="0" fontId="10" fillId="0" borderId="0" xfId="0" applyFont="1" applyAlignment="1" applyProtection="1">
      <alignment horizontal="left" vertical="top" wrapText="1"/>
      <protection locked="0"/>
    </xf>
    <xf numFmtId="0" fontId="16" fillId="0" borderId="48" xfId="0" applyFont="1" applyBorder="1" applyAlignment="1" applyProtection="1">
      <alignment horizontal="left" vertical="top" wrapText="1"/>
      <protection locked="0"/>
    </xf>
    <xf numFmtId="0" fontId="16" fillId="0" borderId="49" xfId="0" applyFont="1" applyBorder="1" applyAlignment="1" applyProtection="1">
      <alignment horizontal="left" vertical="top" wrapText="1"/>
      <protection locked="0"/>
    </xf>
    <xf numFmtId="0" fontId="16" fillId="0" borderId="50"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40"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6" fillId="0" borderId="46" xfId="0" applyFont="1" applyBorder="1" applyAlignment="1" applyProtection="1">
      <alignment horizontal="left" vertical="top" wrapText="1"/>
      <protection locked="0"/>
    </xf>
    <xf numFmtId="0" fontId="6"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6"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horizontal="left"/>
      <protection locked="0"/>
    </xf>
    <xf numFmtId="0" fontId="6" fillId="0" borderId="0" xfId="0" applyFont="1" applyAlignment="1">
      <alignment horizontal="left"/>
    </xf>
    <xf numFmtId="0" fontId="13" fillId="0" borderId="0" xfId="0" applyFont="1" applyAlignment="1" applyProtection="1">
      <alignment horizontal="left"/>
      <protection locked="0"/>
    </xf>
    <xf numFmtId="0" fontId="13" fillId="0" borderId="0" xfId="0" applyFont="1" applyProtection="1">
      <protection locked="0"/>
    </xf>
    <xf numFmtId="0" fontId="13" fillId="0" borderId="4" xfId="0" applyFont="1" applyBorder="1" applyProtection="1">
      <protection locked="0"/>
    </xf>
    <xf numFmtId="0" fontId="35" fillId="4" borderId="0" xfId="0" applyFont="1" applyFill="1" applyAlignment="1">
      <alignment horizontal="center"/>
    </xf>
    <xf numFmtId="0" fontId="10" fillId="4" borderId="0" xfId="0" applyFont="1" applyFill="1" applyAlignment="1">
      <alignment horizontal="center"/>
    </xf>
    <xf numFmtId="0" fontId="10" fillId="4" borderId="4" xfId="0" applyFont="1" applyFill="1" applyBorder="1" applyAlignment="1">
      <alignment horizontal="center"/>
    </xf>
    <xf numFmtId="0" fontId="0" fillId="0" borderId="0" xfId="0" applyAlignment="1">
      <alignment horizontal="center"/>
    </xf>
    <xf numFmtId="0" fontId="14" fillId="12" borderId="0" xfId="0" applyFont="1" applyFill="1" applyAlignment="1">
      <alignment horizontal="left" wrapText="1"/>
    </xf>
    <xf numFmtId="49" fontId="13" fillId="0" borderId="51" xfId="0" applyNumberFormat="1" applyFont="1" applyBorder="1" applyAlignment="1" applyProtection="1">
      <alignment horizontal="left" wrapText="1"/>
      <protection locked="0"/>
    </xf>
    <xf numFmtId="0" fontId="14" fillId="12" borderId="53" xfId="0" applyFont="1" applyFill="1" applyBorder="1" applyAlignment="1">
      <alignment horizontal="left" wrapText="1"/>
    </xf>
    <xf numFmtId="2" fontId="0" fillId="0" borderId="0" xfId="0" applyNumberFormat="1"/>
    <xf numFmtId="0" fontId="13" fillId="0" borderId="0" xfId="0" applyFont="1" applyAlignment="1" applyProtection="1">
      <alignment horizontal="left" wrapText="1"/>
      <protection locked="0"/>
    </xf>
    <xf numFmtId="0" fontId="14" fillId="12" borderId="56" xfId="0" applyFont="1" applyFill="1" applyBorder="1" applyAlignment="1">
      <alignment horizontal="left" wrapText="1"/>
    </xf>
    <xf numFmtId="0" fontId="38" fillId="0" borderId="0" xfId="0" applyFont="1" applyAlignment="1">
      <alignment horizontal="left" vertical="center" indent="8"/>
    </xf>
    <xf numFmtId="0" fontId="20" fillId="0" borderId="0" xfId="0" applyFont="1"/>
    <xf numFmtId="0" fontId="39" fillId="0" borderId="0" xfId="0" applyFont="1"/>
    <xf numFmtId="0" fontId="17" fillId="0" borderId="0" xfId="0" applyFont="1"/>
    <xf numFmtId="0" fontId="6" fillId="0" borderId="0" xfId="0" applyFont="1" applyAlignment="1">
      <alignment horizontal="left" wrapText="1"/>
    </xf>
    <xf numFmtId="0" fontId="0" fillId="0" borderId="0" xfId="0" applyAlignment="1">
      <alignment horizontal="left" vertical="center"/>
    </xf>
    <xf numFmtId="0" fontId="40" fillId="0" borderId="0" xfId="0" applyFont="1" applyAlignment="1">
      <alignment vertical="center" wrapText="1"/>
    </xf>
    <xf numFmtId="3" fontId="7" fillId="9" borderId="16" xfId="0" applyNumberFormat="1" applyFont="1" applyFill="1" applyBorder="1" applyAlignment="1">
      <alignment horizontal="left" vertical="center" wrapText="1"/>
    </xf>
    <xf numFmtId="165" fontId="7" fillId="9" borderId="61" xfId="0" applyNumberFormat="1" applyFont="1" applyFill="1" applyBorder="1" applyAlignment="1">
      <alignment horizontal="left" vertical="center" wrapText="1"/>
    </xf>
    <xf numFmtId="3" fontId="7" fillId="9" borderId="62" xfId="0" applyNumberFormat="1" applyFont="1" applyFill="1" applyBorder="1" applyAlignment="1">
      <alignment horizontal="left" vertical="center" wrapText="1"/>
    </xf>
    <xf numFmtId="165" fontId="7" fillId="9" borderId="63" xfId="0" applyNumberFormat="1" applyFont="1" applyFill="1" applyBorder="1" applyAlignment="1">
      <alignment horizontal="left" vertical="center" wrapText="1"/>
    </xf>
    <xf numFmtId="3" fontId="7" fillId="3" borderId="62" xfId="0" applyNumberFormat="1" applyFont="1" applyFill="1" applyBorder="1" applyAlignment="1" applyProtection="1">
      <alignment horizontal="left" vertical="center" wrapText="1"/>
      <protection locked="0"/>
    </xf>
    <xf numFmtId="3" fontId="7" fillId="3" borderId="64" xfId="0" applyNumberFormat="1" applyFont="1" applyFill="1" applyBorder="1" applyAlignment="1" applyProtection="1">
      <alignment horizontal="left" vertical="center" wrapText="1"/>
      <protection locked="0"/>
    </xf>
    <xf numFmtId="3" fontId="7" fillId="3" borderId="63" xfId="0" applyNumberFormat="1" applyFont="1" applyFill="1" applyBorder="1" applyAlignment="1" applyProtection="1">
      <alignment horizontal="left" vertical="center" wrapText="1"/>
      <protection locked="0"/>
    </xf>
    <xf numFmtId="0" fontId="1" fillId="0" borderId="0" xfId="0" applyFont="1" applyAlignment="1">
      <alignment wrapText="1"/>
    </xf>
    <xf numFmtId="0" fontId="1" fillId="0" borderId="0" xfId="0" applyFont="1"/>
    <xf numFmtId="165" fontId="7" fillId="9" borderId="61" xfId="0" quotePrefix="1" applyNumberFormat="1" applyFont="1" applyFill="1" applyBorder="1" applyAlignment="1">
      <alignment horizontal="left" vertical="center" wrapText="1"/>
    </xf>
    <xf numFmtId="165" fontId="7" fillId="9" borderId="16" xfId="0" applyNumberFormat="1" applyFont="1" applyFill="1" applyBorder="1" applyAlignment="1">
      <alignment horizontal="left" vertical="center" wrapText="1"/>
    </xf>
    <xf numFmtId="165" fontId="7" fillId="9" borderId="62" xfId="0" applyNumberFormat="1" applyFont="1" applyFill="1" applyBorder="1" applyAlignment="1">
      <alignment horizontal="left" vertical="center" wrapText="1"/>
    </xf>
    <xf numFmtId="165" fontId="7" fillId="12" borderId="61" xfId="0" applyNumberFormat="1" applyFont="1" applyFill="1" applyBorder="1" applyAlignment="1">
      <alignment horizontal="left" vertical="center" wrapText="1"/>
    </xf>
    <xf numFmtId="165" fontId="7" fillId="12" borderId="62" xfId="0" applyNumberFormat="1" applyFont="1" applyFill="1" applyBorder="1" applyAlignment="1">
      <alignment horizontal="left" vertical="center" wrapText="1"/>
    </xf>
    <xf numFmtId="165" fontId="7" fillId="12" borderId="63" xfId="0" applyNumberFormat="1" applyFont="1" applyFill="1" applyBorder="1" applyAlignment="1">
      <alignment horizontal="left" vertical="center" wrapText="1"/>
    </xf>
    <xf numFmtId="165" fontId="7" fillId="12" borderId="65" xfId="0" applyNumberFormat="1" applyFont="1" applyFill="1" applyBorder="1" applyAlignment="1">
      <alignment horizontal="left" vertical="center" wrapText="1"/>
    </xf>
    <xf numFmtId="165" fontId="7" fillId="12" borderId="66" xfId="0" applyNumberFormat="1" applyFont="1" applyFill="1" applyBorder="1" applyAlignment="1">
      <alignment horizontal="left" vertical="center" wrapText="1"/>
    </xf>
    <xf numFmtId="165" fontId="7" fillId="9" borderId="65" xfId="0" applyNumberFormat="1" applyFont="1" applyFill="1" applyBorder="1" applyAlignment="1">
      <alignment horizontal="left" vertical="center" wrapText="1"/>
    </xf>
    <xf numFmtId="0" fontId="6" fillId="11" borderId="0" xfId="0" applyFont="1" applyFill="1" applyAlignment="1">
      <alignment horizontal="left" vertical="center"/>
    </xf>
    <xf numFmtId="0" fontId="6" fillId="11" borderId="0" xfId="0" applyFont="1" applyFill="1" applyAlignment="1">
      <alignment vertical="top"/>
    </xf>
    <xf numFmtId="0" fontId="6" fillId="11" borderId="0" xfId="0" applyFont="1" applyFill="1"/>
    <xf numFmtId="0" fontId="42" fillId="0" borderId="0" xfId="0" applyFont="1" applyAlignment="1">
      <alignment horizontal="left" vertical="top" wrapText="1"/>
    </xf>
    <xf numFmtId="0" fontId="42" fillId="0" borderId="0" xfId="0" applyFont="1" applyAlignment="1">
      <alignment vertical="top" wrapText="1"/>
    </xf>
    <xf numFmtId="0" fontId="43" fillId="0" borderId="0" xfId="0" applyFont="1" applyAlignment="1">
      <alignment horizontal="left" vertical="top" wrapText="1"/>
    </xf>
    <xf numFmtId="164" fontId="6" fillId="0" borderId="0" xfId="0" applyNumberFormat="1" applyFont="1" applyProtection="1">
      <protection locked="0"/>
    </xf>
    <xf numFmtId="164" fontId="7" fillId="0" borderId="0" xfId="0" applyNumberFormat="1" applyFont="1" applyProtection="1">
      <protection locked="0"/>
    </xf>
    <xf numFmtId="0" fontId="6" fillId="0" borderId="17" xfId="0" applyFont="1" applyBorder="1" applyProtection="1">
      <protection locked="0"/>
    </xf>
    <xf numFmtId="0" fontId="29" fillId="2" borderId="37" xfId="0" applyFont="1" applyFill="1" applyBorder="1" applyAlignment="1" applyProtection="1">
      <alignment wrapText="1"/>
      <protection locked="0"/>
    </xf>
    <xf numFmtId="0" fontId="29" fillId="2" borderId="13" xfId="0" applyFont="1" applyFill="1" applyBorder="1" applyAlignment="1" applyProtection="1">
      <alignment horizontal="center" vertical="center"/>
      <protection locked="0"/>
    </xf>
    <xf numFmtId="0" fontId="29" fillId="2" borderId="13" xfId="0" applyFont="1" applyFill="1" applyBorder="1" applyAlignment="1" applyProtection="1">
      <alignment wrapText="1"/>
      <protection locked="0"/>
    </xf>
    <xf numFmtId="0" fontId="7" fillId="0" borderId="0" xfId="0" applyFont="1" applyAlignment="1" applyProtection="1">
      <alignment vertical="top"/>
      <protection locked="0"/>
    </xf>
    <xf numFmtId="0" fontId="28" fillId="13" borderId="0" xfId="0" applyFont="1" applyFill="1" applyAlignment="1">
      <alignment horizontal="left"/>
    </xf>
    <xf numFmtId="0" fontId="7" fillId="0" borderId="0" xfId="0" applyFont="1" applyAlignment="1" applyProtection="1">
      <alignment vertical="top" wrapText="1"/>
      <protection locked="0"/>
    </xf>
    <xf numFmtId="0" fontId="29" fillId="2" borderId="67" xfId="0" applyFont="1" applyFill="1" applyBorder="1" applyAlignment="1" applyProtection="1">
      <alignment vertical="top"/>
      <protection locked="0"/>
    </xf>
    <xf numFmtId="0" fontId="29" fillId="2" borderId="0" xfId="0" applyFont="1" applyFill="1" applyAlignment="1" applyProtection="1">
      <alignment vertical="top"/>
      <protection locked="0"/>
    </xf>
    <xf numFmtId="0" fontId="14" fillId="2" borderId="68" xfId="0" applyFont="1" applyFill="1" applyBorder="1" applyAlignment="1">
      <alignment horizontal="left" vertical="top"/>
    </xf>
    <xf numFmtId="0" fontId="28" fillId="13" borderId="32" xfId="0" applyFont="1" applyFill="1" applyBorder="1" applyAlignment="1">
      <alignment horizontal="left" vertical="top"/>
    </xf>
    <xf numFmtId="0" fontId="7" fillId="0" borderId="25" xfId="0" applyFont="1" applyBorder="1" applyAlignment="1" applyProtection="1">
      <alignment horizontal="left"/>
      <protection locked="0"/>
    </xf>
    <xf numFmtId="0" fontId="28" fillId="13" borderId="69" xfId="0" applyFont="1" applyFill="1" applyBorder="1" applyAlignment="1">
      <alignment horizontal="left" vertical="top"/>
    </xf>
    <xf numFmtId="0" fontId="7" fillId="0" borderId="25" xfId="0" applyFont="1" applyBorder="1" applyAlignment="1" applyProtection="1">
      <alignment horizontal="left" vertical="top"/>
      <protection locked="0"/>
    </xf>
    <xf numFmtId="0" fontId="7" fillId="0" borderId="70" xfId="0" applyFont="1" applyBorder="1" applyAlignment="1">
      <alignment horizontal="left" vertical="top"/>
    </xf>
    <xf numFmtId="0" fontId="7" fillId="0" borderId="25" xfId="0" applyFont="1" applyBorder="1" applyAlignment="1">
      <alignment horizontal="left" vertical="top"/>
    </xf>
    <xf numFmtId="0" fontId="6" fillId="0" borderId="17" xfId="0" applyFont="1" applyBorder="1" applyAlignment="1" applyProtection="1">
      <alignment wrapText="1"/>
      <protection locked="0"/>
    </xf>
    <xf numFmtId="0" fontId="7" fillId="0" borderId="17" xfId="0" applyFont="1" applyBorder="1" applyAlignment="1" applyProtection="1">
      <alignment wrapText="1"/>
      <protection locked="0"/>
    </xf>
    <xf numFmtId="0" fontId="7" fillId="0" borderId="17" xfId="0" applyFont="1" applyBorder="1" applyAlignment="1" applyProtection="1">
      <alignment horizontal="left" vertical="center" wrapText="1"/>
      <protection locked="0"/>
    </xf>
    <xf numFmtId="0" fontId="6" fillId="0" borderId="0" xfId="0" applyFont="1" applyAlignment="1" applyProtection="1">
      <alignment vertical="top"/>
      <protection locked="0"/>
    </xf>
    <xf numFmtId="0" fontId="6" fillId="0" borderId="17" xfId="0" applyFont="1" applyBorder="1" applyAlignment="1" applyProtection="1">
      <alignment vertical="top"/>
      <protection locked="0"/>
    </xf>
    <xf numFmtId="0" fontId="13" fillId="6" borderId="71" xfId="1" applyFont="1" applyBorder="1" applyAlignment="1" applyProtection="1">
      <alignment vertical="top" wrapText="1"/>
    </xf>
    <xf numFmtId="0" fontId="13" fillId="6" borderId="20" xfId="1" applyFont="1" applyBorder="1" applyAlignment="1" applyProtection="1">
      <alignment vertical="top" wrapText="1"/>
    </xf>
    <xf numFmtId="164" fontId="10" fillId="4" borderId="1" xfId="0" applyNumberFormat="1" applyFont="1" applyFill="1" applyBorder="1" applyAlignment="1">
      <alignment horizontal="center" wrapText="1"/>
    </xf>
    <xf numFmtId="164" fontId="6" fillId="0" borderId="0" xfId="0" applyNumberFormat="1" applyFont="1" applyAlignment="1" applyProtection="1">
      <alignment wrapText="1"/>
      <protection locked="0"/>
    </xf>
    <xf numFmtId="0" fontId="9" fillId="0" borderId="0" xfId="0" applyFont="1" applyAlignment="1">
      <alignment horizontal="left" vertical="top"/>
    </xf>
    <xf numFmtId="0" fontId="7" fillId="0" borderId="0" xfId="0" applyFont="1" applyAlignment="1" applyProtection="1">
      <alignment horizontal="left" vertical="center" wrapText="1"/>
      <protection locked="0"/>
    </xf>
    <xf numFmtId="0" fontId="7" fillId="0" borderId="0" xfId="0" applyFont="1" applyAlignment="1">
      <alignment vertical="center" wrapText="1"/>
    </xf>
    <xf numFmtId="0" fontId="7" fillId="0" borderId="0" xfId="0" applyFont="1"/>
    <xf numFmtId="0" fontId="7" fillId="0" borderId="0" xfId="0" applyFont="1" applyAlignment="1">
      <alignment horizontal="left"/>
    </xf>
    <xf numFmtId="0" fontId="10" fillId="4" borderId="1" xfId="0" applyFont="1" applyFill="1" applyBorder="1" applyAlignment="1">
      <alignment horizontal="center" wrapText="1"/>
    </xf>
    <xf numFmtId="0" fontId="10" fillId="4" borderId="0" xfId="0" applyFont="1" applyFill="1" applyAlignment="1">
      <alignment horizontal="center" wrapText="1"/>
    </xf>
    <xf numFmtId="0" fontId="7" fillId="0" borderId="4" xfId="0" applyFont="1" applyBorder="1" applyAlignment="1" applyProtection="1">
      <alignment vertical="top"/>
      <protection locked="0"/>
    </xf>
    <xf numFmtId="0" fontId="13" fillId="6" borderId="19" xfId="1" applyFont="1" applyBorder="1" applyAlignment="1" applyProtection="1">
      <alignment vertical="top" wrapText="1"/>
    </xf>
    <xf numFmtId="0" fontId="10" fillId="4" borderId="72" xfId="0" applyFont="1" applyFill="1" applyBorder="1" applyAlignment="1">
      <alignment horizontal="left" vertical="top" wrapText="1"/>
    </xf>
    <xf numFmtId="0" fontId="10" fillId="4" borderId="59" xfId="0" applyFont="1" applyFill="1" applyBorder="1" applyAlignment="1">
      <alignment horizontal="left" vertical="top" wrapText="1"/>
    </xf>
    <xf numFmtId="0" fontId="6"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7" fillId="0" borderId="17" xfId="0" applyFont="1" applyBorder="1" applyAlignment="1" applyProtection="1">
      <alignment horizontal="left" vertical="top"/>
      <protection locked="0"/>
    </xf>
    <xf numFmtId="0" fontId="7" fillId="0" borderId="4" xfId="0" applyFont="1" applyBorder="1" applyAlignment="1" applyProtection="1">
      <alignment horizontal="left" vertical="top"/>
      <protection locked="0"/>
    </xf>
    <xf numFmtId="0" fontId="7" fillId="2" borderId="73" xfId="0" applyFont="1" applyFill="1" applyBorder="1" applyProtection="1">
      <protection locked="0"/>
    </xf>
    <xf numFmtId="0" fontId="7" fillId="0" borderId="0" xfId="0" applyFont="1" applyAlignment="1">
      <alignment horizontal="left" vertical="center" wrapText="1"/>
    </xf>
    <xf numFmtId="0" fontId="16" fillId="4" borderId="0" xfId="0" applyFont="1" applyFill="1" applyAlignment="1" applyProtection="1">
      <alignment horizontal="center" wrapText="1"/>
      <protection locked="0"/>
    </xf>
    <xf numFmtId="165" fontId="7" fillId="12" borderId="74" xfId="0" applyNumberFormat="1" applyFont="1" applyFill="1" applyBorder="1" applyAlignment="1">
      <alignment horizontal="left" vertical="center" wrapText="1"/>
    </xf>
    <xf numFmtId="0" fontId="0" fillId="9" borderId="0" xfId="0" applyFill="1" applyAlignment="1">
      <alignment horizontal="left" wrapText="1"/>
    </xf>
    <xf numFmtId="1" fontId="0" fillId="9" borderId="0" xfId="0" applyNumberFormat="1" applyFill="1"/>
    <xf numFmtId="0" fontId="17" fillId="9" borderId="0" xfId="0" applyFont="1" applyFill="1" applyAlignment="1">
      <alignment horizontal="left"/>
    </xf>
    <xf numFmtId="0" fontId="0" fillId="9" borderId="0" xfId="0" applyFill="1" applyAlignment="1">
      <alignment horizontal="left"/>
    </xf>
    <xf numFmtId="1" fontId="0" fillId="9" borderId="0" xfId="0" applyNumberFormat="1" applyFill="1" applyAlignment="1">
      <alignment horizontal="left"/>
    </xf>
    <xf numFmtId="3" fontId="7" fillId="0" borderId="12" xfId="0" applyNumberFormat="1" applyFont="1" applyBorder="1" applyAlignment="1" applyProtection="1">
      <alignment horizontal="left" vertical="center" wrapText="1"/>
      <protection locked="0"/>
    </xf>
    <xf numFmtId="0" fontId="6" fillId="0" borderId="0" xfId="0" applyFont="1" applyAlignment="1">
      <alignment horizontal="left" vertical="center" wrapText="1"/>
    </xf>
    <xf numFmtId="0" fontId="7" fillId="0" borderId="0" xfId="0" applyFont="1" applyAlignment="1">
      <alignment wrapText="1"/>
    </xf>
    <xf numFmtId="0" fontId="14" fillId="5" borderId="0" xfId="0" applyFont="1" applyFill="1" applyAlignment="1">
      <alignment horizontal="left" vertical="center" wrapText="1"/>
    </xf>
    <xf numFmtId="0" fontId="14" fillId="5" borderId="0" xfId="0" applyFont="1" applyFill="1" applyAlignment="1" applyProtection="1">
      <alignment horizontal="left" vertical="top" wrapText="1"/>
      <protection locked="0"/>
    </xf>
    <xf numFmtId="0" fontId="14" fillId="5" borderId="0" xfId="0" applyFont="1" applyFill="1" applyAlignment="1" applyProtection="1">
      <alignment horizontal="left" vertical="center" wrapText="1"/>
      <protection locked="0"/>
    </xf>
    <xf numFmtId="0" fontId="14" fillId="5" borderId="0" xfId="0" applyFont="1" applyFill="1" applyAlignment="1" applyProtection="1">
      <alignment wrapText="1"/>
      <protection locked="0"/>
    </xf>
    <xf numFmtId="0" fontId="7" fillId="5" borderId="0" xfId="0" applyFont="1" applyFill="1" applyAlignment="1" applyProtection="1">
      <alignment horizontal="left" vertical="top" wrapText="1"/>
      <protection locked="0"/>
    </xf>
    <xf numFmtId="0" fontId="47" fillId="0" borderId="0" xfId="0" applyFont="1" applyAlignment="1">
      <alignment wrapText="1"/>
    </xf>
    <xf numFmtId="0" fontId="14" fillId="2" borderId="0" xfId="0" applyFont="1" applyFill="1" applyAlignment="1">
      <alignment horizontal="left" vertical="center"/>
    </xf>
    <xf numFmtId="0" fontId="15" fillId="0" borderId="0" xfId="0" applyFont="1" applyAlignment="1" applyProtection="1">
      <alignment horizontal="center" vertical="center"/>
      <protection locked="0"/>
    </xf>
    <xf numFmtId="0" fontId="14" fillId="0" borderId="0" xfId="0" applyFont="1"/>
    <xf numFmtId="0" fontId="19" fillId="0" borderId="0" xfId="0" applyFont="1" applyAlignment="1">
      <alignment horizontal="left" vertical="center"/>
    </xf>
    <xf numFmtId="0" fontId="14" fillId="5" borderId="0" xfId="0" applyFont="1" applyFill="1" applyAlignment="1">
      <alignment wrapText="1"/>
    </xf>
    <xf numFmtId="0" fontId="7" fillId="5" borderId="0" xfId="0" applyFont="1" applyFill="1"/>
    <xf numFmtId="0" fontId="7" fillId="5" borderId="0" xfId="0" applyFont="1" applyFill="1" applyAlignment="1">
      <alignment horizontal="left" vertical="center" wrapText="1"/>
    </xf>
    <xf numFmtId="0" fontId="7" fillId="2" borderId="0" xfId="0" applyFont="1" applyFill="1" applyAlignment="1">
      <alignment horizontal="left" wrapText="1"/>
    </xf>
    <xf numFmtId="0" fontId="7" fillId="2" borderId="4" xfId="0" applyFont="1" applyFill="1" applyBorder="1" applyAlignment="1">
      <alignment horizontal="left" wrapText="1"/>
    </xf>
    <xf numFmtId="0" fontId="17" fillId="13" borderId="0" xfId="0" applyFont="1" applyFill="1"/>
    <xf numFmtId="0" fontId="48" fillId="5" borderId="0" xfId="0" applyFont="1" applyFill="1" applyProtection="1">
      <protection locked="0"/>
    </xf>
    <xf numFmtId="0" fontId="7" fillId="0" borderId="70" xfId="0" applyFont="1" applyBorder="1" applyAlignment="1" applyProtection="1">
      <alignment horizontal="left" vertical="top" wrapText="1"/>
      <protection locked="0"/>
    </xf>
    <xf numFmtId="49" fontId="13" fillId="0" borderId="55" xfId="0" applyNumberFormat="1" applyFont="1" applyBorder="1" applyAlignment="1" applyProtection="1">
      <alignment horizontal="left" wrapText="1"/>
      <protection locked="0"/>
    </xf>
    <xf numFmtId="49" fontId="13" fillId="0" borderId="52" xfId="0" applyNumberFormat="1" applyFont="1" applyBorder="1" applyAlignment="1" applyProtection="1">
      <alignment horizontal="left" wrapText="1"/>
      <protection locked="0"/>
    </xf>
    <xf numFmtId="49" fontId="13" fillId="0" borderId="58" xfId="0" applyNumberFormat="1" applyFont="1" applyBorder="1" applyAlignment="1" applyProtection="1">
      <alignment horizontal="left" wrapText="1"/>
      <protection locked="0"/>
    </xf>
    <xf numFmtId="49" fontId="50" fillId="0" borderId="57" xfId="0" applyNumberFormat="1" applyFont="1" applyBorder="1" applyAlignment="1" applyProtection="1">
      <alignment horizontal="left" wrapText="1"/>
      <protection locked="0"/>
    </xf>
    <xf numFmtId="165" fontId="7" fillId="9" borderId="78" xfId="0" applyNumberFormat="1" applyFont="1" applyFill="1" applyBorder="1" applyAlignment="1">
      <alignment horizontal="left" vertical="center" wrapText="1"/>
    </xf>
    <xf numFmtId="3" fontId="7" fillId="3" borderId="79" xfId="0" applyNumberFormat="1" applyFont="1" applyFill="1" applyBorder="1" applyAlignment="1" applyProtection="1">
      <alignment horizontal="left" vertical="center" wrapText="1"/>
      <protection locked="0"/>
    </xf>
    <xf numFmtId="3" fontId="7" fillId="3" borderId="65" xfId="0" applyNumberFormat="1" applyFont="1" applyFill="1" applyBorder="1" applyAlignment="1" applyProtection="1">
      <alignment horizontal="left" vertical="center" wrapText="1"/>
      <protection locked="0"/>
    </xf>
    <xf numFmtId="0" fontId="0" fillId="0" borderId="13" xfId="0" applyBorder="1"/>
    <xf numFmtId="0" fontId="51" fillId="0" borderId="0" xfId="0" applyFont="1" applyAlignment="1" applyProtection="1">
      <alignment horizontal="left" vertical="center" wrapText="1"/>
      <protection locked="0"/>
    </xf>
    <xf numFmtId="3" fontId="7" fillId="3" borderId="83" xfId="0" applyNumberFormat="1" applyFont="1" applyFill="1" applyBorder="1" applyAlignment="1" applyProtection="1">
      <alignment horizontal="left" vertical="center" wrapText="1"/>
      <protection locked="0"/>
    </xf>
    <xf numFmtId="3" fontId="7" fillId="3" borderId="84" xfId="0" applyNumberFormat="1" applyFont="1" applyFill="1" applyBorder="1" applyAlignment="1" applyProtection="1">
      <alignment horizontal="left" vertical="center" wrapText="1"/>
      <protection locked="0"/>
    </xf>
    <xf numFmtId="3" fontId="7" fillId="3" borderId="88" xfId="0" applyNumberFormat="1" applyFont="1" applyFill="1" applyBorder="1" applyAlignment="1" applyProtection="1">
      <alignment horizontal="left" vertical="center" wrapText="1"/>
      <protection locked="0"/>
    </xf>
    <xf numFmtId="0" fontId="16" fillId="0" borderId="17" xfId="0" applyFont="1" applyBorder="1" applyAlignment="1">
      <alignment horizontal="center" wrapText="1"/>
    </xf>
    <xf numFmtId="3" fontId="7" fillId="3" borderId="66" xfId="0" applyNumberFormat="1" applyFont="1" applyFill="1" applyBorder="1" applyAlignment="1" applyProtection="1">
      <alignment horizontal="left" vertical="center" wrapText="1"/>
      <protection locked="0"/>
    </xf>
    <xf numFmtId="3" fontId="7" fillId="3" borderId="0" xfId="0" applyNumberFormat="1" applyFont="1" applyFill="1" applyAlignment="1" applyProtection="1">
      <alignment horizontal="left" vertical="center" wrapText="1"/>
      <protection locked="0"/>
    </xf>
    <xf numFmtId="0" fontId="7" fillId="0" borderId="12" xfId="0" applyFont="1" applyBorder="1" applyAlignment="1">
      <alignment wrapText="1"/>
    </xf>
    <xf numFmtId="3" fontId="7" fillId="0" borderId="62" xfId="0" applyNumberFormat="1" applyFont="1" applyBorder="1" applyAlignment="1" applyProtection="1">
      <alignment horizontal="left" vertical="center" wrapText="1"/>
      <protection locked="0"/>
    </xf>
    <xf numFmtId="3" fontId="7" fillId="0" borderId="83" xfId="0" applyNumberFormat="1" applyFont="1" applyBorder="1" applyAlignment="1" applyProtection="1">
      <alignment horizontal="left" vertical="center" wrapText="1"/>
      <protection locked="0"/>
    </xf>
    <xf numFmtId="0" fontId="6" fillId="0" borderId="91" xfId="0" applyFont="1" applyBorder="1" applyAlignment="1" applyProtection="1">
      <alignment wrapText="1"/>
      <protection locked="0"/>
    </xf>
    <xf numFmtId="0" fontId="6" fillId="0" borderId="87" xfId="0" applyFont="1" applyBorder="1" applyAlignment="1" applyProtection="1">
      <alignment wrapText="1"/>
      <protection locked="0"/>
    </xf>
    <xf numFmtId="3" fontId="7" fillId="0" borderId="64" xfId="0" applyNumberFormat="1" applyFont="1" applyBorder="1" applyAlignment="1" applyProtection="1">
      <alignment horizontal="left" vertical="center" wrapText="1"/>
      <protection locked="0"/>
    </xf>
    <xf numFmtId="0" fontId="6" fillId="0" borderId="92" xfId="0" applyFont="1" applyBorder="1" applyAlignment="1" applyProtection="1">
      <alignment wrapText="1"/>
      <protection locked="0"/>
    </xf>
    <xf numFmtId="0" fontId="6" fillId="0" borderId="4" xfId="0" applyFont="1" applyBorder="1" applyAlignment="1" applyProtection="1">
      <alignment wrapText="1"/>
      <protection locked="0"/>
    </xf>
    <xf numFmtId="0" fontId="0" fillId="0" borderId="92" xfId="0" applyBorder="1" applyAlignment="1" applyProtection="1">
      <alignment wrapText="1"/>
      <protection locked="0"/>
    </xf>
    <xf numFmtId="3" fontId="7" fillId="0" borderId="80" xfId="0" applyNumberFormat="1" applyFont="1" applyBorder="1" applyAlignment="1" applyProtection="1">
      <alignment horizontal="left" vertical="center" wrapText="1"/>
      <protection locked="0"/>
    </xf>
    <xf numFmtId="3" fontId="7" fillId="0" borderId="85" xfId="0" applyNumberFormat="1" applyFont="1" applyBorder="1" applyAlignment="1" applyProtection="1">
      <alignment horizontal="left" vertical="center" wrapText="1"/>
      <protection locked="0"/>
    </xf>
    <xf numFmtId="0" fontId="6" fillId="0" borderId="12" xfId="0" applyFont="1" applyBorder="1" applyAlignment="1" applyProtection="1">
      <alignment wrapText="1"/>
      <protection locked="0"/>
    </xf>
    <xf numFmtId="0" fontId="52" fillId="0" borderId="12" xfId="0" applyFont="1" applyBorder="1" applyAlignment="1" applyProtection="1">
      <alignment wrapText="1"/>
      <protection locked="0"/>
    </xf>
    <xf numFmtId="0" fontId="7" fillId="0" borderId="12" xfId="0" applyFont="1" applyBorder="1" applyAlignment="1" applyProtection="1">
      <alignment wrapText="1"/>
      <protection locked="0"/>
    </xf>
    <xf numFmtId="14" fontId="23" fillId="0" borderId="17" xfId="0" applyNumberFormat="1" applyFont="1" applyBorder="1" applyAlignment="1">
      <alignment horizontal="left" vertical="center" wrapText="1"/>
    </xf>
    <xf numFmtId="14" fontId="23" fillId="0" borderId="8" xfId="0" applyNumberFormat="1" applyFont="1" applyBorder="1" applyAlignment="1">
      <alignment horizontal="left" vertical="center" wrapText="1"/>
    </xf>
    <xf numFmtId="0" fontId="6" fillId="0" borderId="12" xfId="0" applyFont="1" applyBorder="1" applyProtection="1">
      <protection locked="0"/>
    </xf>
    <xf numFmtId="0" fontId="7" fillId="0" borderId="81" xfId="0" applyFont="1" applyBorder="1" applyProtection="1">
      <protection locked="0"/>
    </xf>
    <xf numFmtId="0" fontId="7" fillId="0" borderId="80" xfId="0" applyFont="1" applyBorder="1" applyProtection="1">
      <protection locked="0"/>
    </xf>
    <xf numFmtId="0" fontId="7" fillId="0" borderId="82" xfId="0" applyFont="1" applyBorder="1" applyProtection="1">
      <protection locked="0"/>
    </xf>
    <xf numFmtId="3" fontId="7" fillId="0" borderId="63" xfId="0" applyNumberFormat="1" applyFont="1" applyBorder="1" applyAlignment="1" applyProtection="1">
      <alignment horizontal="left" vertical="center" wrapText="1"/>
      <protection locked="0"/>
    </xf>
    <xf numFmtId="3" fontId="20" fillId="0" borderId="76" xfId="0" applyNumberFormat="1" applyFont="1" applyBorder="1" applyAlignment="1" applyProtection="1">
      <alignment horizontal="left" vertical="center" wrapText="1"/>
      <protection locked="0"/>
    </xf>
    <xf numFmtId="3" fontId="20" fillId="0" borderId="75" xfId="0" applyNumberFormat="1" applyFont="1" applyBorder="1" applyAlignment="1" applyProtection="1">
      <alignment horizontal="left" vertical="center" wrapText="1"/>
      <protection locked="0"/>
    </xf>
    <xf numFmtId="3" fontId="20" fillId="0" borderId="77" xfId="0" applyNumberFormat="1" applyFont="1" applyBorder="1" applyAlignment="1" applyProtection="1">
      <alignment horizontal="left" vertical="center" wrapText="1"/>
      <protection locked="0"/>
    </xf>
    <xf numFmtId="0" fontId="7" fillId="0" borderId="12" xfId="0" applyFont="1" applyBorder="1" applyProtection="1">
      <protection locked="0"/>
    </xf>
    <xf numFmtId="0" fontId="7" fillId="0" borderId="10" xfId="0" applyFont="1" applyBorder="1" applyProtection="1">
      <protection locked="0"/>
    </xf>
    <xf numFmtId="0" fontId="14" fillId="0" borderId="0" xfId="0" applyFont="1" applyAlignment="1">
      <alignment vertical="center"/>
    </xf>
    <xf numFmtId="0" fontId="6" fillId="0" borderId="0" xfId="0" applyFont="1" applyAlignment="1">
      <alignment wrapText="1"/>
    </xf>
    <xf numFmtId="0" fontId="6" fillId="0" borderId="0" xfId="0" applyFont="1" applyAlignment="1">
      <alignment vertical="center" wrapText="1"/>
    </xf>
    <xf numFmtId="0" fontId="19" fillId="0" borderId="0" xfId="0" applyFont="1" applyAlignment="1">
      <alignment horizontal="left" wrapText="1"/>
    </xf>
    <xf numFmtId="0" fontId="41" fillId="0" borderId="0" xfId="0" applyFont="1" applyAlignment="1">
      <alignment horizontal="left" wrapText="1"/>
    </xf>
    <xf numFmtId="0" fontId="10" fillId="0" borderId="0" xfId="0" applyFont="1" applyAlignment="1">
      <alignment horizontal="center" vertical="center" wrapText="1"/>
    </xf>
    <xf numFmtId="49" fontId="23" fillId="0" borderId="5" xfId="0" applyNumberFormat="1" applyFont="1" applyBorder="1" applyAlignment="1">
      <alignment horizontal="left" vertical="center" wrapText="1"/>
    </xf>
    <xf numFmtId="49" fontId="23" fillId="0" borderId="0" xfId="0" applyNumberFormat="1" applyFont="1" applyAlignment="1">
      <alignment horizontal="left" vertical="center" wrapText="1"/>
    </xf>
    <xf numFmtId="14" fontId="7" fillId="0" borderId="5" xfId="0" applyNumberFormat="1" applyFont="1" applyBorder="1" applyAlignment="1" applyProtection="1">
      <alignment horizontal="left" vertical="center" wrapText="1"/>
      <protection locked="0"/>
    </xf>
    <xf numFmtId="14" fontId="7" fillId="0" borderId="0" xfId="0" applyNumberFormat="1" applyFont="1" applyAlignment="1" applyProtection="1">
      <alignment horizontal="left" vertical="center" wrapText="1"/>
      <protection locked="0"/>
    </xf>
    <xf numFmtId="49" fontId="44" fillId="0" borderId="5" xfId="0" applyNumberFormat="1" applyFont="1" applyBorder="1" applyAlignment="1">
      <alignment horizontal="left" vertical="center" wrapText="1"/>
    </xf>
    <xf numFmtId="49" fontId="44" fillId="0" borderId="0" xfId="0" applyNumberFormat="1" applyFont="1" applyAlignment="1">
      <alignment horizontal="left" vertical="center" wrapText="1"/>
    </xf>
    <xf numFmtId="3" fontId="7" fillId="0" borderId="5" xfId="0" applyNumberFormat="1" applyFont="1" applyBorder="1" applyAlignment="1" applyProtection="1">
      <alignment horizontal="left" vertical="center" wrapText="1"/>
      <protection locked="0"/>
    </xf>
    <xf numFmtId="3" fontId="15" fillId="0" borderId="0" xfId="0" applyNumberFormat="1" applyFont="1" applyAlignment="1" applyProtection="1">
      <alignment horizontal="left" vertical="center" wrapText="1"/>
      <protection locked="0"/>
    </xf>
    <xf numFmtId="3" fontId="7" fillId="0" borderId="0" xfId="0" applyNumberFormat="1" applyFont="1" applyAlignment="1" applyProtection="1">
      <alignment horizontal="left" vertical="center" wrapText="1"/>
      <protection locked="0"/>
    </xf>
    <xf numFmtId="1" fontId="7" fillId="0" borderId="5" xfId="0" applyNumberFormat="1" applyFont="1" applyBorder="1" applyAlignment="1" applyProtection="1">
      <alignment horizontal="left" vertical="center" wrapText="1"/>
      <protection locked="0"/>
    </xf>
    <xf numFmtId="1" fontId="7" fillId="0" borderId="0" xfId="0" applyNumberFormat="1" applyFont="1" applyAlignment="1" applyProtection="1">
      <alignment horizontal="left" vertical="center" wrapText="1"/>
      <protection locked="0"/>
    </xf>
    <xf numFmtId="14" fontId="7" fillId="0" borderId="12" xfId="0" applyNumberFormat="1" applyFont="1" applyBorder="1" applyAlignment="1" applyProtection="1">
      <alignment horizontal="left" vertical="center" wrapText="1"/>
      <protection locked="0"/>
    </xf>
    <xf numFmtId="14" fontId="7" fillId="0" borderId="60" xfId="0" applyNumberFormat="1" applyFont="1" applyBorder="1" applyAlignment="1">
      <alignment horizontal="left" vertical="center" wrapText="1"/>
    </xf>
    <xf numFmtId="3" fontId="7" fillId="0" borderId="60" xfId="0" applyNumberFormat="1" applyFont="1" applyBorder="1" applyAlignment="1">
      <alignment horizontal="left" vertical="center" wrapText="1"/>
    </xf>
    <xf numFmtId="3" fontId="7" fillId="0" borderId="5" xfId="0" applyNumberFormat="1" applyFont="1" applyBorder="1" applyAlignment="1">
      <alignment horizontal="left" vertical="center" wrapText="1"/>
    </xf>
    <xf numFmtId="14" fontId="23" fillId="0" borderId="14" xfId="0" applyNumberFormat="1" applyFont="1" applyBorder="1" applyAlignment="1">
      <alignment horizontal="left" vertical="center" wrapText="1"/>
    </xf>
    <xf numFmtId="14" fontId="23" fillId="0" borderId="10" xfId="0" applyNumberFormat="1" applyFont="1" applyBorder="1" applyAlignment="1">
      <alignment horizontal="left" vertical="center" wrapText="1"/>
    </xf>
    <xf numFmtId="3" fontId="7" fillId="0" borderId="17" xfId="0" applyNumberFormat="1" applyFont="1" applyBorder="1" applyAlignment="1">
      <alignment horizontal="left" vertical="center" wrapText="1"/>
    </xf>
    <xf numFmtId="3" fontId="7" fillId="0" borderId="8" xfId="0" applyNumberFormat="1" applyFont="1" applyBorder="1" applyAlignment="1">
      <alignment horizontal="left" vertical="center" wrapText="1"/>
    </xf>
    <xf numFmtId="14" fontId="24" fillId="0" borderId="17" xfId="0" applyNumberFormat="1" applyFont="1" applyBorder="1" applyAlignment="1">
      <alignment horizontal="left" vertical="center" wrapText="1"/>
    </xf>
    <xf numFmtId="14" fontId="24" fillId="0" borderId="8" xfId="0" applyNumberFormat="1" applyFont="1" applyBorder="1" applyAlignment="1">
      <alignment horizontal="left" vertical="center" wrapText="1"/>
    </xf>
    <xf numFmtId="14" fontId="24" fillId="0" borderId="10" xfId="0" applyNumberFormat="1" applyFont="1" applyBorder="1" applyAlignment="1">
      <alignment horizontal="left" vertical="center" wrapText="1"/>
    </xf>
    <xf numFmtId="14" fontId="23" fillId="0" borderId="4" xfId="0" applyNumberFormat="1" applyFont="1" applyBorder="1" applyAlignment="1">
      <alignment horizontal="left" vertical="center" wrapText="1"/>
    </xf>
    <xf numFmtId="14" fontId="7" fillId="0" borderId="17" xfId="0" applyNumberFormat="1" applyFont="1" applyBorder="1" applyAlignment="1">
      <alignment horizontal="left" vertical="center" wrapText="1"/>
    </xf>
    <xf numFmtId="14" fontId="24" fillId="0" borderId="14" xfId="0" applyNumberFormat="1" applyFont="1" applyBorder="1" applyAlignment="1">
      <alignment horizontal="left" vertical="center" wrapText="1"/>
    </xf>
    <xf numFmtId="14" fontId="23" fillId="0" borderId="37" xfId="0" applyNumberFormat="1" applyFont="1" applyBorder="1" applyAlignment="1">
      <alignment horizontal="left" vertical="center" wrapText="1"/>
    </xf>
    <xf numFmtId="0" fontId="6" fillId="0" borderId="0" xfId="0" applyFont="1" applyAlignment="1">
      <alignment vertical="top"/>
    </xf>
    <xf numFmtId="0" fontId="0" fillId="0" borderId="0" xfId="0" applyAlignment="1" applyProtection="1">
      <alignment vertical="center"/>
      <protection locked="0"/>
    </xf>
    <xf numFmtId="3" fontId="7" fillId="0" borderId="16" xfId="0" applyNumberFormat="1" applyFont="1" applyBorder="1" applyAlignment="1" applyProtection="1">
      <alignment horizontal="left" vertical="center" wrapText="1"/>
      <protection locked="0"/>
    </xf>
    <xf numFmtId="3" fontId="7" fillId="0" borderId="15" xfId="0" applyNumberFormat="1" applyFont="1" applyBorder="1" applyAlignment="1" applyProtection="1">
      <alignment horizontal="left" vertical="center" wrapText="1"/>
      <protection locked="0"/>
    </xf>
    <xf numFmtId="3" fontId="7" fillId="0" borderId="89" xfId="0" applyNumberFormat="1" applyFont="1" applyBorder="1" applyAlignment="1" applyProtection="1">
      <alignment horizontal="left" vertical="center" wrapText="1"/>
      <protection locked="0"/>
    </xf>
    <xf numFmtId="3" fontId="7" fillId="0" borderId="90" xfId="0" applyNumberFormat="1" applyFont="1" applyBorder="1" applyAlignment="1" applyProtection="1">
      <alignment horizontal="left" vertical="center" wrapText="1"/>
      <protection locked="0"/>
    </xf>
    <xf numFmtId="3" fontId="7" fillId="0" borderId="61" xfId="0" applyNumberFormat="1" applyFont="1" applyBorder="1" applyAlignment="1" applyProtection="1">
      <alignment horizontal="left" vertical="center" wrapText="1"/>
      <protection locked="0"/>
    </xf>
    <xf numFmtId="0" fontId="7" fillId="0" borderId="86" xfId="0" applyFont="1" applyBorder="1" applyProtection="1">
      <protection locked="0"/>
    </xf>
    <xf numFmtId="3" fontId="7" fillId="0" borderId="93" xfId="0" applyNumberFormat="1" applyFont="1" applyBorder="1" applyAlignment="1" applyProtection="1">
      <alignment horizontal="left" vertical="center" wrapText="1"/>
      <protection locked="0"/>
    </xf>
    <xf numFmtId="49" fontId="53" fillId="0" borderId="54" xfId="0" applyNumberFormat="1" applyFont="1" applyBorder="1" applyAlignment="1" applyProtection="1">
      <alignment horizontal="left" vertical="center" wrapText="1"/>
      <protection locked="0"/>
    </xf>
    <xf numFmtId="0" fontId="6" fillId="0" borderId="12" xfId="0" applyFont="1" applyBorder="1" applyAlignment="1" applyProtection="1">
      <alignment vertical="center"/>
      <protection locked="0"/>
    </xf>
    <xf numFmtId="3" fontId="6" fillId="0" borderId="62" xfId="0" applyNumberFormat="1" applyFont="1" applyBorder="1" applyAlignment="1" applyProtection="1">
      <alignment horizontal="left" vertical="center" wrapText="1"/>
      <protection locked="0"/>
    </xf>
    <xf numFmtId="3" fontId="6" fillId="0" borderId="64" xfId="0" applyNumberFormat="1" applyFont="1" applyBorder="1" applyAlignment="1" applyProtection="1">
      <alignment horizontal="left" vertical="center" wrapText="1"/>
      <protection locked="0"/>
    </xf>
    <xf numFmtId="3" fontId="6" fillId="0" borderId="63" xfId="0" applyNumberFormat="1" applyFont="1" applyBorder="1" applyAlignment="1" applyProtection="1">
      <alignment horizontal="left" vertical="center" wrapText="1"/>
      <protection locked="0"/>
    </xf>
    <xf numFmtId="3" fontId="6" fillId="0" borderId="78" xfId="0" applyNumberFormat="1" applyFont="1" applyBorder="1" applyAlignment="1" applyProtection="1">
      <alignment horizontal="left" vertical="center" wrapText="1"/>
      <protection locked="0"/>
    </xf>
    <xf numFmtId="3" fontId="6" fillId="0" borderId="65" xfId="0" applyNumberFormat="1" applyFont="1" applyBorder="1" applyAlignment="1" applyProtection="1">
      <alignment horizontal="left" vertical="center" wrapText="1"/>
      <protection locked="0"/>
    </xf>
    <xf numFmtId="0" fontId="7" fillId="0" borderId="82" xfId="0" applyFont="1" applyBorder="1" applyAlignment="1" applyProtection="1">
      <alignment wrapText="1"/>
      <protection locked="0"/>
    </xf>
    <xf numFmtId="3" fontId="6" fillId="0" borderId="80" xfId="0" applyNumberFormat="1" applyFont="1" applyBorder="1" applyAlignment="1" applyProtection="1">
      <alignment horizontal="left" vertical="center" wrapText="1"/>
      <protection locked="0"/>
    </xf>
    <xf numFmtId="0" fontId="6" fillId="0" borderId="86" xfId="0" applyFont="1" applyBorder="1" applyProtection="1">
      <protection locked="0"/>
    </xf>
    <xf numFmtId="3" fontId="6" fillId="0" borderId="85" xfId="0" applyNumberFormat="1" applyFont="1" applyBorder="1" applyAlignment="1" applyProtection="1">
      <alignment horizontal="left" vertical="center" wrapText="1"/>
      <protection locked="0"/>
    </xf>
    <xf numFmtId="0" fontId="6" fillId="0" borderId="82" xfId="0" applyFont="1" applyBorder="1" applyProtection="1">
      <protection locked="0"/>
    </xf>
    <xf numFmtId="0" fontId="6" fillId="0" borderId="12" xfId="0" applyFont="1" applyBorder="1" applyAlignment="1">
      <alignment wrapText="1"/>
    </xf>
    <xf numFmtId="0" fontId="6" fillId="0" borderId="94" xfId="0" applyFont="1" applyBorder="1" applyAlignment="1">
      <alignment vertical="center" wrapText="1"/>
    </xf>
    <xf numFmtId="0" fontId="9" fillId="2" borderId="1" xfId="0" applyFont="1" applyFill="1" applyBorder="1" applyAlignment="1">
      <alignment horizontal="center"/>
    </xf>
    <xf numFmtId="0" fontId="9" fillId="2" borderId="0" xfId="0" applyFont="1" applyFill="1" applyAlignment="1">
      <alignment horizontal="center"/>
    </xf>
    <xf numFmtId="0" fontId="9" fillId="2" borderId="1" xfId="0" applyFont="1" applyFill="1" applyBorder="1" applyAlignment="1">
      <alignment horizontal="center" wrapText="1"/>
    </xf>
    <xf numFmtId="0" fontId="9" fillId="2" borderId="0" xfId="0" applyFont="1" applyFill="1" applyAlignment="1">
      <alignment horizontal="center" wrapText="1"/>
    </xf>
    <xf numFmtId="0" fontId="7" fillId="0" borderId="0" xfId="0" applyFont="1" applyAlignment="1">
      <alignment wrapText="1"/>
    </xf>
    <xf numFmtId="0" fontId="7" fillId="0" borderId="0" xfId="0" applyFont="1"/>
    <xf numFmtId="0" fontId="12" fillId="0" borderId="0" xfId="0" applyFont="1" applyAlignment="1">
      <alignment horizontal="left" wrapText="1"/>
    </xf>
    <xf numFmtId="0" fontId="7" fillId="0" borderId="0" xfId="0" applyFont="1" applyAlignment="1">
      <alignment vertical="center" wrapText="1"/>
    </xf>
    <xf numFmtId="0" fontId="7" fillId="0" borderId="0" xfId="0" applyFont="1" applyAlignment="1" applyProtection="1">
      <alignment horizontal="left" vertical="center" wrapText="1"/>
      <protection locked="0"/>
    </xf>
    <xf numFmtId="0" fontId="9" fillId="2" borderId="0" xfId="0" applyFont="1" applyFill="1" applyAlignment="1">
      <alignment horizontal="center" vertical="center"/>
    </xf>
    <xf numFmtId="0" fontId="9" fillId="2" borderId="2" xfId="0" applyFont="1" applyFill="1" applyBorder="1" applyAlignment="1">
      <alignment horizontal="center" vertical="center"/>
    </xf>
    <xf numFmtId="0" fontId="12" fillId="0" borderId="0" xfId="0" applyFont="1" applyAlignment="1">
      <alignment horizontal="left"/>
    </xf>
    <xf numFmtId="0" fontId="7" fillId="0" borderId="0" xfId="0" applyFont="1" applyAlignment="1">
      <alignment horizontal="left"/>
    </xf>
    <xf numFmtId="0" fontId="14" fillId="2" borderId="1" xfId="0" applyFont="1" applyFill="1" applyBorder="1" applyAlignment="1">
      <alignment horizontal="center" wrapText="1"/>
    </xf>
    <xf numFmtId="0" fontId="14" fillId="2" borderId="0" xfId="0" applyFont="1" applyFill="1" applyAlignment="1">
      <alignment horizontal="center" wrapText="1"/>
    </xf>
    <xf numFmtId="0" fontId="12" fillId="0" borderId="16" xfId="0" applyFont="1" applyBorder="1" applyAlignment="1">
      <alignment horizontal="left" wrapText="1"/>
    </xf>
    <xf numFmtId="0" fontId="9" fillId="2" borderId="2" xfId="0" applyFont="1" applyFill="1" applyBorder="1" applyAlignment="1">
      <alignment horizontal="center"/>
    </xf>
    <xf numFmtId="0" fontId="10" fillId="4" borderId="0" xfId="0" applyFont="1" applyFill="1" applyAlignment="1">
      <alignment horizontal="center" wrapText="1"/>
    </xf>
    <xf numFmtId="0" fontId="10" fillId="4" borderId="4" xfId="0" applyFont="1" applyFill="1" applyBorder="1" applyAlignment="1">
      <alignment horizontal="center" wrapText="1"/>
    </xf>
    <xf numFmtId="0" fontId="7" fillId="0" borderId="0" xfId="0" applyFont="1" applyAlignment="1">
      <alignment horizontal="left" wrapText="1"/>
    </xf>
    <xf numFmtId="0" fontId="7" fillId="0" borderId="0" xfId="0" applyFont="1" applyAlignment="1" applyProtection="1">
      <alignment horizontal="left" wrapText="1"/>
      <protection locked="0"/>
    </xf>
    <xf numFmtId="0" fontId="14" fillId="5" borderId="0" xfId="0" applyFont="1" applyFill="1" applyAlignment="1">
      <alignment horizontal="center" vertical="center" wrapText="1"/>
    </xf>
    <xf numFmtId="0" fontId="27" fillId="4" borderId="0" xfId="0" applyFont="1" applyFill="1" applyAlignment="1">
      <alignment horizontal="center" vertical="top"/>
    </xf>
    <xf numFmtId="0" fontId="26" fillId="4" borderId="0" xfId="0" applyFont="1" applyFill="1" applyAlignment="1">
      <alignment horizontal="center" vertical="top"/>
    </xf>
    <xf numFmtId="0" fontId="26" fillId="4" borderId="2" xfId="0" applyFont="1" applyFill="1" applyBorder="1" applyAlignment="1">
      <alignment horizontal="center" vertical="top"/>
    </xf>
    <xf numFmtId="0" fontId="10" fillId="4" borderId="1" xfId="0" applyFont="1" applyFill="1" applyBorder="1" applyAlignment="1">
      <alignment horizontal="center" wrapText="1"/>
    </xf>
    <xf numFmtId="0" fontId="10" fillId="4" borderId="2" xfId="0" applyFont="1" applyFill="1" applyBorder="1" applyAlignment="1">
      <alignment horizontal="center" wrapText="1"/>
    </xf>
    <xf numFmtId="0" fontId="6" fillId="0" borderId="5" xfId="0" applyFont="1" applyBorder="1" applyAlignment="1" applyProtection="1">
      <alignment horizontal="left" vertical="top"/>
      <protection locked="0"/>
    </xf>
    <xf numFmtId="0" fontId="6" fillId="0" borderId="8"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7" fillId="0" borderId="0" xfId="0" applyFont="1" applyAlignment="1">
      <alignment horizontal="left" vertical="top" wrapText="1"/>
    </xf>
    <xf numFmtId="0" fontId="19" fillId="0" borderId="0" xfId="0" applyFont="1" applyAlignment="1">
      <alignment horizontal="left" wrapText="1"/>
    </xf>
    <xf numFmtId="0" fontId="7" fillId="0" borderId="0" xfId="0" applyFont="1" applyAlignment="1">
      <alignment horizontal="left" vertical="center" wrapText="1"/>
    </xf>
    <xf numFmtId="0" fontId="41" fillId="0" borderId="0" xfId="0" applyFont="1" applyAlignment="1">
      <alignment horizontal="left" wrapText="1"/>
    </xf>
    <xf numFmtId="0" fontId="12" fillId="0" borderId="0" xfId="0" applyFont="1" applyAlignment="1">
      <alignment horizontal="left" vertical="top" wrapText="1"/>
    </xf>
    <xf numFmtId="1" fontId="17" fillId="9" borderId="5" xfId="0" applyNumberFormat="1" applyFont="1" applyFill="1" applyBorder="1" applyAlignment="1" applyProtection="1">
      <alignment horizontal="left" vertical="center" wrapText="1"/>
      <protection locked="0"/>
    </xf>
    <xf numFmtId="1" fontId="17" fillId="9" borderId="8" xfId="0" applyNumberFormat="1" applyFont="1" applyFill="1" applyBorder="1" applyAlignment="1" applyProtection="1">
      <alignment horizontal="left" vertical="center" wrapText="1"/>
      <protection locked="0"/>
    </xf>
    <xf numFmtId="1" fontId="17" fillId="9" borderId="10" xfId="0" applyNumberFormat="1" applyFont="1" applyFill="1" applyBorder="1" applyAlignment="1" applyProtection="1">
      <alignment horizontal="left" vertical="center" wrapText="1"/>
      <protection locked="0"/>
    </xf>
    <xf numFmtId="14" fontId="17" fillId="9" borderId="5" xfId="0" applyNumberFormat="1" applyFont="1" applyFill="1" applyBorder="1" applyAlignment="1" applyProtection="1">
      <alignment horizontal="left" vertical="center" wrapText="1"/>
      <protection locked="0"/>
    </xf>
    <xf numFmtId="14" fontId="17" fillId="9" borderId="8" xfId="0" applyNumberFormat="1" applyFont="1" applyFill="1" applyBorder="1" applyAlignment="1" applyProtection="1">
      <alignment horizontal="left" vertical="center" wrapText="1"/>
      <protection locked="0"/>
    </xf>
    <xf numFmtId="14" fontId="17" fillId="9" borderId="10" xfId="0" applyNumberFormat="1" applyFont="1" applyFill="1" applyBorder="1" applyAlignment="1" applyProtection="1">
      <alignment horizontal="left" vertical="center" wrapText="1"/>
      <protection locked="0"/>
    </xf>
    <xf numFmtId="1" fontId="17" fillId="10" borderId="5" xfId="0" applyNumberFormat="1" applyFont="1" applyFill="1" applyBorder="1" applyAlignment="1" applyProtection="1">
      <alignment horizontal="left" vertical="center" wrapText="1"/>
      <protection locked="0"/>
    </xf>
    <xf numFmtId="1" fontId="17" fillId="10" borderId="8" xfId="0" applyNumberFormat="1" applyFont="1" applyFill="1" applyBorder="1" applyAlignment="1" applyProtection="1">
      <alignment horizontal="left" vertical="center" wrapText="1"/>
      <protection locked="0"/>
    </xf>
    <xf numFmtId="1" fontId="17" fillId="10" borderId="10" xfId="0" applyNumberFormat="1" applyFont="1" applyFill="1" applyBorder="1" applyAlignment="1" applyProtection="1">
      <alignment horizontal="left" vertical="center" wrapText="1"/>
      <protection locked="0"/>
    </xf>
    <xf numFmtId="14" fontId="17" fillId="10" borderId="5" xfId="0" applyNumberFormat="1" applyFont="1" applyFill="1" applyBorder="1" applyAlignment="1" applyProtection="1">
      <alignment horizontal="left" vertical="center" wrapText="1"/>
      <protection locked="0"/>
    </xf>
    <xf numFmtId="14" fontId="17" fillId="10" borderId="8" xfId="0" applyNumberFormat="1" applyFont="1" applyFill="1" applyBorder="1" applyAlignment="1" applyProtection="1">
      <alignment horizontal="left" vertical="center" wrapText="1"/>
      <protection locked="0"/>
    </xf>
    <xf numFmtId="14" fontId="17" fillId="10" borderId="10" xfId="0" applyNumberFormat="1" applyFont="1" applyFill="1" applyBorder="1" applyAlignment="1" applyProtection="1">
      <alignment horizontal="left" vertical="center" wrapText="1"/>
      <protection locked="0"/>
    </xf>
    <xf numFmtId="0" fontId="16" fillId="4" borderId="0" xfId="0" applyFont="1" applyFill="1" applyAlignment="1" applyProtection="1">
      <alignment horizontal="center" wrapText="1"/>
      <protection locked="0"/>
    </xf>
    <xf numFmtId="0" fontId="7" fillId="0" borderId="0" xfId="0" applyFont="1" applyFill="1" applyAlignment="1" applyProtection="1">
      <alignment horizontal="left" vertical="center" wrapText="1"/>
      <protection locked="0"/>
    </xf>
    <xf numFmtId="0" fontId="7" fillId="0" borderId="0" xfId="0" applyFont="1" applyFill="1" applyAlignment="1" applyProtection="1">
      <alignment horizontal="left" vertical="top" wrapText="1"/>
      <protection locked="0"/>
    </xf>
  </cellXfs>
  <cellStyles count="5">
    <cellStyle name="Bad" xfId="4" builtinId="27"/>
    <cellStyle name="Good" xfId="3" builtinId="26"/>
    <cellStyle name="Normal" xfId="0" builtinId="0"/>
    <cellStyle name="Note" xfId="1" builtinId="10"/>
    <cellStyle name="Style 1" xfId="2" xr:uid="{00000000-0005-0000-0000-000004000000}"/>
  </cellStyles>
  <dxfs count="0"/>
  <tableStyles count="4" defaultTableStyle="TableStyleMedium2" defaultPivotStyle="PivotStyleLight16">
    <tableStyle name="SUD" pivot="0" count="0" xr9:uid="{5472BF90-4BBE-47A1-A33B-A6B75D804B86}"/>
    <tableStyle name="Table Style 1" pivot="0" count="0" xr9:uid="{0C843A0E-9D8F-49CE-B50C-73FACCC26979}"/>
    <tableStyle name="Table Style 2" pivot="0" count="0" xr9:uid="{93E5BD19-1A28-4949-BFBE-CFEF9FD2CC51}"/>
    <tableStyle name="Table Style 3" pivot="0" count="0" xr9:uid="{D6263606-C8EE-4230-AE6A-9497269E8887}"/>
  </tableStyles>
  <colors>
    <mruColors>
      <color rgb="FFAEAAAA"/>
      <color rgb="FFD9D9D9"/>
      <color rgb="FF808080"/>
      <color rgb="FF6C6F70"/>
      <color rgb="FFF2F2F2"/>
      <color rgb="FFD0CECE"/>
      <color rgb="FF656F70"/>
      <color rgb="FFBFBFBF"/>
      <color rgb="FF858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6"/>
  <sheetViews>
    <sheetView zoomScaleNormal="100" workbookViewId="0">
      <selection activeCell="A5" sqref="A5"/>
    </sheetView>
  </sheetViews>
  <sheetFormatPr defaultRowHeight="14.4" x14ac:dyDescent="0.3"/>
  <cols>
    <col min="1" max="1" width="121.77734375" customWidth="1"/>
  </cols>
  <sheetData>
    <row r="1" spans="1:1" ht="20.399999999999999" x14ac:dyDescent="0.35">
      <c r="A1" s="36" t="s">
        <v>0</v>
      </c>
    </row>
    <row r="2" spans="1:1" ht="240" customHeight="1" x14ac:dyDescent="0.3">
      <c r="A2" s="34" t="s">
        <v>1</v>
      </c>
    </row>
    <row r="3" spans="1:1" x14ac:dyDescent="0.3">
      <c r="A3" s="37" t="s">
        <v>2</v>
      </c>
    </row>
    <row r="4" spans="1:1" ht="20.399999999999999" x14ac:dyDescent="0.35">
      <c r="A4" s="36" t="s">
        <v>3</v>
      </c>
    </row>
    <row r="5" spans="1:1" ht="241.05" customHeight="1" x14ac:dyDescent="0.3">
      <c r="A5" s="34" t="s">
        <v>1</v>
      </c>
    </row>
    <row r="6" spans="1:1" x14ac:dyDescent="0.3">
      <c r="A6" s="37" t="s">
        <v>4</v>
      </c>
    </row>
  </sheetData>
  <sheetProtection insertRows="0"/>
  <pageMargins left="0.7" right="0.7" top="0.75" bottom="0.75" header="0.3" footer="0.3"/>
  <pageSetup scale="75" orientation="portrait" r:id="rId1"/>
  <headerFooter differentFirst="1">
    <oddHeader>&amp;L&amp;"Times New Roman,Regular"&amp;10Medicaid Section 1115 Substance Use Disorder Demonstration Monitoring Protocol Workbook – &amp;A</oddHeader>
    <oddFooter>&amp;R&amp;"Times New Roman,Regular"&amp;10&amp;P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01020-DC6F-4CB0-B2ED-A86B0313FF2E}">
  <dimension ref="A1:XEY59"/>
  <sheetViews>
    <sheetView topLeftCell="A40" zoomScale="110" zoomScaleNormal="110" zoomScaleSheetLayoutView="26" workbookViewId="0">
      <pane xSplit="1" topLeftCell="Q1" activePane="topRight" state="frozen"/>
      <selection pane="topRight" activeCell="B48" sqref="B48"/>
    </sheetView>
  </sheetViews>
  <sheetFormatPr defaultRowHeight="13.8" x14ac:dyDescent="0.25"/>
  <cols>
    <col min="1" max="1" width="23.44140625" style="1" customWidth="1"/>
    <col min="2" max="2" width="28.77734375" style="6" customWidth="1"/>
    <col min="3" max="3" width="74.77734375" style="5" customWidth="1"/>
    <col min="4" max="4" width="23.21875" style="4" customWidth="1"/>
    <col min="5" max="5" width="17.44140625" style="4" customWidth="1"/>
    <col min="6" max="6" width="14.44140625" style="4" customWidth="1"/>
    <col min="7" max="7" width="12.77734375" style="4" customWidth="1"/>
    <col min="8" max="8" width="14" style="4" customWidth="1"/>
    <col min="9" max="9" width="12.77734375" style="4" customWidth="1"/>
    <col min="10" max="10" width="19.44140625" style="4" customWidth="1"/>
    <col min="11" max="11" width="19.44140625" style="5" customWidth="1"/>
    <col min="12" max="14" width="20.77734375" style="5" customWidth="1"/>
    <col min="15" max="15" width="22.21875" style="5" customWidth="1"/>
    <col min="16" max="16" width="58.44140625" style="5" customWidth="1"/>
    <col min="17" max="17" width="31.44140625" style="164" customWidth="1"/>
    <col min="18" max="18" width="22.77734375" style="5" customWidth="1"/>
    <col min="19" max="19" width="76.21875" style="5" customWidth="1"/>
    <col min="20" max="16382" width="8.77734375" style="5"/>
    <col min="16383" max="16384" width="9.21875" style="5" customWidth="1"/>
  </cols>
  <sheetData>
    <row r="1" spans="1:20" ht="16.8" x14ac:dyDescent="0.25">
      <c r="A1" s="191" t="s">
        <v>5</v>
      </c>
      <c r="B1" s="12"/>
    </row>
    <row r="2" spans="1:20" x14ac:dyDescent="0.25">
      <c r="A2" s="40" t="s">
        <v>6</v>
      </c>
      <c r="B2" s="30" t="s">
        <v>7</v>
      </c>
      <c r="D2" s="2"/>
      <c r="E2" s="3"/>
      <c r="F2" s="3"/>
    </row>
    <row r="3" spans="1:20" s="6" customFormat="1" x14ac:dyDescent="0.25">
      <c r="A3" s="40" t="s">
        <v>8</v>
      </c>
      <c r="B3" s="30" t="s">
        <v>2111</v>
      </c>
      <c r="E3" s="30"/>
      <c r="F3" s="30"/>
      <c r="G3" s="7"/>
      <c r="H3" s="7"/>
      <c r="I3" s="7"/>
      <c r="J3" s="7"/>
      <c r="Q3" s="190"/>
    </row>
    <row r="4" spans="1:20" s="6" customFormat="1" x14ac:dyDescent="0.25">
      <c r="A4" s="45" t="s">
        <v>2</v>
      </c>
      <c r="E4" s="30"/>
      <c r="F4" s="30"/>
      <c r="G4" s="7"/>
      <c r="H4" s="7"/>
      <c r="I4" s="7"/>
      <c r="J4" s="7"/>
      <c r="Q4" s="190"/>
    </row>
    <row r="5" spans="1:20" s="6" customFormat="1" ht="20.399999999999999" x14ac:dyDescent="0.25">
      <c r="A5" s="8" t="s">
        <v>9</v>
      </c>
      <c r="B5" s="2"/>
      <c r="D5" s="30"/>
      <c r="E5" s="30"/>
      <c r="F5" s="30"/>
      <c r="G5" s="7"/>
      <c r="H5" s="7"/>
      <c r="I5" s="7"/>
      <c r="J5" s="30"/>
      <c r="K5" s="30"/>
      <c r="Q5" s="190"/>
    </row>
    <row r="6" spans="1:20" s="6" customFormat="1" ht="15" customHeight="1" x14ac:dyDescent="0.25">
      <c r="A6" s="341" t="s">
        <v>10</v>
      </c>
      <c r="B6" s="341"/>
      <c r="C6" s="341"/>
      <c r="D6" s="341"/>
      <c r="E6" s="341"/>
      <c r="F6" s="341"/>
      <c r="G6" s="341"/>
      <c r="H6" s="341"/>
      <c r="I6" s="341"/>
      <c r="J6" s="341"/>
      <c r="K6" s="342"/>
      <c r="L6" s="332" t="s">
        <v>11</v>
      </c>
      <c r="M6" s="333"/>
      <c r="N6" s="333"/>
      <c r="O6" s="334" t="s">
        <v>12</v>
      </c>
      <c r="P6" s="335"/>
      <c r="Q6" s="334" t="s">
        <v>13</v>
      </c>
      <c r="R6" s="335"/>
      <c r="S6" s="335"/>
    </row>
    <row r="7" spans="1:20" s="97" customFormat="1" ht="85.8" customHeight="1" x14ac:dyDescent="0.25">
      <c r="A7" s="197" t="s">
        <v>14</v>
      </c>
      <c r="B7" s="197" t="s">
        <v>15</v>
      </c>
      <c r="C7" s="197" t="s">
        <v>16</v>
      </c>
      <c r="D7" s="197" t="s">
        <v>17</v>
      </c>
      <c r="E7" s="197" t="s">
        <v>18</v>
      </c>
      <c r="F7" s="197" t="s">
        <v>19</v>
      </c>
      <c r="G7" s="197" t="s">
        <v>20</v>
      </c>
      <c r="H7" s="197" t="s">
        <v>21</v>
      </c>
      <c r="I7" s="197" t="s">
        <v>22</v>
      </c>
      <c r="J7" s="197" t="s">
        <v>23</v>
      </c>
      <c r="K7" s="197" t="s">
        <v>24</v>
      </c>
      <c r="L7" s="196" t="s">
        <v>25</v>
      </c>
      <c r="M7" s="197" t="s">
        <v>26</v>
      </c>
      <c r="N7" s="197" t="s">
        <v>27</v>
      </c>
      <c r="O7" s="196" t="s">
        <v>28</v>
      </c>
      <c r="P7" s="197" t="s">
        <v>29</v>
      </c>
      <c r="Q7" s="189" t="s">
        <v>30</v>
      </c>
      <c r="R7" s="197" t="s">
        <v>31</v>
      </c>
      <c r="S7" s="197" t="s">
        <v>32</v>
      </c>
    </row>
    <row r="8" spans="1:20" s="185" customFormat="1" ht="87.75" customHeight="1" thickBot="1" x14ac:dyDescent="0.35">
      <c r="A8" s="187" t="s">
        <v>33</v>
      </c>
      <c r="B8" s="187" t="s">
        <v>34</v>
      </c>
      <c r="C8" s="187" t="s">
        <v>35</v>
      </c>
      <c r="D8" s="187" t="s">
        <v>36</v>
      </c>
      <c r="E8" s="187" t="s">
        <v>37</v>
      </c>
      <c r="F8" s="187" t="s">
        <v>38</v>
      </c>
      <c r="G8" s="187" t="s">
        <v>39</v>
      </c>
      <c r="H8" s="187" t="s">
        <v>40</v>
      </c>
      <c r="I8" s="187" t="s">
        <v>41</v>
      </c>
      <c r="J8" s="187" t="s">
        <v>42</v>
      </c>
      <c r="K8" s="187" t="s">
        <v>43</v>
      </c>
      <c r="L8" s="188" t="s">
        <v>44</v>
      </c>
      <c r="M8" s="187" t="s">
        <v>45</v>
      </c>
      <c r="N8" s="187" t="s">
        <v>45</v>
      </c>
      <c r="O8" s="188" t="s">
        <v>46</v>
      </c>
      <c r="P8" s="187" t="s">
        <v>47</v>
      </c>
      <c r="Q8" s="188" t="s">
        <v>43</v>
      </c>
      <c r="R8" s="187" t="s">
        <v>48</v>
      </c>
      <c r="S8" s="187" t="s">
        <v>49</v>
      </c>
      <c r="T8" s="186"/>
    </row>
    <row r="9" spans="1:20" s="2" customFormat="1" ht="52.5" customHeight="1" thickBot="1" x14ac:dyDescent="0.3">
      <c r="A9" s="54">
        <v>1</v>
      </c>
      <c r="B9" s="54" t="s">
        <v>50</v>
      </c>
      <c r="C9" s="54" t="s">
        <v>51</v>
      </c>
      <c r="D9" s="54" t="s">
        <v>52</v>
      </c>
      <c r="E9" s="54" t="s">
        <v>53</v>
      </c>
      <c r="F9" s="54" t="s">
        <v>54</v>
      </c>
      <c r="G9" s="54" t="s">
        <v>55</v>
      </c>
      <c r="H9" s="54" t="s">
        <v>56</v>
      </c>
      <c r="I9" s="54" t="s">
        <v>57</v>
      </c>
      <c r="J9" s="54" t="s">
        <v>58</v>
      </c>
      <c r="K9" s="55" t="s">
        <v>59</v>
      </c>
      <c r="L9" s="56"/>
      <c r="M9" s="55"/>
      <c r="N9" s="55"/>
      <c r="O9" s="56"/>
      <c r="P9" s="55"/>
      <c r="Q9" s="56"/>
      <c r="R9" s="55"/>
      <c r="S9" s="55"/>
      <c r="T9" s="183"/>
    </row>
    <row r="10" spans="1:20" s="6" customFormat="1" ht="42.6" thickTop="1" thickBot="1" x14ac:dyDescent="0.3">
      <c r="A10" s="58">
        <v>2</v>
      </c>
      <c r="B10" s="58" t="s">
        <v>60</v>
      </c>
      <c r="C10" s="58" t="s">
        <v>61</v>
      </c>
      <c r="D10" s="58" t="s">
        <v>52</v>
      </c>
      <c r="E10" s="58" t="s">
        <v>53</v>
      </c>
      <c r="F10" s="58" t="s">
        <v>54</v>
      </c>
      <c r="G10" s="58" t="s">
        <v>62</v>
      </c>
      <c r="H10" s="58" t="s">
        <v>56</v>
      </c>
      <c r="I10" s="58" t="s">
        <v>57</v>
      </c>
      <c r="J10" s="58" t="s">
        <v>58</v>
      </c>
      <c r="K10" s="59" t="s">
        <v>59</v>
      </c>
      <c r="L10" s="60"/>
      <c r="M10" s="59"/>
      <c r="N10" s="59"/>
      <c r="O10" s="60"/>
      <c r="P10" s="59"/>
      <c r="Q10" s="60"/>
      <c r="R10" s="59"/>
      <c r="S10" s="61"/>
      <c r="T10" s="182"/>
    </row>
    <row r="11" spans="1:20" s="6" customFormat="1" ht="42.6" thickTop="1" thickBot="1" x14ac:dyDescent="0.3">
      <c r="A11" s="58">
        <v>3</v>
      </c>
      <c r="B11" s="58" t="s">
        <v>63</v>
      </c>
      <c r="C11" s="58" t="s">
        <v>64</v>
      </c>
      <c r="D11" s="58" t="s">
        <v>52</v>
      </c>
      <c r="E11" s="58" t="s">
        <v>53</v>
      </c>
      <c r="F11" s="58" t="s">
        <v>54</v>
      </c>
      <c r="G11" s="58" t="s">
        <v>62</v>
      </c>
      <c r="H11" s="58" t="s">
        <v>56</v>
      </c>
      <c r="I11" s="58" t="s">
        <v>57</v>
      </c>
      <c r="J11" s="58" t="s">
        <v>65</v>
      </c>
      <c r="K11" s="59" t="s">
        <v>66</v>
      </c>
      <c r="L11" s="251" t="s">
        <v>67</v>
      </c>
      <c r="M11" s="59" t="s">
        <v>68</v>
      </c>
      <c r="N11" s="59" t="s">
        <v>68</v>
      </c>
      <c r="O11" s="60" t="s">
        <v>66</v>
      </c>
      <c r="P11" s="59"/>
      <c r="Q11" s="60" t="s">
        <v>59</v>
      </c>
      <c r="R11" s="59"/>
      <c r="S11" s="61"/>
      <c r="T11" s="182"/>
    </row>
    <row r="12" spans="1:20" s="6" customFormat="1" ht="42.6" thickTop="1" thickBot="1" x14ac:dyDescent="0.3">
      <c r="A12" s="58">
        <v>4</v>
      </c>
      <c r="B12" s="58" t="s">
        <v>69</v>
      </c>
      <c r="C12" s="58" t="s">
        <v>70</v>
      </c>
      <c r="D12" s="58" t="s">
        <v>52</v>
      </c>
      <c r="E12" s="58" t="s">
        <v>53</v>
      </c>
      <c r="F12" s="58" t="s">
        <v>71</v>
      </c>
      <c r="G12" s="58" t="s">
        <v>62</v>
      </c>
      <c r="H12" s="58" t="s">
        <v>72</v>
      </c>
      <c r="I12" s="58" t="s">
        <v>73</v>
      </c>
      <c r="J12" s="58" t="s">
        <v>65</v>
      </c>
      <c r="K12" s="59" t="s">
        <v>66</v>
      </c>
      <c r="L12" s="60" t="s">
        <v>67</v>
      </c>
      <c r="M12" s="59" t="s">
        <v>68</v>
      </c>
      <c r="N12" s="59" t="s">
        <v>68</v>
      </c>
      <c r="O12" s="60" t="s">
        <v>66</v>
      </c>
      <c r="P12" s="59"/>
      <c r="Q12" s="60" t="s">
        <v>59</v>
      </c>
      <c r="R12" s="59"/>
      <c r="S12" s="61"/>
      <c r="T12" s="182"/>
    </row>
    <row r="13" spans="1:20" s="6" customFormat="1" ht="47.25" customHeight="1" thickTop="1" thickBot="1" x14ac:dyDescent="0.3">
      <c r="A13" s="58">
        <v>5</v>
      </c>
      <c r="B13" s="58" t="s">
        <v>74</v>
      </c>
      <c r="C13" s="58" t="s">
        <v>75</v>
      </c>
      <c r="D13" s="58" t="s">
        <v>76</v>
      </c>
      <c r="E13" s="58" t="s">
        <v>53</v>
      </c>
      <c r="F13" s="58" t="s">
        <v>71</v>
      </c>
      <c r="G13" s="58" t="s">
        <v>62</v>
      </c>
      <c r="H13" s="58" t="s">
        <v>72</v>
      </c>
      <c r="I13" s="58" t="s">
        <v>73</v>
      </c>
      <c r="J13" s="58" t="s">
        <v>65</v>
      </c>
      <c r="K13" s="59" t="s">
        <v>66</v>
      </c>
      <c r="L13" s="60" t="s">
        <v>67</v>
      </c>
      <c r="M13" s="59" t="s">
        <v>77</v>
      </c>
      <c r="N13" s="59" t="s">
        <v>77</v>
      </c>
      <c r="O13" s="60" t="s">
        <v>66</v>
      </c>
      <c r="P13" s="59"/>
      <c r="Q13" s="60" t="s">
        <v>59</v>
      </c>
      <c r="R13" s="59"/>
      <c r="S13" s="61"/>
      <c r="T13" s="182"/>
    </row>
    <row r="14" spans="1:20" s="6" customFormat="1" ht="42.6" thickTop="1" thickBot="1" x14ac:dyDescent="0.3">
      <c r="A14" s="58">
        <v>6</v>
      </c>
      <c r="B14" s="58" t="s">
        <v>78</v>
      </c>
      <c r="C14" s="58" t="s">
        <v>79</v>
      </c>
      <c r="D14" s="58" t="s">
        <v>80</v>
      </c>
      <c r="E14" s="58" t="s">
        <v>53</v>
      </c>
      <c r="F14" s="58" t="s">
        <v>54</v>
      </c>
      <c r="G14" s="58" t="s">
        <v>62</v>
      </c>
      <c r="H14" s="58" t="s">
        <v>56</v>
      </c>
      <c r="I14" s="58" t="s">
        <v>57</v>
      </c>
      <c r="J14" s="58" t="s">
        <v>65</v>
      </c>
      <c r="K14" s="59" t="s">
        <v>66</v>
      </c>
      <c r="L14" s="251" t="s">
        <v>67</v>
      </c>
      <c r="M14" s="59" t="s">
        <v>68</v>
      </c>
      <c r="N14" s="59" t="s">
        <v>68</v>
      </c>
      <c r="O14" s="60" t="s">
        <v>66</v>
      </c>
      <c r="P14" s="59"/>
      <c r="Q14" s="60" t="s">
        <v>59</v>
      </c>
      <c r="R14" s="59"/>
      <c r="S14" s="61"/>
      <c r="T14" s="182"/>
    </row>
    <row r="15" spans="1:20" s="6" customFormat="1" ht="42.6" thickTop="1" thickBot="1" x14ac:dyDescent="0.3">
      <c r="A15" s="58">
        <v>7</v>
      </c>
      <c r="B15" s="58" t="s">
        <v>81</v>
      </c>
      <c r="C15" s="58" t="s">
        <v>82</v>
      </c>
      <c r="D15" s="58" t="s">
        <v>80</v>
      </c>
      <c r="E15" s="58" t="s">
        <v>53</v>
      </c>
      <c r="F15" s="58" t="s">
        <v>54</v>
      </c>
      <c r="G15" s="58" t="s">
        <v>62</v>
      </c>
      <c r="H15" s="58" t="s">
        <v>56</v>
      </c>
      <c r="I15" s="58" t="s">
        <v>57</v>
      </c>
      <c r="J15" s="58" t="s">
        <v>65</v>
      </c>
      <c r="K15" s="59" t="s">
        <v>66</v>
      </c>
      <c r="L15" s="251" t="s">
        <v>67</v>
      </c>
      <c r="M15" s="59" t="s">
        <v>68</v>
      </c>
      <c r="N15" s="59" t="s">
        <v>68</v>
      </c>
      <c r="O15" s="60" t="s">
        <v>66</v>
      </c>
      <c r="P15" s="59"/>
      <c r="Q15" s="60" t="s">
        <v>59</v>
      </c>
      <c r="R15" s="59"/>
      <c r="S15" s="61"/>
      <c r="T15" s="182"/>
    </row>
    <row r="16" spans="1:20" s="6" customFormat="1" ht="42.6" thickTop="1" thickBot="1" x14ac:dyDescent="0.3">
      <c r="A16" s="58">
        <v>8</v>
      </c>
      <c r="B16" s="58" t="s">
        <v>83</v>
      </c>
      <c r="C16" s="58" t="s">
        <v>84</v>
      </c>
      <c r="D16" s="58" t="s">
        <v>80</v>
      </c>
      <c r="E16" s="58" t="s">
        <v>53</v>
      </c>
      <c r="F16" s="58" t="s">
        <v>54</v>
      </c>
      <c r="G16" s="58" t="s">
        <v>62</v>
      </c>
      <c r="H16" s="58" t="s">
        <v>56</v>
      </c>
      <c r="I16" s="58" t="s">
        <v>57</v>
      </c>
      <c r="J16" s="58" t="s">
        <v>65</v>
      </c>
      <c r="K16" s="59" t="s">
        <v>66</v>
      </c>
      <c r="L16" s="251" t="s">
        <v>67</v>
      </c>
      <c r="M16" s="59" t="s">
        <v>68</v>
      </c>
      <c r="N16" s="59" t="s">
        <v>68</v>
      </c>
      <c r="O16" s="60" t="s">
        <v>66</v>
      </c>
      <c r="P16" s="59"/>
      <c r="Q16" s="60" t="s">
        <v>59</v>
      </c>
      <c r="R16" s="59"/>
      <c r="S16" s="61"/>
      <c r="T16" s="182"/>
    </row>
    <row r="17" spans="1:16379" s="6" customFormat="1" ht="42.6" thickTop="1" thickBot="1" x14ac:dyDescent="0.3">
      <c r="A17" s="58">
        <v>9</v>
      </c>
      <c r="B17" s="58" t="s">
        <v>85</v>
      </c>
      <c r="C17" s="58" t="s">
        <v>86</v>
      </c>
      <c r="D17" s="58" t="s">
        <v>80</v>
      </c>
      <c r="E17" s="58" t="s">
        <v>53</v>
      </c>
      <c r="F17" s="58" t="s">
        <v>54</v>
      </c>
      <c r="G17" s="58" t="s">
        <v>62</v>
      </c>
      <c r="H17" s="58" t="s">
        <v>56</v>
      </c>
      <c r="I17" s="58" t="s">
        <v>57</v>
      </c>
      <c r="J17" s="58" t="s">
        <v>65</v>
      </c>
      <c r="K17" s="59" t="s">
        <v>66</v>
      </c>
      <c r="L17" s="251" t="s">
        <v>67</v>
      </c>
      <c r="M17" s="59" t="s">
        <v>68</v>
      </c>
      <c r="N17" s="59" t="s">
        <v>68</v>
      </c>
      <c r="O17" s="60" t="s">
        <v>66</v>
      </c>
      <c r="P17" s="59"/>
      <c r="Q17" s="60" t="s">
        <v>59</v>
      </c>
      <c r="R17" s="59"/>
      <c r="S17" s="61"/>
      <c r="T17" s="182"/>
    </row>
    <row r="18" spans="1:16379" s="6" customFormat="1" ht="42.6" thickTop="1" thickBot="1" x14ac:dyDescent="0.3">
      <c r="A18" s="58">
        <v>10</v>
      </c>
      <c r="B18" s="58" t="s">
        <v>87</v>
      </c>
      <c r="C18" s="58" t="s">
        <v>88</v>
      </c>
      <c r="D18" s="58" t="s">
        <v>80</v>
      </c>
      <c r="E18" s="58" t="s">
        <v>53</v>
      </c>
      <c r="F18" s="58" t="s">
        <v>54</v>
      </c>
      <c r="G18" s="58" t="s">
        <v>62</v>
      </c>
      <c r="H18" s="58" t="s">
        <v>56</v>
      </c>
      <c r="I18" s="58" t="s">
        <v>57</v>
      </c>
      <c r="J18" s="58" t="s">
        <v>65</v>
      </c>
      <c r="K18" s="59" t="s">
        <v>66</v>
      </c>
      <c r="L18" s="251" t="s">
        <v>67</v>
      </c>
      <c r="M18" s="59" t="s">
        <v>77</v>
      </c>
      <c r="N18" s="59" t="s">
        <v>77</v>
      </c>
      <c r="O18" s="60" t="s">
        <v>66</v>
      </c>
      <c r="P18" s="59"/>
      <c r="Q18" s="60" t="s">
        <v>59</v>
      </c>
      <c r="R18" s="59"/>
      <c r="S18" s="61"/>
      <c r="T18" s="182"/>
    </row>
    <row r="19" spans="1:16379" s="6" customFormat="1" ht="42.6" thickTop="1" thickBot="1" x14ac:dyDescent="0.3">
      <c r="A19" s="58">
        <v>11</v>
      </c>
      <c r="B19" s="58" t="s">
        <v>89</v>
      </c>
      <c r="C19" s="58" t="s">
        <v>90</v>
      </c>
      <c r="D19" s="58" t="s">
        <v>80</v>
      </c>
      <c r="E19" s="58" t="s">
        <v>53</v>
      </c>
      <c r="F19" s="58" t="s">
        <v>54</v>
      </c>
      <c r="G19" s="58" t="s">
        <v>62</v>
      </c>
      <c r="H19" s="58" t="s">
        <v>56</v>
      </c>
      <c r="I19" s="58" t="s">
        <v>57</v>
      </c>
      <c r="J19" s="58" t="s">
        <v>65</v>
      </c>
      <c r="K19" s="59" t="s">
        <v>66</v>
      </c>
      <c r="L19" s="251" t="s">
        <v>67</v>
      </c>
      <c r="M19" s="59" t="s">
        <v>68</v>
      </c>
      <c r="N19" s="59" t="s">
        <v>68</v>
      </c>
      <c r="O19" s="60" t="s">
        <v>66</v>
      </c>
      <c r="P19" s="59"/>
      <c r="Q19" s="60" t="s">
        <v>59</v>
      </c>
      <c r="R19" s="59"/>
      <c r="S19" s="61"/>
      <c r="T19" s="182"/>
    </row>
    <row r="20" spans="1:16379" s="6" customFormat="1" ht="42.6" thickTop="1" thickBot="1" x14ac:dyDescent="0.3">
      <c r="A20" s="58">
        <v>12</v>
      </c>
      <c r="B20" s="58" t="s">
        <v>91</v>
      </c>
      <c r="C20" s="58" t="s">
        <v>92</v>
      </c>
      <c r="D20" s="58" t="s">
        <v>80</v>
      </c>
      <c r="E20" s="58" t="s">
        <v>53</v>
      </c>
      <c r="F20" s="58" t="s">
        <v>54</v>
      </c>
      <c r="G20" s="58" t="s">
        <v>62</v>
      </c>
      <c r="H20" s="58" t="s">
        <v>56</v>
      </c>
      <c r="I20" s="58" t="s">
        <v>57</v>
      </c>
      <c r="J20" s="58" t="s">
        <v>65</v>
      </c>
      <c r="K20" s="59" t="s">
        <v>66</v>
      </c>
      <c r="L20" s="251" t="s">
        <v>67</v>
      </c>
      <c r="M20" s="59" t="s">
        <v>68</v>
      </c>
      <c r="N20" s="59" t="s">
        <v>68</v>
      </c>
      <c r="O20" s="60" t="s">
        <v>66</v>
      </c>
      <c r="P20" s="59"/>
      <c r="Q20" s="60" t="s">
        <v>59</v>
      </c>
      <c r="R20" s="59"/>
      <c r="S20" s="61"/>
      <c r="T20" s="182"/>
    </row>
    <row r="21" spans="1:16379" s="6" customFormat="1" ht="57.75" customHeight="1" thickTop="1" thickBot="1" x14ac:dyDescent="0.3">
      <c r="A21" s="58">
        <v>13</v>
      </c>
      <c r="B21" s="58" t="s">
        <v>93</v>
      </c>
      <c r="C21" s="58" t="s">
        <v>94</v>
      </c>
      <c r="D21" s="58" t="s">
        <v>95</v>
      </c>
      <c r="E21" s="58" t="s">
        <v>53</v>
      </c>
      <c r="F21" s="58" t="s">
        <v>71</v>
      </c>
      <c r="G21" s="58" t="s">
        <v>96</v>
      </c>
      <c r="H21" s="58" t="s">
        <v>72</v>
      </c>
      <c r="I21" s="58" t="s">
        <v>73</v>
      </c>
      <c r="J21" s="58" t="s">
        <v>65</v>
      </c>
      <c r="K21" s="59" t="s">
        <v>66</v>
      </c>
      <c r="L21" s="60" t="s">
        <v>67</v>
      </c>
      <c r="M21" s="59" t="s">
        <v>68</v>
      </c>
      <c r="N21" s="59" t="s">
        <v>68</v>
      </c>
      <c r="O21" s="60" t="s">
        <v>66</v>
      </c>
      <c r="P21" s="59"/>
      <c r="Q21" s="60" t="s">
        <v>59</v>
      </c>
      <c r="R21" s="59"/>
      <c r="S21" s="61"/>
      <c r="T21" s="182"/>
    </row>
    <row r="22" spans="1:16379" s="6" customFormat="1" ht="87.75" customHeight="1" thickTop="1" thickBot="1" x14ac:dyDescent="0.3">
      <c r="A22" s="58">
        <v>14</v>
      </c>
      <c r="B22" s="58" t="s">
        <v>97</v>
      </c>
      <c r="C22" s="58" t="s">
        <v>98</v>
      </c>
      <c r="D22" s="58" t="s">
        <v>95</v>
      </c>
      <c r="E22" s="58" t="s">
        <v>53</v>
      </c>
      <c r="F22" s="58" t="s">
        <v>71</v>
      </c>
      <c r="G22" s="58" t="s">
        <v>99</v>
      </c>
      <c r="H22" s="58" t="s">
        <v>72</v>
      </c>
      <c r="I22" s="58" t="s">
        <v>73</v>
      </c>
      <c r="J22" s="58" t="s">
        <v>65</v>
      </c>
      <c r="K22" s="59" t="s">
        <v>66</v>
      </c>
      <c r="L22" s="60" t="s">
        <v>67</v>
      </c>
      <c r="M22" s="59" t="s">
        <v>68</v>
      </c>
      <c r="N22" s="59" t="s">
        <v>68</v>
      </c>
      <c r="O22" s="60" t="s">
        <v>66</v>
      </c>
      <c r="P22" s="59"/>
      <c r="Q22" s="60" t="s">
        <v>59</v>
      </c>
      <c r="R22" s="59"/>
      <c r="S22" s="61"/>
      <c r="T22" s="182"/>
    </row>
    <row r="23" spans="1:16379" s="6" customFormat="1" ht="221.85" customHeight="1" thickTop="1" thickBot="1" x14ac:dyDescent="0.3">
      <c r="A23" s="58">
        <v>15</v>
      </c>
      <c r="B23" s="58" t="s">
        <v>100</v>
      </c>
      <c r="C23" s="58" t="s">
        <v>101</v>
      </c>
      <c r="D23" s="58" t="s">
        <v>102</v>
      </c>
      <c r="E23" s="58" t="s">
        <v>103</v>
      </c>
      <c r="F23" s="58" t="s">
        <v>104</v>
      </c>
      <c r="G23" s="58" t="s">
        <v>105</v>
      </c>
      <c r="H23" s="58" t="s">
        <v>72</v>
      </c>
      <c r="I23" s="58" t="s">
        <v>73</v>
      </c>
      <c r="J23" s="58" t="s">
        <v>65</v>
      </c>
      <c r="K23" s="59" t="s">
        <v>66</v>
      </c>
      <c r="L23" s="60" t="s">
        <v>67</v>
      </c>
      <c r="M23" s="59" t="s">
        <v>68</v>
      </c>
      <c r="N23" s="59" t="s">
        <v>68</v>
      </c>
      <c r="O23" s="60" t="s">
        <v>66</v>
      </c>
      <c r="P23" s="59"/>
      <c r="Q23" s="60" t="s">
        <v>59</v>
      </c>
      <c r="R23" s="59"/>
      <c r="S23" s="61"/>
      <c r="T23" s="182"/>
    </row>
    <row r="24" spans="1:16379" ht="120.6" customHeight="1" thickTop="1" thickBot="1" x14ac:dyDescent="0.3">
      <c r="A24" s="58">
        <v>16</v>
      </c>
      <c r="B24" s="58" t="s">
        <v>106</v>
      </c>
      <c r="C24" s="58" t="s">
        <v>107</v>
      </c>
      <c r="D24" s="58" t="s">
        <v>102</v>
      </c>
      <c r="E24" s="58" t="s">
        <v>103</v>
      </c>
      <c r="F24" s="58" t="s">
        <v>104</v>
      </c>
      <c r="G24" s="58" t="s">
        <v>55</v>
      </c>
      <c r="H24" s="58" t="s">
        <v>72</v>
      </c>
      <c r="I24" s="58" t="s">
        <v>73</v>
      </c>
      <c r="J24" s="58" t="s">
        <v>58</v>
      </c>
      <c r="K24" s="59" t="s">
        <v>59</v>
      </c>
      <c r="L24" s="60"/>
      <c r="M24" s="59"/>
      <c r="N24" s="59"/>
      <c r="O24" s="60"/>
      <c r="P24" s="59"/>
      <c r="Q24" s="60"/>
      <c r="R24" s="59"/>
      <c r="S24" s="61"/>
      <c r="T24" s="166"/>
    </row>
    <row r="25" spans="1:16379" ht="123.75" customHeight="1" thickTop="1" thickBot="1" x14ac:dyDescent="0.3">
      <c r="A25" s="58" t="s">
        <v>108</v>
      </c>
      <c r="B25" s="58" t="s">
        <v>109</v>
      </c>
      <c r="C25" s="58" t="s">
        <v>110</v>
      </c>
      <c r="D25" s="58" t="s">
        <v>102</v>
      </c>
      <c r="E25" s="58" t="s">
        <v>103</v>
      </c>
      <c r="F25" s="58" t="s">
        <v>104</v>
      </c>
      <c r="G25" s="58" t="s">
        <v>62</v>
      </c>
      <c r="H25" s="58" t="s">
        <v>72</v>
      </c>
      <c r="I25" s="58" t="s">
        <v>73</v>
      </c>
      <c r="J25" s="58" t="s">
        <v>65</v>
      </c>
      <c r="K25" s="59" t="s">
        <v>66</v>
      </c>
      <c r="L25" s="60" t="s">
        <v>67</v>
      </c>
      <c r="M25" s="59" t="s">
        <v>68</v>
      </c>
      <c r="N25" s="59" t="s">
        <v>68</v>
      </c>
      <c r="O25" s="60" t="s">
        <v>66</v>
      </c>
      <c r="P25" s="59"/>
      <c r="Q25" s="60" t="s">
        <v>59</v>
      </c>
      <c r="R25" s="59"/>
      <c r="S25" s="61"/>
      <c r="T25" s="166"/>
    </row>
    <row r="26" spans="1:16379" ht="128.85" customHeight="1" thickTop="1" thickBot="1" x14ac:dyDescent="0.3">
      <c r="A26" s="58" t="s">
        <v>111</v>
      </c>
      <c r="B26" s="58" t="s">
        <v>112</v>
      </c>
      <c r="C26" s="58" t="s">
        <v>113</v>
      </c>
      <c r="D26" s="58" t="s">
        <v>102</v>
      </c>
      <c r="E26" s="58" t="s">
        <v>103</v>
      </c>
      <c r="F26" s="58" t="s">
        <v>104</v>
      </c>
      <c r="G26" s="58" t="s">
        <v>62</v>
      </c>
      <c r="H26" s="58" t="s">
        <v>72</v>
      </c>
      <c r="I26" s="58" t="s">
        <v>73</v>
      </c>
      <c r="J26" s="58" t="s">
        <v>65</v>
      </c>
      <c r="K26" s="59" t="s">
        <v>66</v>
      </c>
      <c r="L26" s="60" t="s">
        <v>67</v>
      </c>
      <c r="M26" s="59" t="s">
        <v>68</v>
      </c>
      <c r="N26" s="59" t="s">
        <v>68</v>
      </c>
      <c r="O26" s="60" t="s">
        <v>66</v>
      </c>
      <c r="P26" s="59"/>
      <c r="Q26" s="60" t="s">
        <v>59</v>
      </c>
      <c r="R26" s="59"/>
      <c r="S26" s="61"/>
      <c r="T26" s="166"/>
    </row>
    <row r="27" spans="1:16379" s="6" customFormat="1" ht="70.2" thickTop="1" thickBot="1" x14ac:dyDescent="0.3">
      <c r="A27" s="58">
        <v>18</v>
      </c>
      <c r="B27" s="58" t="s">
        <v>114</v>
      </c>
      <c r="C27" s="58" t="s">
        <v>115</v>
      </c>
      <c r="D27" s="58" t="s">
        <v>116</v>
      </c>
      <c r="E27" s="58" t="s">
        <v>103</v>
      </c>
      <c r="F27" s="58" t="s">
        <v>104</v>
      </c>
      <c r="G27" s="58" t="s">
        <v>62</v>
      </c>
      <c r="H27" s="58" t="s">
        <v>72</v>
      </c>
      <c r="I27" s="58" t="s">
        <v>73</v>
      </c>
      <c r="J27" s="58" t="s">
        <v>65</v>
      </c>
      <c r="K27" s="59" t="s">
        <v>66</v>
      </c>
      <c r="L27" s="60" t="s">
        <v>67</v>
      </c>
      <c r="M27" s="59" t="s">
        <v>117</v>
      </c>
      <c r="N27" s="59" t="s">
        <v>117</v>
      </c>
      <c r="O27" s="60" t="s">
        <v>66</v>
      </c>
      <c r="P27" s="59"/>
      <c r="Q27" s="60" t="s">
        <v>59</v>
      </c>
      <c r="R27" s="59"/>
      <c r="S27" s="61"/>
      <c r="T27" s="182"/>
    </row>
    <row r="28" spans="1:16379" s="2" customFormat="1" ht="64.5" customHeight="1" thickTop="1" thickBot="1" x14ac:dyDescent="0.3">
      <c r="A28" s="58">
        <v>19</v>
      </c>
      <c r="B28" s="58" t="s">
        <v>118</v>
      </c>
      <c r="C28" s="58" t="s">
        <v>119</v>
      </c>
      <c r="D28" s="58" t="s">
        <v>116</v>
      </c>
      <c r="E28" s="58" t="s">
        <v>103</v>
      </c>
      <c r="F28" s="58" t="s">
        <v>104</v>
      </c>
      <c r="G28" s="58" t="s">
        <v>62</v>
      </c>
      <c r="H28" s="58" t="s">
        <v>72</v>
      </c>
      <c r="I28" s="58" t="s">
        <v>73</v>
      </c>
      <c r="J28" s="58" t="s">
        <v>58</v>
      </c>
      <c r="K28" s="59" t="s">
        <v>59</v>
      </c>
      <c r="L28" s="60"/>
      <c r="M28" s="59"/>
      <c r="N28" s="59"/>
      <c r="O28" s="60"/>
      <c r="P28" s="59"/>
      <c r="Q28" s="60"/>
      <c r="R28" s="59"/>
      <c r="S28" s="61"/>
      <c r="T28" s="184"/>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2"/>
      <c r="BR28" s="192"/>
      <c r="BS28" s="192"/>
      <c r="BT28" s="192"/>
      <c r="BU28" s="192"/>
      <c r="BV28" s="192"/>
      <c r="BW28" s="192"/>
      <c r="BX28" s="192"/>
      <c r="BY28" s="192"/>
      <c r="BZ28" s="192"/>
      <c r="CA28" s="192"/>
      <c r="CB28" s="192"/>
      <c r="CC28" s="192"/>
      <c r="CD28" s="192"/>
      <c r="CE28" s="192"/>
      <c r="CF28" s="192"/>
      <c r="CG28" s="192"/>
      <c r="CH28" s="192"/>
      <c r="CI28" s="192"/>
      <c r="CJ28" s="192"/>
      <c r="CK28" s="192"/>
      <c r="CL28" s="192"/>
      <c r="CM28" s="192"/>
      <c r="CN28" s="192"/>
      <c r="CO28" s="192"/>
      <c r="CP28" s="192"/>
      <c r="CQ28" s="192"/>
      <c r="CR28" s="192"/>
      <c r="CS28" s="192"/>
      <c r="CT28" s="192"/>
      <c r="CU28" s="192"/>
      <c r="CV28" s="192"/>
      <c r="CW28" s="192"/>
      <c r="CX28" s="192"/>
      <c r="CY28" s="192"/>
      <c r="CZ28" s="192"/>
      <c r="DA28" s="192"/>
      <c r="DB28" s="192"/>
      <c r="DC28" s="192"/>
      <c r="DD28" s="192"/>
      <c r="DE28" s="192"/>
      <c r="DF28" s="192"/>
      <c r="DG28" s="192"/>
      <c r="DH28" s="192"/>
      <c r="DI28" s="192"/>
      <c r="DJ28" s="192"/>
      <c r="DK28" s="192"/>
      <c r="DL28" s="192"/>
      <c r="DM28" s="192"/>
      <c r="DN28" s="192"/>
      <c r="DO28" s="192"/>
      <c r="DP28" s="192"/>
      <c r="DQ28" s="192"/>
      <c r="DR28" s="192"/>
      <c r="DS28" s="192"/>
      <c r="DT28" s="192"/>
      <c r="DU28" s="192"/>
      <c r="DV28" s="192"/>
      <c r="DW28" s="192"/>
      <c r="DX28" s="192"/>
      <c r="DY28" s="192"/>
      <c r="DZ28" s="192"/>
      <c r="EA28" s="192"/>
      <c r="EB28" s="192"/>
      <c r="EC28" s="192"/>
      <c r="ED28" s="192"/>
      <c r="EE28" s="192"/>
      <c r="EF28" s="192"/>
      <c r="EG28" s="192"/>
      <c r="EH28" s="192"/>
      <c r="EI28" s="192"/>
      <c r="EJ28" s="192"/>
      <c r="EK28" s="192"/>
      <c r="EL28" s="192"/>
      <c r="EM28" s="192"/>
      <c r="EN28" s="192"/>
      <c r="EO28" s="192"/>
      <c r="EP28" s="192"/>
      <c r="EQ28" s="192"/>
      <c r="ER28" s="192"/>
      <c r="ES28" s="192"/>
      <c r="ET28" s="192"/>
      <c r="EU28" s="192"/>
      <c r="EV28" s="192"/>
      <c r="EW28" s="192"/>
      <c r="EX28" s="192"/>
      <c r="EY28" s="192"/>
      <c r="EZ28" s="192"/>
      <c r="FA28" s="192"/>
      <c r="FB28" s="192"/>
      <c r="FC28" s="192"/>
      <c r="FD28" s="192"/>
      <c r="FE28" s="192"/>
      <c r="FF28" s="192"/>
      <c r="FG28" s="192"/>
      <c r="FH28" s="192"/>
      <c r="FI28" s="192"/>
      <c r="FJ28" s="192"/>
      <c r="FK28" s="192"/>
      <c r="FL28" s="192"/>
      <c r="FM28" s="192"/>
      <c r="FN28" s="192"/>
      <c r="FO28" s="192"/>
      <c r="FP28" s="192"/>
      <c r="FQ28" s="192"/>
      <c r="FR28" s="192"/>
      <c r="FS28" s="192"/>
      <c r="FT28" s="192"/>
      <c r="FU28" s="192"/>
      <c r="FV28" s="192"/>
      <c r="FW28" s="192"/>
      <c r="FX28" s="192"/>
      <c r="FY28" s="192"/>
      <c r="FZ28" s="192"/>
      <c r="GA28" s="192"/>
      <c r="GB28" s="192"/>
      <c r="GC28" s="192"/>
      <c r="GD28" s="192"/>
      <c r="GE28" s="192"/>
      <c r="GF28" s="192"/>
      <c r="GG28" s="192"/>
      <c r="GH28" s="192"/>
      <c r="GI28" s="192"/>
      <c r="GJ28" s="192"/>
      <c r="GK28" s="192"/>
      <c r="GL28" s="192"/>
      <c r="GM28" s="192"/>
      <c r="GN28" s="192"/>
      <c r="GO28" s="192"/>
      <c r="GP28" s="192"/>
      <c r="GQ28" s="192"/>
      <c r="GR28" s="192"/>
      <c r="GS28" s="192"/>
      <c r="GT28" s="192"/>
      <c r="GU28" s="192"/>
      <c r="GV28" s="192"/>
      <c r="GW28" s="192"/>
      <c r="GX28" s="192"/>
      <c r="GY28" s="192"/>
      <c r="GZ28" s="192"/>
      <c r="HA28" s="192"/>
      <c r="HB28" s="192"/>
      <c r="HC28" s="192"/>
      <c r="HD28" s="192"/>
      <c r="HE28" s="192"/>
      <c r="HF28" s="192"/>
      <c r="HG28" s="192"/>
      <c r="HH28" s="192"/>
      <c r="HI28" s="192"/>
      <c r="HJ28" s="192"/>
      <c r="HK28" s="192"/>
      <c r="HL28" s="192"/>
      <c r="HM28" s="192"/>
      <c r="HN28" s="192"/>
      <c r="HO28" s="192"/>
      <c r="HP28" s="192"/>
      <c r="HQ28" s="192"/>
      <c r="HR28" s="192"/>
      <c r="HS28" s="192"/>
      <c r="HT28" s="192"/>
      <c r="HU28" s="192"/>
      <c r="HV28" s="192"/>
      <c r="HW28" s="192"/>
      <c r="HX28" s="192"/>
      <c r="HY28" s="192"/>
      <c r="HZ28" s="192"/>
      <c r="IA28" s="192"/>
      <c r="IB28" s="192"/>
      <c r="IC28" s="192"/>
      <c r="ID28" s="192"/>
      <c r="IE28" s="192"/>
      <c r="IF28" s="192"/>
      <c r="IG28" s="192"/>
      <c r="IH28" s="192"/>
      <c r="II28" s="192"/>
      <c r="IJ28" s="192"/>
      <c r="IK28" s="192"/>
      <c r="IL28" s="192"/>
      <c r="IM28" s="192"/>
      <c r="IN28" s="192"/>
      <c r="IO28" s="192"/>
      <c r="IP28" s="192"/>
      <c r="IQ28" s="192"/>
      <c r="IR28" s="192"/>
      <c r="IS28" s="192"/>
      <c r="IT28" s="192"/>
      <c r="IU28" s="192"/>
      <c r="IV28" s="192"/>
      <c r="IW28" s="192"/>
      <c r="IX28" s="192"/>
      <c r="IY28" s="192"/>
      <c r="IZ28" s="192"/>
      <c r="JA28" s="192"/>
      <c r="JB28" s="192"/>
      <c r="JC28" s="192"/>
      <c r="JD28" s="192"/>
      <c r="JE28" s="192"/>
      <c r="JF28" s="192"/>
      <c r="JG28" s="192"/>
      <c r="JH28" s="192"/>
      <c r="JI28" s="192"/>
      <c r="JJ28" s="192"/>
      <c r="JK28" s="192"/>
      <c r="JL28" s="192"/>
      <c r="JM28" s="192"/>
      <c r="JN28" s="192"/>
      <c r="JO28" s="192"/>
      <c r="JP28" s="192"/>
      <c r="JQ28" s="192"/>
      <c r="JR28" s="192"/>
      <c r="JS28" s="192"/>
      <c r="JT28" s="192"/>
      <c r="JU28" s="192"/>
      <c r="JV28" s="192"/>
      <c r="JW28" s="192"/>
      <c r="JX28" s="192"/>
      <c r="JY28" s="192"/>
      <c r="JZ28" s="192"/>
      <c r="KA28" s="192"/>
      <c r="KB28" s="192"/>
      <c r="KC28" s="192"/>
      <c r="KD28" s="192"/>
      <c r="KE28" s="192"/>
      <c r="KF28" s="192"/>
      <c r="KG28" s="192"/>
      <c r="KH28" s="192"/>
      <c r="KI28" s="192"/>
      <c r="KJ28" s="192"/>
      <c r="KK28" s="192"/>
      <c r="KL28" s="192"/>
      <c r="KM28" s="192"/>
      <c r="KN28" s="192"/>
      <c r="KO28" s="192"/>
      <c r="KP28" s="192"/>
      <c r="KQ28" s="192"/>
      <c r="KR28" s="192"/>
      <c r="KS28" s="192"/>
      <c r="KT28" s="192"/>
      <c r="KU28" s="192"/>
      <c r="KV28" s="192"/>
      <c r="KW28" s="192"/>
      <c r="KX28" s="192"/>
      <c r="KY28" s="192"/>
      <c r="KZ28" s="192"/>
      <c r="LA28" s="192"/>
      <c r="LB28" s="192"/>
      <c r="LC28" s="192"/>
      <c r="LD28" s="192"/>
      <c r="LE28" s="192"/>
      <c r="LF28" s="192"/>
      <c r="LG28" s="192"/>
      <c r="LH28" s="192"/>
      <c r="LI28" s="192"/>
      <c r="LJ28" s="192"/>
      <c r="LK28" s="192"/>
      <c r="LL28" s="192"/>
      <c r="LM28" s="192"/>
      <c r="LN28" s="192"/>
      <c r="LO28" s="192"/>
      <c r="LP28" s="192"/>
      <c r="LQ28" s="192"/>
      <c r="LR28" s="192"/>
      <c r="LS28" s="192"/>
      <c r="LT28" s="192"/>
      <c r="LU28" s="192"/>
      <c r="LV28" s="192"/>
      <c r="LW28" s="192"/>
      <c r="LX28" s="192"/>
      <c r="LY28" s="192"/>
      <c r="LZ28" s="192"/>
      <c r="MA28" s="192"/>
      <c r="MB28" s="192"/>
      <c r="MC28" s="192"/>
      <c r="MD28" s="192"/>
      <c r="ME28" s="192"/>
      <c r="MF28" s="192"/>
      <c r="MG28" s="192"/>
      <c r="MH28" s="192"/>
      <c r="MI28" s="192"/>
      <c r="MJ28" s="192"/>
      <c r="MK28" s="192"/>
      <c r="ML28" s="192"/>
      <c r="MM28" s="192"/>
      <c r="MN28" s="192"/>
      <c r="MO28" s="192"/>
      <c r="MP28" s="192"/>
      <c r="MQ28" s="192"/>
      <c r="MR28" s="192"/>
      <c r="MS28" s="192"/>
      <c r="MT28" s="192"/>
      <c r="MU28" s="192"/>
      <c r="MV28" s="192"/>
      <c r="MW28" s="192"/>
      <c r="MX28" s="192"/>
      <c r="MY28" s="192"/>
      <c r="MZ28" s="192"/>
      <c r="NA28" s="192"/>
      <c r="NB28" s="192"/>
      <c r="NC28" s="192"/>
      <c r="ND28" s="192"/>
      <c r="NE28" s="192"/>
      <c r="NF28" s="192"/>
      <c r="NG28" s="192"/>
      <c r="NH28" s="192"/>
      <c r="NI28" s="192"/>
      <c r="NJ28" s="192"/>
      <c r="NK28" s="192"/>
      <c r="NL28" s="192"/>
      <c r="NM28" s="192"/>
      <c r="NN28" s="192"/>
      <c r="NO28" s="192"/>
      <c r="NP28" s="192"/>
      <c r="NQ28" s="192"/>
      <c r="NR28" s="192"/>
      <c r="NS28" s="192"/>
      <c r="NT28" s="192"/>
      <c r="NU28" s="192"/>
      <c r="NV28" s="192"/>
      <c r="NW28" s="192"/>
      <c r="NX28" s="192"/>
      <c r="NY28" s="192"/>
      <c r="NZ28" s="192"/>
      <c r="OA28" s="192"/>
      <c r="OB28" s="192"/>
      <c r="OC28" s="192"/>
      <c r="OD28" s="192"/>
      <c r="OE28" s="192"/>
      <c r="OF28" s="192"/>
      <c r="OG28" s="192"/>
      <c r="OH28" s="192"/>
      <c r="OI28" s="192"/>
      <c r="OJ28" s="192"/>
      <c r="OK28" s="192"/>
      <c r="OL28" s="192"/>
      <c r="OM28" s="192"/>
      <c r="ON28" s="192"/>
      <c r="OO28" s="192"/>
      <c r="OP28" s="192"/>
      <c r="OQ28" s="192"/>
      <c r="OR28" s="192"/>
      <c r="OS28" s="192"/>
      <c r="OT28" s="192"/>
      <c r="OU28" s="192"/>
      <c r="OV28" s="192"/>
      <c r="OW28" s="192"/>
      <c r="OX28" s="192"/>
      <c r="OY28" s="192"/>
      <c r="OZ28" s="192"/>
      <c r="PA28" s="192"/>
      <c r="PB28" s="192"/>
      <c r="PC28" s="192"/>
      <c r="PD28" s="192"/>
      <c r="PE28" s="192"/>
      <c r="PF28" s="192"/>
      <c r="PG28" s="192"/>
      <c r="PH28" s="192"/>
      <c r="PI28" s="192"/>
      <c r="PJ28" s="192"/>
      <c r="PK28" s="192"/>
      <c r="PL28" s="192"/>
      <c r="PM28" s="192"/>
      <c r="PN28" s="192"/>
      <c r="PO28" s="192"/>
      <c r="PP28" s="192"/>
      <c r="PQ28" s="192"/>
      <c r="PR28" s="192"/>
      <c r="PS28" s="192"/>
      <c r="PT28" s="192"/>
      <c r="PU28" s="192"/>
      <c r="PV28" s="192"/>
      <c r="PW28" s="192"/>
      <c r="PX28" s="192"/>
      <c r="PY28" s="192"/>
      <c r="PZ28" s="192"/>
      <c r="QA28" s="192"/>
      <c r="QB28" s="192"/>
      <c r="QC28" s="192"/>
      <c r="QD28" s="192"/>
      <c r="QE28" s="192"/>
      <c r="QF28" s="192"/>
      <c r="QG28" s="192"/>
      <c r="QH28" s="192"/>
      <c r="QI28" s="192"/>
      <c r="QJ28" s="192"/>
      <c r="QK28" s="192"/>
      <c r="QL28" s="192"/>
      <c r="QM28" s="192"/>
      <c r="QN28" s="192"/>
      <c r="QO28" s="192"/>
      <c r="QP28" s="192"/>
      <c r="QQ28" s="192"/>
      <c r="QR28" s="192"/>
      <c r="QS28" s="192"/>
      <c r="QT28" s="192"/>
      <c r="QU28" s="192"/>
      <c r="QV28" s="192"/>
      <c r="QW28" s="192"/>
      <c r="QX28" s="192"/>
      <c r="QY28" s="192"/>
      <c r="QZ28" s="192"/>
      <c r="RA28" s="192"/>
      <c r="RB28" s="192"/>
      <c r="RC28" s="192"/>
      <c r="RD28" s="192"/>
      <c r="RE28" s="192"/>
      <c r="RF28" s="192"/>
      <c r="RG28" s="192"/>
      <c r="RH28" s="192"/>
      <c r="RI28" s="192"/>
      <c r="RJ28" s="192"/>
      <c r="RK28" s="192"/>
      <c r="RL28" s="192"/>
      <c r="RM28" s="192"/>
      <c r="RN28" s="192"/>
      <c r="RO28" s="192"/>
      <c r="RP28" s="192"/>
      <c r="RQ28" s="192"/>
      <c r="RR28" s="192"/>
      <c r="RS28" s="192"/>
      <c r="RT28" s="192"/>
      <c r="RU28" s="192"/>
      <c r="RV28" s="192"/>
      <c r="RW28" s="192"/>
      <c r="RX28" s="192"/>
      <c r="RY28" s="192"/>
      <c r="RZ28" s="192"/>
      <c r="SA28" s="192"/>
      <c r="SB28" s="192"/>
      <c r="SC28" s="192"/>
      <c r="SD28" s="192"/>
      <c r="SE28" s="192"/>
      <c r="SF28" s="192"/>
      <c r="SG28" s="192"/>
      <c r="SH28" s="192"/>
      <c r="SI28" s="192"/>
      <c r="SJ28" s="192"/>
      <c r="SK28" s="192"/>
      <c r="SL28" s="192"/>
      <c r="SM28" s="192"/>
      <c r="SN28" s="192"/>
      <c r="SO28" s="192"/>
      <c r="SP28" s="192"/>
      <c r="SQ28" s="192"/>
      <c r="SR28" s="192"/>
      <c r="SS28" s="192"/>
      <c r="ST28" s="192"/>
      <c r="SU28" s="192"/>
      <c r="SV28" s="192"/>
      <c r="SW28" s="192"/>
      <c r="SX28" s="192"/>
      <c r="SY28" s="192"/>
      <c r="SZ28" s="192"/>
      <c r="TA28" s="192"/>
      <c r="TB28" s="192"/>
      <c r="TC28" s="192"/>
      <c r="TD28" s="192"/>
      <c r="TE28" s="192"/>
      <c r="TF28" s="192"/>
      <c r="TG28" s="192"/>
      <c r="TH28" s="192"/>
      <c r="TI28" s="192"/>
      <c r="TJ28" s="192"/>
      <c r="TK28" s="192"/>
      <c r="TL28" s="192"/>
      <c r="TM28" s="192"/>
      <c r="TN28" s="192"/>
      <c r="TO28" s="192"/>
      <c r="TP28" s="192"/>
      <c r="TQ28" s="192"/>
      <c r="TR28" s="192"/>
      <c r="TS28" s="192"/>
      <c r="TT28" s="192"/>
      <c r="TU28" s="192"/>
      <c r="TV28" s="192"/>
      <c r="TW28" s="192"/>
      <c r="TX28" s="192"/>
      <c r="TY28" s="192"/>
      <c r="TZ28" s="192"/>
      <c r="UA28" s="192"/>
      <c r="UB28" s="192"/>
      <c r="UC28" s="192"/>
      <c r="UD28" s="192"/>
      <c r="UE28" s="192"/>
      <c r="UF28" s="192"/>
      <c r="UG28" s="192"/>
      <c r="UH28" s="192"/>
      <c r="UI28" s="192"/>
      <c r="UJ28" s="192"/>
      <c r="UK28" s="192"/>
      <c r="UL28" s="192"/>
      <c r="UM28" s="192"/>
      <c r="UN28" s="192"/>
      <c r="UO28" s="192"/>
      <c r="UP28" s="192"/>
      <c r="UQ28" s="192"/>
      <c r="UR28" s="192"/>
      <c r="US28" s="192"/>
      <c r="UT28" s="192"/>
      <c r="UU28" s="192"/>
      <c r="UV28" s="192"/>
      <c r="UW28" s="192"/>
      <c r="UX28" s="192"/>
      <c r="UY28" s="192"/>
      <c r="UZ28" s="192"/>
      <c r="VA28" s="192"/>
      <c r="VB28" s="192"/>
      <c r="VC28" s="192"/>
      <c r="VD28" s="192"/>
      <c r="VE28" s="192"/>
      <c r="VF28" s="192"/>
      <c r="VG28" s="192"/>
      <c r="VH28" s="192"/>
      <c r="VI28" s="192"/>
      <c r="VJ28" s="192"/>
      <c r="VK28" s="192"/>
      <c r="VL28" s="192"/>
      <c r="VM28" s="192"/>
      <c r="VN28" s="192"/>
      <c r="VO28" s="192"/>
      <c r="VP28" s="192"/>
      <c r="VQ28" s="192"/>
      <c r="VR28" s="192"/>
      <c r="VS28" s="192"/>
      <c r="VT28" s="192"/>
      <c r="VU28" s="192"/>
      <c r="VV28" s="192"/>
      <c r="VW28" s="192"/>
      <c r="VX28" s="192"/>
      <c r="VY28" s="192"/>
      <c r="VZ28" s="192"/>
      <c r="WA28" s="192"/>
      <c r="WB28" s="192"/>
      <c r="WC28" s="192"/>
      <c r="WD28" s="192"/>
      <c r="WE28" s="192"/>
      <c r="WF28" s="192"/>
      <c r="WG28" s="192"/>
      <c r="WH28" s="192"/>
      <c r="WI28" s="192"/>
      <c r="WJ28" s="192"/>
      <c r="WK28" s="192"/>
      <c r="WL28" s="192"/>
      <c r="WM28" s="192"/>
      <c r="WN28" s="192"/>
      <c r="WO28" s="192"/>
      <c r="WP28" s="192"/>
      <c r="WQ28" s="192"/>
      <c r="WR28" s="192"/>
      <c r="WS28" s="192"/>
      <c r="WT28" s="192"/>
      <c r="WU28" s="192"/>
      <c r="WV28" s="192"/>
      <c r="WW28" s="192"/>
      <c r="WX28" s="192"/>
      <c r="WY28" s="192"/>
      <c r="WZ28" s="192"/>
      <c r="XA28" s="192"/>
      <c r="XB28" s="192"/>
      <c r="XC28" s="192"/>
      <c r="XD28" s="192"/>
      <c r="XE28" s="192"/>
      <c r="XF28" s="192"/>
      <c r="XG28" s="192"/>
      <c r="XH28" s="192"/>
      <c r="XI28" s="192"/>
      <c r="XJ28" s="192"/>
      <c r="XK28" s="192"/>
      <c r="XL28" s="192"/>
      <c r="XM28" s="192"/>
      <c r="XN28" s="192"/>
      <c r="XO28" s="192"/>
      <c r="XP28" s="192"/>
      <c r="XQ28" s="192"/>
      <c r="XR28" s="192"/>
      <c r="XS28" s="192"/>
      <c r="XT28" s="192"/>
      <c r="XU28" s="192"/>
      <c r="XV28" s="192"/>
      <c r="XW28" s="192"/>
      <c r="XX28" s="192"/>
      <c r="XY28" s="192"/>
      <c r="XZ28" s="192"/>
      <c r="YA28" s="192"/>
      <c r="YB28" s="192"/>
      <c r="YC28" s="192"/>
      <c r="YD28" s="192"/>
      <c r="YE28" s="192"/>
      <c r="YF28" s="192"/>
      <c r="YG28" s="192"/>
      <c r="YH28" s="192"/>
      <c r="YI28" s="192"/>
      <c r="YJ28" s="192"/>
      <c r="YK28" s="192"/>
      <c r="YL28" s="192"/>
      <c r="YM28" s="192"/>
      <c r="YN28" s="192"/>
      <c r="YO28" s="192"/>
      <c r="YP28" s="192"/>
      <c r="YQ28" s="192"/>
      <c r="YR28" s="192"/>
      <c r="YS28" s="192"/>
      <c r="YT28" s="192"/>
      <c r="YU28" s="192"/>
      <c r="YV28" s="192"/>
      <c r="YW28" s="192"/>
      <c r="YX28" s="192"/>
      <c r="YY28" s="192"/>
      <c r="YZ28" s="192"/>
      <c r="ZA28" s="192"/>
      <c r="ZB28" s="192"/>
      <c r="ZC28" s="192"/>
      <c r="ZD28" s="192"/>
      <c r="ZE28" s="192"/>
      <c r="ZF28" s="192"/>
      <c r="ZG28" s="192"/>
      <c r="ZH28" s="192"/>
      <c r="ZI28" s="192"/>
      <c r="ZJ28" s="192"/>
      <c r="ZK28" s="192"/>
      <c r="ZL28" s="192"/>
      <c r="ZM28" s="192"/>
      <c r="ZN28" s="192"/>
      <c r="ZO28" s="192"/>
      <c r="ZP28" s="192"/>
      <c r="ZQ28" s="192"/>
      <c r="ZR28" s="192"/>
      <c r="ZS28" s="192"/>
      <c r="ZT28" s="192"/>
      <c r="ZU28" s="192"/>
      <c r="ZV28" s="192"/>
      <c r="ZW28" s="192"/>
      <c r="ZX28" s="192"/>
      <c r="ZY28" s="192"/>
      <c r="ZZ28" s="192"/>
      <c r="AAA28" s="192"/>
      <c r="AAB28" s="192"/>
      <c r="AAC28" s="192"/>
      <c r="AAD28" s="192"/>
      <c r="AAE28" s="192"/>
      <c r="AAF28" s="192"/>
      <c r="AAG28" s="192"/>
      <c r="AAH28" s="192"/>
      <c r="AAI28" s="192"/>
      <c r="AAJ28" s="192"/>
      <c r="AAK28" s="192"/>
      <c r="AAL28" s="192"/>
      <c r="AAM28" s="192"/>
      <c r="AAN28" s="192"/>
      <c r="AAO28" s="192"/>
      <c r="AAP28" s="192"/>
      <c r="AAQ28" s="192"/>
      <c r="AAR28" s="192"/>
      <c r="AAS28" s="192"/>
      <c r="AAT28" s="192"/>
      <c r="AAU28" s="192"/>
      <c r="AAV28" s="192"/>
      <c r="AAW28" s="192"/>
      <c r="AAX28" s="192"/>
      <c r="AAY28" s="192"/>
      <c r="AAZ28" s="192"/>
      <c r="ABA28" s="192"/>
      <c r="ABB28" s="192"/>
      <c r="ABC28" s="192"/>
      <c r="ABD28" s="192"/>
      <c r="ABE28" s="192"/>
      <c r="ABF28" s="192"/>
      <c r="ABG28" s="192"/>
      <c r="ABH28" s="192"/>
      <c r="ABI28" s="192"/>
      <c r="ABJ28" s="192"/>
      <c r="ABK28" s="192"/>
      <c r="ABL28" s="192"/>
      <c r="ABM28" s="192"/>
      <c r="ABN28" s="192"/>
      <c r="ABO28" s="192"/>
      <c r="ABP28" s="192"/>
      <c r="ABQ28" s="192"/>
      <c r="ABR28" s="192"/>
      <c r="ABS28" s="192"/>
      <c r="ABT28" s="192"/>
      <c r="ABU28" s="192"/>
      <c r="ABV28" s="192"/>
      <c r="ABW28" s="192"/>
      <c r="ABX28" s="192"/>
      <c r="ABY28" s="192"/>
      <c r="ABZ28" s="192"/>
      <c r="ACA28" s="192"/>
      <c r="ACB28" s="192"/>
      <c r="ACC28" s="192"/>
      <c r="ACD28" s="192"/>
      <c r="ACE28" s="192"/>
      <c r="ACF28" s="192"/>
      <c r="ACG28" s="192"/>
      <c r="ACH28" s="192"/>
      <c r="ACI28" s="192"/>
      <c r="ACJ28" s="192"/>
      <c r="ACK28" s="192"/>
      <c r="ACL28" s="192"/>
      <c r="ACM28" s="192"/>
      <c r="ACN28" s="192"/>
      <c r="ACO28" s="192"/>
      <c r="ACP28" s="192"/>
      <c r="ACQ28" s="192"/>
      <c r="ACR28" s="192"/>
      <c r="ACS28" s="192"/>
      <c r="ACT28" s="192"/>
      <c r="ACU28" s="192"/>
      <c r="ACV28" s="192"/>
      <c r="ACW28" s="192"/>
      <c r="ACX28" s="192"/>
      <c r="ACY28" s="192"/>
      <c r="ACZ28" s="192"/>
      <c r="ADA28" s="192"/>
      <c r="ADB28" s="192"/>
      <c r="ADC28" s="192"/>
      <c r="ADD28" s="192"/>
      <c r="ADE28" s="192"/>
      <c r="ADF28" s="192"/>
      <c r="ADG28" s="192"/>
      <c r="ADH28" s="192"/>
      <c r="ADI28" s="192"/>
      <c r="ADJ28" s="192"/>
      <c r="ADK28" s="192"/>
      <c r="ADL28" s="192"/>
      <c r="ADM28" s="192"/>
      <c r="ADN28" s="192"/>
      <c r="ADO28" s="192"/>
      <c r="ADP28" s="192"/>
      <c r="ADQ28" s="192"/>
      <c r="ADR28" s="192"/>
      <c r="ADS28" s="192"/>
      <c r="ADT28" s="192"/>
      <c r="ADU28" s="192"/>
      <c r="ADV28" s="192"/>
      <c r="ADW28" s="192"/>
      <c r="ADX28" s="192"/>
      <c r="ADY28" s="192"/>
      <c r="ADZ28" s="192"/>
      <c r="AEA28" s="192"/>
      <c r="AEB28" s="192"/>
      <c r="AEC28" s="192"/>
      <c r="AED28" s="192"/>
      <c r="AEE28" s="192"/>
      <c r="AEF28" s="192"/>
      <c r="AEG28" s="192"/>
      <c r="AEH28" s="192"/>
      <c r="AEI28" s="192"/>
      <c r="AEJ28" s="192"/>
      <c r="AEK28" s="192"/>
      <c r="AEL28" s="192"/>
      <c r="AEM28" s="192"/>
      <c r="AEN28" s="192"/>
      <c r="AEO28" s="192"/>
      <c r="AEP28" s="192"/>
      <c r="AEQ28" s="192"/>
      <c r="AER28" s="192"/>
      <c r="AES28" s="192"/>
      <c r="AET28" s="192"/>
      <c r="AEU28" s="192"/>
      <c r="AEV28" s="192"/>
      <c r="AEW28" s="192"/>
      <c r="AEX28" s="192"/>
      <c r="AEY28" s="192"/>
      <c r="AEZ28" s="192"/>
      <c r="AFA28" s="192"/>
      <c r="AFB28" s="192"/>
      <c r="AFC28" s="192"/>
      <c r="AFD28" s="192"/>
      <c r="AFE28" s="192"/>
      <c r="AFF28" s="192"/>
      <c r="AFG28" s="192"/>
      <c r="AFH28" s="192"/>
      <c r="AFI28" s="192"/>
      <c r="AFJ28" s="192"/>
      <c r="AFK28" s="192"/>
      <c r="AFL28" s="192"/>
      <c r="AFM28" s="192"/>
      <c r="AFN28" s="192"/>
      <c r="AFO28" s="192"/>
      <c r="AFP28" s="192"/>
      <c r="AFQ28" s="192"/>
      <c r="AFR28" s="192"/>
      <c r="AFS28" s="192"/>
      <c r="AFT28" s="192"/>
      <c r="AFU28" s="192"/>
      <c r="AFV28" s="192"/>
      <c r="AFW28" s="192"/>
      <c r="AFX28" s="192"/>
      <c r="AFY28" s="192"/>
      <c r="AFZ28" s="192"/>
      <c r="AGA28" s="192"/>
      <c r="AGB28" s="192"/>
      <c r="AGC28" s="192"/>
      <c r="AGD28" s="192"/>
      <c r="AGE28" s="192"/>
      <c r="AGF28" s="192"/>
      <c r="AGG28" s="192"/>
      <c r="AGH28" s="192"/>
      <c r="AGI28" s="192"/>
      <c r="AGJ28" s="192"/>
      <c r="AGK28" s="192"/>
      <c r="AGL28" s="192"/>
      <c r="AGM28" s="192"/>
      <c r="AGN28" s="192"/>
      <c r="AGO28" s="192"/>
      <c r="AGP28" s="192"/>
      <c r="AGQ28" s="192"/>
      <c r="AGR28" s="192"/>
      <c r="AGS28" s="192"/>
      <c r="AGT28" s="192"/>
      <c r="AGU28" s="192"/>
      <c r="AGV28" s="192"/>
      <c r="AGW28" s="192"/>
      <c r="AGX28" s="192"/>
      <c r="AGY28" s="192"/>
      <c r="AGZ28" s="192"/>
      <c r="AHA28" s="192"/>
      <c r="AHB28" s="192"/>
      <c r="AHC28" s="192"/>
      <c r="AHD28" s="192"/>
      <c r="AHE28" s="192"/>
      <c r="AHF28" s="192"/>
      <c r="AHG28" s="192"/>
      <c r="AHH28" s="192"/>
      <c r="AHI28" s="192"/>
      <c r="AHJ28" s="192"/>
      <c r="AHK28" s="192"/>
      <c r="AHL28" s="192"/>
      <c r="AHM28" s="192"/>
      <c r="AHN28" s="192"/>
      <c r="AHO28" s="192"/>
      <c r="AHP28" s="192"/>
      <c r="AHQ28" s="192"/>
      <c r="AHR28" s="192"/>
      <c r="AHS28" s="192"/>
      <c r="AHT28" s="192"/>
      <c r="AHU28" s="192"/>
      <c r="AHV28" s="192"/>
      <c r="AHW28" s="192"/>
      <c r="AHX28" s="192"/>
      <c r="AHY28" s="192"/>
      <c r="AHZ28" s="192"/>
      <c r="AIA28" s="192"/>
      <c r="AIB28" s="192"/>
      <c r="AIC28" s="192"/>
      <c r="AID28" s="192"/>
      <c r="AIE28" s="192"/>
      <c r="AIF28" s="192"/>
      <c r="AIG28" s="192"/>
      <c r="AIH28" s="192"/>
      <c r="AII28" s="192"/>
      <c r="AIJ28" s="192"/>
      <c r="AIK28" s="192"/>
      <c r="AIL28" s="192"/>
      <c r="AIM28" s="192"/>
      <c r="AIN28" s="192"/>
      <c r="AIO28" s="192"/>
      <c r="AIP28" s="192"/>
      <c r="AIQ28" s="192"/>
      <c r="AIR28" s="192"/>
      <c r="AIS28" s="192"/>
      <c r="AIT28" s="192"/>
      <c r="AIU28" s="192"/>
      <c r="AIV28" s="192"/>
      <c r="AIW28" s="192"/>
      <c r="AIX28" s="192"/>
      <c r="AIY28" s="192"/>
      <c r="AIZ28" s="192"/>
      <c r="AJA28" s="192"/>
      <c r="AJB28" s="192"/>
      <c r="AJC28" s="192"/>
      <c r="AJD28" s="192"/>
      <c r="AJE28" s="192"/>
      <c r="AJF28" s="192"/>
      <c r="AJG28" s="192"/>
      <c r="AJH28" s="192"/>
      <c r="AJI28" s="192"/>
      <c r="AJJ28" s="192"/>
      <c r="AJK28" s="192"/>
      <c r="AJL28" s="192"/>
      <c r="AJM28" s="192"/>
      <c r="AJN28" s="192"/>
      <c r="AJO28" s="192"/>
      <c r="AJP28" s="192"/>
      <c r="AJQ28" s="192"/>
      <c r="AJR28" s="192"/>
      <c r="AJS28" s="192"/>
      <c r="AJT28" s="192"/>
      <c r="AJU28" s="192"/>
      <c r="AJV28" s="192"/>
      <c r="AJW28" s="192"/>
      <c r="AJX28" s="192"/>
      <c r="AJY28" s="192"/>
      <c r="AJZ28" s="192"/>
      <c r="AKA28" s="192"/>
      <c r="AKB28" s="192"/>
      <c r="AKC28" s="192"/>
      <c r="AKD28" s="192"/>
      <c r="AKE28" s="192"/>
      <c r="AKF28" s="192"/>
      <c r="AKG28" s="192"/>
      <c r="AKH28" s="192"/>
      <c r="AKI28" s="192"/>
      <c r="AKJ28" s="192"/>
      <c r="AKK28" s="192"/>
      <c r="AKL28" s="192"/>
      <c r="AKM28" s="192"/>
      <c r="AKN28" s="192"/>
      <c r="AKO28" s="192"/>
      <c r="AKP28" s="192"/>
      <c r="AKQ28" s="192"/>
      <c r="AKR28" s="192"/>
      <c r="AKS28" s="192"/>
      <c r="AKT28" s="192"/>
      <c r="AKU28" s="192"/>
      <c r="AKV28" s="192"/>
      <c r="AKW28" s="192"/>
      <c r="AKX28" s="192"/>
      <c r="AKY28" s="192"/>
      <c r="AKZ28" s="192"/>
      <c r="ALA28" s="192"/>
      <c r="ALB28" s="192"/>
      <c r="ALC28" s="192"/>
      <c r="ALD28" s="192"/>
      <c r="ALE28" s="192"/>
      <c r="ALF28" s="192"/>
      <c r="ALG28" s="192"/>
      <c r="ALH28" s="192"/>
      <c r="ALI28" s="192"/>
      <c r="ALJ28" s="192"/>
      <c r="ALK28" s="192"/>
      <c r="ALL28" s="192"/>
      <c r="ALM28" s="192"/>
      <c r="ALN28" s="192"/>
      <c r="ALO28" s="192"/>
      <c r="ALP28" s="192"/>
      <c r="ALQ28" s="192"/>
      <c r="ALR28" s="192"/>
      <c r="ALS28" s="192"/>
      <c r="ALT28" s="192"/>
      <c r="ALU28" s="192"/>
      <c r="ALV28" s="192"/>
      <c r="ALW28" s="192"/>
      <c r="ALX28" s="192"/>
      <c r="ALY28" s="192"/>
      <c r="ALZ28" s="192"/>
      <c r="AMA28" s="192"/>
      <c r="AMB28" s="192"/>
      <c r="AMC28" s="192"/>
      <c r="AMD28" s="192"/>
      <c r="AME28" s="192"/>
      <c r="AMF28" s="192"/>
      <c r="AMG28" s="192"/>
      <c r="AMH28" s="192"/>
      <c r="AMI28" s="192"/>
      <c r="AMJ28" s="192"/>
      <c r="AMK28" s="192"/>
      <c r="AML28" s="192"/>
      <c r="AMM28" s="192"/>
      <c r="AMN28" s="192"/>
      <c r="AMO28" s="192"/>
      <c r="AMP28" s="192"/>
      <c r="AMQ28" s="192"/>
      <c r="AMR28" s="192"/>
      <c r="AMS28" s="192"/>
      <c r="AMT28" s="192"/>
      <c r="AMU28" s="192"/>
      <c r="AMV28" s="192"/>
      <c r="AMW28" s="192"/>
      <c r="AMX28" s="192"/>
      <c r="AMY28" s="192"/>
      <c r="AMZ28" s="192"/>
      <c r="ANA28" s="192"/>
      <c r="ANB28" s="192"/>
      <c r="ANC28" s="192"/>
      <c r="AND28" s="192"/>
      <c r="ANE28" s="192"/>
      <c r="ANF28" s="192"/>
      <c r="ANG28" s="192"/>
      <c r="ANH28" s="192"/>
      <c r="ANI28" s="192"/>
      <c r="ANJ28" s="192"/>
      <c r="ANK28" s="192"/>
      <c r="ANL28" s="192"/>
      <c r="ANM28" s="192"/>
      <c r="ANN28" s="192"/>
      <c r="ANO28" s="192"/>
      <c r="ANP28" s="192"/>
      <c r="ANQ28" s="192"/>
      <c r="ANR28" s="192"/>
      <c r="ANS28" s="192"/>
      <c r="ANT28" s="192"/>
      <c r="ANU28" s="192"/>
      <c r="ANV28" s="192"/>
      <c r="ANW28" s="192"/>
      <c r="ANX28" s="192"/>
      <c r="ANY28" s="192"/>
      <c r="ANZ28" s="192"/>
      <c r="AOA28" s="192"/>
      <c r="AOB28" s="192"/>
      <c r="AOC28" s="192"/>
      <c r="AOD28" s="192"/>
      <c r="AOE28" s="192"/>
      <c r="AOF28" s="192"/>
      <c r="AOG28" s="192"/>
      <c r="AOH28" s="192"/>
      <c r="AOI28" s="192"/>
      <c r="AOJ28" s="192"/>
      <c r="AOK28" s="192"/>
      <c r="AOL28" s="192"/>
      <c r="AOM28" s="192"/>
      <c r="AON28" s="192"/>
      <c r="AOO28" s="192"/>
      <c r="AOP28" s="192"/>
      <c r="AOQ28" s="192"/>
      <c r="AOR28" s="192"/>
      <c r="AOS28" s="192"/>
      <c r="AOT28" s="192"/>
      <c r="AOU28" s="192"/>
      <c r="AOV28" s="192"/>
      <c r="AOW28" s="192"/>
      <c r="AOX28" s="192"/>
      <c r="AOY28" s="192"/>
      <c r="AOZ28" s="192"/>
      <c r="APA28" s="192"/>
      <c r="APB28" s="192"/>
      <c r="APC28" s="192"/>
      <c r="APD28" s="192"/>
      <c r="APE28" s="192"/>
      <c r="APF28" s="192"/>
      <c r="APG28" s="192"/>
      <c r="APH28" s="192"/>
      <c r="API28" s="192"/>
      <c r="APJ28" s="192"/>
      <c r="APK28" s="192"/>
      <c r="APL28" s="192"/>
      <c r="APM28" s="192"/>
      <c r="APN28" s="192"/>
      <c r="APO28" s="192"/>
      <c r="APP28" s="192"/>
      <c r="APQ28" s="192"/>
      <c r="APR28" s="192"/>
      <c r="APS28" s="192"/>
      <c r="APT28" s="192"/>
      <c r="APU28" s="192"/>
      <c r="APV28" s="192"/>
      <c r="APW28" s="192"/>
      <c r="APX28" s="192"/>
      <c r="APY28" s="192"/>
      <c r="APZ28" s="192"/>
      <c r="AQA28" s="192"/>
      <c r="AQB28" s="192"/>
      <c r="AQC28" s="192"/>
      <c r="AQD28" s="192"/>
      <c r="AQE28" s="192"/>
      <c r="AQF28" s="192"/>
      <c r="AQG28" s="192"/>
      <c r="AQH28" s="192"/>
      <c r="AQI28" s="192"/>
      <c r="AQJ28" s="192"/>
      <c r="AQK28" s="192"/>
      <c r="AQL28" s="192"/>
      <c r="AQM28" s="192"/>
      <c r="AQN28" s="192"/>
      <c r="AQO28" s="192"/>
      <c r="AQP28" s="192"/>
      <c r="AQQ28" s="192"/>
      <c r="AQR28" s="192"/>
      <c r="AQS28" s="192"/>
      <c r="AQT28" s="192"/>
      <c r="AQU28" s="192"/>
      <c r="AQV28" s="192"/>
      <c r="AQW28" s="192"/>
      <c r="AQX28" s="192"/>
      <c r="AQY28" s="192"/>
      <c r="AQZ28" s="192"/>
      <c r="ARA28" s="192"/>
      <c r="ARB28" s="192"/>
      <c r="ARC28" s="192"/>
      <c r="ARD28" s="192"/>
      <c r="ARE28" s="192"/>
      <c r="ARF28" s="192"/>
      <c r="ARG28" s="192"/>
      <c r="ARH28" s="192"/>
      <c r="ARI28" s="192"/>
      <c r="ARJ28" s="192"/>
      <c r="ARK28" s="192"/>
      <c r="ARL28" s="192"/>
      <c r="ARM28" s="192"/>
      <c r="ARN28" s="192"/>
      <c r="ARO28" s="192"/>
      <c r="ARP28" s="192"/>
      <c r="ARQ28" s="192"/>
      <c r="ARR28" s="192"/>
      <c r="ARS28" s="192"/>
      <c r="ART28" s="192"/>
      <c r="ARU28" s="192"/>
      <c r="ARV28" s="192"/>
      <c r="ARW28" s="192"/>
      <c r="ARX28" s="192"/>
      <c r="ARY28" s="192"/>
      <c r="ARZ28" s="192"/>
      <c r="ASA28" s="192"/>
      <c r="ASB28" s="192"/>
      <c r="ASC28" s="192"/>
      <c r="ASD28" s="192"/>
      <c r="ASE28" s="192"/>
      <c r="ASF28" s="192"/>
      <c r="ASG28" s="192"/>
      <c r="ASH28" s="192"/>
      <c r="ASI28" s="192"/>
      <c r="ASJ28" s="192"/>
      <c r="ASK28" s="192"/>
      <c r="ASL28" s="192"/>
      <c r="ASM28" s="192"/>
      <c r="ASN28" s="192"/>
      <c r="ASO28" s="192"/>
      <c r="ASP28" s="192"/>
      <c r="ASQ28" s="192"/>
      <c r="ASR28" s="192"/>
      <c r="ASS28" s="192"/>
      <c r="AST28" s="192"/>
      <c r="ASU28" s="192"/>
      <c r="ASV28" s="192"/>
      <c r="ASW28" s="192"/>
      <c r="ASX28" s="192"/>
      <c r="ASY28" s="192"/>
      <c r="ASZ28" s="192"/>
      <c r="ATA28" s="192"/>
      <c r="ATB28" s="192"/>
      <c r="ATC28" s="192"/>
      <c r="ATD28" s="192"/>
      <c r="ATE28" s="192"/>
      <c r="ATF28" s="192"/>
      <c r="ATG28" s="192"/>
      <c r="ATH28" s="192"/>
      <c r="ATI28" s="192"/>
      <c r="ATJ28" s="192"/>
      <c r="ATK28" s="192"/>
      <c r="ATL28" s="192"/>
      <c r="ATM28" s="192"/>
      <c r="ATN28" s="192"/>
      <c r="ATO28" s="192"/>
      <c r="ATP28" s="192"/>
      <c r="ATQ28" s="192"/>
      <c r="ATR28" s="192"/>
      <c r="ATS28" s="192"/>
      <c r="ATT28" s="192"/>
      <c r="ATU28" s="192"/>
      <c r="ATV28" s="192"/>
      <c r="ATW28" s="192"/>
      <c r="ATX28" s="192"/>
      <c r="ATY28" s="192"/>
      <c r="ATZ28" s="192"/>
      <c r="AUA28" s="192"/>
      <c r="AUB28" s="192"/>
      <c r="AUC28" s="192"/>
      <c r="AUD28" s="192"/>
      <c r="AUE28" s="192"/>
      <c r="AUF28" s="192"/>
      <c r="AUG28" s="192"/>
      <c r="AUH28" s="192"/>
      <c r="AUI28" s="192"/>
      <c r="AUJ28" s="192"/>
      <c r="AUK28" s="192"/>
      <c r="AUL28" s="192"/>
      <c r="AUM28" s="192"/>
      <c r="AUN28" s="192"/>
      <c r="AUO28" s="192"/>
      <c r="AUP28" s="192"/>
      <c r="AUQ28" s="192"/>
      <c r="AUR28" s="192"/>
      <c r="AUS28" s="192"/>
      <c r="AUT28" s="192"/>
      <c r="AUU28" s="192"/>
      <c r="AUV28" s="192"/>
      <c r="AUW28" s="192"/>
      <c r="AUX28" s="192"/>
      <c r="AUY28" s="192"/>
      <c r="AUZ28" s="192"/>
      <c r="AVA28" s="192"/>
      <c r="AVB28" s="192"/>
      <c r="AVC28" s="192"/>
      <c r="AVD28" s="192"/>
      <c r="AVE28" s="192"/>
      <c r="AVF28" s="192"/>
      <c r="AVG28" s="192"/>
      <c r="AVH28" s="192"/>
      <c r="AVI28" s="192"/>
      <c r="AVJ28" s="192"/>
      <c r="AVK28" s="192"/>
      <c r="AVL28" s="192"/>
      <c r="AVM28" s="192"/>
      <c r="AVN28" s="192"/>
      <c r="AVO28" s="192"/>
      <c r="AVP28" s="192"/>
      <c r="AVQ28" s="192"/>
      <c r="AVR28" s="192"/>
      <c r="AVS28" s="192"/>
      <c r="AVT28" s="192"/>
      <c r="AVU28" s="192"/>
      <c r="AVV28" s="192"/>
      <c r="AVW28" s="192"/>
      <c r="AVX28" s="192"/>
      <c r="AVY28" s="192"/>
      <c r="AVZ28" s="192"/>
      <c r="AWA28" s="192"/>
      <c r="AWB28" s="192"/>
      <c r="AWC28" s="192"/>
      <c r="AWD28" s="192"/>
      <c r="AWE28" s="192"/>
      <c r="AWF28" s="192"/>
      <c r="AWG28" s="192"/>
      <c r="AWH28" s="192"/>
      <c r="AWI28" s="192"/>
      <c r="AWJ28" s="192"/>
      <c r="AWK28" s="192"/>
      <c r="AWL28" s="192"/>
      <c r="AWM28" s="192"/>
      <c r="AWN28" s="192"/>
      <c r="AWO28" s="192"/>
      <c r="AWP28" s="192"/>
      <c r="AWQ28" s="192"/>
      <c r="AWR28" s="192"/>
      <c r="AWS28" s="192"/>
      <c r="AWT28" s="192"/>
      <c r="AWU28" s="192"/>
      <c r="AWV28" s="192"/>
      <c r="AWW28" s="192"/>
      <c r="AWX28" s="192"/>
      <c r="AWY28" s="192"/>
      <c r="AWZ28" s="192"/>
      <c r="AXA28" s="192"/>
      <c r="AXB28" s="192"/>
      <c r="AXC28" s="192"/>
      <c r="AXD28" s="192"/>
      <c r="AXE28" s="192"/>
      <c r="AXF28" s="192"/>
      <c r="AXG28" s="192"/>
      <c r="AXH28" s="192"/>
      <c r="AXI28" s="192"/>
      <c r="AXJ28" s="192"/>
      <c r="AXK28" s="192"/>
      <c r="AXL28" s="192"/>
      <c r="AXM28" s="192"/>
      <c r="AXN28" s="192"/>
      <c r="AXO28" s="192"/>
      <c r="AXP28" s="192"/>
      <c r="AXQ28" s="192"/>
      <c r="AXR28" s="192"/>
      <c r="AXS28" s="192"/>
      <c r="AXT28" s="192"/>
      <c r="AXU28" s="192"/>
      <c r="AXV28" s="192"/>
      <c r="AXW28" s="192"/>
      <c r="AXX28" s="192"/>
      <c r="AXY28" s="192"/>
      <c r="AXZ28" s="192"/>
      <c r="AYA28" s="192"/>
      <c r="AYB28" s="192"/>
      <c r="AYC28" s="192"/>
      <c r="AYD28" s="192"/>
      <c r="AYE28" s="192"/>
      <c r="AYF28" s="192"/>
      <c r="AYG28" s="192"/>
      <c r="AYH28" s="192"/>
      <c r="AYI28" s="192"/>
      <c r="AYJ28" s="192"/>
      <c r="AYK28" s="192"/>
      <c r="AYL28" s="192"/>
      <c r="AYM28" s="192"/>
      <c r="AYN28" s="192"/>
      <c r="AYO28" s="192"/>
      <c r="AYP28" s="192"/>
      <c r="AYQ28" s="192"/>
      <c r="AYR28" s="192"/>
      <c r="AYS28" s="192"/>
      <c r="AYT28" s="192"/>
      <c r="AYU28" s="192"/>
      <c r="AYV28" s="192"/>
      <c r="AYW28" s="192"/>
      <c r="AYX28" s="192"/>
      <c r="AYY28" s="192"/>
      <c r="AYZ28" s="192"/>
      <c r="AZA28" s="192"/>
      <c r="AZB28" s="192"/>
      <c r="AZC28" s="192"/>
      <c r="AZD28" s="192"/>
      <c r="AZE28" s="192"/>
      <c r="AZF28" s="192"/>
      <c r="AZG28" s="192"/>
      <c r="AZH28" s="192"/>
      <c r="AZI28" s="192"/>
      <c r="AZJ28" s="192"/>
      <c r="AZK28" s="192"/>
      <c r="AZL28" s="192"/>
      <c r="AZM28" s="192"/>
      <c r="AZN28" s="192"/>
      <c r="AZO28" s="192"/>
      <c r="AZP28" s="192"/>
      <c r="AZQ28" s="192"/>
      <c r="AZR28" s="192"/>
      <c r="AZS28" s="192"/>
      <c r="AZT28" s="192"/>
      <c r="AZU28" s="192"/>
      <c r="AZV28" s="192"/>
      <c r="AZW28" s="192"/>
      <c r="AZX28" s="192"/>
      <c r="AZY28" s="192"/>
      <c r="AZZ28" s="192"/>
      <c r="BAA28" s="192"/>
      <c r="BAB28" s="192"/>
      <c r="BAC28" s="192"/>
      <c r="BAD28" s="192"/>
      <c r="BAE28" s="192"/>
      <c r="BAF28" s="192"/>
      <c r="BAG28" s="192"/>
      <c r="BAH28" s="192"/>
      <c r="BAI28" s="192"/>
      <c r="BAJ28" s="192"/>
      <c r="BAK28" s="192"/>
      <c r="BAL28" s="192"/>
      <c r="BAM28" s="192"/>
      <c r="BAN28" s="192"/>
      <c r="BAO28" s="192"/>
      <c r="BAP28" s="192"/>
      <c r="BAQ28" s="192"/>
      <c r="BAR28" s="192"/>
      <c r="BAS28" s="192"/>
      <c r="BAT28" s="192"/>
      <c r="BAU28" s="192"/>
      <c r="BAV28" s="192"/>
      <c r="BAW28" s="192"/>
      <c r="BAX28" s="192"/>
      <c r="BAY28" s="192"/>
      <c r="BAZ28" s="192"/>
      <c r="BBA28" s="192"/>
      <c r="BBB28" s="192"/>
      <c r="BBC28" s="192"/>
      <c r="BBD28" s="192"/>
      <c r="BBE28" s="192"/>
      <c r="BBF28" s="192"/>
      <c r="BBG28" s="192"/>
      <c r="BBH28" s="192"/>
      <c r="BBI28" s="192"/>
      <c r="BBJ28" s="192"/>
      <c r="BBK28" s="192"/>
      <c r="BBL28" s="192"/>
      <c r="BBM28" s="192"/>
      <c r="BBN28" s="192"/>
      <c r="BBO28" s="192"/>
      <c r="BBP28" s="192"/>
      <c r="BBQ28" s="192"/>
      <c r="BBR28" s="192"/>
      <c r="BBS28" s="192"/>
      <c r="BBT28" s="192"/>
      <c r="BBU28" s="192"/>
      <c r="BBV28" s="192"/>
      <c r="BBW28" s="192"/>
      <c r="BBX28" s="192"/>
      <c r="BBY28" s="192"/>
      <c r="BBZ28" s="192"/>
      <c r="BCA28" s="192"/>
      <c r="BCB28" s="192"/>
      <c r="BCC28" s="192"/>
      <c r="BCD28" s="192"/>
      <c r="BCE28" s="192"/>
      <c r="BCF28" s="192"/>
      <c r="BCG28" s="192"/>
      <c r="BCH28" s="192"/>
      <c r="BCI28" s="192"/>
      <c r="BCJ28" s="192"/>
      <c r="BCK28" s="192"/>
      <c r="BCL28" s="192"/>
      <c r="BCM28" s="192"/>
      <c r="BCN28" s="192"/>
      <c r="BCO28" s="192"/>
      <c r="BCP28" s="192"/>
      <c r="BCQ28" s="192"/>
      <c r="BCR28" s="192"/>
      <c r="BCS28" s="192"/>
      <c r="BCT28" s="192"/>
      <c r="BCU28" s="192"/>
      <c r="BCV28" s="192"/>
      <c r="BCW28" s="192"/>
      <c r="BCX28" s="192"/>
      <c r="BCY28" s="192"/>
      <c r="BCZ28" s="192"/>
      <c r="BDA28" s="192"/>
      <c r="BDB28" s="192"/>
      <c r="BDC28" s="192"/>
      <c r="BDD28" s="192"/>
      <c r="BDE28" s="192"/>
      <c r="BDF28" s="192"/>
      <c r="BDG28" s="192"/>
      <c r="BDH28" s="192"/>
      <c r="BDI28" s="192"/>
      <c r="BDJ28" s="192"/>
      <c r="BDK28" s="192"/>
      <c r="BDL28" s="192"/>
      <c r="BDM28" s="192"/>
      <c r="BDN28" s="192"/>
      <c r="BDO28" s="192"/>
      <c r="BDP28" s="192"/>
      <c r="BDQ28" s="192"/>
      <c r="BDR28" s="192"/>
      <c r="BDS28" s="192"/>
      <c r="BDT28" s="192"/>
      <c r="BDU28" s="192"/>
      <c r="BDV28" s="192"/>
      <c r="BDW28" s="192"/>
      <c r="BDX28" s="192"/>
      <c r="BDY28" s="192"/>
      <c r="BDZ28" s="192"/>
      <c r="BEA28" s="192"/>
      <c r="BEB28" s="192"/>
      <c r="BEC28" s="192"/>
      <c r="BED28" s="192"/>
      <c r="BEE28" s="192"/>
      <c r="BEF28" s="192"/>
      <c r="BEG28" s="192"/>
      <c r="BEH28" s="192"/>
      <c r="BEI28" s="192"/>
      <c r="BEJ28" s="192"/>
      <c r="BEK28" s="192"/>
      <c r="BEL28" s="192"/>
      <c r="BEM28" s="192"/>
      <c r="BEN28" s="192"/>
      <c r="BEO28" s="192"/>
      <c r="BEP28" s="192"/>
      <c r="BEQ28" s="192"/>
      <c r="BER28" s="192"/>
      <c r="BES28" s="192"/>
      <c r="BET28" s="192"/>
      <c r="BEU28" s="192"/>
      <c r="BEV28" s="192"/>
      <c r="BEW28" s="192"/>
      <c r="BEX28" s="192"/>
      <c r="BEY28" s="192"/>
      <c r="BEZ28" s="192"/>
      <c r="BFA28" s="192"/>
      <c r="BFB28" s="192"/>
      <c r="BFC28" s="192"/>
      <c r="BFD28" s="192"/>
      <c r="BFE28" s="192"/>
      <c r="BFF28" s="192"/>
      <c r="BFG28" s="192"/>
      <c r="BFH28" s="192"/>
      <c r="BFI28" s="192"/>
      <c r="BFJ28" s="192"/>
      <c r="BFK28" s="192"/>
      <c r="BFL28" s="192"/>
      <c r="BFM28" s="192"/>
      <c r="BFN28" s="192"/>
      <c r="BFO28" s="192"/>
      <c r="BFP28" s="192"/>
      <c r="BFQ28" s="192"/>
      <c r="BFR28" s="192"/>
      <c r="BFS28" s="192"/>
      <c r="BFT28" s="192"/>
      <c r="BFU28" s="192"/>
      <c r="BFV28" s="192"/>
      <c r="BFW28" s="192"/>
      <c r="BFX28" s="192"/>
      <c r="BFY28" s="192"/>
      <c r="BFZ28" s="192"/>
      <c r="BGA28" s="192"/>
      <c r="BGB28" s="192"/>
      <c r="BGC28" s="192"/>
      <c r="BGD28" s="192"/>
      <c r="BGE28" s="192"/>
      <c r="BGF28" s="192"/>
      <c r="BGG28" s="192"/>
      <c r="BGH28" s="192"/>
      <c r="BGI28" s="192"/>
      <c r="BGJ28" s="192"/>
      <c r="BGK28" s="192"/>
      <c r="BGL28" s="192"/>
      <c r="BGM28" s="192"/>
      <c r="BGN28" s="192"/>
      <c r="BGO28" s="192"/>
      <c r="BGP28" s="192"/>
      <c r="BGQ28" s="192"/>
      <c r="BGR28" s="192"/>
      <c r="BGS28" s="192"/>
      <c r="BGT28" s="192"/>
      <c r="BGU28" s="192"/>
      <c r="BGV28" s="192"/>
      <c r="BGW28" s="192"/>
      <c r="BGX28" s="192"/>
      <c r="BGY28" s="192"/>
      <c r="BGZ28" s="192"/>
      <c r="BHA28" s="192"/>
      <c r="BHB28" s="192"/>
      <c r="BHC28" s="192"/>
      <c r="BHD28" s="192"/>
      <c r="BHE28" s="192"/>
      <c r="BHF28" s="192"/>
      <c r="BHG28" s="192"/>
      <c r="BHH28" s="192"/>
      <c r="BHI28" s="192"/>
      <c r="BHJ28" s="192"/>
      <c r="BHK28" s="192"/>
      <c r="BHL28" s="192"/>
      <c r="BHM28" s="192"/>
      <c r="BHN28" s="192"/>
      <c r="BHO28" s="192"/>
      <c r="BHP28" s="192"/>
      <c r="BHQ28" s="192"/>
      <c r="BHR28" s="192"/>
      <c r="BHS28" s="192"/>
      <c r="BHT28" s="192"/>
      <c r="BHU28" s="192"/>
      <c r="BHV28" s="192"/>
      <c r="BHW28" s="192"/>
      <c r="BHX28" s="192"/>
      <c r="BHY28" s="192"/>
      <c r="BHZ28" s="192"/>
      <c r="BIA28" s="192"/>
      <c r="BIB28" s="192"/>
      <c r="BIC28" s="192"/>
      <c r="BID28" s="192"/>
      <c r="BIE28" s="192"/>
      <c r="BIF28" s="192"/>
      <c r="BIG28" s="192"/>
      <c r="BIH28" s="192"/>
      <c r="BII28" s="192"/>
      <c r="BIJ28" s="192"/>
      <c r="BIK28" s="192"/>
      <c r="BIL28" s="192"/>
      <c r="BIM28" s="192"/>
      <c r="BIN28" s="192"/>
      <c r="BIO28" s="192"/>
      <c r="BIP28" s="192"/>
      <c r="BIQ28" s="192"/>
      <c r="BIR28" s="192"/>
      <c r="BIS28" s="192"/>
      <c r="BIT28" s="192"/>
      <c r="BIU28" s="192"/>
      <c r="BIV28" s="192"/>
      <c r="BIW28" s="192"/>
      <c r="BIX28" s="192"/>
      <c r="BIY28" s="192"/>
      <c r="BIZ28" s="192"/>
      <c r="BJA28" s="192"/>
      <c r="BJB28" s="192"/>
      <c r="BJC28" s="192"/>
      <c r="BJD28" s="192"/>
      <c r="BJE28" s="192"/>
      <c r="BJF28" s="192"/>
      <c r="BJG28" s="192"/>
      <c r="BJH28" s="192"/>
      <c r="BJI28" s="192"/>
      <c r="BJJ28" s="192"/>
      <c r="BJK28" s="192"/>
      <c r="BJL28" s="192"/>
      <c r="BJM28" s="192"/>
      <c r="BJN28" s="192"/>
      <c r="BJO28" s="192"/>
      <c r="BJP28" s="192"/>
      <c r="BJQ28" s="192"/>
      <c r="BJR28" s="192"/>
      <c r="BJS28" s="192"/>
      <c r="BJT28" s="192"/>
      <c r="BJU28" s="192"/>
      <c r="BJV28" s="192"/>
      <c r="BJW28" s="192"/>
      <c r="BJX28" s="192"/>
      <c r="BJY28" s="192"/>
      <c r="BJZ28" s="192"/>
      <c r="BKA28" s="192"/>
      <c r="BKB28" s="192"/>
      <c r="BKC28" s="192"/>
      <c r="BKD28" s="192"/>
      <c r="BKE28" s="192"/>
      <c r="BKF28" s="192"/>
      <c r="BKG28" s="192"/>
      <c r="BKH28" s="192"/>
      <c r="BKI28" s="192"/>
      <c r="BKJ28" s="192"/>
      <c r="BKK28" s="192"/>
      <c r="BKL28" s="192"/>
      <c r="BKM28" s="192"/>
      <c r="BKN28" s="192"/>
      <c r="BKO28" s="192"/>
      <c r="BKP28" s="192"/>
      <c r="BKQ28" s="192"/>
      <c r="BKR28" s="192"/>
      <c r="BKS28" s="192"/>
      <c r="BKT28" s="192"/>
      <c r="BKU28" s="192"/>
      <c r="BKV28" s="192"/>
      <c r="BKW28" s="192"/>
      <c r="BKX28" s="192"/>
      <c r="BKY28" s="192"/>
      <c r="BKZ28" s="192"/>
      <c r="BLA28" s="192"/>
      <c r="BLB28" s="192"/>
      <c r="BLC28" s="192"/>
      <c r="BLD28" s="192"/>
      <c r="BLE28" s="192"/>
      <c r="BLF28" s="192"/>
      <c r="BLG28" s="192"/>
      <c r="BLH28" s="192"/>
      <c r="BLI28" s="192"/>
      <c r="BLJ28" s="192"/>
      <c r="BLK28" s="192"/>
      <c r="BLL28" s="192"/>
      <c r="BLM28" s="192"/>
      <c r="BLN28" s="192"/>
      <c r="BLO28" s="192"/>
      <c r="BLP28" s="192"/>
      <c r="BLQ28" s="192"/>
      <c r="BLR28" s="192"/>
      <c r="BLS28" s="192"/>
      <c r="BLT28" s="192"/>
      <c r="BLU28" s="192"/>
      <c r="BLV28" s="192"/>
      <c r="BLW28" s="192"/>
      <c r="BLX28" s="192"/>
      <c r="BLY28" s="192"/>
      <c r="BLZ28" s="192"/>
      <c r="BMA28" s="192"/>
      <c r="BMB28" s="192"/>
      <c r="BMC28" s="192"/>
      <c r="BMD28" s="192"/>
      <c r="BME28" s="192"/>
      <c r="BMF28" s="192"/>
      <c r="BMG28" s="192"/>
      <c r="BMH28" s="192"/>
      <c r="BMI28" s="192"/>
      <c r="BMJ28" s="192"/>
      <c r="BMK28" s="192"/>
      <c r="BML28" s="192"/>
      <c r="BMM28" s="192"/>
      <c r="BMN28" s="192"/>
      <c r="BMO28" s="192"/>
      <c r="BMP28" s="192"/>
      <c r="BMQ28" s="192"/>
      <c r="BMR28" s="192"/>
      <c r="BMS28" s="192"/>
      <c r="BMT28" s="192"/>
      <c r="BMU28" s="192"/>
      <c r="BMV28" s="192"/>
      <c r="BMW28" s="192"/>
      <c r="BMX28" s="192"/>
      <c r="BMY28" s="192"/>
      <c r="BMZ28" s="192"/>
      <c r="BNA28" s="192"/>
      <c r="BNB28" s="192"/>
      <c r="BNC28" s="192"/>
      <c r="BND28" s="192"/>
      <c r="BNE28" s="192"/>
      <c r="BNF28" s="192"/>
      <c r="BNG28" s="192"/>
      <c r="BNH28" s="192"/>
      <c r="BNI28" s="192"/>
      <c r="BNJ28" s="192"/>
      <c r="BNK28" s="192"/>
      <c r="BNL28" s="192"/>
      <c r="BNM28" s="192"/>
      <c r="BNN28" s="192"/>
      <c r="BNO28" s="192"/>
      <c r="BNP28" s="192"/>
      <c r="BNQ28" s="192"/>
      <c r="BNR28" s="192"/>
      <c r="BNS28" s="192"/>
      <c r="BNT28" s="192"/>
      <c r="BNU28" s="192"/>
      <c r="BNV28" s="192"/>
      <c r="BNW28" s="192"/>
      <c r="BNX28" s="192"/>
      <c r="BNY28" s="192"/>
      <c r="BNZ28" s="192"/>
      <c r="BOA28" s="192"/>
      <c r="BOB28" s="192"/>
      <c r="BOC28" s="192"/>
      <c r="BOD28" s="192"/>
      <c r="BOE28" s="192"/>
      <c r="BOF28" s="192"/>
      <c r="BOG28" s="192"/>
      <c r="BOH28" s="192"/>
      <c r="BOI28" s="192"/>
      <c r="BOJ28" s="192"/>
      <c r="BOK28" s="192"/>
      <c r="BOL28" s="192"/>
      <c r="BOM28" s="192"/>
      <c r="BON28" s="192"/>
      <c r="BOO28" s="192"/>
      <c r="BOP28" s="192"/>
      <c r="BOQ28" s="192"/>
      <c r="BOR28" s="192"/>
      <c r="BOS28" s="192"/>
      <c r="BOT28" s="192"/>
      <c r="BOU28" s="192"/>
      <c r="BOV28" s="192"/>
      <c r="BOW28" s="192"/>
      <c r="BOX28" s="192"/>
      <c r="BOY28" s="192"/>
      <c r="BOZ28" s="192"/>
      <c r="BPA28" s="192"/>
      <c r="BPB28" s="192"/>
      <c r="BPC28" s="192"/>
      <c r="BPD28" s="192"/>
      <c r="BPE28" s="192"/>
      <c r="BPF28" s="192"/>
      <c r="BPG28" s="192"/>
      <c r="BPH28" s="192"/>
      <c r="BPI28" s="192"/>
      <c r="BPJ28" s="192"/>
      <c r="BPK28" s="192"/>
      <c r="BPL28" s="192"/>
      <c r="BPM28" s="192"/>
      <c r="BPN28" s="192"/>
      <c r="BPO28" s="192"/>
      <c r="BPP28" s="192"/>
      <c r="BPQ28" s="192"/>
      <c r="BPR28" s="192"/>
      <c r="BPS28" s="192"/>
      <c r="BPT28" s="192"/>
      <c r="BPU28" s="192"/>
      <c r="BPV28" s="192"/>
      <c r="BPW28" s="192"/>
      <c r="BPX28" s="192"/>
      <c r="BPY28" s="192"/>
      <c r="BPZ28" s="192"/>
      <c r="BQA28" s="192"/>
      <c r="BQB28" s="192"/>
      <c r="BQC28" s="192"/>
      <c r="BQD28" s="192"/>
      <c r="BQE28" s="192"/>
      <c r="BQF28" s="192"/>
      <c r="BQG28" s="192"/>
      <c r="BQH28" s="192"/>
      <c r="BQI28" s="192"/>
      <c r="BQJ28" s="192"/>
      <c r="BQK28" s="192"/>
      <c r="BQL28" s="192"/>
      <c r="BQM28" s="192"/>
      <c r="BQN28" s="192"/>
      <c r="BQO28" s="192"/>
      <c r="BQP28" s="192"/>
      <c r="BQQ28" s="192"/>
      <c r="BQR28" s="192"/>
      <c r="BQS28" s="192"/>
      <c r="BQT28" s="192"/>
      <c r="BQU28" s="192"/>
      <c r="BQV28" s="192"/>
      <c r="BQW28" s="192"/>
      <c r="BQX28" s="192"/>
      <c r="BQY28" s="192"/>
      <c r="BQZ28" s="192"/>
      <c r="BRA28" s="192"/>
      <c r="BRB28" s="192"/>
      <c r="BRC28" s="192"/>
      <c r="BRD28" s="192"/>
      <c r="BRE28" s="192"/>
      <c r="BRF28" s="192"/>
      <c r="BRG28" s="192"/>
      <c r="BRH28" s="192"/>
      <c r="BRI28" s="192"/>
      <c r="BRJ28" s="192"/>
      <c r="BRK28" s="192"/>
      <c r="BRL28" s="192"/>
      <c r="BRM28" s="192"/>
      <c r="BRN28" s="192"/>
      <c r="BRO28" s="192"/>
      <c r="BRP28" s="192"/>
      <c r="BRQ28" s="192"/>
      <c r="BRR28" s="192"/>
      <c r="BRS28" s="192"/>
      <c r="BRT28" s="192"/>
      <c r="BRU28" s="192"/>
      <c r="BRV28" s="192"/>
      <c r="BRW28" s="192"/>
      <c r="BRX28" s="192"/>
      <c r="BRY28" s="192"/>
      <c r="BRZ28" s="192"/>
      <c r="BSA28" s="192"/>
      <c r="BSB28" s="192"/>
      <c r="BSC28" s="192"/>
      <c r="BSD28" s="192"/>
      <c r="BSE28" s="192"/>
      <c r="BSF28" s="192"/>
      <c r="BSG28" s="192"/>
      <c r="BSH28" s="192"/>
      <c r="BSI28" s="192"/>
      <c r="BSJ28" s="192"/>
      <c r="BSK28" s="192"/>
      <c r="BSL28" s="192"/>
      <c r="BSM28" s="192"/>
      <c r="BSN28" s="192"/>
      <c r="BSO28" s="192"/>
      <c r="BSP28" s="192"/>
      <c r="BSQ28" s="192"/>
      <c r="BSR28" s="192"/>
      <c r="BSS28" s="192"/>
      <c r="BST28" s="192"/>
      <c r="BSU28" s="192"/>
      <c r="BSV28" s="192"/>
      <c r="BSW28" s="192"/>
      <c r="BSX28" s="192"/>
      <c r="BSY28" s="192"/>
      <c r="BSZ28" s="192"/>
      <c r="BTA28" s="192"/>
      <c r="BTB28" s="192"/>
      <c r="BTC28" s="192"/>
      <c r="BTD28" s="192"/>
      <c r="BTE28" s="192"/>
      <c r="BTF28" s="192"/>
      <c r="BTG28" s="192"/>
      <c r="BTH28" s="192"/>
      <c r="BTI28" s="192"/>
      <c r="BTJ28" s="192"/>
      <c r="BTK28" s="192"/>
      <c r="BTL28" s="192"/>
      <c r="BTM28" s="192"/>
      <c r="BTN28" s="192"/>
      <c r="BTO28" s="192"/>
      <c r="BTP28" s="192"/>
      <c r="BTQ28" s="192"/>
      <c r="BTR28" s="192"/>
      <c r="BTS28" s="192"/>
      <c r="BTT28" s="192"/>
      <c r="BTU28" s="192"/>
      <c r="BTV28" s="192"/>
      <c r="BTW28" s="192"/>
      <c r="BTX28" s="192"/>
      <c r="BTY28" s="192"/>
      <c r="BTZ28" s="192"/>
      <c r="BUA28" s="192"/>
      <c r="BUB28" s="192"/>
      <c r="BUC28" s="192"/>
      <c r="BUD28" s="192"/>
      <c r="BUE28" s="192"/>
      <c r="BUF28" s="192"/>
      <c r="BUG28" s="192"/>
      <c r="BUH28" s="192"/>
      <c r="BUI28" s="192"/>
      <c r="BUJ28" s="192"/>
      <c r="BUK28" s="192"/>
      <c r="BUL28" s="192"/>
      <c r="BUM28" s="192"/>
      <c r="BUN28" s="192"/>
      <c r="BUO28" s="192"/>
      <c r="BUP28" s="192"/>
      <c r="BUQ28" s="192"/>
      <c r="BUR28" s="192"/>
      <c r="BUS28" s="192"/>
      <c r="BUT28" s="192"/>
      <c r="BUU28" s="192"/>
      <c r="BUV28" s="192"/>
      <c r="BUW28" s="192"/>
      <c r="BUX28" s="192"/>
      <c r="BUY28" s="192"/>
      <c r="BUZ28" s="192"/>
      <c r="BVA28" s="192"/>
      <c r="BVB28" s="192"/>
      <c r="BVC28" s="192"/>
      <c r="BVD28" s="192"/>
      <c r="BVE28" s="192"/>
      <c r="BVF28" s="192"/>
      <c r="BVG28" s="192"/>
      <c r="BVH28" s="192"/>
      <c r="BVI28" s="192"/>
      <c r="BVJ28" s="192"/>
      <c r="BVK28" s="192"/>
      <c r="BVL28" s="192"/>
      <c r="BVM28" s="192"/>
      <c r="BVN28" s="192"/>
      <c r="BVO28" s="192"/>
      <c r="BVP28" s="192"/>
      <c r="BVQ28" s="192"/>
      <c r="BVR28" s="192"/>
      <c r="BVS28" s="192"/>
      <c r="BVT28" s="192"/>
      <c r="BVU28" s="192"/>
      <c r="BVV28" s="192"/>
      <c r="BVW28" s="192"/>
      <c r="BVX28" s="192"/>
      <c r="BVY28" s="192"/>
      <c r="BVZ28" s="192"/>
      <c r="BWA28" s="192"/>
      <c r="BWB28" s="192"/>
      <c r="BWC28" s="192"/>
      <c r="BWD28" s="192"/>
      <c r="BWE28" s="192"/>
      <c r="BWF28" s="192"/>
      <c r="BWG28" s="192"/>
      <c r="BWH28" s="192"/>
      <c r="BWI28" s="192"/>
      <c r="BWJ28" s="192"/>
      <c r="BWK28" s="192"/>
      <c r="BWL28" s="192"/>
      <c r="BWM28" s="192"/>
      <c r="BWN28" s="192"/>
      <c r="BWO28" s="192"/>
      <c r="BWP28" s="192"/>
      <c r="BWQ28" s="192"/>
      <c r="BWR28" s="192"/>
      <c r="BWS28" s="192"/>
      <c r="BWT28" s="192"/>
      <c r="BWU28" s="192"/>
      <c r="BWV28" s="192"/>
      <c r="BWW28" s="192"/>
      <c r="BWX28" s="192"/>
      <c r="BWY28" s="192"/>
      <c r="BWZ28" s="192"/>
      <c r="BXA28" s="192"/>
      <c r="BXB28" s="192"/>
      <c r="BXC28" s="192"/>
      <c r="BXD28" s="192"/>
      <c r="BXE28" s="192"/>
      <c r="BXF28" s="192"/>
      <c r="BXG28" s="192"/>
      <c r="BXH28" s="192"/>
      <c r="BXI28" s="192"/>
      <c r="BXJ28" s="192"/>
      <c r="BXK28" s="192"/>
      <c r="BXL28" s="192"/>
      <c r="BXM28" s="192"/>
      <c r="BXN28" s="192"/>
      <c r="BXO28" s="192"/>
      <c r="BXP28" s="192"/>
      <c r="BXQ28" s="192"/>
      <c r="BXR28" s="192"/>
      <c r="BXS28" s="192"/>
      <c r="BXT28" s="192"/>
      <c r="BXU28" s="192"/>
      <c r="BXV28" s="192"/>
      <c r="BXW28" s="192"/>
      <c r="BXX28" s="192"/>
      <c r="BXY28" s="192"/>
      <c r="BXZ28" s="192"/>
      <c r="BYA28" s="192"/>
      <c r="BYB28" s="192"/>
      <c r="BYC28" s="192"/>
      <c r="BYD28" s="192"/>
      <c r="BYE28" s="192"/>
      <c r="BYF28" s="192"/>
      <c r="BYG28" s="192"/>
      <c r="BYH28" s="192"/>
      <c r="BYI28" s="192"/>
      <c r="BYJ28" s="192"/>
      <c r="BYK28" s="192"/>
      <c r="BYL28" s="192"/>
      <c r="BYM28" s="192"/>
      <c r="BYN28" s="192"/>
      <c r="BYO28" s="192"/>
      <c r="BYP28" s="192"/>
      <c r="BYQ28" s="192"/>
      <c r="BYR28" s="192"/>
      <c r="BYS28" s="192"/>
      <c r="BYT28" s="192"/>
      <c r="BYU28" s="192"/>
      <c r="BYV28" s="192"/>
      <c r="BYW28" s="192"/>
      <c r="BYX28" s="192"/>
      <c r="BYY28" s="192"/>
      <c r="BYZ28" s="192"/>
      <c r="BZA28" s="192"/>
      <c r="BZB28" s="192"/>
      <c r="BZC28" s="192"/>
      <c r="BZD28" s="192"/>
      <c r="BZE28" s="192"/>
      <c r="BZF28" s="192"/>
      <c r="BZG28" s="192"/>
      <c r="BZH28" s="192"/>
      <c r="BZI28" s="192"/>
      <c r="BZJ28" s="192"/>
      <c r="BZK28" s="192"/>
      <c r="BZL28" s="192"/>
      <c r="BZM28" s="192"/>
      <c r="BZN28" s="192"/>
      <c r="BZO28" s="192"/>
      <c r="BZP28" s="192"/>
      <c r="BZQ28" s="192"/>
      <c r="BZR28" s="192"/>
      <c r="BZS28" s="192"/>
      <c r="BZT28" s="192"/>
      <c r="BZU28" s="192"/>
      <c r="BZV28" s="192"/>
      <c r="BZW28" s="192"/>
      <c r="BZX28" s="192"/>
      <c r="BZY28" s="192"/>
      <c r="BZZ28" s="192"/>
      <c r="CAA28" s="192"/>
      <c r="CAB28" s="192"/>
      <c r="CAC28" s="192"/>
      <c r="CAD28" s="192"/>
      <c r="CAE28" s="192"/>
      <c r="CAF28" s="192"/>
      <c r="CAG28" s="192"/>
      <c r="CAH28" s="192"/>
      <c r="CAI28" s="192"/>
      <c r="CAJ28" s="192"/>
      <c r="CAK28" s="192"/>
      <c r="CAL28" s="192"/>
      <c r="CAM28" s="192"/>
      <c r="CAN28" s="192"/>
      <c r="CAO28" s="192"/>
      <c r="CAP28" s="192"/>
      <c r="CAQ28" s="192"/>
      <c r="CAR28" s="192"/>
      <c r="CAS28" s="192"/>
      <c r="CAT28" s="192"/>
      <c r="CAU28" s="192"/>
      <c r="CAV28" s="192"/>
      <c r="CAW28" s="192"/>
      <c r="CAX28" s="192"/>
      <c r="CAY28" s="192"/>
      <c r="CAZ28" s="192"/>
      <c r="CBA28" s="192"/>
      <c r="CBB28" s="192"/>
      <c r="CBC28" s="192"/>
      <c r="CBD28" s="192"/>
      <c r="CBE28" s="192"/>
      <c r="CBF28" s="192"/>
      <c r="CBG28" s="192"/>
      <c r="CBH28" s="192"/>
      <c r="CBI28" s="192"/>
      <c r="CBJ28" s="192"/>
      <c r="CBK28" s="192"/>
      <c r="CBL28" s="192"/>
      <c r="CBM28" s="192"/>
      <c r="CBN28" s="192"/>
      <c r="CBO28" s="192"/>
      <c r="CBP28" s="192"/>
      <c r="CBQ28" s="192"/>
      <c r="CBR28" s="192"/>
      <c r="CBS28" s="192"/>
      <c r="CBT28" s="192"/>
      <c r="CBU28" s="192"/>
      <c r="CBV28" s="192"/>
      <c r="CBW28" s="192"/>
      <c r="CBX28" s="192"/>
      <c r="CBY28" s="192"/>
      <c r="CBZ28" s="192"/>
      <c r="CCA28" s="192"/>
      <c r="CCB28" s="192"/>
      <c r="CCC28" s="192"/>
      <c r="CCD28" s="192"/>
      <c r="CCE28" s="192"/>
      <c r="CCF28" s="192"/>
      <c r="CCG28" s="192"/>
      <c r="CCH28" s="192"/>
      <c r="CCI28" s="192"/>
      <c r="CCJ28" s="192"/>
      <c r="CCK28" s="192"/>
      <c r="CCL28" s="192"/>
      <c r="CCM28" s="192"/>
      <c r="CCN28" s="192"/>
      <c r="CCO28" s="192"/>
      <c r="CCP28" s="192"/>
      <c r="CCQ28" s="192"/>
      <c r="CCR28" s="192"/>
      <c r="CCS28" s="192"/>
      <c r="CCT28" s="192"/>
      <c r="CCU28" s="192"/>
      <c r="CCV28" s="192"/>
      <c r="CCW28" s="192"/>
      <c r="CCX28" s="192"/>
      <c r="CCY28" s="192"/>
      <c r="CCZ28" s="192"/>
      <c r="CDA28" s="192"/>
      <c r="CDB28" s="192"/>
      <c r="CDC28" s="192"/>
      <c r="CDD28" s="192"/>
      <c r="CDE28" s="192"/>
      <c r="CDF28" s="192"/>
      <c r="CDG28" s="192"/>
      <c r="CDH28" s="192"/>
      <c r="CDI28" s="192"/>
      <c r="CDJ28" s="192"/>
      <c r="CDK28" s="192"/>
      <c r="CDL28" s="192"/>
      <c r="CDM28" s="192"/>
      <c r="CDN28" s="192"/>
      <c r="CDO28" s="192"/>
      <c r="CDP28" s="192"/>
      <c r="CDQ28" s="192"/>
      <c r="CDR28" s="192"/>
      <c r="CDS28" s="192"/>
      <c r="CDT28" s="192"/>
      <c r="CDU28" s="192"/>
      <c r="CDV28" s="192"/>
      <c r="CDW28" s="192"/>
      <c r="CDX28" s="192"/>
      <c r="CDY28" s="192"/>
      <c r="CDZ28" s="192"/>
      <c r="CEA28" s="192"/>
      <c r="CEB28" s="192"/>
      <c r="CEC28" s="192"/>
      <c r="CED28" s="192"/>
      <c r="CEE28" s="192"/>
      <c r="CEF28" s="192"/>
      <c r="CEG28" s="192"/>
      <c r="CEH28" s="192"/>
      <c r="CEI28" s="192"/>
      <c r="CEJ28" s="192"/>
      <c r="CEK28" s="192"/>
      <c r="CEL28" s="192"/>
      <c r="CEM28" s="192"/>
      <c r="CEN28" s="192"/>
      <c r="CEO28" s="192"/>
      <c r="CEP28" s="192"/>
      <c r="CEQ28" s="192"/>
      <c r="CER28" s="192"/>
      <c r="CES28" s="192"/>
      <c r="CET28" s="192"/>
      <c r="CEU28" s="192"/>
      <c r="CEV28" s="192"/>
      <c r="CEW28" s="192"/>
      <c r="CEX28" s="192"/>
      <c r="CEY28" s="192"/>
      <c r="CEZ28" s="192"/>
      <c r="CFA28" s="192"/>
      <c r="CFB28" s="192"/>
      <c r="CFC28" s="192"/>
      <c r="CFD28" s="192"/>
      <c r="CFE28" s="192"/>
      <c r="CFF28" s="192"/>
      <c r="CFG28" s="192"/>
      <c r="CFH28" s="192"/>
      <c r="CFI28" s="192"/>
      <c r="CFJ28" s="192"/>
      <c r="CFK28" s="192"/>
      <c r="CFL28" s="192"/>
      <c r="CFM28" s="192"/>
      <c r="CFN28" s="192"/>
      <c r="CFO28" s="192"/>
      <c r="CFP28" s="192"/>
      <c r="CFQ28" s="192"/>
      <c r="CFR28" s="192"/>
      <c r="CFS28" s="192"/>
      <c r="CFT28" s="192"/>
      <c r="CFU28" s="192"/>
      <c r="CFV28" s="192"/>
      <c r="CFW28" s="192"/>
      <c r="CFX28" s="192"/>
      <c r="CFY28" s="192"/>
      <c r="CFZ28" s="192"/>
      <c r="CGA28" s="192"/>
      <c r="CGB28" s="192"/>
      <c r="CGC28" s="192"/>
      <c r="CGD28" s="192"/>
      <c r="CGE28" s="192"/>
      <c r="CGF28" s="192"/>
      <c r="CGG28" s="192"/>
      <c r="CGH28" s="192"/>
      <c r="CGI28" s="192"/>
      <c r="CGJ28" s="192"/>
      <c r="CGK28" s="192"/>
      <c r="CGL28" s="192"/>
      <c r="CGM28" s="192"/>
      <c r="CGN28" s="192"/>
      <c r="CGO28" s="192"/>
      <c r="CGP28" s="192"/>
      <c r="CGQ28" s="192"/>
      <c r="CGR28" s="192"/>
      <c r="CGS28" s="192"/>
      <c r="CGT28" s="192"/>
      <c r="CGU28" s="192"/>
      <c r="CGV28" s="192"/>
      <c r="CGW28" s="192"/>
      <c r="CGX28" s="192"/>
      <c r="CGY28" s="192"/>
      <c r="CGZ28" s="192"/>
      <c r="CHA28" s="192"/>
      <c r="CHB28" s="192"/>
      <c r="CHC28" s="192"/>
      <c r="CHD28" s="192"/>
      <c r="CHE28" s="192"/>
      <c r="CHF28" s="192"/>
      <c r="CHG28" s="192"/>
      <c r="CHH28" s="192"/>
      <c r="CHI28" s="192"/>
      <c r="CHJ28" s="192"/>
      <c r="CHK28" s="192"/>
      <c r="CHL28" s="192"/>
      <c r="CHM28" s="192"/>
      <c r="CHN28" s="192"/>
      <c r="CHO28" s="192"/>
      <c r="CHP28" s="192"/>
      <c r="CHQ28" s="192"/>
      <c r="CHR28" s="192"/>
      <c r="CHS28" s="192"/>
      <c r="CHT28" s="192"/>
      <c r="CHU28" s="192"/>
      <c r="CHV28" s="192"/>
      <c r="CHW28" s="192"/>
      <c r="CHX28" s="192"/>
      <c r="CHY28" s="192"/>
      <c r="CHZ28" s="192"/>
      <c r="CIA28" s="192"/>
      <c r="CIB28" s="192"/>
      <c r="CIC28" s="192"/>
      <c r="CID28" s="192"/>
      <c r="CIE28" s="192"/>
      <c r="CIF28" s="192"/>
      <c r="CIG28" s="192"/>
      <c r="CIH28" s="192"/>
      <c r="CII28" s="192"/>
      <c r="CIJ28" s="192"/>
      <c r="CIK28" s="192"/>
      <c r="CIL28" s="192"/>
      <c r="CIM28" s="192"/>
      <c r="CIN28" s="192"/>
      <c r="CIO28" s="192"/>
      <c r="CIP28" s="192"/>
      <c r="CIQ28" s="192"/>
      <c r="CIR28" s="192"/>
      <c r="CIS28" s="192"/>
      <c r="CIT28" s="192"/>
      <c r="CIU28" s="192"/>
      <c r="CIV28" s="192"/>
      <c r="CIW28" s="192"/>
      <c r="CIX28" s="192"/>
      <c r="CIY28" s="192"/>
      <c r="CIZ28" s="192"/>
      <c r="CJA28" s="192"/>
      <c r="CJB28" s="192"/>
      <c r="CJC28" s="192"/>
      <c r="CJD28" s="192"/>
      <c r="CJE28" s="192"/>
      <c r="CJF28" s="192"/>
      <c r="CJG28" s="192"/>
      <c r="CJH28" s="192"/>
      <c r="CJI28" s="192"/>
      <c r="CJJ28" s="192"/>
      <c r="CJK28" s="192"/>
      <c r="CJL28" s="192"/>
      <c r="CJM28" s="192"/>
      <c r="CJN28" s="192"/>
      <c r="CJO28" s="192"/>
      <c r="CJP28" s="192"/>
      <c r="CJQ28" s="192"/>
      <c r="CJR28" s="192"/>
      <c r="CJS28" s="192"/>
      <c r="CJT28" s="192"/>
      <c r="CJU28" s="192"/>
      <c r="CJV28" s="192"/>
      <c r="CJW28" s="192"/>
      <c r="CJX28" s="192"/>
      <c r="CJY28" s="192"/>
      <c r="CJZ28" s="192"/>
      <c r="CKA28" s="192"/>
      <c r="CKB28" s="192"/>
      <c r="CKC28" s="192"/>
      <c r="CKD28" s="192"/>
      <c r="CKE28" s="192"/>
      <c r="CKF28" s="192"/>
      <c r="CKG28" s="192"/>
      <c r="CKH28" s="192"/>
      <c r="CKI28" s="192"/>
      <c r="CKJ28" s="192"/>
      <c r="CKK28" s="192"/>
      <c r="CKL28" s="192"/>
      <c r="CKM28" s="192"/>
      <c r="CKN28" s="192"/>
      <c r="CKO28" s="192"/>
      <c r="CKP28" s="192"/>
      <c r="CKQ28" s="192"/>
      <c r="CKR28" s="192"/>
      <c r="CKS28" s="192"/>
      <c r="CKT28" s="192"/>
      <c r="CKU28" s="192"/>
      <c r="CKV28" s="192"/>
      <c r="CKW28" s="192"/>
      <c r="CKX28" s="192"/>
      <c r="CKY28" s="192"/>
      <c r="CKZ28" s="192"/>
      <c r="CLA28" s="192"/>
      <c r="CLB28" s="192"/>
      <c r="CLC28" s="192"/>
      <c r="CLD28" s="192"/>
      <c r="CLE28" s="192"/>
      <c r="CLF28" s="192"/>
      <c r="CLG28" s="192"/>
      <c r="CLH28" s="192"/>
      <c r="CLI28" s="192"/>
      <c r="CLJ28" s="192"/>
      <c r="CLK28" s="192"/>
      <c r="CLL28" s="192"/>
      <c r="CLM28" s="192"/>
      <c r="CLN28" s="192"/>
      <c r="CLO28" s="192"/>
      <c r="CLP28" s="192"/>
      <c r="CLQ28" s="192"/>
      <c r="CLR28" s="192"/>
      <c r="CLS28" s="192"/>
      <c r="CLT28" s="192"/>
      <c r="CLU28" s="192"/>
      <c r="CLV28" s="192"/>
      <c r="CLW28" s="192"/>
      <c r="CLX28" s="192"/>
      <c r="CLY28" s="192"/>
      <c r="CLZ28" s="192"/>
      <c r="CMA28" s="192"/>
      <c r="CMB28" s="192"/>
      <c r="CMC28" s="192"/>
      <c r="CMD28" s="192"/>
      <c r="CME28" s="192"/>
      <c r="CMF28" s="192"/>
      <c r="CMG28" s="192"/>
      <c r="CMH28" s="192"/>
      <c r="CMI28" s="192"/>
      <c r="CMJ28" s="192"/>
      <c r="CMK28" s="192"/>
      <c r="CML28" s="192"/>
      <c r="CMM28" s="192"/>
      <c r="CMN28" s="192"/>
      <c r="CMO28" s="192"/>
      <c r="CMP28" s="192"/>
      <c r="CMQ28" s="192"/>
      <c r="CMR28" s="192"/>
      <c r="CMS28" s="192"/>
      <c r="CMT28" s="192"/>
      <c r="CMU28" s="192"/>
      <c r="CMV28" s="192"/>
      <c r="CMW28" s="192"/>
      <c r="CMX28" s="192"/>
      <c r="CMY28" s="192"/>
      <c r="CMZ28" s="192"/>
      <c r="CNA28" s="192"/>
      <c r="CNB28" s="192"/>
      <c r="CNC28" s="192"/>
      <c r="CND28" s="192"/>
      <c r="CNE28" s="192"/>
      <c r="CNF28" s="192"/>
      <c r="CNG28" s="192"/>
      <c r="CNH28" s="192"/>
      <c r="CNI28" s="192"/>
      <c r="CNJ28" s="192"/>
      <c r="CNK28" s="192"/>
      <c r="CNL28" s="192"/>
      <c r="CNM28" s="192"/>
      <c r="CNN28" s="192"/>
      <c r="CNO28" s="192"/>
      <c r="CNP28" s="192"/>
      <c r="CNQ28" s="192"/>
      <c r="CNR28" s="192"/>
      <c r="CNS28" s="192"/>
      <c r="CNT28" s="192"/>
      <c r="CNU28" s="192"/>
      <c r="CNV28" s="192"/>
      <c r="CNW28" s="192"/>
      <c r="CNX28" s="192"/>
      <c r="CNY28" s="192"/>
      <c r="CNZ28" s="192"/>
      <c r="COA28" s="192"/>
      <c r="COB28" s="192"/>
      <c r="COC28" s="192"/>
      <c r="COD28" s="192"/>
      <c r="COE28" s="192"/>
      <c r="COF28" s="192"/>
      <c r="COG28" s="192"/>
      <c r="COH28" s="192"/>
      <c r="COI28" s="192"/>
      <c r="COJ28" s="192"/>
      <c r="COK28" s="192"/>
      <c r="COL28" s="192"/>
      <c r="COM28" s="192"/>
      <c r="CON28" s="192"/>
      <c r="COO28" s="192"/>
      <c r="COP28" s="192"/>
      <c r="COQ28" s="192"/>
      <c r="COR28" s="192"/>
      <c r="COS28" s="192"/>
      <c r="COT28" s="192"/>
      <c r="COU28" s="192"/>
      <c r="COV28" s="192"/>
      <c r="COW28" s="192"/>
      <c r="COX28" s="192"/>
      <c r="COY28" s="192"/>
      <c r="COZ28" s="192"/>
      <c r="CPA28" s="192"/>
      <c r="CPB28" s="192"/>
      <c r="CPC28" s="192"/>
      <c r="CPD28" s="192"/>
      <c r="CPE28" s="192"/>
      <c r="CPF28" s="192"/>
      <c r="CPG28" s="192"/>
      <c r="CPH28" s="192"/>
      <c r="CPI28" s="192"/>
      <c r="CPJ28" s="192"/>
      <c r="CPK28" s="192"/>
      <c r="CPL28" s="192"/>
      <c r="CPM28" s="192"/>
      <c r="CPN28" s="192"/>
      <c r="CPO28" s="192"/>
      <c r="CPP28" s="192"/>
      <c r="CPQ28" s="192"/>
      <c r="CPR28" s="192"/>
      <c r="CPS28" s="192"/>
      <c r="CPT28" s="192"/>
      <c r="CPU28" s="192"/>
      <c r="CPV28" s="192"/>
      <c r="CPW28" s="192"/>
      <c r="CPX28" s="192"/>
      <c r="CPY28" s="192"/>
      <c r="CPZ28" s="192"/>
      <c r="CQA28" s="192"/>
      <c r="CQB28" s="192"/>
      <c r="CQC28" s="192"/>
      <c r="CQD28" s="192"/>
      <c r="CQE28" s="192"/>
      <c r="CQF28" s="192"/>
      <c r="CQG28" s="192"/>
      <c r="CQH28" s="192"/>
      <c r="CQI28" s="192"/>
      <c r="CQJ28" s="192"/>
      <c r="CQK28" s="192"/>
      <c r="CQL28" s="192"/>
      <c r="CQM28" s="192"/>
      <c r="CQN28" s="192"/>
      <c r="CQO28" s="192"/>
      <c r="CQP28" s="192"/>
      <c r="CQQ28" s="192"/>
      <c r="CQR28" s="192"/>
      <c r="CQS28" s="192"/>
      <c r="CQT28" s="192"/>
      <c r="CQU28" s="192"/>
      <c r="CQV28" s="192"/>
      <c r="CQW28" s="192"/>
      <c r="CQX28" s="192"/>
      <c r="CQY28" s="192"/>
      <c r="CQZ28" s="192"/>
      <c r="CRA28" s="192"/>
      <c r="CRB28" s="192"/>
      <c r="CRC28" s="192"/>
      <c r="CRD28" s="192"/>
      <c r="CRE28" s="192"/>
      <c r="CRF28" s="192"/>
      <c r="CRG28" s="192"/>
      <c r="CRH28" s="192"/>
      <c r="CRI28" s="192"/>
      <c r="CRJ28" s="192"/>
      <c r="CRK28" s="192"/>
      <c r="CRL28" s="192"/>
      <c r="CRM28" s="192"/>
      <c r="CRN28" s="192"/>
      <c r="CRO28" s="192"/>
      <c r="CRP28" s="192"/>
      <c r="CRQ28" s="192"/>
      <c r="CRR28" s="192"/>
      <c r="CRS28" s="192"/>
      <c r="CRT28" s="192"/>
      <c r="CRU28" s="192"/>
      <c r="CRV28" s="192"/>
      <c r="CRW28" s="192"/>
      <c r="CRX28" s="192"/>
      <c r="CRY28" s="192"/>
      <c r="CRZ28" s="192"/>
      <c r="CSA28" s="192"/>
      <c r="CSB28" s="192"/>
      <c r="CSC28" s="192"/>
      <c r="CSD28" s="192"/>
      <c r="CSE28" s="192"/>
      <c r="CSF28" s="192"/>
      <c r="CSG28" s="192"/>
      <c r="CSH28" s="192"/>
      <c r="CSI28" s="192"/>
      <c r="CSJ28" s="192"/>
      <c r="CSK28" s="192"/>
      <c r="CSL28" s="192"/>
      <c r="CSM28" s="192"/>
      <c r="CSN28" s="192"/>
      <c r="CSO28" s="192"/>
      <c r="CSP28" s="192"/>
      <c r="CSQ28" s="192"/>
      <c r="CSR28" s="192"/>
      <c r="CSS28" s="192"/>
      <c r="CST28" s="192"/>
      <c r="CSU28" s="192"/>
      <c r="CSV28" s="192"/>
      <c r="CSW28" s="192"/>
      <c r="CSX28" s="192"/>
      <c r="CSY28" s="192"/>
      <c r="CSZ28" s="192"/>
      <c r="CTA28" s="192"/>
      <c r="CTB28" s="192"/>
      <c r="CTC28" s="192"/>
      <c r="CTD28" s="192"/>
      <c r="CTE28" s="192"/>
      <c r="CTF28" s="192"/>
      <c r="CTG28" s="192"/>
      <c r="CTH28" s="192"/>
      <c r="CTI28" s="192"/>
      <c r="CTJ28" s="192"/>
      <c r="CTK28" s="192"/>
      <c r="CTL28" s="192"/>
      <c r="CTM28" s="192"/>
      <c r="CTN28" s="192"/>
      <c r="CTO28" s="192"/>
      <c r="CTP28" s="192"/>
      <c r="CTQ28" s="192"/>
      <c r="CTR28" s="192"/>
      <c r="CTS28" s="192"/>
      <c r="CTT28" s="192"/>
      <c r="CTU28" s="192"/>
      <c r="CTV28" s="192"/>
      <c r="CTW28" s="192"/>
      <c r="CTX28" s="192"/>
      <c r="CTY28" s="192"/>
      <c r="CTZ28" s="192"/>
      <c r="CUA28" s="192"/>
      <c r="CUB28" s="192"/>
      <c r="CUC28" s="192"/>
      <c r="CUD28" s="192"/>
      <c r="CUE28" s="192"/>
      <c r="CUF28" s="192"/>
      <c r="CUG28" s="192"/>
      <c r="CUH28" s="192"/>
      <c r="CUI28" s="192"/>
      <c r="CUJ28" s="192"/>
      <c r="CUK28" s="192"/>
      <c r="CUL28" s="192"/>
      <c r="CUM28" s="192"/>
      <c r="CUN28" s="192"/>
      <c r="CUO28" s="192"/>
      <c r="CUP28" s="192"/>
      <c r="CUQ28" s="192"/>
      <c r="CUR28" s="192"/>
      <c r="CUS28" s="192"/>
      <c r="CUT28" s="192"/>
      <c r="CUU28" s="192"/>
      <c r="CUV28" s="192"/>
      <c r="CUW28" s="192"/>
      <c r="CUX28" s="192"/>
      <c r="CUY28" s="192"/>
      <c r="CUZ28" s="192"/>
      <c r="CVA28" s="192"/>
      <c r="CVB28" s="192"/>
      <c r="CVC28" s="192"/>
      <c r="CVD28" s="192"/>
      <c r="CVE28" s="192"/>
      <c r="CVF28" s="192"/>
      <c r="CVG28" s="192"/>
      <c r="CVH28" s="192"/>
      <c r="CVI28" s="192"/>
      <c r="CVJ28" s="192"/>
      <c r="CVK28" s="192"/>
      <c r="CVL28" s="192"/>
      <c r="CVM28" s="192"/>
      <c r="CVN28" s="192"/>
      <c r="CVO28" s="192"/>
      <c r="CVP28" s="192"/>
      <c r="CVQ28" s="192"/>
      <c r="CVR28" s="192"/>
      <c r="CVS28" s="192"/>
      <c r="CVT28" s="192"/>
      <c r="CVU28" s="192"/>
      <c r="CVV28" s="192"/>
      <c r="CVW28" s="192"/>
      <c r="CVX28" s="192"/>
      <c r="CVY28" s="192"/>
      <c r="CVZ28" s="192"/>
      <c r="CWA28" s="192"/>
      <c r="CWB28" s="192"/>
      <c r="CWC28" s="192"/>
      <c r="CWD28" s="192"/>
      <c r="CWE28" s="192"/>
      <c r="CWF28" s="192"/>
      <c r="CWG28" s="192"/>
      <c r="CWH28" s="192"/>
      <c r="CWI28" s="192"/>
      <c r="CWJ28" s="192"/>
      <c r="CWK28" s="192"/>
      <c r="CWL28" s="192"/>
      <c r="CWM28" s="192"/>
      <c r="CWN28" s="192"/>
      <c r="CWO28" s="192"/>
      <c r="CWP28" s="192"/>
      <c r="CWQ28" s="192"/>
      <c r="CWR28" s="192"/>
      <c r="CWS28" s="192"/>
      <c r="CWT28" s="192"/>
      <c r="CWU28" s="192"/>
      <c r="CWV28" s="192"/>
      <c r="CWW28" s="192"/>
      <c r="CWX28" s="192"/>
      <c r="CWY28" s="192"/>
      <c r="CWZ28" s="192"/>
      <c r="CXA28" s="192"/>
      <c r="CXB28" s="192"/>
      <c r="CXC28" s="192"/>
      <c r="CXD28" s="192"/>
      <c r="CXE28" s="192"/>
      <c r="CXF28" s="192"/>
      <c r="CXG28" s="192"/>
      <c r="CXH28" s="192"/>
      <c r="CXI28" s="192"/>
      <c r="CXJ28" s="192"/>
      <c r="CXK28" s="192"/>
      <c r="CXL28" s="192"/>
      <c r="CXM28" s="192"/>
      <c r="CXN28" s="192"/>
      <c r="CXO28" s="192"/>
      <c r="CXP28" s="192"/>
      <c r="CXQ28" s="192"/>
      <c r="CXR28" s="192"/>
      <c r="CXS28" s="192"/>
      <c r="CXT28" s="192"/>
      <c r="CXU28" s="192"/>
      <c r="CXV28" s="192"/>
      <c r="CXW28" s="192"/>
      <c r="CXX28" s="192"/>
      <c r="CXY28" s="192"/>
      <c r="CXZ28" s="192"/>
      <c r="CYA28" s="192"/>
      <c r="CYB28" s="192"/>
      <c r="CYC28" s="192"/>
      <c r="CYD28" s="192"/>
      <c r="CYE28" s="192"/>
      <c r="CYF28" s="192"/>
      <c r="CYG28" s="192"/>
      <c r="CYH28" s="192"/>
      <c r="CYI28" s="192"/>
      <c r="CYJ28" s="192"/>
      <c r="CYK28" s="192"/>
      <c r="CYL28" s="192"/>
      <c r="CYM28" s="192"/>
      <c r="CYN28" s="192"/>
      <c r="CYO28" s="192"/>
      <c r="CYP28" s="192"/>
      <c r="CYQ28" s="192"/>
      <c r="CYR28" s="192"/>
      <c r="CYS28" s="192"/>
      <c r="CYT28" s="192"/>
      <c r="CYU28" s="192"/>
      <c r="CYV28" s="192"/>
      <c r="CYW28" s="192"/>
      <c r="CYX28" s="192"/>
      <c r="CYY28" s="192"/>
      <c r="CYZ28" s="192"/>
      <c r="CZA28" s="192"/>
      <c r="CZB28" s="192"/>
      <c r="CZC28" s="192"/>
      <c r="CZD28" s="192"/>
      <c r="CZE28" s="192"/>
      <c r="CZF28" s="192"/>
      <c r="CZG28" s="192"/>
      <c r="CZH28" s="192"/>
      <c r="CZI28" s="192"/>
      <c r="CZJ28" s="192"/>
      <c r="CZK28" s="192"/>
      <c r="CZL28" s="192"/>
      <c r="CZM28" s="192"/>
      <c r="CZN28" s="192"/>
      <c r="CZO28" s="192"/>
      <c r="CZP28" s="192"/>
      <c r="CZQ28" s="192"/>
      <c r="CZR28" s="192"/>
      <c r="CZS28" s="192"/>
      <c r="CZT28" s="192"/>
      <c r="CZU28" s="192"/>
      <c r="CZV28" s="192"/>
      <c r="CZW28" s="192"/>
      <c r="CZX28" s="192"/>
      <c r="CZY28" s="192"/>
      <c r="CZZ28" s="192"/>
      <c r="DAA28" s="192"/>
      <c r="DAB28" s="192"/>
      <c r="DAC28" s="192"/>
      <c r="DAD28" s="192"/>
      <c r="DAE28" s="192"/>
      <c r="DAF28" s="192"/>
      <c r="DAG28" s="192"/>
      <c r="DAH28" s="192"/>
      <c r="DAI28" s="192"/>
      <c r="DAJ28" s="192"/>
      <c r="DAK28" s="192"/>
      <c r="DAL28" s="192"/>
      <c r="DAM28" s="192"/>
      <c r="DAN28" s="192"/>
      <c r="DAO28" s="192"/>
      <c r="DAP28" s="192"/>
      <c r="DAQ28" s="192"/>
      <c r="DAR28" s="192"/>
      <c r="DAS28" s="192"/>
      <c r="DAT28" s="192"/>
      <c r="DAU28" s="192"/>
      <c r="DAV28" s="192"/>
      <c r="DAW28" s="192"/>
      <c r="DAX28" s="192"/>
      <c r="DAY28" s="192"/>
      <c r="DAZ28" s="192"/>
      <c r="DBA28" s="192"/>
      <c r="DBB28" s="192"/>
      <c r="DBC28" s="192"/>
      <c r="DBD28" s="192"/>
      <c r="DBE28" s="192"/>
      <c r="DBF28" s="192"/>
      <c r="DBG28" s="192"/>
      <c r="DBH28" s="192"/>
      <c r="DBI28" s="192"/>
      <c r="DBJ28" s="192"/>
      <c r="DBK28" s="192"/>
      <c r="DBL28" s="192"/>
      <c r="DBM28" s="192"/>
      <c r="DBN28" s="192"/>
      <c r="DBO28" s="192"/>
      <c r="DBP28" s="192"/>
      <c r="DBQ28" s="192"/>
      <c r="DBR28" s="192"/>
      <c r="DBS28" s="192"/>
      <c r="DBT28" s="192"/>
      <c r="DBU28" s="192"/>
      <c r="DBV28" s="192"/>
      <c r="DBW28" s="192"/>
      <c r="DBX28" s="192"/>
      <c r="DBY28" s="192"/>
      <c r="DBZ28" s="192"/>
      <c r="DCA28" s="192"/>
      <c r="DCB28" s="192"/>
      <c r="DCC28" s="192"/>
      <c r="DCD28" s="192"/>
      <c r="DCE28" s="192"/>
      <c r="DCF28" s="192"/>
      <c r="DCG28" s="192"/>
      <c r="DCH28" s="192"/>
      <c r="DCI28" s="192"/>
      <c r="DCJ28" s="192"/>
      <c r="DCK28" s="192"/>
      <c r="DCL28" s="192"/>
      <c r="DCM28" s="192"/>
      <c r="DCN28" s="192"/>
      <c r="DCO28" s="192"/>
      <c r="DCP28" s="192"/>
      <c r="DCQ28" s="192"/>
      <c r="DCR28" s="192"/>
      <c r="DCS28" s="192"/>
      <c r="DCT28" s="192"/>
      <c r="DCU28" s="192"/>
      <c r="DCV28" s="192"/>
      <c r="DCW28" s="192"/>
      <c r="DCX28" s="192"/>
      <c r="DCY28" s="192"/>
      <c r="DCZ28" s="192"/>
      <c r="DDA28" s="192"/>
      <c r="DDB28" s="192"/>
      <c r="DDC28" s="192"/>
      <c r="DDD28" s="192"/>
      <c r="DDE28" s="192"/>
      <c r="DDF28" s="192"/>
      <c r="DDG28" s="192"/>
      <c r="DDH28" s="192"/>
      <c r="DDI28" s="192"/>
      <c r="DDJ28" s="192"/>
      <c r="DDK28" s="192"/>
      <c r="DDL28" s="192"/>
      <c r="DDM28" s="192"/>
      <c r="DDN28" s="192"/>
      <c r="DDO28" s="192"/>
      <c r="DDP28" s="192"/>
      <c r="DDQ28" s="192"/>
      <c r="DDR28" s="192"/>
      <c r="DDS28" s="192"/>
      <c r="DDT28" s="192"/>
      <c r="DDU28" s="192"/>
      <c r="DDV28" s="192"/>
      <c r="DDW28" s="192"/>
      <c r="DDX28" s="192"/>
      <c r="DDY28" s="192"/>
      <c r="DDZ28" s="192"/>
      <c r="DEA28" s="192"/>
      <c r="DEB28" s="192"/>
      <c r="DEC28" s="192"/>
      <c r="DED28" s="192"/>
      <c r="DEE28" s="192"/>
      <c r="DEF28" s="192"/>
      <c r="DEG28" s="192"/>
      <c r="DEH28" s="192"/>
      <c r="DEI28" s="192"/>
      <c r="DEJ28" s="192"/>
      <c r="DEK28" s="192"/>
      <c r="DEL28" s="192"/>
      <c r="DEM28" s="192"/>
      <c r="DEN28" s="192"/>
      <c r="DEO28" s="192"/>
      <c r="DEP28" s="192"/>
      <c r="DEQ28" s="192"/>
      <c r="DER28" s="192"/>
      <c r="DES28" s="192"/>
      <c r="DET28" s="192"/>
      <c r="DEU28" s="192"/>
      <c r="DEV28" s="192"/>
      <c r="DEW28" s="192"/>
      <c r="DEX28" s="192"/>
      <c r="DEY28" s="192"/>
      <c r="DEZ28" s="192"/>
      <c r="DFA28" s="192"/>
      <c r="DFB28" s="192"/>
      <c r="DFC28" s="192"/>
      <c r="DFD28" s="192"/>
      <c r="DFE28" s="192"/>
      <c r="DFF28" s="192"/>
      <c r="DFG28" s="192"/>
      <c r="DFH28" s="192"/>
      <c r="DFI28" s="192"/>
      <c r="DFJ28" s="192"/>
      <c r="DFK28" s="192"/>
      <c r="DFL28" s="192"/>
      <c r="DFM28" s="192"/>
      <c r="DFN28" s="192"/>
      <c r="DFO28" s="192"/>
      <c r="DFP28" s="192"/>
      <c r="DFQ28" s="192"/>
      <c r="DFR28" s="192"/>
      <c r="DFS28" s="192"/>
      <c r="DFT28" s="192"/>
      <c r="DFU28" s="192"/>
      <c r="DFV28" s="192"/>
      <c r="DFW28" s="192"/>
      <c r="DFX28" s="192"/>
      <c r="DFY28" s="192"/>
      <c r="DFZ28" s="192"/>
      <c r="DGA28" s="192"/>
      <c r="DGB28" s="192"/>
      <c r="DGC28" s="192"/>
      <c r="DGD28" s="192"/>
      <c r="DGE28" s="192"/>
      <c r="DGF28" s="192"/>
      <c r="DGG28" s="192"/>
      <c r="DGH28" s="192"/>
      <c r="DGI28" s="192"/>
      <c r="DGJ28" s="192"/>
      <c r="DGK28" s="192"/>
      <c r="DGL28" s="192"/>
      <c r="DGM28" s="192"/>
      <c r="DGN28" s="192"/>
      <c r="DGO28" s="192"/>
      <c r="DGP28" s="192"/>
      <c r="DGQ28" s="192"/>
      <c r="DGR28" s="192"/>
      <c r="DGS28" s="192"/>
      <c r="DGT28" s="192"/>
      <c r="DGU28" s="192"/>
      <c r="DGV28" s="192"/>
      <c r="DGW28" s="192"/>
      <c r="DGX28" s="192"/>
      <c r="DGY28" s="192"/>
      <c r="DGZ28" s="192"/>
      <c r="DHA28" s="192"/>
      <c r="DHB28" s="192"/>
      <c r="DHC28" s="192"/>
      <c r="DHD28" s="192"/>
      <c r="DHE28" s="192"/>
      <c r="DHF28" s="192"/>
      <c r="DHG28" s="192"/>
      <c r="DHH28" s="192"/>
      <c r="DHI28" s="192"/>
      <c r="DHJ28" s="192"/>
      <c r="DHK28" s="192"/>
      <c r="DHL28" s="192"/>
      <c r="DHM28" s="192"/>
      <c r="DHN28" s="192"/>
      <c r="DHO28" s="192"/>
      <c r="DHP28" s="192"/>
      <c r="DHQ28" s="192"/>
      <c r="DHR28" s="192"/>
      <c r="DHS28" s="192"/>
      <c r="DHT28" s="192"/>
      <c r="DHU28" s="192"/>
      <c r="DHV28" s="192"/>
      <c r="DHW28" s="192"/>
      <c r="DHX28" s="192"/>
      <c r="DHY28" s="192"/>
      <c r="DHZ28" s="192"/>
      <c r="DIA28" s="192"/>
      <c r="DIB28" s="192"/>
      <c r="DIC28" s="192"/>
      <c r="DID28" s="192"/>
      <c r="DIE28" s="192"/>
      <c r="DIF28" s="192"/>
      <c r="DIG28" s="192"/>
      <c r="DIH28" s="192"/>
      <c r="DII28" s="192"/>
      <c r="DIJ28" s="192"/>
      <c r="DIK28" s="192"/>
      <c r="DIL28" s="192"/>
      <c r="DIM28" s="192"/>
      <c r="DIN28" s="192"/>
      <c r="DIO28" s="192"/>
      <c r="DIP28" s="192"/>
      <c r="DIQ28" s="192"/>
      <c r="DIR28" s="192"/>
      <c r="DIS28" s="192"/>
      <c r="DIT28" s="192"/>
      <c r="DIU28" s="192"/>
      <c r="DIV28" s="192"/>
      <c r="DIW28" s="192"/>
      <c r="DIX28" s="192"/>
      <c r="DIY28" s="192"/>
      <c r="DIZ28" s="192"/>
      <c r="DJA28" s="192"/>
      <c r="DJB28" s="192"/>
      <c r="DJC28" s="192"/>
      <c r="DJD28" s="192"/>
      <c r="DJE28" s="192"/>
      <c r="DJF28" s="192"/>
      <c r="DJG28" s="192"/>
      <c r="DJH28" s="192"/>
      <c r="DJI28" s="192"/>
      <c r="DJJ28" s="192"/>
      <c r="DJK28" s="192"/>
      <c r="DJL28" s="192"/>
      <c r="DJM28" s="192"/>
      <c r="DJN28" s="192"/>
      <c r="DJO28" s="192"/>
      <c r="DJP28" s="192"/>
      <c r="DJQ28" s="192"/>
      <c r="DJR28" s="192"/>
      <c r="DJS28" s="192"/>
      <c r="DJT28" s="192"/>
      <c r="DJU28" s="192"/>
      <c r="DJV28" s="192"/>
      <c r="DJW28" s="192"/>
      <c r="DJX28" s="192"/>
      <c r="DJY28" s="192"/>
      <c r="DJZ28" s="192"/>
      <c r="DKA28" s="192"/>
      <c r="DKB28" s="192"/>
      <c r="DKC28" s="192"/>
      <c r="DKD28" s="192"/>
      <c r="DKE28" s="192"/>
      <c r="DKF28" s="192"/>
      <c r="DKG28" s="192"/>
      <c r="DKH28" s="192"/>
      <c r="DKI28" s="192"/>
      <c r="DKJ28" s="192"/>
      <c r="DKK28" s="192"/>
      <c r="DKL28" s="192"/>
      <c r="DKM28" s="192"/>
      <c r="DKN28" s="192"/>
      <c r="DKO28" s="192"/>
      <c r="DKP28" s="192"/>
      <c r="DKQ28" s="192"/>
      <c r="DKR28" s="192"/>
      <c r="DKS28" s="192"/>
      <c r="DKT28" s="192"/>
      <c r="DKU28" s="192"/>
      <c r="DKV28" s="192"/>
      <c r="DKW28" s="192"/>
      <c r="DKX28" s="192"/>
      <c r="DKY28" s="192"/>
      <c r="DKZ28" s="192"/>
      <c r="DLA28" s="192"/>
      <c r="DLB28" s="192"/>
      <c r="DLC28" s="192"/>
      <c r="DLD28" s="192"/>
      <c r="DLE28" s="192"/>
      <c r="DLF28" s="192"/>
      <c r="DLG28" s="192"/>
      <c r="DLH28" s="192"/>
      <c r="DLI28" s="192"/>
      <c r="DLJ28" s="192"/>
      <c r="DLK28" s="192"/>
      <c r="DLL28" s="192"/>
      <c r="DLM28" s="192"/>
      <c r="DLN28" s="192"/>
      <c r="DLO28" s="192"/>
      <c r="DLP28" s="192"/>
      <c r="DLQ28" s="192"/>
      <c r="DLR28" s="192"/>
      <c r="DLS28" s="192"/>
      <c r="DLT28" s="192"/>
      <c r="DLU28" s="192"/>
      <c r="DLV28" s="192"/>
      <c r="DLW28" s="192"/>
      <c r="DLX28" s="192"/>
      <c r="DLY28" s="192"/>
      <c r="DLZ28" s="192"/>
      <c r="DMA28" s="192"/>
      <c r="DMB28" s="192"/>
      <c r="DMC28" s="192"/>
      <c r="DMD28" s="192"/>
      <c r="DME28" s="192"/>
      <c r="DMF28" s="192"/>
      <c r="DMG28" s="192"/>
      <c r="DMH28" s="192"/>
      <c r="DMI28" s="192"/>
      <c r="DMJ28" s="192"/>
      <c r="DMK28" s="192"/>
      <c r="DML28" s="192"/>
      <c r="DMM28" s="192"/>
      <c r="DMN28" s="192"/>
      <c r="DMO28" s="192"/>
      <c r="DMP28" s="192"/>
      <c r="DMQ28" s="192"/>
      <c r="DMR28" s="192"/>
      <c r="DMS28" s="192"/>
      <c r="DMT28" s="192"/>
      <c r="DMU28" s="192"/>
      <c r="DMV28" s="192"/>
      <c r="DMW28" s="192"/>
      <c r="DMX28" s="192"/>
      <c r="DMY28" s="192"/>
      <c r="DMZ28" s="192"/>
      <c r="DNA28" s="192"/>
      <c r="DNB28" s="192"/>
      <c r="DNC28" s="192"/>
      <c r="DND28" s="192"/>
      <c r="DNE28" s="192"/>
      <c r="DNF28" s="192"/>
      <c r="DNG28" s="192"/>
      <c r="DNH28" s="192"/>
      <c r="DNI28" s="192"/>
      <c r="DNJ28" s="192"/>
      <c r="DNK28" s="192"/>
      <c r="DNL28" s="192"/>
      <c r="DNM28" s="192"/>
      <c r="DNN28" s="192"/>
      <c r="DNO28" s="192"/>
      <c r="DNP28" s="192"/>
      <c r="DNQ28" s="192"/>
      <c r="DNR28" s="192"/>
      <c r="DNS28" s="192"/>
      <c r="DNT28" s="192"/>
      <c r="DNU28" s="192"/>
      <c r="DNV28" s="192"/>
      <c r="DNW28" s="192"/>
      <c r="DNX28" s="192"/>
      <c r="DNY28" s="192"/>
      <c r="DNZ28" s="192"/>
      <c r="DOA28" s="192"/>
      <c r="DOB28" s="192"/>
      <c r="DOC28" s="192"/>
      <c r="DOD28" s="192"/>
      <c r="DOE28" s="192"/>
      <c r="DOF28" s="192"/>
      <c r="DOG28" s="192"/>
      <c r="DOH28" s="192"/>
      <c r="DOI28" s="192"/>
      <c r="DOJ28" s="192"/>
      <c r="DOK28" s="192"/>
      <c r="DOL28" s="192"/>
      <c r="DOM28" s="192"/>
      <c r="DON28" s="192"/>
      <c r="DOO28" s="192"/>
      <c r="DOP28" s="192"/>
      <c r="DOQ28" s="192"/>
      <c r="DOR28" s="192"/>
      <c r="DOS28" s="192"/>
      <c r="DOT28" s="192"/>
      <c r="DOU28" s="192"/>
      <c r="DOV28" s="192"/>
      <c r="DOW28" s="192"/>
      <c r="DOX28" s="192"/>
      <c r="DOY28" s="192"/>
      <c r="DOZ28" s="192"/>
      <c r="DPA28" s="192"/>
      <c r="DPB28" s="192"/>
      <c r="DPC28" s="192"/>
      <c r="DPD28" s="192"/>
      <c r="DPE28" s="192"/>
      <c r="DPF28" s="192"/>
      <c r="DPG28" s="192"/>
      <c r="DPH28" s="192"/>
      <c r="DPI28" s="192"/>
      <c r="DPJ28" s="192"/>
      <c r="DPK28" s="192"/>
      <c r="DPL28" s="192"/>
      <c r="DPM28" s="192"/>
      <c r="DPN28" s="192"/>
      <c r="DPO28" s="192"/>
      <c r="DPP28" s="192"/>
      <c r="DPQ28" s="192"/>
      <c r="DPR28" s="192"/>
      <c r="DPS28" s="192"/>
      <c r="DPT28" s="192"/>
      <c r="DPU28" s="192"/>
      <c r="DPV28" s="192"/>
      <c r="DPW28" s="192"/>
      <c r="DPX28" s="192"/>
      <c r="DPY28" s="192"/>
      <c r="DPZ28" s="192"/>
      <c r="DQA28" s="192"/>
      <c r="DQB28" s="192"/>
      <c r="DQC28" s="192"/>
      <c r="DQD28" s="192"/>
      <c r="DQE28" s="192"/>
      <c r="DQF28" s="192"/>
      <c r="DQG28" s="192"/>
      <c r="DQH28" s="192"/>
      <c r="DQI28" s="192"/>
      <c r="DQJ28" s="192"/>
      <c r="DQK28" s="192"/>
      <c r="DQL28" s="192"/>
      <c r="DQM28" s="192"/>
      <c r="DQN28" s="192"/>
      <c r="DQO28" s="192"/>
      <c r="DQP28" s="192"/>
      <c r="DQQ28" s="192"/>
      <c r="DQR28" s="192"/>
      <c r="DQS28" s="192"/>
      <c r="DQT28" s="192"/>
      <c r="DQU28" s="192"/>
      <c r="DQV28" s="192"/>
      <c r="DQW28" s="192"/>
      <c r="DQX28" s="192"/>
      <c r="DQY28" s="192"/>
      <c r="DQZ28" s="192"/>
      <c r="DRA28" s="192"/>
      <c r="DRB28" s="192"/>
      <c r="DRC28" s="192"/>
      <c r="DRD28" s="192"/>
      <c r="DRE28" s="192"/>
      <c r="DRF28" s="192"/>
      <c r="DRG28" s="192"/>
      <c r="DRH28" s="192"/>
      <c r="DRI28" s="192"/>
      <c r="DRJ28" s="192"/>
      <c r="DRK28" s="192"/>
      <c r="DRL28" s="192"/>
      <c r="DRM28" s="192"/>
      <c r="DRN28" s="192"/>
      <c r="DRO28" s="192"/>
      <c r="DRP28" s="192"/>
      <c r="DRQ28" s="192"/>
      <c r="DRR28" s="192"/>
      <c r="DRS28" s="192"/>
      <c r="DRT28" s="192"/>
      <c r="DRU28" s="192"/>
      <c r="DRV28" s="192"/>
      <c r="DRW28" s="192"/>
      <c r="DRX28" s="192"/>
      <c r="DRY28" s="192"/>
      <c r="DRZ28" s="192"/>
      <c r="DSA28" s="192"/>
      <c r="DSB28" s="192"/>
      <c r="DSC28" s="192"/>
      <c r="DSD28" s="192"/>
      <c r="DSE28" s="192"/>
      <c r="DSF28" s="192"/>
      <c r="DSG28" s="192"/>
      <c r="DSH28" s="192"/>
      <c r="DSI28" s="192"/>
      <c r="DSJ28" s="192"/>
      <c r="DSK28" s="192"/>
      <c r="DSL28" s="192"/>
      <c r="DSM28" s="192"/>
      <c r="DSN28" s="192"/>
      <c r="DSO28" s="192"/>
      <c r="DSP28" s="192"/>
      <c r="DSQ28" s="192"/>
      <c r="DSR28" s="192"/>
      <c r="DSS28" s="192"/>
      <c r="DST28" s="192"/>
      <c r="DSU28" s="192"/>
      <c r="DSV28" s="192"/>
      <c r="DSW28" s="192"/>
      <c r="DSX28" s="192"/>
      <c r="DSY28" s="192"/>
      <c r="DSZ28" s="192"/>
      <c r="DTA28" s="192"/>
      <c r="DTB28" s="192"/>
      <c r="DTC28" s="192"/>
      <c r="DTD28" s="192"/>
      <c r="DTE28" s="192"/>
      <c r="DTF28" s="192"/>
      <c r="DTG28" s="192"/>
      <c r="DTH28" s="192"/>
      <c r="DTI28" s="192"/>
      <c r="DTJ28" s="192"/>
      <c r="DTK28" s="192"/>
      <c r="DTL28" s="192"/>
      <c r="DTM28" s="192"/>
      <c r="DTN28" s="192"/>
      <c r="DTO28" s="192"/>
      <c r="DTP28" s="192"/>
      <c r="DTQ28" s="192"/>
      <c r="DTR28" s="192"/>
      <c r="DTS28" s="192"/>
      <c r="DTT28" s="192"/>
      <c r="DTU28" s="192"/>
      <c r="DTV28" s="192"/>
      <c r="DTW28" s="192"/>
      <c r="DTX28" s="192"/>
      <c r="DTY28" s="192"/>
      <c r="DTZ28" s="192"/>
      <c r="DUA28" s="192"/>
      <c r="DUB28" s="192"/>
      <c r="DUC28" s="192"/>
      <c r="DUD28" s="192"/>
      <c r="DUE28" s="192"/>
      <c r="DUF28" s="192"/>
      <c r="DUG28" s="192"/>
      <c r="DUH28" s="192"/>
      <c r="DUI28" s="192"/>
      <c r="DUJ28" s="192"/>
      <c r="DUK28" s="192"/>
      <c r="DUL28" s="192"/>
      <c r="DUM28" s="192"/>
      <c r="DUN28" s="192"/>
      <c r="DUO28" s="192"/>
      <c r="DUP28" s="192"/>
      <c r="DUQ28" s="192"/>
      <c r="DUR28" s="192"/>
      <c r="DUS28" s="192"/>
      <c r="DUT28" s="192"/>
      <c r="DUU28" s="192"/>
      <c r="DUV28" s="192"/>
      <c r="DUW28" s="192"/>
      <c r="DUX28" s="192"/>
      <c r="DUY28" s="192"/>
      <c r="DUZ28" s="192"/>
      <c r="DVA28" s="192"/>
      <c r="DVB28" s="192"/>
      <c r="DVC28" s="192"/>
      <c r="DVD28" s="192"/>
      <c r="DVE28" s="192"/>
      <c r="DVF28" s="192"/>
      <c r="DVG28" s="192"/>
      <c r="DVH28" s="192"/>
      <c r="DVI28" s="192"/>
      <c r="DVJ28" s="192"/>
      <c r="DVK28" s="192"/>
      <c r="DVL28" s="192"/>
      <c r="DVM28" s="192"/>
      <c r="DVN28" s="192"/>
      <c r="DVO28" s="192"/>
      <c r="DVP28" s="192"/>
      <c r="DVQ28" s="192"/>
      <c r="DVR28" s="192"/>
      <c r="DVS28" s="192"/>
      <c r="DVT28" s="192"/>
      <c r="DVU28" s="192"/>
      <c r="DVV28" s="192"/>
      <c r="DVW28" s="192"/>
      <c r="DVX28" s="192"/>
      <c r="DVY28" s="192"/>
      <c r="DVZ28" s="192"/>
      <c r="DWA28" s="192"/>
      <c r="DWB28" s="192"/>
      <c r="DWC28" s="192"/>
      <c r="DWD28" s="192"/>
      <c r="DWE28" s="192"/>
      <c r="DWF28" s="192"/>
      <c r="DWG28" s="192"/>
      <c r="DWH28" s="192"/>
      <c r="DWI28" s="192"/>
      <c r="DWJ28" s="192"/>
      <c r="DWK28" s="192"/>
      <c r="DWL28" s="192"/>
      <c r="DWM28" s="192"/>
      <c r="DWN28" s="192"/>
      <c r="DWO28" s="192"/>
      <c r="DWP28" s="192"/>
      <c r="DWQ28" s="192"/>
      <c r="DWR28" s="192"/>
      <c r="DWS28" s="192"/>
      <c r="DWT28" s="192"/>
      <c r="DWU28" s="192"/>
      <c r="DWV28" s="192"/>
      <c r="DWW28" s="192"/>
      <c r="DWX28" s="192"/>
      <c r="DWY28" s="192"/>
      <c r="DWZ28" s="192"/>
      <c r="DXA28" s="192"/>
      <c r="DXB28" s="192"/>
      <c r="DXC28" s="192"/>
      <c r="DXD28" s="192"/>
      <c r="DXE28" s="192"/>
      <c r="DXF28" s="192"/>
      <c r="DXG28" s="192"/>
      <c r="DXH28" s="192"/>
      <c r="DXI28" s="192"/>
      <c r="DXJ28" s="192"/>
      <c r="DXK28" s="192"/>
      <c r="DXL28" s="192"/>
      <c r="DXM28" s="192"/>
      <c r="DXN28" s="192"/>
      <c r="DXO28" s="192"/>
      <c r="DXP28" s="192"/>
      <c r="DXQ28" s="192"/>
      <c r="DXR28" s="192"/>
      <c r="DXS28" s="192"/>
      <c r="DXT28" s="192"/>
      <c r="DXU28" s="192"/>
      <c r="DXV28" s="192"/>
      <c r="DXW28" s="192"/>
      <c r="DXX28" s="192"/>
      <c r="DXY28" s="192"/>
      <c r="DXZ28" s="192"/>
      <c r="DYA28" s="192"/>
      <c r="DYB28" s="192"/>
      <c r="DYC28" s="192"/>
      <c r="DYD28" s="192"/>
      <c r="DYE28" s="192"/>
      <c r="DYF28" s="192"/>
      <c r="DYG28" s="192"/>
      <c r="DYH28" s="192"/>
      <c r="DYI28" s="192"/>
      <c r="DYJ28" s="192"/>
      <c r="DYK28" s="192"/>
      <c r="DYL28" s="192"/>
      <c r="DYM28" s="192"/>
      <c r="DYN28" s="192"/>
      <c r="DYO28" s="192"/>
      <c r="DYP28" s="192"/>
      <c r="DYQ28" s="192"/>
      <c r="DYR28" s="192"/>
      <c r="DYS28" s="192"/>
      <c r="DYT28" s="192"/>
      <c r="DYU28" s="192"/>
      <c r="DYV28" s="192"/>
      <c r="DYW28" s="192"/>
      <c r="DYX28" s="192"/>
      <c r="DYY28" s="192"/>
      <c r="DYZ28" s="192"/>
      <c r="DZA28" s="192"/>
      <c r="DZB28" s="192"/>
      <c r="DZC28" s="192"/>
      <c r="DZD28" s="192"/>
      <c r="DZE28" s="192"/>
      <c r="DZF28" s="192"/>
      <c r="DZG28" s="192"/>
      <c r="DZH28" s="192"/>
      <c r="DZI28" s="192"/>
      <c r="DZJ28" s="192"/>
      <c r="DZK28" s="192"/>
      <c r="DZL28" s="192"/>
      <c r="DZM28" s="192"/>
      <c r="DZN28" s="192"/>
      <c r="DZO28" s="192"/>
      <c r="DZP28" s="192"/>
      <c r="DZQ28" s="192"/>
      <c r="DZR28" s="192"/>
      <c r="DZS28" s="192"/>
      <c r="DZT28" s="192"/>
      <c r="DZU28" s="192"/>
      <c r="DZV28" s="192"/>
      <c r="DZW28" s="192"/>
      <c r="DZX28" s="192"/>
      <c r="DZY28" s="192"/>
      <c r="DZZ28" s="192"/>
      <c r="EAA28" s="192"/>
      <c r="EAB28" s="192"/>
      <c r="EAC28" s="192"/>
      <c r="EAD28" s="192"/>
      <c r="EAE28" s="192"/>
      <c r="EAF28" s="192"/>
      <c r="EAG28" s="192"/>
      <c r="EAH28" s="192"/>
      <c r="EAI28" s="192"/>
      <c r="EAJ28" s="192"/>
      <c r="EAK28" s="192"/>
      <c r="EAL28" s="192"/>
      <c r="EAM28" s="192"/>
      <c r="EAN28" s="192"/>
      <c r="EAO28" s="192"/>
      <c r="EAP28" s="192"/>
      <c r="EAQ28" s="192"/>
      <c r="EAR28" s="192"/>
      <c r="EAS28" s="192"/>
      <c r="EAT28" s="192"/>
      <c r="EAU28" s="192"/>
      <c r="EAV28" s="192"/>
      <c r="EAW28" s="192"/>
      <c r="EAX28" s="192"/>
      <c r="EAY28" s="192"/>
      <c r="EAZ28" s="192"/>
      <c r="EBA28" s="192"/>
      <c r="EBB28" s="192"/>
      <c r="EBC28" s="192"/>
      <c r="EBD28" s="192"/>
      <c r="EBE28" s="192"/>
      <c r="EBF28" s="192"/>
      <c r="EBG28" s="192"/>
      <c r="EBH28" s="192"/>
      <c r="EBI28" s="192"/>
      <c r="EBJ28" s="192"/>
      <c r="EBK28" s="192"/>
      <c r="EBL28" s="192"/>
      <c r="EBM28" s="192"/>
      <c r="EBN28" s="192"/>
      <c r="EBO28" s="192"/>
      <c r="EBP28" s="192"/>
      <c r="EBQ28" s="192"/>
      <c r="EBR28" s="192"/>
      <c r="EBS28" s="192"/>
      <c r="EBT28" s="192"/>
      <c r="EBU28" s="192"/>
      <c r="EBV28" s="192"/>
      <c r="EBW28" s="192"/>
      <c r="EBX28" s="192"/>
      <c r="EBY28" s="192"/>
      <c r="EBZ28" s="192"/>
      <c r="ECA28" s="192"/>
      <c r="ECB28" s="192"/>
      <c r="ECC28" s="192"/>
      <c r="ECD28" s="192"/>
      <c r="ECE28" s="192"/>
      <c r="ECF28" s="192"/>
      <c r="ECG28" s="192"/>
      <c r="ECH28" s="192"/>
      <c r="ECI28" s="192"/>
      <c r="ECJ28" s="192"/>
      <c r="ECK28" s="192"/>
      <c r="ECL28" s="192"/>
      <c r="ECM28" s="192"/>
      <c r="ECN28" s="192"/>
      <c r="ECO28" s="192"/>
      <c r="ECP28" s="192"/>
      <c r="ECQ28" s="192"/>
      <c r="ECR28" s="192"/>
      <c r="ECS28" s="192"/>
      <c r="ECT28" s="192"/>
      <c r="ECU28" s="192"/>
      <c r="ECV28" s="192"/>
      <c r="ECW28" s="192"/>
      <c r="ECX28" s="192"/>
      <c r="ECY28" s="192"/>
      <c r="ECZ28" s="192"/>
      <c r="EDA28" s="192"/>
      <c r="EDB28" s="192"/>
      <c r="EDC28" s="192"/>
      <c r="EDD28" s="192"/>
      <c r="EDE28" s="192"/>
      <c r="EDF28" s="192"/>
      <c r="EDG28" s="192"/>
      <c r="EDH28" s="192"/>
      <c r="EDI28" s="192"/>
      <c r="EDJ28" s="192"/>
      <c r="EDK28" s="192"/>
      <c r="EDL28" s="192"/>
      <c r="EDM28" s="192"/>
      <c r="EDN28" s="192"/>
      <c r="EDO28" s="192"/>
      <c r="EDP28" s="192"/>
      <c r="EDQ28" s="192"/>
      <c r="EDR28" s="192"/>
      <c r="EDS28" s="192"/>
      <c r="EDT28" s="192"/>
      <c r="EDU28" s="192"/>
      <c r="EDV28" s="192"/>
      <c r="EDW28" s="192"/>
      <c r="EDX28" s="192"/>
      <c r="EDY28" s="192"/>
      <c r="EDZ28" s="192"/>
      <c r="EEA28" s="192"/>
      <c r="EEB28" s="192"/>
      <c r="EEC28" s="192"/>
      <c r="EED28" s="192"/>
      <c r="EEE28" s="192"/>
      <c r="EEF28" s="192"/>
      <c r="EEG28" s="192"/>
      <c r="EEH28" s="192"/>
      <c r="EEI28" s="192"/>
      <c r="EEJ28" s="192"/>
      <c r="EEK28" s="192"/>
      <c r="EEL28" s="192"/>
      <c r="EEM28" s="192"/>
      <c r="EEN28" s="192"/>
      <c r="EEO28" s="192"/>
      <c r="EEP28" s="192"/>
      <c r="EEQ28" s="192"/>
      <c r="EER28" s="192"/>
      <c r="EES28" s="192"/>
      <c r="EET28" s="192"/>
      <c r="EEU28" s="192"/>
      <c r="EEV28" s="192"/>
      <c r="EEW28" s="192"/>
      <c r="EEX28" s="192"/>
      <c r="EEY28" s="192"/>
      <c r="EEZ28" s="192"/>
      <c r="EFA28" s="192"/>
      <c r="EFB28" s="192"/>
      <c r="EFC28" s="192"/>
      <c r="EFD28" s="192"/>
      <c r="EFE28" s="192"/>
      <c r="EFF28" s="192"/>
      <c r="EFG28" s="192"/>
      <c r="EFH28" s="192"/>
      <c r="EFI28" s="192"/>
      <c r="EFJ28" s="192"/>
      <c r="EFK28" s="192"/>
      <c r="EFL28" s="192"/>
      <c r="EFM28" s="192"/>
      <c r="EFN28" s="192"/>
      <c r="EFO28" s="192"/>
      <c r="EFP28" s="192"/>
      <c r="EFQ28" s="192"/>
      <c r="EFR28" s="192"/>
      <c r="EFS28" s="192"/>
      <c r="EFT28" s="192"/>
      <c r="EFU28" s="192"/>
      <c r="EFV28" s="192"/>
      <c r="EFW28" s="192"/>
      <c r="EFX28" s="192"/>
      <c r="EFY28" s="192"/>
      <c r="EFZ28" s="192"/>
      <c r="EGA28" s="192"/>
      <c r="EGB28" s="192"/>
      <c r="EGC28" s="192"/>
      <c r="EGD28" s="192"/>
      <c r="EGE28" s="192"/>
      <c r="EGF28" s="192"/>
      <c r="EGG28" s="192"/>
      <c r="EGH28" s="192"/>
      <c r="EGI28" s="192"/>
      <c r="EGJ28" s="192"/>
      <c r="EGK28" s="192"/>
      <c r="EGL28" s="192"/>
      <c r="EGM28" s="192"/>
      <c r="EGN28" s="192"/>
      <c r="EGO28" s="192"/>
      <c r="EGP28" s="192"/>
      <c r="EGQ28" s="192"/>
      <c r="EGR28" s="192"/>
      <c r="EGS28" s="192"/>
      <c r="EGT28" s="192"/>
      <c r="EGU28" s="192"/>
      <c r="EGV28" s="192"/>
      <c r="EGW28" s="192"/>
      <c r="EGX28" s="192"/>
      <c r="EGY28" s="192"/>
      <c r="EGZ28" s="192"/>
      <c r="EHA28" s="192"/>
      <c r="EHB28" s="192"/>
      <c r="EHC28" s="192"/>
      <c r="EHD28" s="192"/>
      <c r="EHE28" s="192"/>
      <c r="EHF28" s="192"/>
      <c r="EHG28" s="192"/>
      <c r="EHH28" s="192"/>
      <c r="EHI28" s="192"/>
      <c r="EHJ28" s="192"/>
      <c r="EHK28" s="192"/>
      <c r="EHL28" s="192"/>
      <c r="EHM28" s="192"/>
      <c r="EHN28" s="192"/>
      <c r="EHO28" s="192"/>
      <c r="EHP28" s="192"/>
      <c r="EHQ28" s="192"/>
      <c r="EHR28" s="192"/>
      <c r="EHS28" s="192"/>
      <c r="EHT28" s="192"/>
      <c r="EHU28" s="192"/>
      <c r="EHV28" s="192"/>
      <c r="EHW28" s="192"/>
      <c r="EHX28" s="192"/>
      <c r="EHY28" s="192"/>
      <c r="EHZ28" s="192"/>
      <c r="EIA28" s="192"/>
      <c r="EIB28" s="192"/>
      <c r="EIC28" s="192"/>
      <c r="EID28" s="192"/>
      <c r="EIE28" s="192"/>
      <c r="EIF28" s="192"/>
      <c r="EIG28" s="192"/>
      <c r="EIH28" s="192"/>
      <c r="EII28" s="192"/>
      <c r="EIJ28" s="192"/>
      <c r="EIK28" s="192"/>
      <c r="EIL28" s="192"/>
      <c r="EIM28" s="192"/>
      <c r="EIN28" s="192"/>
      <c r="EIO28" s="192"/>
      <c r="EIP28" s="192"/>
      <c r="EIQ28" s="192"/>
      <c r="EIR28" s="192"/>
      <c r="EIS28" s="192"/>
      <c r="EIT28" s="192"/>
      <c r="EIU28" s="192"/>
      <c r="EIV28" s="192"/>
      <c r="EIW28" s="192"/>
      <c r="EIX28" s="192"/>
      <c r="EIY28" s="192"/>
      <c r="EIZ28" s="192"/>
      <c r="EJA28" s="192"/>
      <c r="EJB28" s="192"/>
      <c r="EJC28" s="192"/>
      <c r="EJD28" s="192"/>
      <c r="EJE28" s="192"/>
      <c r="EJF28" s="192"/>
      <c r="EJG28" s="192"/>
      <c r="EJH28" s="192"/>
      <c r="EJI28" s="192"/>
      <c r="EJJ28" s="192"/>
      <c r="EJK28" s="192"/>
      <c r="EJL28" s="192"/>
      <c r="EJM28" s="192"/>
      <c r="EJN28" s="192"/>
      <c r="EJO28" s="192"/>
      <c r="EJP28" s="192"/>
      <c r="EJQ28" s="192"/>
      <c r="EJR28" s="192"/>
      <c r="EJS28" s="192"/>
      <c r="EJT28" s="192"/>
      <c r="EJU28" s="192"/>
      <c r="EJV28" s="192"/>
      <c r="EJW28" s="192"/>
      <c r="EJX28" s="192"/>
      <c r="EJY28" s="192"/>
      <c r="EJZ28" s="192"/>
      <c r="EKA28" s="192"/>
      <c r="EKB28" s="192"/>
      <c r="EKC28" s="192"/>
      <c r="EKD28" s="192"/>
      <c r="EKE28" s="192"/>
      <c r="EKF28" s="192"/>
      <c r="EKG28" s="192"/>
      <c r="EKH28" s="192"/>
      <c r="EKI28" s="192"/>
      <c r="EKJ28" s="192"/>
      <c r="EKK28" s="192"/>
      <c r="EKL28" s="192"/>
      <c r="EKM28" s="192"/>
      <c r="EKN28" s="192"/>
      <c r="EKO28" s="192"/>
      <c r="EKP28" s="192"/>
      <c r="EKQ28" s="192"/>
      <c r="EKR28" s="192"/>
      <c r="EKS28" s="192"/>
      <c r="EKT28" s="192"/>
      <c r="EKU28" s="192"/>
      <c r="EKV28" s="192"/>
      <c r="EKW28" s="192"/>
      <c r="EKX28" s="192"/>
      <c r="EKY28" s="192"/>
      <c r="EKZ28" s="192"/>
      <c r="ELA28" s="192"/>
      <c r="ELB28" s="192"/>
      <c r="ELC28" s="192"/>
      <c r="ELD28" s="192"/>
      <c r="ELE28" s="192"/>
      <c r="ELF28" s="192"/>
      <c r="ELG28" s="192"/>
      <c r="ELH28" s="192"/>
      <c r="ELI28" s="192"/>
      <c r="ELJ28" s="192"/>
      <c r="ELK28" s="192"/>
      <c r="ELL28" s="192"/>
      <c r="ELM28" s="192"/>
      <c r="ELN28" s="192"/>
      <c r="ELO28" s="192"/>
      <c r="ELP28" s="192"/>
      <c r="ELQ28" s="192"/>
      <c r="ELR28" s="192"/>
      <c r="ELS28" s="192"/>
      <c r="ELT28" s="192"/>
      <c r="ELU28" s="192"/>
      <c r="ELV28" s="192"/>
      <c r="ELW28" s="192"/>
      <c r="ELX28" s="192"/>
      <c r="ELY28" s="192"/>
      <c r="ELZ28" s="192"/>
      <c r="EMA28" s="192"/>
      <c r="EMB28" s="192"/>
      <c r="EMC28" s="192"/>
      <c r="EMD28" s="192"/>
      <c r="EME28" s="192"/>
      <c r="EMF28" s="192"/>
      <c r="EMG28" s="192"/>
      <c r="EMH28" s="192"/>
      <c r="EMI28" s="192"/>
      <c r="EMJ28" s="192"/>
      <c r="EMK28" s="192"/>
      <c r="EML28" s="192"/>
      <c r="EMM28" s="192"/>
      <c r="EMN28" s="192"/>
      <c r="EMO28" s="192"/>
      <c r="EMP28" s="192"/>
      <c r="EMQ28" s="192"/>
      <c r="EMR28" s="192"/>
      <c r="EMS28" s="192"/>
      <c r="EMT28" s="192"/>
      <c r="EMU28" s="192"/>
      <c r="EMV28" s="192"/>
      <c r="EMW28" s="192"/>
      <c r="EMX28" s="192"/>
      <c r="EMY28" s="192"/>
      <c r="EMZ28" s="192"/>
      <c r="ENA28" s="192"/>
      <c r="ENB28" s="192"/>
      <c r="ENC28" s="192"/>
      <c r="END28" s="192"/>
      <c r="ENE28" s="192"/>
      <c r="ENF28" s="192"/>
      <c r="ENG28" s="192"/>
      <c r="ENH28" s="192"/>
      <c r="ENI28" s="192"/>
      <c r="ENJ28" s="192"/>
      <c r="ENK28" s="192"/>
      <c r="ENL28" s="192"/>
      <c r="ENM28" s="192"/>
      <c r="ENN28" s="192"/>
      <c r="ENO28" s="192"/>
      <c r="ENP28" s="192"/>
      <c r="ENQ28" s="192"/>
      <c r="ENR28" s="192"/>
      <c r="ENS28" s="192"/>
      <c r="ENT28" s="192"/>
      <c r="ENU28" s="192"/>
      <c r="ENV28" s="192"/>
      <c r="ENW28" s="192"/>
      <c r="ENX28" s="192"/>
      <c r="ENY28" s="192"/>
      <c r="ENZ28" s="192"/>
      <c r="EOA28" s="192"/>
      <c r="EOB28" s="192"/>
      <c r="EOC28" s="192"/>
      <c r="EOD28" s="192"/>
      <c r="EOE28" s="192"/>
      <c r="EOF28" s="192"/>
      <c r="EOG28" s="192"/>
      <c r="EOH28" s="192"/>
      <c r="EOI28" s="192"/>
      <c r="EOJ28" s="192"/>
      <c r="EOK28" s="192"/>
      <c r="EOL28" s="192"/>
      <c r="EOM28" s="192"/>
      <c r="EON28" s="192"/>
      <c r="EOO28" s="192"/>
      <c r="EOP28" s="192"/>
      <c r="EOQ28" s="192"/>
      <c r="EOR28" s="192"/>
      <c r="EOS28" s="192"/>
      <c r="EOT28" s="192"/>
      <c r="EOU28" s="192"/>
      <c r="EOV28" s="192"/>
      <c r="EOW28" s="192"/>
      <c r="EOX28" s="192"/>
      <c r="EOY28" s="192"/>
      <c r="EOZ28" s="192"/>
      <c r="EPA28" s="192"/>
      <c r="EPB28" s="192"/>
      <c r="EPC28" s="192"/>
      <c r="EPD28" s="192"/>
      <c r="EPE28" s="192"/>
      <c r="EPF28" s="192"/>
      <c r="EPG28" s="192"/>
      <c r="EPH28" s="192"/>
      <c r="EPI28" s="192"/>
      <c r="EPJ28" s="192"/>
      <c r="EPK28" s="192"/>
      <c r="EPL28" s="192"/>
      <c r="EPM28" s="192"/>
      <c r="EPN28" s="192"/>
      <c r="EPO28" s="192"/>
      <c r="EPP28" s="192"/>
      <c r="EPQ28" s="192"/>
      <c r="EPR28" s="192"/>
      <c r="EPS28" s="192"/>
      <c r="EPT28" s="192"/>
      <c r="EPU28" s="192"/>
      <c r="EPV28" s="192"/>
      <c r="EPW28" s="192"/>
      <c r="EPX28" s="192"/>
      <c r="EPY28" s="192"/>
      <c r="EPZ28" s="192"/>
      <c r="EQA28" s="192"/>
      <c r="EQB28" s="192"/>
      <c r="EQC28" s="192"/>
      <c r="EQD28" s="192"/>
      <c r="EQE28" s="192"/>
      <c r="EQF28" s="192"/>
      <c r="EQG28" s="192"/>
      <c r="EQH28" s="192"/>
      <c r="EQI28" s="192"/>
      <c r="EQJ28" s="192"/>
      <c r="EQK28" s="192"/>
      <c r="EQL28" s="192"/>
      <c r="EQM28" s="192"/>
      <c r="EQN28" s="192"/>
      <c r="EQO28" s="192"/>
      <c r="EQP28" s="192"/>
      <c r="EQQ28" s="192"/>
      <c r="EQR28" s="192"/>
      <c r="EQS28" s="192"/>
      <c r="EQT28" s="192"/>
      <c r="EQU28" s="192"/>
      <c r="EQV28" s="192"/>
      <c r="EQW28" s="192"/>
      <c r="EQX28" s="192"/>
      <c r="EQY28" s="192"/>
      <c r="EQZ28" s="192"/>
      <c r="ERA28" s="192"/>
      <c r="ERB28" s="192"/>
      <c r="ERC28" s="192"/>
      <c r="ERD28" s="192"/>
      <c r="ERE28" s="192"/>
      <c r="ERF28" s="192"/>
      <c r="ERG28" s="192"/>
      <c r="ERH28" s="192"/>
      <c r="ERI28" s="192"/>
      <c r="ERJ28" s="192"/>
      <c r="ERK28" s="192"/>
      <c r="ERL28" s="192"/>
      <c r="ERM28" s="192"/>
      <c r="ERN28" s="192"/>
      <c r="ERO28" s="192"/>
      <c r="ERP28" s="192"/>
      <c r="ERQ28" s="192"/>
      <c r="ERR28" s="192"/>
      <c r="ERS28" s="192"/>
      <c r="ERT28" s="192"/>
      <c r="ERU28" s="192"/>
      <c r="ERV28" s="192"/>
      <c r="ERW28" s="192"/>
      <c r="ERX28" s="192"/>
      <c r="ERY28" s="192"/>
      <c r="ERZ28" s="192"/>
      <c r="ESA28" s="192"/>
      <c r="ESB28" s="192"/>
      <c r="ESC28" s="192"/>
      <c r="ESD28" s="192"/>
      <c r="ESE28" s="192"/>
      <c r="ESF28" s="192"/>
      <c r="ESG28" s="192"/>
      <c r="ESH28" s="192"/>
      <c r="ESI28" s="192"/>
      <c r="ESJ28" s="192"/>
      <c r="ESK28" s="192"/>
      <c r="ESL28" s="192"/>
      <c r="ESM28" s="192"/>
      <c r="ESN28" s="192"/>
      <c r="ESO28" s="192"/>
      <c r="ESP28" s="192"/>
      <c r="ESQ28" s="192"/>
      <c r="ESR28" s="192"/>
      <c r="ESS28" s="192"/>
      <c r="EST28" s="192"/>
      <c r="ESU28" s="192"/>
      <c r="ESV28" s="192"/>
      <c r="ESW28" s="192"/>
      <c r="ESX28" s="192"/>
      <c r="ESY28" s="192"/>
      <c r="ESZ28" s="192"/>
      <c r="ETA28" s="192"/>
      <c r="ETB28" s="192"/>
      <c r="ETC28" s="192"/>
      <c r="ETD28" s="192"/>
      <c r="ETE28" s="192"/>
      <c r="ETF28" s="192"/>
      <c r="ETG28" s="192"/>
      <c r="ETH28" s="192"/>
      <c r="ETI28" s="192"/>
      <c r="ETJ28" s="192"/>
      <c r="ETK28" s="192"/>
      <c r="ETL28" s="192"/>
      <c r="ETM28" s="192"/>
      <c r="ETN28" s="192"/>
      <c r="ETO28" s="192"/>
      <c r="ETP28" s="192"/>
      <c r="ETQ28" s="192"/>
      <c r="ETR28" s="192"/>
      <c r="ETS28" s="192"/>
      <c r="ETT28" s="192"/>
      <c r="ETU28" s="192"/>
      <c r="ETV28" s="192"/>
      <c r="ETW28" s="192"/>
      <c r="ETX28" s="192"/>
      <c r="ETY28" s="192"/>
      <c r="ETZ28" s="192"/>
      <c r="EUA28" s="192"/>
      <c r="EUB28" s="192"/>
      <c r="EUC28" s="192"/>
      <c r="EUD28" s="192"/>
      <c r="EUE28" s="192"/>
      <c r="EUF28" s="192"/>
      <c r="EUG28" s="192"/>
      <c r="EUH28" s="192"/>
      <c r="EUI28" s="192"/>
      <c r="EUJ28" s="192"/>
      <c r="EUK28" s="192"/>
      <c r="EUL28" s="192"/>
      <c r="EUM28" s="192"/>
      <c r="EUN28" s="192"/>
      <c r="EUO28" s="192"/>
      <c r="EUP28" s="192"/>
      <c r="EUQ28" s="192"/>
      <c r="EUR28" s="192"/>
      <c r="EUS28" s="192"/>
      <c r="EUT28" s="192"/>
      <c r="EUU28" s="192"/>
      <c r="EUV28" s="192"/>
      <c r="EUW28" s="192"/>
      <c r="EUX28" s="192"/>
      <c r="EUY28" s="192"/>
      <c r="EUZ28" s="192"/>
      <c r="EVA28" s="192"/>
      <c r="EVB28" s="192"/>
      <c r="EVC28" s="192"/>
      <c r="EVD28" s="192"/>
      <c r="EVE28" s="192"/>
      <c r="EVF28" s="192"/>
      <c r="EVG28" s="192"/>
      <c r="EVH28" s="192"/>
      <c r="EVI28" s="192"/>
      <c r="EVJ28" s="192"/>
      <c r="EVK28" s="192"/>
      <c r="EVL28" s="192"/>
      <c r="EVM28" s="192"/>
      <c r="EVN28" s="192"/>
      <c r="EVO28" s="192"/>
      <c r="EVP28" s="192"/>
      <c r="EVQ28" s="192"/>
      <c r="EVR28" s="192"/>
      <c r="EVS28" s="192"/>
      <c r="EVT28" s="192"/>
      <c r="EVU28" s="192"/>
      <c r="EVV28" s="192"/>
      <c r="EVW28" s="192"/>
      <c r="EVX28" s="192"/>
      <c r="EVY28" s="192"/>
      <c r="EVZ28" s="192"/>
      <c r="EWA28" s="192"/>
      <c r="EWB28" s="192"/>
      <c r="EWC28" s="192"/>
      <c r="EWD28" s="192"/>
      <c r="EWE28" s="192"/>
      <c r="EWF28" s="192"/>
      <c r="EWG28" s="192"/>
      <c r="EWH28" s="192"/>
      <c r="EWI28" s="192"/>
      <c r="EWJ28" s="192"/>
      <c r="EWK28" s="192"/>
      <c r="EWL28" s="192"/>
      <c r="EWM28" s="192"/>
      <c r="EWN28" s="192"/>
      <c r="EWO28" s="192"/>
      <c r="EWP28" s="192"/>
      <c r="EWQ28" s="192"/>
      <c r="EWR28" s="192"/>
      <c r="EWS28" s="192"/>
      <c r="EWT28" s="192"/>
      <c r="EWU28" s="192"/>
      <c r="EWV28" s="192"/>
      <c r="EWW28" s="192"/>
      <c r="EWX28" s="192"/>
      <c r="EWY28" s="192"/>
      <c r="EWZ28" s="192"/>
      <c r="EXA28" s="192"/>
      <c r="EXB28" s="192"/>
      <c r="EXC28" s="192"/>
      <c r="EXD28" s="192"/>
      <c r="EXE28" s="192"/>
      <c r="EXF28" s="192"/>
      <c r="EXG28" s="192"/>
      <c r="EXH28" s="192"/>
      <c r="EXI28" s="192"/>
      <c r="EXJ28" s="192"/>
      <c r="EXK28" s="192"/>
      <c r="EXL28" s="192"/>
      <c r="EXM28" s="192"/>
      <c r="EXN28" s="192"/>
      <c r="EXO28" s="192"/>
      <c r="EXP28" s="192"/>
      <c r="EXQ28" s="192"/>
      <c r="EXR28" s="192"/>
      <c r="EXS28" s="192"/>
      <c r="EXT28" s="192"/>
      <c r="EXU28" s="192"/>
      <c r="EXV28" s="192"/>
      <c r="EXW28" s="192"/>
      <c r="EXX28" s="192"/>
      <c r="EXY28" s="192"/>
      <c r="EXZ28" s="192"/>
      <c r="EYA28" s="192"/>
      <c r="EYB28" s="192"/>
      <c r="EYC28" s="192"/>
      <c r="EYD28" s="192"/>
      <c r="EYE28" s="192"/>
      <c r="EYF28" s="192"/>
      <c r="EYG28" s="192"/>
      <c r="EYH28" s="192"/>
      <c r="EYI28" s="192"/>
      <c r="EYJ28" s="192"/>
      <c r="EYK28" s="192"/>
      <c r="EYL28" s="192"/>
      <c r="EYM28" s="192"/>
      <c r="EYN28" s="192"/>
      <c r="EYO28" s="192"/>
      <c r="EYP28" s="192"/>
      <c r="EYQ28" s="192"/>
      <c r="EYR28" s="192"/>
      <c r="EYS28" s="192"/>
      <c r="EYT28" s="192"/>
      <c r="EYU28" s="192"/>
      <c r="EYV28" s="192"/>
      <c r="EYW28" s="192"/>
      <c r="EYX28" s="192"/>
      <c r="EYY28" s="192"/>
      <c r="EYZ28" s="192"/>
      <c r="EZA28" s="192"/>
      <c r="EZB28" s="192"/>
      <c r="EZC28" s="192"/>
      <c r="EZD28" s="192"/>
      <c r="EZE28" s="192"/>
      <c r="EZF28" s="192"/>
      <c r="EZG28" s="192"/>
      <c r="EZH28" s="192"/>
      <c r="EZI28" s="192"/>
      <c r="EZJ28" s="192"/>
      <c r="EZK28" s="192"/>
      <c r="EZL28" s="192"/>
      <c r="EZM28" s="192"/>
      <c r="EZN28" s="192"/>
      <c r="EZO28" s="192"/>
      <c r="EZP28" s="192"/>
      <c r="EZQ28" s="192"/>
      <c r="EZR28" s="192"/>
      <c r="EZS28" s="192"/>
      <c r="EZT28" s="192"/>
      <c r="EZU28" s="192"/>
      <c r="EZV28" s="192"/>
      <c r="EZW28" s="192"/>
      <c r="EZX28" s="192"/>
      <c r="EZY28" s="192"/>
      <c r="EZZ28" s="192"/>
      <c r="FAA28" s="192"/>
      <c r="FAB28" s="192"/>
      <c r="FAC28" s="192"/>
      <c r="FAD28" s="192"/>
      <c r="FAE28" s="192"/>
      <c r="FAF28" s="192"/>
      <c r="FAG28" s="192"/>
      <c r="FAH28" s="192"/>
      <c r="FAI28" s="192"/>
      <c r="FAJ28" s="192"/>
      <c r="FAK28" s="192"/>
      <c r="FAL28" s="192"/>
      <c r="FAM28" s="192"/>
      <c r="FAN28" s="192"/>
      <c r="FAO28" s="192"/>
      <c r="FAP28" s="192"/>
      <c r="FAQ28" s="192"/>
      <c r="FAR28" s="192"/>
      <c r="FAS28" s="192"/>
      <c r="FAT28" s="192"/>
      <c r="FAU28" s="192"/>
      <c r="FAV28" s="192"/>
      <c r="FAW28" s="192"/>
      <c r="FAX28" s="192"/>
      <c r="FAY28" s="192"/>
      <c r="FAZ28" s="192"/>
      <c r="FBA28" s="192"/>
      <c r="FBB28" s="192"/>
      <c r="FBC28" s="192"/>
      <c r="FBD28" s="192"/>
      <c r="FBE28" s="192"/>
      <c r="FBF28" s="192"/>
      <c r="FBG28" s="192"/>
      <c r="FBH28" s="192"/>
      <c r="FBI28" s="192"/>
      <c r="FBJ28" s="192"/>
      <c r="FBK28" s="192"/>
      <c r="FBL28" s="192"/>
      <c r="FBM28" s="192"/>
      <c r="FBN28" s="192"/>
      <c r="FBO28" s="192"/>
      <c r="FBP28" s="192"/>
      <c r="FBQ28" s="192"/>
      <c r="FBR28" s="192"/>
      <c r="FBS28" s="192"/>
      <c r="FBT28" s="192"/>
      <c r="FBU28" s="192"/>
      <c r="FBV28" s="192"/>
      <c r="FBW28" s="192"/>
      <c r="FBX28" s="192"/>
      <c r="FBY28" s="192"/>
      <c r="FBZ28" s="192"/>
      <c r="FCA28" s="192"/>
      <c r="FCB28" s="192"/>
      <c r="FCC28" s="192"/>
      <c r="FCD28" s="192"/>
      <c r="FCE28" s="192"/>
      <c r="FCF28" s="192"/>
      <c r="FCG28" s="192"/>
      <c r="FCH28" s="192"/>
      <c r="FCI28" s="192"/>
      <c r="FCJ28" s="192"/>
      <c r="FCK28" s="192"/>
      <c r="FCL28" s="192"/>
      <c r="FCM28" s="192"/>
      <c r="FCN28" s="192"/>
      <c r="FCO28" s="192"/>
      <c r="FCP28" s="192"/>
      <c r="FCQ28" s="192"/>
      <c r="FCR28" s="192"/>
      <c r="FCS28" s="192"/>
      <c r="FCT28" s="192"/>
      <c r="FCU28" s="192"/>
      <c r="FCV28" s="192"/>
      <c r="FCW28" s="192"/>
      <c r="FCX28" s="192"/>
      <c r="FCY28" s="192"/>
      <c r="FCZ28" s="192"/>
      <c r="FDA28" s="192"/>
      <c r="FDB28" s="192"/>
      <c r="FDC28" s="192"/>
      <c r="FDD28" s="192"/>
      <c r="FDE28" s="192"/>
      <c r="FDF28" s="192"/>
      <c r="FDG28" s="192"/>
      <c r="FDH28" s="192"/>
      <c r="FDI28" s="192"/>
      <c r="FDJ28" s="192"/>
      <c r="FDK28" s="192"/>
      <c r="FDL28" s="192"/>
      <c r="FDM28" s="192"/>
      <c r="FDN28" s="192"/>
      <c r="FDO28" s="192"/>
      <c r="FDP28" s="192"/>
      <c r="FDQ28" s="192"/>
      <c r="FDR28" s="192"/>
      <c r="FDS28" s="192"/>
      <c r="FDT28" s="192"/>
      <c r="FDU28" s="192"/>
      <c r="FDV28" s="192"/>
      <c r="FDW28" s="192"/>
      <c r="FDX28" s="192"/>
      <c r="FDY28" s="192"/>
      <c r="FDZ28" s="192"/>
      <c r="FEA28" s="192"/>
      <c r="FEB28" s="192"/>
      <c r="FEC28" s="192"/>
      <c r="FED28" s="192"/>
      <c r="FEE28" s="192"/>
      <c r="FEF28" s="192"/>
      <c r="FEG28" s="192"/>
      <c r="FEH28" s="192"/>
      <c r="FEI28" s="192"/>
      <c r="FEJ28" s="192"/>
      <c r="FEK28" s="192"/>
      <c r="FEL28" s="192"/>
      <c r="FEM28" s="192"/>
      <c r="FEN28" s="192"/>
      <c r="FEO28" s="192"/>
      <c r="FEP28" s="192"/>
      <c r="FEQ28" s="192"/>
      <c r="FER28" s="192"/>
      <c r="FES28" s="192"/>
      <c r="FET28" s="192"/>
      <c r="FEU28" s="192"/>
      <c r="FEV28" s="192"/>
      <c r="FEW28" s="192"/>
      <c r="FEX28" s="192"/>
      <c r="FEY28" s="192"/>
      <c r="FEZ28" s="192"/>
      <c r="FFA28" s="192"/>
      <c r="FFB28" s="192"/>
      <c r="FFC28" s="192"/>
      <c r="FFD28" s="192"/>
      <c r="FFE28" s="192"/>
      <c r="FFF28" s="192"/>
      <c r="FFG28" s="192"/>
      <c r="FFH28" s="192"/>
      <c r="FFI28" s="192"/>
      <c r="FFJ28" s="192"/>
      <c r="FFK28" s="192"/>
      <c r="FFL28" s="192"/>
      <c r="FFM28" s="192"/>
      <c r="FFN28" s="192"/>
      <c r="FFO28" s="192"/>
      <c r="FFP28" s="192"/>
      <c r="FFQ28" s="192"/>
      <c r="FFR28" s="192"/>
      <c r="FFS28" s="192"/>
      <c r="FFT28" s="192"/>
      <c r="FFU28" s="192"/>
      <c r="FFV28" s="192"/>
      <c r="FFW28" s="192"/>
      <c r="FFX28" s="192"/>
      <c r="FFY28" s="192"/>
      <c r="FFZ28" s="192"/>
      <c r="FGA28" s="192"/>
      <c r="FGB28" s="192"/>
      <c r="FGC28" s="192"/>
      <c r="FGD28" s="192"/>
      <c r="FGE28" s="192"/>
      <c r="FGF28" s="192"/>
      <c r="FGG28" s="192"/>
      <c r="FGH28" s="192"/>
      <c r="FGI28" s="192"/>
      <c r="FGJ28" s="192"/>
      <c r="FGK28" s="192"/>
      <c r="FGL28" s="192"/>
      <c r="FGM28" s="192"/>
      <c r="FGN28" s="192"/>
      <c r="FGO28" s="192"/>
      <c r="FGP28" s="192"/>
      <c r="FGQ28" s="192"/>
      <c r="FGR28" s="192"/>
      <c r="FGS28" s="192"/>
      <c r="FGT28" s="192"/>
      <c r="FGU28" s="192"/>
      <c r="FGV28" s="192"/>
      <c r="FGW28" s="192"/>
      <c r="FGX28" s="192"/>
      <c r="FGY28" s="192"/>
      <c r="FGZ28" s="192"/>
      <c r="FHA28" s="192"/>
      <c r="FHB28" s="192"/>
      <c r="FHC28" s="192"/>
      <c r="FHD28" s="192"/>
      <c r="FHE28" s="192"/>
      <c r="FHF28" s="192"/>
      <c r="FHG28" s="192"/>
      <c r="FHH28" s="192"/>
      <c r="FHI28" s="192"/>
      <c r="FHJ28" s="192"/>
      <c r="FHK28" s="192"/>
      <c r="FHL28" s="192"/>
      <c r="FHM28" s="192"/>
      <c r="FHN28" s="192"/>
      <c r="FHO28" s="192"/>
      <c r="FHP28" s="192"/>
      <c r="FHQ28" s="192"/>
      <c r="FHR28" s="192"/>
      <c r="FHS28" s="192"/>
      <c r="FHT28" s="192"/>
      <c r="FHU28" s="192"/>
      <c r="FHV28" s="192"/>
      <c r="FHW28" s="192"/>
      <c r="FHX28" s="192"/>
      <c r="FHY28" s="192"/>
      <c r="FHZ28" s="192"/>
      <c r="FIA28" s="192"/>
      <c r="FIB28" s="192"/>
      <c r="FIC28" s="192"/>
      <c r="FID28" s="192"/>
      <c r="FIE28" s="192"/>
      <c r="FIF28" s="192"/>
      <c r="FIG28" s="192"/>
      <c r="FIH28" s="192"/>
      <c r="FII28" s="192"/>
      <c r="FIJ28" s="192"/>
      <c r="FIK28" s="192"/>
      <c r="FIL28" s="192"/>
      <c r="FIM28" s="192"/>
      <c r="FIN28" s="192"/>
      <c r="FIO28" s="192"/>
      <c r="FIP28" s="192"/>
      <c r="FIQ28" s="192"/>
      <c r="FIR28" s="192"/>
      <c r="FIS28" s="192"/>
      <c r="FIT28" s="192"/>
      <c r="FIU28" s="192"/>
      <c r="FIV28" s="192"/>
      <c r="FIW28" s="192"/>
      <c r="FIX28" s="192"/>
      <c r="FIY28" s="192"/>
      <c r="FIZ28" s="192"/>
      <c r="FJA28" s="192"/>
      <c r="FJB28" s="192"/>
      <c r="FJC28" s="192"/>
      <c r="FJD28" s="192"/>
      <c r="FJE28" s="192"/>
      <c r="FJF28" s="192"/>
      <c r="FJG28" s="192"/>
      <c r="FJH28" s="192"/>
      <c r="FJI28" s="192"/>
      <c r="FJJ28" s="192"/>
      <c r="FJK28" s="192"/>
      <c r="FJL28" s="192"/>
      <c r="FJM28" s="192"/>
      <c r="FJN28" s="192"/>
      <c r="FJO28" s="192"/>
      <c r="FJP28" s="192"/>
      <c r="FJQ28" s="192"/>
      <c r="FJR28" s="192"/>
      <c r="FJS28" s="192"/>
      <c r="FJT28" s="192"/>
      <c r="FJU28" s="192"/>
      <c r="FJV28" s="192"/>
      <c r="FJW28" s="192"/>
      <c r="FJX28" s="192"/>
      <c r="FJY28" s="192"/>
      <c r="FJZ28" s="192"/>
      <c r="FKA28" s="192"/>
      <c r="FKB28" s="192"/>
      <c r="FKC28" s="192"/>
      <c r="FKD28" s="192"/>
      <c r="FKE28" s="192"/>
      <c r="FKF28" s="192"/>
      <c r="FKG28" s="192"/>
      <c r="FKH28" s="192"/>
      <c r="FKI28" s="192"/>
      <c r="FKJ28" s="192"/>
      <c r="FKK28" s="192"/>
      <c r="FKL28" s="192"/>
      <c r="FKM28" s="192"/>
      <c r="FKN28" s="192"/>
      <c r="FKO28" s="192"/>
      <c r="FKP28" s="192"/>
      <c r="FKQ28" s="192"/>
      <c r="FKR28" s="192"/>
      <c r="FKS28" s="192"/>
      <c r="FKT28" s="192"/>
      <c r="FKU28" s="192"/>
      <c r="FKV28" s="192"/>
      <c r="FKW28" s="192"/>
      <c r="FKX28" s="192"/>
      <c r="FKY28" s="192"/>
      <c r="FKZ28" s="192"/>
      <c r="FLA28" s="192"/>
      <c r="FLB28" s="192"/>
      <c r="FLC28" s="192"/>
      <c r="FLD28" s="192"/>
      <c r="FLE28" s="192"/>
      <c r="FLF28" s="192"/>
      <c r="FLG28" s="192"/>
      <c r="FLH28" s="192"/>
      <c r="FLI28" s="192"/>
      <c r="FLJ28" s="192"/>
      <c r="FLK28" s="192"/>
      <c r="FLL28" s="192"/>
      <c r="FLM28" s="192"/>
      <c r="FLN28" s="192"/>
      <c r="FLO28" s="192"/>
      <c r="FLP28" s="192"/>
      <c r="FLQ28" s="192"/>
      <c r="FLR28" s="192"/>
      <c r="FLS28" s="192"/>
      <c r="FLT28" s="192"/>
      <c r="FLU28" s="192"/>
      <c r="FLV28" s="192"/>
      <c r="FLW28" s="192"/>
      <c r="FLX28" s="192"/>
      <c r="FLY28" s="192"/>
      <c r="FLZ28" s="192"/>
      <c r="FMA28" s="192"/>
      <c r="FMB28" s="192"/>
      <c r="FMC28" s="192"/>
      <c r="FMD28" s="192"/>
      <c r="FME28" s="192"/>
      <c r="FMF28" s="192"/>
      <c r="FMG28" s="192"/>
      <c r="FMH28" s="192"/>
      <c r="FMI28" s="192"/>
      <c r="FMJ28" s="192"/>
      <c r="FMK28" s="192"/>
      <c r="FML28" s="192"/>
      <c r="FMM28" s="192"/>
      <c r="FMN28" s="192"/>
      <c r="FMO28" s="192"/>
      <c r="FMP28" s="192"/>
      <c r="FMQ28" s="192"/>
      <c r="FMR28" s="192"/>
      <c r="FMS28" s="192"/>
      <c r="FMT28" s="192"/>
      <c r="FMU28" s="192"/>
      <c r="FMV28" s="192"/>
      <c r="FMW28" s="192"/>
      <c r="FMX28" s="192"/>
      <c r="FMY28" s="192"/>
      <c r="FMZ28" s="192"/>
      <c r="FNA28" s="192"/>
      <c r="FNB28" s="192"/>
      <c r="FNC28" s="192"/>
      <c r="FND28" s="192"/>
      <c r="FNE28" s="192"/>
      <c r="FNF28" s="192"/>
      <c r="FNG28" s="192"/>
      <c r="FNH28" s="192"/>
      <c r="FNI28" s="192"/>
      <c r="FNJ28" s="192"/>
      <c r="FNK28" s="192"/>
      <c r="FNL28" s="192"/>
      <c r="FNM28" s="192"/>
      <c r="FNN28" s="192"/>
      <c r="FNO28" s="192"/>
      <c r="FNP28" s="192"/>
      <c r="FNQ28" s="192"/>
      <c r="FNR28" s="192"/>
      <c r="FNS28" s="192"/>
      <c r="FNT28" s="192"/>
      <c r="FNU28" s="192"/>
      <c r="FNV28" s="192"/>
      <c r="FNW28" s="192"/>
      <c r="FNX28" s="192"/>
      <c r="FNY28" s="192"/>
      <c r="FNZ28" s="192"/>
      <c r="FOA28" s="192"/>
      <c r="FOB28" s="192"/>
      <c r="FOC28" s="192"/>
      <c r="FOD28" s="192"/>
      <c r="FOE28" s="192"/>
      <c r="FOF28" s="192"/>
      <c r="FOG28" s="192"/>
      <c r="FOH28" s="192"/>
      <c r="FOI28" s="192"/>
      <c r="FOJ28" s="192"/>
      <c r="FOK28" s="192"/>
      <c r="FOL28" s="192"/>
      <c r="FOM28" s="192"/>
      <c r="FON28" s="192"/>
      <c r="FOO28" s="192"/>
      <c r="FOP28" s="192"/>
      <c r="FOQ28" s="192"/>
      <c r="FOR28" s="192"/>
      <c r="FOS28" s="192"/>
      <c r="FOT28" s="192"/>
      <c r="FOU28" s="192"/>
      <c r="FOV28" s="192"/>
      <c r="FOW28" s="192"/>
      <c r="FOX28" s="192"/>
      <c r="FOY28" s="192"/>
      <c r="FOZ28" s="192"/>
      <c r="FPA28" s="192"/>
      <c r="FPB28" s="192"/>
      <c r="FPC28" s="192"/>
      <c r="FPD28" s="192"/>
      <c r="FPE28" s="192"/>
      <c r="FPF28" s="192"/>
      <c r="FPG28" s="192"/>
      <c r="FPH28" s="192"/>
      <c r="FPI28" s="192"/>
      <c r="FPJ28" s="192"/>
      <c r="FPK28" s="192"/>
      <c r="FPL28" s="192"/>
      <c r="FPM28" s="192"/>
      <c r="FPN28" s="192"/>
      <c r="FPO28" s="192"/>
      <c r="FPP28" s="192"/>
      <c r="FPQ28" s="192"/>
      <c r="FPR28" s="192"/>
      <c r="FPS28" s="192"/>
      <c r="FPT28" s="192"/>
      <c r="FPU28" s="192"/>
      <c r="FPV28" s="192"/>
      <c r="FPW28" s="192"/>
      <c r="FPX28" s="192"/>
      <c r="FPY28" s="192"/>
      <c r="FPZ28" s="192"/>
      <c r="FQA28" s="192"/>
      <c r="FQB28" s="192"/>
      <c r="FQC28" s="192"/>
      <c r="FQD28" s="192"/>
      <c r="FQE28" s="192"/>
      <c r="FQF28" s="192"/>
      <c r="FQG28" s="192"/>
      <c r="FQH28" s="192"/>
      <c r="FQI28" s="192"/>
      <c r="FQJ28" s="192"/>
      <c r="FQK28" s="192"/>
      <c r="FQL28" s="192"/>
      <c r="FQM28" s="192"/>
      <c r="FQN28" s="192"/>
      <c r="FQO28" s="192"/>
      <c r="FQP28" s="192"/>
      <c r="FQQ28" s="192"/>
      <c r="FQR28" s="192"/>
      <c r="FQS28" s="192"/>
      <c r="FQT28" s="192"/>
      <c r="FQU28" s="192"/>
      <c r="FQV28" s="192"/>
      <c r="FQW28" s="192"/>
      <c r="FQX28" s="192"/>
      <c r="FQY28" s="192"/>
      <c r="FQZ28" s="192"/>
      <c r="FRA28" s="192"/>
      <c r="FRB28" s="192"/>
      <c r="FRC28" s="192"/>
      <c r="FRD28" s="192"/>
      <c r="FRE28" s="192"/>
      <c r="FRF28" s="192"/>
      <c r="FRG28" s="192"/>
      <c r="FRH28" s="192"/>
      <c r="FRI28" s="192"/>
      <c r="FRJ28" s="192"/>
      <c r="FRK28" s="192"/>
      <c r="FRL28" s="192"/>
      <c r="FRM28" s="192"/>
      <c r="FRN28" s="192"/>
      <c r="FRO28" s="192"/>
      <c r="FRP28" s="192"/>
      <c r="FRQ28" s="192"/>
      <c r="FRR28" s="192"/>
      <c r="FRS28" s="192"/>
      <c r="FRT28" s="192"/>
      <c r="FRU28" s="192"/>
      <c r="FRV28" s="192"/>
      <c r="FRW28" s="192"/>
      <c r="FRX28" s="192"/>
      <c r="FRY28" s="192"/>
      <c r="FRZ28" s="192"/>
      <c r="FSA28" s="192"/>
      <c r="FSB28" s="192"/>
      <c r="FSC28" s="192"/>
      <c r="FSD28" s="192"/>
      <c r="FSE28" s="192"/>
      <c r="FSF28" s="192"/>
      <c r="FSG28" s="192"/>
      <c r="FSH28" s="192"/>
      <c r="FSI28" s="192"/>
      <c r="FSJ28" s="192"/>
      <c r="FSK28" s="192"/>
      <c r="FSL28" s="192"/>
      <c r="FSM28" s="192"/>
      <c r="FSN28" s="192"/>
      <c r="FSO28" s="192"/>
      <c r="FSP28" s="192"/>
      <c r="FSQ28" s="192"/>
      <c r="FSR28" s="192"/>
      <c r="FSS28" s="192"/>
      <c r="FST28" s="192"/>
      <c r="FSU28" s="192"/>
      <c r="FSV28" s="192"/>
      <c r="FSW28" s="192"/>
      <c r="FSX28" s="192"/>
      <c r="FSY28" s="192"/>
      <c r="FSZ28" s="192"/>
      <c r="FTA28" s="192"/>
      <c r="FTB28" s="192"/>
      <c r="FTC28" s="192"/>
      <c r="FTD28" s="192"/>
      <c r="FTE28" s="192"/>
      <c r="FTF28" s="192"/>
      <c r="FTG28" s="192"/>
      <c r="FTH28" s="192"/>
      <c r="FTI28" s="192"/>
      <c r="FTJ28" s="192"/>
      <c r="FTK28" s="192"/>
      <c r="FTL28" s="192"/>
      <c r="FTM28" s="192"/>
      <c r="FTN28" s="192"/>
      <c r="FTO28" s="192"/>
      <c r="FTP28" s="192"/>
      <c r="FTQ28" s="192"/>
      <c r="FTR28" s="192"/>
      <c r="FTS28" s="192"/>
      <c r="FTT28" s="192"/>
      <c r="FTU28" s="192"/>
      <c r="FTV28" s="192"/>
      <c r="FTW28" s="192"/>
      <c r="FTX28" s="192"/>
      <c r="FTY28" s="192"/>
      <c r="FTZ28" s="192"/>
      <c r="FUA28" s="192"/>
      <c r="FUB28" s="192"/>
      <c r="FUC28" s="192"/>
      <c r="FUD28" s="192"/>
      <c r="FUE28" s="192"/>
      <c r="FUF28" s="192"/>
      <c r="FUG28" s="192"/>
      <c r="FUH28" s="192"/>
      <c r="FUI28" s="192"/>
      <c r="FUJ28" s="192"/>
      <c r="FUK28" s="192"/>
      <c r="FUL28" s="192"/>
      <c r="FUM28" s="192"/>
      <c r="FUN28" s="192"/>
      <c r="FUO28" s="192"/>
      <c r="FUP28" s="192"/>
      <c r="FUQ28" s="192"/>
      <c r="FUR28" s="192"/>
      <c r="FUS28" s="192"/>
      <c r="FUT28" s="192"/>
      <c r="FUU28" s="192"/>
      <c r="FUV28" s="192"/>
      <c r="FUW28" s="192"/>
      <c r="FUX28" s="192"/>
      <c r="FUY28" s="192"/>
      <c r="FUZ28" s="192"/>
      <c r="FVA28" s="192"/>
      <c r="FVB28" s="192"/>
      <c r="FVC28" s="192"/>
      <c r="FVD28" s="192"/>
      <c r="FVE28" s="192"/>
      <c r="FVF28" s="192"/>
      <c r="FVG28" s="192"/>
      <c r="FVH28" s="192"/>
      <c r="FVI28" s="192"/>
      <c r="FVJ28" s="192"/>
      <c r="FVK28" s="192"/>
      <c r="FVL28" s="192"/>
      <c r="FVM28" s="192"/>
      <c r="FVN28" s="192"/>
      <c r="FVO28" s="192"/>
      <c r="FVP28" s="192"/>
      <c r="FVQ28" s="192"/>
      <c r="FVR28" s="192"/>
      <c r="FVS28" s="192"/>
      <c r="FVT28" s="192"/>
      <c r="FVU28" s="192"/>
      <c r="FVV28" s="192"/>
      <c r="FVW28" s="192"/>
      <c r="FVX28" s="192"/>
      <c r="FVY28" s="192"/>
      <c r="FVZ28" s="192"/>
      <c r="FWA28" s="192"/>
      <c r="FWB28" s="192"/>
      <c r="FWC28" s="192"/>
      <c r="FWD28" s="192"/>
      <c r="FWE28" s="192"/>
      <c r="FWF28" s="192"/>
      <c r="FWG28" s="192"/>
      <c r="FWH28" s="192"/>
      <c r="FWI28" s="192"/>
      <c r="FWJ28" s="192"/>
      <c r="FWK28" s="192"/>
      <c r="FWL28" s="192"/>
      <c r="FWM28" s="192"/>
      <c r="FWN28" s="192"/>
      <c r="FWO28" s="192"/>
      <c r="FWP28" s="192"/>
      <c r="FWQ28" s="192"/>
      <c r="FWR28" s="192"/>
      <c r="FWS28" s="192"/>
      <c r="FWT28" s="192"/>
      <c r="FWU28" s="192"/>
      <c r="FWV28" s="192"/>
      <c r="FWW28" s="192"/>
      <c r="FWX28" s="192"/>
      <c r="FWY28" s="192"/>
      <c r="FWZ28" s="192"/>
      <c r="FXA28" s="192"/>
      <c r="FXB28" s="192"/>
      <c r="FXC28" s="192"/>
      <c r="FXD28" s="192"/>
      <c r="FXE28" s="192"/>
      <c r="FXF28" s="192"/>
      <c r="FXG28" s="192"/>
      <c r="FXH28" s="192"/>
      <c r="FXI28" s="192"/>
      <c r="FXJ28" s="192"/>
      <c r="FXK28" s="192"/>
      <c r="FXL28" s="192"/>
      <c r="FXM28" s="192"/>
      <c r="FXN28" s="192"/>
      <c r="FXO28" s="192"/>
      <c r="FXP28" s="192"/>
      <c r="FXQ28" s="192"/>
      <c r="FXR28" s="192"/>
      <c r="FXS28" s="192"/>
      <c r="FXT28" s="192"/>
      <c r="FXU28" s="192"/>
      <c r="FXV28" s="192"/>
      <c r="FXW28" s="192"/>
      <c r="FXX28" s="192"/>
      <c r="FXY28" s="192"/>
      <c r="FXZ28" s="192"/>
      <c r="FYA28" s="192"/>
      <c r="FYB28" s="192"/>
      <c r="FYC28" s="192"/>
      <c r="FYD28" s="192"/>
      <c r="FYE28" s="192"/>
      <c r="FYF28" s="192"/>
      <c r="FYG28" s="192"/>
      <c r="FYH28" s="192"/>
      <c r="FYI28" s="192"/>
      <c r="FYJ28" s="192"/>
      <c r="FYK28" s="192"/>
      <c r="FYL28" s="192"/>
      <c r="FYM28" s="192"/>
      <c r="FYN28" s="192"/>
      <c r="FYO28" s="192"/>
      <c r="FYP28" s="192"/>
      <c r="FYQ28" s="192"/>
      <c r="FYR28" s="192"/>
      <c r="FYS28" s="192"/>
      <c r="FYT28" s="192"/>
      <c r="FYU28" s="192"/>
      <c r="FYV28" s="192"/>
      <c r="FYW28" s="192"/>
      <c r="FYX28" s="192"/>
      <c r="FYY28" s="192"/>
      <c r="FYZ28" s="192"/>
      <c r="FZA28" s="192"/>
      <c r="FZB28" s="192"/>
      <c r="FZC28" s="192"/>
      <c r="FZD28" s="192"/>
      <c r="FZE28" s="192"/>
      <c r="FZF28" s="192"/>
      <c r="FZG28" s="192"/>
      <c r="FZH28" s="192"/>
      <c r="FZI28" s="192"/>
      <c r="FZJ28" s="192"/>
      <c r="FZK28" s="192"/>
      <c r="FZL28" s="192"/>
      <c r="FZM28" s="192"/>
      <c r="FZN28" s="192"/>
      <c r="FZO28" s="192"/>
      <c r="FZP28" s="192"/>
      <c r="FZQ28" s="192"/>
      <c r="FZR28" s="192"/>
      <c r="FZS28" s="192"/>
      <c r="FZT28" s="192"/>
      <c r="FZU28" s="192"/>
      <c r="FZV28" s="192"/>
      <c r="FZW28" s="192"/>
      <c r="FZX28" s="192"/>
      <c r="FZY28" s="192"/>
      <c r="FZZ28" s="192"/>
      <c r="GAA28" s="192"/>
      <c r="GAB28" s="192"/>
      <c r="GAC28" s="192"/>
      <c r="GAD28" s="192"/>
      <c r="GAE28" s="192"/>
      <c r="GAF28" s="192"/>
      <c r="GAG28" s="192"/>
      <c r="GAH28" s="192"/>
      <c r="GAI28" s="192"/>
      <c r="GAJ28" s="192"/>
      <c r="GAK28" s="192"/>
      <c r="GAL28" s="192"/>
      <c r="GAM28" s="192"/>
      <c r="GAN28" s="192"/>
      <c r="GAO28" s="192"/>
      <c r="GAP28" s="192"/>
      <c r="GAQ28" s="192"/>
      <c r="GAR28" s="192"/>
      <c r="GAS28" s="192"/>
      <c r="GAT28" s="192"/>
      <c r="GAU28" s="192"/>
      <c r="GAV28" s="192"/>
      <c r="GAW28" s="192"/>
      <c r="GAX28" s="192"/>
      <c r="GAY28" s="192"/>
      <c r="GAZ28" s="192"/>
      <c r="GBA28" s="192"/>
      <c r="GBB28" s="192"/>
      <c r="GBC28" s="192"/>
      <c r="GBD28" s="192"/>
      <c r="GBE28" s="192"/>
      <c r="GBF28" s="192"/>
      <c r="GBG28" s="192"/>
      <c r="GBH28" s="192"/>
      <c r="GBI28" s="192"/>
      <c r="GBJ28" s="192"/>
      <c r="GBK28" s="192"/>
      <c r="GBL28" s="192"/>
      <c r="GBM28" s="192"/>
      <c r="GBN28" s="192"/>
      <c r="GBO28" s="192"/>
      <c r="GBP28" s="192"/>
      <c r="GBQ28" s="192"/>
      <c r="GBR28" s="192"/>
      <c r="GBS28" s="192"/>
      <c r="GBT28" s="192"/>
      <c r="GBU28" s="192"/>
      <c r="GBV28" s="192"/>
      <c r="GBW28" s="192"/>
      <c r="GBX28" s="192"/>
      <c r="GBY28" s="192"/>
      <c r="GBZ28" s="192"/>
      <c r="GCA28" s="192"/>
      <c r="GCB28" s="192"/>
      <c r="GCC28" s="192"/>
      <c r="GCD28" s="192"/>
      <c r="GCE28" s="192"/>
      <c r="GCF28" s="192"/>
      <c r="GCG28" s="192"/>
      <c r="GCH28" s="192"/>
      <c r="GCI28" s="192"/>
      <c r="GCJ28" s="192"/>
      <c r="GCK28" s="192"/>
      <c r="GCL28" s="192"/>
      <c r="GCM28" s="192"/>
      <c r="GCN28" s="192"/>
      <c r="GCO28" s="192"/>
      <c r="GCP28" s="192"/>
      <c r="GCQ28" s="192"/>
      <c r="GCR28" s="192"/>
      <c r="GCS28" s="192"/>
      <c r="GCT28" s="192"/>
      <c r="GCU28" s="192"/>
      <c r="GCV28" s="192"/>
      <c r="GCW28" s="192"/>
      <c r="GCX28" s="192"/>
      <c r="GCY28" s="192"/>
      <c r="GCZ28" s="192"/>
      <c r="GDA28" s="192"/>
      <c r="GDB28" s="192"/>
      <c r="GDC28" s="192"/>
      <c r="GDD28" s="192"/>
      <c r="GDE28" s="192"/>
      <c r="GDF28" s="192"/>
      <c r="GDG28" s="192"/>
      <c r="GDH28" s="192"/>
      <c r="GDI28" s="192"/>
      <c r="GDJ28" s="192"/>
      <c r="GDK28" s="192"/>
      <c r="GDL28" s="192"/>
      <c r="GDM28" s="192"/>
      <c r="GDN28" s="192"/>
      <c r="GDO28" s="192"/>
      <c r="GDP28" s="192"/>
      <c r="GDQ28" s="192"/>
      <c r="GDR28" s="192"/>
      <c r="GDS28" s="192"/>
      <c r="GDT28" s="192"/>
      <c r="GDU28" s="192"/>
      <c r="GDV28" s="192"/>
      <c r="GDW28" s="192"/>
      <c r="GDX28" s="192"/>
      <c r="GDY28" s="192"/>
      <c r="GDZ28" s="192"/>
      <c r="GEA28" s="192"/>
      <c r="GEB28" s="192"/>
      <c r="GEC28" s="192"/>
      <c r="GED28" s="192"/>
      <c r="GEE28" s="192"/>
      <c r="GEF28" s="192"/>
      <c r="GEG28" s="192"/>
      <c r="GEH28" s="192"/>
      <c r="GEI28" s="192"/>
      <c r="GEJ28" s="192"/>
      <c r="GEK28" s="192"/>
      <c r="GEL28" s="192"/>
      <c r="GEM28" s="192"/>
      <c r="GEN28" s="192"/>
      <c r="GEO28" s="192"/>
      <c r="GEP28" s="192"/>
      <c r="GEQ28" s="192"/>
      <c r="GER28" s="192"/>
      <c r="GES28" s="192"/>
      <c r="GET28" s="192"/>
      <c r="GEU28" s="192"/>
      <c r="GEV28" s="192"/>
      <c r="GEW28" s="192"/>
      <c r="GEX28" s="192"/>
      <c r="GEY28" s="192"/>
      <c r="GEZ28" s="192"/>
      <c r="GFA28" s="192"/>
      <c r="GFB28" s="192"/>
      <c r="GFC28" s="192"/>
      <c r="GFD28" s="192"/>
      <c r="GFE28" s="192"/>
      <c r="GFF28" s="192"/>
      <c r="GFG28" s="192"/>
      <c r="GFH28" s="192"/>
      <c r="GFI28" s="192"/>
      <c r="GFJ28" s="192"/>
      <c r="GFK28" s="192"/>
      <c r="GFL28" s="192"/>
      <c r="GFM28" s="192"/>
      <c r="GFN28" s="192"/>
      <c r="GFO28" s="192"/>
      <c r="GFP28" s="192"/>
      <c r="GFQ28" s="192"/>
      <c r="GFR28" s="192"/>
      <c r="GFS28" s="192"/>
      <c r="GFT28" s="192"/>
      <c r="GFU28" s="192"/>
      <c r="GFV28" s="192"/>
      <c r="GFW28" s="192"/>
      <c r="GFX28" s="192"/>
      <c r="GFY28" s="192"/>
      <c r="GFZ28" s="192"/>
      <c r="GGA28" s="192"/>
      <c r="GGB28" s="192"/>
      <c r="GGC28" s="192"/>
      <c r="GGD28" s="192"/>
      <c r="GGE28" s="192"/>
      <c r="GGF28" s="192"/>
      <c r="GGG28" s="192"/>
      <c r="GGH28" s="192"/>
      <c r="GGI28" s="192"/>
      <c r="GGJ28" s="192"/>
      <c r="GGK28" s="192"/>
      <c r="GGL28" s="192"/>
      <c r="GGM28" s="192"/>
      <c r="GGN28" s="192"/>
      <c r="GGO28" s="192"/>
      <c r="GGP28" s="192"/>
      <c r="GGQ28" s="192"/>
      <c r="GGR28" s="192"/>
      <c r="GGS28" s="192"/>
      <c r="GGT28" s="192"/>
      <c r="GGU28" s="192"/>
      <c r="GGV28" s="192"/>
      <c r="GGW28" s="192"/>
      <c r="GGX28" s="192"/>
      <c r="GGY28" s="192"/>
      <c r="GGZ28" s="192"/>
      <c r="GHA28" s="192"/>
      <c r="GHB28" s="192"/>
      <c r="GHC28" s="192"/>
      <c r="GHD28" s="192"/>
      <c r="GHE28" s="192"/>
      <c r="GHF28" s="192"/>
      <c r="GHG28" s="192"/>
      <c r="GHH28" s="192"/>
      <c r="GHI28" s="192"/>
      <c r="GHJ28" s="192"/>
      <c r="GHK28" s="192"/>
      <c r="GHL28" s="192"/>
      <c r="GHM28" s="192"/>
      <c r="GHN28" s="192"/>
      <c r="GHO28" s="192"/>
      <c r="GHP28" s="192"/>
      <c r="GHQ28" s="192"/>
      <c r="GHR28" s="192"/>
      <c r="GHS28" s="192"/>
      <c r="GHT28" s="192"/>
      <c r="GHU28" s="192"/>
      <c r="GHV28" s="192"/>
      <c r="GHW28" s="192"/>
      <c r="GHX28" s="192"/>
      <c r="GHY28" s="192"/>
      <c r="GHZ28" s="192"/>
      <c r="GIA28" s="192"/>
      <c r="GIB28" s="192"/>
      <c r="GIC28" s="192"/>
      <c r="GID28" s="192"/>
      <c r="GIE28" s="192"/>
      <c r="GIF28" s="192"/>
      <c r="GIG28" s="192"/>
      <c r="GIH28" s="192"/>
      <c r="GII28" s="192"/>
      <c r="GIJ28" s="192"/>
      <c r="GIK28" s="192"/>
      <c r="GIL28" s="192"/>
      <c r="GIM28" s="192"/>
      <c r="GIN28" s="192"/>
      <c r="GIO28" s="192"/>
      <c r="GIP28" s="192"/>
      <c r="GIQ28" s="192"/>
      <c r="GIR28" s="192"/>
      <c r="GIS28" s="192"/>
      <c r="GIT28" s="192"/>
      <c r="GIU28" s="192"/>
      <c r="GIV28" s="192"/>
      <c r="GIW28" s="192"/>
      <c r="GIX28" s="192"/>
      <c r="GIY28" s="192"/>
      <c r="GIZ28" s="192"/>
      <c r="GJA28" s="192"/>
      <c r="GJB28" s="192"/>
      <c r="GJC28" s="192"/>
      <c r="GJD28" s="192"/>
      <c r="GJE28" s="192"/>
      <c r="GJF28" s="192"/>
      <c r="GJG28" s="192"/>
      <c r="GJH28" s="192"/>
      <c r="GJI28" s="192"/>
      <c r="GJJ28" s="192"/>
      <c r="GJK28" s="192"/>
      <c r="GJL28" s="192"/>
      <c r="GJM28" s="192"/>
      <c r="GJN28" s="192"/>
      <c r="GJO28" s="192"/>
      <c r="GJP28" s="192"/>
      <c r="GJQ28" s="192"/>
      <c r="GJR28" s="192"/>
      <c r="GJS28" s="192"/>
      <c r="GJT28" s="192"/>
      <c r="GJU28" s="192"/>
      <c r="GJV28" s="192"/>
      <c r="GJW28" s="192"/>
      <c r="GJX28" s="192"/>
      <c r="GJY28" s="192"/>
      <c r="GJZ28" s="192"/>
      <c r="GKA28" s="192"/>
      <c r="GKB28" s="192"/>
      <c r="GKC28" s="192"/>
      <c r="GKD28" s="192"/>
      <c r="GKE28" s="192"/>
      <c r="GKF28" s="192"/>
      <c r="GKG28" s="192"/>
      <c r="GKH28" s="192"/>
      <c r="GKI28" s="192"/>
      <c r="GKJ28" s="192"/>
      <c r="GKK28" s="192"/>
      <c r="GKL28" s="192"/>
      <c r="GKM28" s="192"/>
      <c r="GKN28" s="192"/>
      <c r="GKO28" s="192"/>
      <c r="GKP28" s="192"/>
      <c r="GKQ28" s="192"/>
      <c r="GKR28" s="192"/>
      <c r="GKS28" s="192"/>
      <c r="GKT28" s="192"/>
      <c r="GKU28" s="192"/>
      <c r="GKV28" s="192"/>
      <c r="GKW28" s="192"/>
      <c r="GKX28" s="192"/>
      <c r="GKY28" s="192"/>
      <c r="GKZ28" s="192"/>
      <c r="GLA28" s="192"/>
      <c r="GLB28" s="192"/>
      <c r="GLC28" s="192"/>
      <c r="GLD28" s="192"/>
      <c r="GLE28" s="192"/>
      <c r="GLF28" s="192"/>
      <c r="GLG28" s="192"/>
      <c r="GLH28" s="192"/>
      <c r="GLI28" s="192"/>
      <c r="GLJ28" s="192"/>
      <c r="GLK28" s="192"/>
      <c r="GLL28" s="192"/>
      <c r="GLM28" s="192"/>
      <c r="GLN28" s="192"/>
      <c r="GLO28" s="192"/>
      <c r="GLP28" s="192"/>
      <c r="GLQ28" s="192"/>
      <c r="GLR28" s="192"/>
      <c r="GLS28" s="192"/>
      <c r="GLT28" s="192"/>
      <c r="GLU28" s="192"/>
      <c r="GLV28" s="192"/>
      <c r="GLW28" s="192"/>
      <c r="GLX28" s="192"/>
      <c r="GLY28" s="192"/>
      <c r="GLZ28" s="192"/>
      <c r="GMA28" s="192"/>
      <c r="GMB28" s="192"/>
      <c r="GMC28" s="192"/>
      <c r="GMD28" s="192"/>
      <c r="GME28" s="192"/>
      <c r="GMF28" s="192"/>
      <c r="GMG28" s="192"/>
      <c r="GMH28" s="192"/>
      <c r="GMI28" s="192"/>
      <c r="GMJ28" s="192"/>
      <c r="GMK28" s="192"/>
      <c r="GML28" s="192"/>
      <c r="GMM28" s="192"/>
      <c r="GMN28" s="192"/>
      <c r="GMO28" s="192"/>
      <c r="GMP28" s="192"/>
      <c r="GMQ28" s="192"/>
      <c r="GMR28" s="192"/>
      <c r="GMS28" s="192"/>
      <c r="GMT28" s="192"/>
      <c r="GMU28" s="192"/>
      <c r="GMV28" s="192"/>
      <c r="GMW28" s="192"/>
      <c r="GMX28" s="192"/>
      <c r="GMY28" s="192"/>
      <c r="GMZ28" s="192"/>
      <c r="GNA28" s="192"/>
      <c r="GNB28" s="192"/>
      <c r="GNC28" s="192"/>
      <c r="GND28" s="192"/>
      <c r="GNE28" s="192"/>
      <c r="GNF28" s="192"/>
      <c r="GNG28" s="192"/>
      <c r="GNH28" s="192"/>
      <c r="GNI28" s="192"/>
      <c r="GNJ28" s="192"/>
      <c r="GNK28" s="192"/>
      <c r="GNL28" s="192"/>
      <c r="GNM28" s="192"/>
      <c r="GNN28" s="192"/>
      <c r="GNO28" s="192"/>
      <c r="GNP28" s="192"/>
      <c r="GNQ28" s="192"/>
      <c r="GNR28" s="192"/>
      <c r="GNS28" s="192"/>
      <c r="GNT28" s="192"/>
      <c r="GNU28" s="192"/>
      <c r="GNV28" s="192"/>
      <c r="GNW28" s="192"/>
      <c r="GNX28" s="192"/>
      <c r="GNY28" s="192"/>
      <c r="GNZ28" s="192"/>
      <c r="GOA28" s="192"/>
      <c r="GOB28" s="192"/>
      <c r="GOC28" s="192"/>
      <c r="GOD28" s="192"/>
      <c r="GOE28" s="192"/>
      <c r="GOF28" s="192"/>
      <c r="GOG28" s="192"/>
      <c r="GOH28" s="192"/>
      <c r="GOI28" s="192"/>
      <c r="GOJ28" s="192"/>
      <c r="GOK28" s="192"/>
      <c r="GOL28" s="192"/>
      <c r="GOM28" s="192"/>
      <c r="GON28" s="192"/>
      <c r="GOO28" s="192"/>
      <c r="GOP28" s="192"/>
      <c r="GOQ28" s="192"/>
      <c r="GOR28" s="192"/>
      <c r="GOS28" s="192"/>
      <c r="GOT28" s="192"/>
      <c r="GOU28" s="192"/>
      <c r="GOV28" s="192"/>
      <c r="GOW28" s="192"/>
      <c r="GOX28" s="192"/>
      <c r="GOY28" s="192"/>
      <c r="GOZ28" s="192"/>
      <c r="GPA28" s="192"/>
      <c r="GPB28" s="192"/>
      <c r="GPC28" s="192"/>
      <c r="GPD28" s="192"/>
      <c r="GPE28" s="192"/>
      <c r="GPF28" s="192"/>
      <c r="GPG28" s="192"/>
      <c r="GPH28" s="192"/>
      <c r="GPI28" s="192"/>
      <c r="GPJ28" s="192"/>
      <c r="GPK28" s="192"/>
      <c r="GPL28" s="192"/>
      <c r="GPM28" s="192"/>
      <c r="GPN28" s="192"/>
      <c r="GPO28" s="192"/>
      <c r="GPP28" s="192"/>
      <c r="GPQ28" s="192"/>
      <c r="GPR28" s="192"/>
      <c r="GPS28" s="192"/>
      <c r="GPT28" s="192"/>
      <c r="GPU28" s="192"/>
      <c r="GPV28" s="192"/>
      <c r="GPW28" s="192"/>
      <c r="GPX28" s="192"/>
      <c r="GPY28" s="192"/>
      <c r="GPZ28" s="192"/>
      <c r="GQA28" s="192"/>
      <c r="GQB28" s="192"/>
      <c r="GQC28" s="192"/>
      <c r="GQD28" s="192"/>
      <c r="GQE28" s="192"/>
      <c r="GQF28" s="192"/>
      <c r="GQG28" s="192"/>
      <c r="GQH28" s="192"/>
      <c r="GQI28" s="192"/>
      <c r="GQJ28" s="192"/>
      <c r="GQK28" s="192"/>
      <c r="GQL28" s="192"/>
      <c r="GQM28" s="192"/>
      <c r="GQN28" s="192"/>
      <c r="GQO28" s="192"/>
      <c r="GQP28" s="192"/>
      <c r="GQQ28" s="192"/>
      <c r="GQR28" s="192"/>
      <c r="GQS28" s="192"/>
      <c r="GQT28" s="192"/>
      <c r="GQU28" s="192"/>
      <c r="GQV28" s="192"/>
      <c r="GQW28" s="192"/>
      <c r="GQX28" s="192"/>
      <c r="GQY28" s="192"/>
      <c r="GQZ28" s="192"/>
      <c r="GRA28" s="192"/>
      <c r="GRB28" s="192"/>
      <c r="GRC28" s="192"/>
      <c r="GRD28" s="192"/>
      <c r="GRE28" s="192"/>
      <c r="GRF28" s="192"/>
      <c r="GRG28" s="192"/>
      <c r="GRH28" s="192"/>
      <c r="GRI28" s="192"/>
      <c r="GRJ28" s="192"/>
      <c r="GRK28" s="192"/>
      <c r="GRL28" s="192"/>
      <c r="GRM28" s="192"/>
      <c r="GRN28" s="192"/>
      <c r="GRO28" s="192"/>
      <c r="GRP28" s="192"/>
      <c r="GRQ28" s="192"/>
      <c r="GRR28" s="192"/>
      <c r="GRS28" s="192"/>
      <c r="GRT28" s="192"/>
      <c r="GRU28" s="192"/>
      <c r="GRV28" s="192"/>
      <c r="GRW28" s="192"/>
      <c r="GRX28" s="192"/>
      <c r="GRY28" s="192"/>
      <c r="GRZ28" s="192"/>
      <c r="GSA28" s="192"/>
      <c r="GSB28" s="192"/>
      <c r="GSC28" s="192"/>
      <c r="GSD28" s="192"/>
      <c r="GSE28" s="192"/>
      <c r="GSF28" s="192"/>
      <c r="GSG28" s="192"/>
      <c r="GSH28" s="192"/>
      <c r="GSI28" s="192"/>
      <c r="GSJ28" s="192"/>
      <c r="GSK28" s="192"/>
      <c r="GSL28" s="192"/>
      <c r="GSM28" s="192"/>
      <c r="GSN28" s="192"/>
      <c r="GSO28" s="192"/>
      <c r="GSP28" s="192"/>
      <c r="GSQ28" s="192"/>
      <c r="GSR28" s="192"/>
      <c r="GSS28" s="192"/>
      <c r="GST28" s="192"/>
      <c r="GSU28" s="192"/>
      <c r="GSV28" s="192"/>
      <c r="GSW28" s="192"/>
      <c r="GSX28" s="192"/>
      <c r="GSY28" s="192"/>
      <c r="GSZ28" s="192"/>
      <c r="GTA28" s="192"/>
      <c r="GTB28" s="192"/>
      <c r="GTC28" s="192"/>
      <c r="GTD28" s="192"/>
      <c r="GTE28" s="192"/>
      <c r="GTF28" s="192"/>
      <c r="GTG28" s="192"/>
      <c r="GTH28" s="192"/>
      <c r="GTI28" s="192"/>
      <c r="GTJ28" s="192"/>
      <c r="GTK28" s="192"/>
      <c r="GTL28" s="192"/>
      <c r="GTM28" s="192"/>
      <c r="GTN28" s="192"/>
      <c r="GTO28" s="192"/>
      <c r="GTP28" s="192"/>
      <c r="GTQ28" s="192"/>
      <c r="GTR28" s="192"/>
      <c r="GTS28" s="192"/>
      <c r="GTT28" s="192"/>
      <c r="GTU28" s="192"/>
      <c r="GTV28" s="192"/>
      <c r="GTW28" s="192"/>
      <c r="GTX28" s="192"/>
      <c r="GTY28" s="192"/>
      <c r="GTZ28" s="192"/>
      <c r="GUA28" s="192"/>
      <c r="GUB28" s="192"/>
      <c r="GUC28" s="192"/>
      <c r="GUD28" s="192"/>
      <c r="GUE28" s="192"/>
      <c r="GUF28" s="192"/>
      <c r="GUG28" s="192"/>
      <c r="GUH28" s="192"/>
      <c r="GUI28" s="192"/>
      <c r="GUJ28" s="192"/>
      <c r="GUK28" s="192"/>
      <c r="GUL28" s="192"/>
      <c r="GUM28" s="192"/>
      <c r="GUN28" s="192"/>
      <c r="GUO28" s="192"/>
      <c r="GUP28" s="192"/>
      <c r="GUQ28" s="192"/>
      <c r="GUR28" s="192"/>
      <c r="GUS28" s="192"/>
      <c r="GUT28" s="192"/>
      <c r="GUU28" s="192"/>
      <c r="GUV28" s="192"/>
      <c r="GUW28" s="192"/>
      <c r="GUX28" s="192"/>
      <c r="GUY28" s="192"/>
      <c r="GUZ28" s="192"/>
      <c r="GVA28" s="192"/>
      <c r="GVB28" s="192"/>
      <c r="GVC28" s="192"/>
      <c r="GVD28" s="192"/>
      <c r="GVE28" s="192"/>
      <c r="GVF28" s="192"/>
      <c r="GVG28" s="192"/>
      <c r="GVH28" s="192"/>
      <c r="GVI28" s="192"/>
      <c r="GVJ28" s="192"/>
      <c r="GVK28" s="192"/>
      <c r="GVL28" s="192"/>
      <c r="GVM28" s="192"/>
      <c r="GVN28" s="192"/>
      <c r="GVO28" s="192"/>
      <c r="GVP28" s="192"/>
      <c r="GVQ28" s="192"/>
      <c r="GVR28" s="192"/>
      <c r="GVS28" s="192"/>
      <c r="GVT28" s="192"/>
      <c r="GVU28" s="192"/>
      <c r="GVV28" s="192"/>
      <c r="GVW28" s="192"/>
      <c r="GVX28" s="192"/>
      <c r="GVY28" s="192"/>
      <c r="GVZ28" s="192"/>
      <c r="GWA28" s="192"/>
      <c r="GWB28" s="192"/>
      <c r="GWC28" s="192"/>
      <c r="GWD28" s="192"/>
      <c r="GWE28" s="192"/>
      <c r="GWF28" s="192"/>
      <c r="GWG28" s="192"/>
      <c r="GWH28" s="192"/>
      <c r="GWI28" s="192"/>
      <c r="GWJ28" s="192"/>
      <c r="GWK28" s="192"/>
      <c r="GWL28" s="192"/>
      <c r="GWM28" s="192"/>
      <c r="GWN28" s="192"/>
      <c r="GWO28" s="192"/>
      <c r="GWP28" s="192"/>
      <c r="GWQ28" s="192"/>
      <c r="GWR28" s="192"/>
      <c r="GWS28" s="192"/>
      <c r="GWT28" s="192"/>
      <c r="GWU28" s="192"/>
      <c r="GWV28" s="192"/>
      <c r="GWW28" s="192"/>
      <c r="GWX28" s="192"/>
      <c r="GWY28" s="192"/>
      <c r="GWZ28" s="192"/>
      <c r="GXA28" s="192"/>
      <c r="GXB28" s="192"/>
      <c r="GXC28" s="192"/>
      <c r="GXD28" s="192"/>
      <c r="GXE28" s="192"/>
      <c r="GXF28" s="192"/>
      <c r="GXG28" s="192"/>
      <c r="GXH28" s="192"/>
      <c r="GXI28" s="192"/>
      <c r="GXJ28" s="192"/>
      <c r="GXK28" s="192"/>
      <c r="GXL28" s="192"/>
      <c r="GXM28" s="192"/>
      <c r="GXN28" s="192"/>
      <c r="GXO28" s="192"/>
      <c r="GXP28" s="192"/>
      <c r="GXQ28" s="192"/>
      <c r="GXR28" s="192"/>
      <c r="GXS28" s="192"/>
      <c r="GXT28" s="192"/>
      <c r="GXU28" s="192"/>
      <c r="GXV28" s="192"/>
      <c r="GXW28" s="192"/>
      <c r="GXX28" s="192"/>
      <c r="GXY28" s="192"/>
      <c r="GXZ28" s="192"/>
      <c r="GYA28" s="192"/>
      <c r="GYB28" s="192"/>
      <c r="GYC28" s="192"/>
      <c r="GYD28" s="192"/>
      <c r="GYE28" s="192"/>
      <c r="GYF28" s="192"/>
      <c r="GYG28" s="192"/>
      <c r="GYH28" s="192"/>
      <c r="GYI28" s="192"/>
      <c r="GYJ28" s="192"/>
      <c r="GYK28" s="192"/>
      <c r="GYL28" s="192"/>
      <c r="GYM28" s="192"/>
      <c r="GYN28" s="192"/>
      <c r="GYO28" s="192"/>
      <c r="GYP28" s="192"/>
      <c r="GYQ28" s="192"/>
      <c r="GYR28" s="192"/>
      <c r="GYS28" s="192"/>
      <c r="GYT28" s="192"/>
      <c r="GYU28" s="192"/>
      <c r="GYV28" s="192"/>
      <c r="GYW28" s="192"/>
      <c r="GYX28" s="192"/>
      <c r="GYY28" s="192"/>
      <c r="GYZ28" s="192"/>
      <c r="GZA28" s="192"/>
      <c r="GZB28" s="192"/>
      <c r="GZC28" s="192"/>
      <c r="GZD28" s="192"/>
      <c r="GZE28" s="192"/>
      <c r="GZF28" s="192"/>
      <c r="GZG28" s="192"/>
      <c r="GZH28" s="192"/>
      <c r="GZI28" s="192"/>
      <c r="GZJ28" s="192"/>
      <c r="GZK28" s="192"/>
      <c r="GZL28" s="192"/>
      <c r="GZM28" s="192"/>
      <c r="GZN28" s="192"/>
      <c r="GZO28" s="192"/>
      <c r="GZP28" s="192"/>
      <c r="GZQ28" s="192"/>
      <c r="GZR28" s="192"/>
      <c r="GZS28" s="192"/>
      <c r="GZT28" s="192"/>
      <c r="GZU28" s="192"/>
      <c r="GZV28" s="192"/>
      <c r="GZW28" s="192"/>
      <c r="GZX28" s="192"/>
      <c r="GZY28" s="192"/>
      <c r="GZZ28" s="192"/>
      <c r="HAA28" s="192"/>
      <c r="HAB28" s="192"/>
      <c r="HAC28" s="192"/>
      <c r="HAD28" s="192"/>
      <c r="HAE28" s="192"/>
      <c r="HAF28" s="192"/>
      <c r="HAG28" s="192"/>
      <c r="HAH28" s="192"/>
      <c r="HAI28" s="192"/>
      <c r="HAJ28" s="192"/>
      <c r="HAK28" s="192"/>
      <c r="HAL28" s="192"/>
      <c r="HAM28" s="192"/>
      <c r="HAN28" s="192"/>
      <c r="HAO28" s="192"/>
      <c r="HAP28" s="192"/>
      <c r="HAQ28" s="192"/>
      <c r="HAR28" s="192"/>
      <c r="HAS28" s="192"/>
      <c r="HAT28" s="192"/>
      <c r="HAU28" s="192"/>
      <c r="HAV28" s="192"/>
      <c r="HAW28" s="192"/>
      <c r="HAX28" s="192"/>
      <c r="HAY28" s="192"/>
      <c r="HAZ28" s="192"/>
      <c r="HBA28" s="192"/>
      <c r="HBB28" s="192"/>
      <c r="HBC28" s="192"/>
      <c r="HBD28" s="192"/>
      <c r="HBE28" s="192"/>
      <c r="HBF28" s="192"/>
      <c r="HBG28" s="192"/>
      <c r="HBH28" s="192"/>
      <c r="HBI28" s="192"/>
      <c r="HBJ28" s="192"/>
      <c r="HBK28" s="192"/>
      <c r="HBL28" s="192"/>
      <c r="HBM28" s="192"/>
      <c r="HBN28" s="192"/>
      <c r="HBO28" s="192"/>
      <c r="HBP28" s="192"/>
      <c r="HBQ28" s="192"/>
      <c r="HBR28" s="192"/>
      <c r="HBS28" s="192"/>
      <c r="HBT28" s="192"/>
      <c r="HBU28" s="192"/>
      <c r="HBV28" s="192"/>
      <c r="HBW28" s="192"/>
      <c r="HBX28" s="192"/>
      <c r="HBY28" s="192"/>
      <c r="HBZ28" s="192"/>
      <c r="HCA28" s="192"/>
      <c r="HCB28" s="192"/>
      <c r="HCC28" s="192"/>
      <c r="HCD28" s="192"/>
      <c r="HCE28" s="192"/>
      <c r="HCF28" s="192"/>
      <c r="HCG28" s="192"/>
      <c r="HCH28" s="192"/>
      <c r="HCI28" s="192"/>
      <c r="HCJ28" s="192"/>
      <c r="HCK28" s="192"/>
      <c r="HCL28" s="192"/>
      <c r="HCM28" s="192"/>
      <c r="HCN28" s="192"/>
      <c r="HCO28" s="192"/>
      <c r="HCP28" s="192"/>
      <c r="HCQ28" s="192"/>
      <c r="HCR28" s="192"/>
      <c r="HCS28" s="192"/>
      <c r="HCT28" s="192"/>
      <c r="HCU28" s="192"/>
      <c r="HCV28" s="192"/>
      <c r="HCW28" s="192"/>
      <c r="HCX28" s="192"/>
      <c r="HCY28" s="192"/>
      <c r="HCZ28" s="192"/>
      <c r="HDA28" s="192"/>
      <c r="HDB28" s="192"/>
      <c r="HDC28" s="192"/>
      <c r="HDD28" s="192"/>
      <c r="HDE28" s="192"/>
      <c r="HDF28" s="192"/>
      <c r="HDG28" s="192"/>
      <c r="HDH28" s="192"/>
      <c r="HDI28" s="192"/>
      <c r="HDJ28" s="192"/>
      <c r="HDK28" s="192"/>
      <c r="HDL28" s="192"/>
      <c r="HDM28" s="192"/>
      <c r="HDN28" s="192"/>
      <c r="HDO28" s="192"/>
      <c r="HDP28" s="192"/>
      <c r="HDQ28" s="192"/>
      <c r="HDR28" s="192"/>
      <c r="HDS28" s="192"/>
      <c r="HDT28" s="192"/>
      <c r="HDU28" s="192"/>
      <c r="HDV28" s="192"/>
      <c r="HDW28" s="192"/>
      <c r="HDX28" s="192"/>
      <c r="HDY28" s="192"/>
      <c r="HDZ28" s="192"/>
      <c r="HEA28" s="192"/>
      <c r="HEB28" s="192"/>
      <c r="HEC28" s="192"/>
      <c r="HED28" s="192"/>
      <c r="HEE28" s="192"/>
      <c r="HEF28" s="192"/>
      <c r="HEG28" s="192"/>
      <c r="HEH28" s="192"/>
      <c r="HEI28" s="192"/>
      <c r="HEJ28" s="192"/>
      <c r="HEK28" s="192"/>
      <c r="HEL28" s="192"/>
      <c r="HEM28" s="192"/>
      <c r="HEN28" s="192"/>
      <c r="HEO28" s="192"/>
      <c r="HEP28" s="192"/>
      <c r="HEQ28" s="192"/>
      <c r="HER28" s="192"/>
      <c r="HES28" s="192"/>
      <c r="HET28" s="192"/>
      <c r="HEU28" s="192"/>
      <c r="HEV28" s="192"/>
      <c r="HEW28" s="192"/>
      <c r="HEX28" s="192"/>
      <c r="HEY28" s="192"/>
      <c r="HEZ28" s="192"/>
      <c r="HFA28" s="192"/>
      <c r="HFB28" s="192"/>
      <c r="HFC28" s="192"/>
      <c r="HFD28" s="192"/>
      <c r="HFE28" s="192"/>
      <c r="HFF28" s="192"/>
      <c r="HFG28" s="192"/>
      <c r="HFH28" s="192"/>
      <c r="HFI28" s="192"/>
      <c r="HFJ28" s="192"/>
      <c r="HFK28" s="192"/>
      <c r="HFL28" s="192"/>
      <c r="HFM28" s="192"/>
      <c r="HFN28" s="192"/>
      <c r="HFO28" s="192"/>
      <c r="HFP28" s="192"/>
      <c r="HFQ28" s="192"/>
      <c r="HFR28" s="192"/>
      <c r="HFS28" s="192"/>
      <c r="HFT28" s="192"/>
      <c r="HFU28" s="192"/>
      <c r="HFV28" s="192"/>
      <c r="HFW28" s="192"/>
      <c r="HFX28" s="192"/>
      <c r="HFY28" s="192"/>
      <c r="HFZ28" s="192"/>
      <c r="HGA28" s="192"/>
      <c r="HGB28" s="192"/>
      <c r="HGC28" s="192"/>
      <c r="HGD28" s="192"/>
      <c r="HGE28" s="192"/>
      <c r="HGF28" s="192"/>
      <c r="HGG28" s="192"/>
      <c r="HGH28" s="192"/>
      <c r="HGI28" s="192"/>
      <c r="HGJ28" s="192"/>
      <c r="HGK28" s="192"/>
      <c r="HGL28" s="192"/>
      <c r="HGM28" s="192"/>
      <c r="HGN28" s="192"/>
      <c r="HGO28" s="192"/>
      <c r="HGP28" s="192"/>
      <c r="HGQ28" s="192"/>
      <c r="HGR28" s="192"/>
      <c r="HGS28" s="192"/>
      <c r="HGT28" s="192"/>
      <c r="HGU28" s="192"/>
      <c r="HGV28" s="192"/>
      <c r="HGW28" s="192"/>
      <c r="HGX28" s="192"/>
      <c r="HGY28" s="192"/>
      <c r="HGZ28" s="192"/>
      <c r="HHA28" s="192"/>
      <c r="HHB28" s="192"/>
      <c r="HHC28" s="192"/>
      <c r="HHD28" s="192"/>
      <c r="HHE28" s="192"/>
      <c r="HHF28" s="192"/>
      <c r="HHG28" s="192"/>
      <c r="HHH28" s="192"/>
      <c r="HHI28" s="192"/>
      <c r="HHJ28" s="192"/>
      <c r="HHK28" s="192"/>
      <c r="HHL28" s="192"/>
      <c r="HHM28" s="192"/>
      <c r="HHN28" s="192"/>
      <c r="HHO28" s="192"/>
      <c r="HHP28" s="192"/>
      <c r="HHQ28" s="192"/>
      <c r="HHR28" s="192"/>
      <c r="HHS28" s="192"/>
      <c r="HHT28" s="192"/>
      <c r="HHU28" s="192"/>
      <c r="HHV28" s="192"/>
      <c r="HHW28" s="192"/>
      <c r="HHX28" s="192"/>
      <c r="HHY28" s="192"/>
      <c r="HHZ28" s="192"/>
      <c r="HIA28" s="192"/>
      <c r="HIB28" s="192"/>
      <c r="HIC28" s="192"/>
      <c r="HID28" s="192"/>
      <c r="HIE28" s="192"/>
      <c r="HIF28" s="192"/>
      <c r="HIG28" s="192"/>
      <c r="HIH28" s="192"/>
      <c r="HII28" s="192"/>
      <c r="HIJ28" s="192"/>
      <c r="HIK28" s="192"/>
      <c r="HIL28" s="192"/>
      <c r="HIM28" s="192"/>
      <c r="HIN28" s="192"/>
      <c r="HIO28" s="192"/>
      <c r="HIP28" s="192"/>
      <c r="HIQ28" s="192"/>
      <c r="HIR28" s="192"/>
      <c r="HIS28" s="192"/>
      <c r="HIT28" s="192"/>
      <c r="HIU28" s="192"/>
      <c r="HIV28" s="192"/>
      <c r="HIW28" s="192"/>
      <c r="HIX28" s="192"/>
      <c r="HIY28" s="192"/>
      <c r="HIZ28" s="192"/>
      <c r="HJA28" s="192"/>
      <c r="HJB28" s="192"/>
      <c r="HJC28" s="192"/>
      <c r="HJD28" s="192"/>
      <c r="HJE28" s="192"/>
      <c r="HJF28" s="192"/>
      <c r="HJG28" s="192"/>
      <c r="HJH28" s="192"/>
      <c r="HJI28" s="192"/>
      <c r="HJJ28" s="192"/>
      <c r="HJK28" s="192"/>
      <c r="HJL28" s="192"/>
      <c r="HJM28" s="192"/>
      <c r="HJN28" s="192"/>
      <c r="HJO28" s="192"/>
      <c r="HJP28" s="192"/>
      <c r="HJQ28" s="192"/>
      <c r="HJR28" s="192"/>
      <c r="HJS28" s="192"/>
      <c r="HJT28" s="192"/>
      <c r="HJU28" s="192"/>
      <c r="HJV28" s="192"/>
      <c r="HJW28" s="192"/>
      <c r="HJX28" s="192"/>
      <c r="HJY28" s="192"/>
      <c r="HJZ28" s="192"/>
      <c r="HKA28" s="192"/>
      <c r="HKB28" s="192"/>
      <c r="HKC28" s="192"/>
      <c r="HKD28" s="192"/>
      <c r="HKE28" s="192"/>
      <c r="HKF28" s="192"/>
      <c r="HKG28" s="192"/>
      <c r="HKH28" s="192"/>
      <c r="HKI28" s="192"/>
      <c r="HKJ28" s="192"/>
      <c r="HKK28" s="192"/>
      <c r="HKL28" s="192"/>
      <c r="HKM28" s="192"/>
      <c r="HKN28" s="192"/>
      <c r="HKO28" s="192"/>
      <c r="HKP28" s="192"/>
      <c r="HKQ28" s="192"/>
      <c r="HKR28" s="192"/>
      <c r="HKS28" s="192"/>
      <c r="HKT28" s="192"/>
      <c r="HKU28" s="192"/>
      <c r="HKV28" s="192"/>
      <c r="HKW28" s="192"/>
      <c r="HKX28" s="192"/>
      <c r="HKY28" s="192"/>
      <c r="HKZ28" s="192"/>
      <c r="HLA28" s="192"/>
      <c r="HLB28" s="192"/>
      <c r="HLC28" s="192"/>
      <c r="HLD28" s="192"/>
      <c r="HLE28" s="192"/>
      <c r="HLF28" s="192"/>
      <c r="HLG28" s="192"/>
      <c r="HLH28" s="192"/>
      <c r="HLI28" s="192"/>
      <c r="HLJ28" s="192"/>
      <c r="HLK28" s="192"/>
      <c r="HLL28" s="192"/>
      <c r="HLM28" s="192"/>
      <c r="HLN28" s="192"/>
      <c r="HLO28" s="192"/>
      <c r="HLP28" s="192"/>
      <c r="HLQ28" s="192"/>
      <c r="HLR28" s="192"/>
      <c r="HLS28" s="192"/>
      <c r="HLT28" s="192"/>
      <c r="HLU28" s="192"/>
      <c r="HLV28" s="192"/>
      <c r="HLW28" s="192"/>
      <c r="HLX28" s="192"/>
      <c r="HLY28" s="192"/>
      <c r="HLZ28" s="192"/>
      <c r="HMA28" s="192"/>
      <c r="HMB28" s="192"/>
      <c r="HMC28" s="192"/>
      <c r="HMD28" s="192"/>
      <c r="HME28" s="192"/>
      <c r="HMF28" s="192"/>
      <c r="HMG28" s="192"/>
      <c r="HMH28" s="192"/>
      <c r="HMI28" s="192"/>
      <c r="HMJ28" s="192"/>
      <c r="HMK28" s="192"/>
      <c r="HML28" s="192"/>
      <c r="HMM28" s="192"/>
      <c r="HMN28" s="192"/>
      <c r="HMO28" s="192"/>
      <c r="HMP28" s="192"/>
      <c r="HMQ28" s="192"/>
      <c r="HMR28" s="192"/>
      <c r="HMS28" s="192"/>
      <c r="HMT28" s="192"/>
      <c r="HMU28" s="192"/>
      <c r="HMV28" s="192"/>
      <c r="HMW28" s="192"/>
      <c r="HMX28" s="192"/>
      <c r="HMY28" s="192"/>
      <c r="HMZ28" s="192"/>
      <c r="HNA28" s="192"/>
      <c r="HNB28" s="192"/>
      <c r="HNC28" s="192"/>
      <c r="HND28" s="192"/>
      <c r="HNE28" s="192"/>
      <c r="HNF28" s="192"/>
      <c r="HNG28" s="192"/>
      <c r="HNH28" s="192"/>
      <c r="HNI28" s="192"/>
      <c r="HNJ28" s="192"/>
      <c r="HNK28" s="192"/>
      <c r="HNL28" s="192"/>
      <c r="HNM28" s="192"/>
      <c r="HNN28" s="192"/>
      <c r="HNO28" s="192"/>
      <c r="HNP28" s="192"/>
      <c r="HNQ28" s="192"/>
      <c r="HNR28" s="192"/>
      <c r="HNS28" s="192"/>
      <c r="HNT28" s="192"/>
      <c r="HNU28" s="192"/>
      <c r="HNV28" s="192"/>
      <c r="HNW28" s="192"/>
      <c r="HNX28" s="192"/>
      <c r="HNY28" s="192"/>
      <c r="HNZ28" s="192"/>
      <c r="HOA28" s="192"/>
      <c r="HOB28" s="192"/>
      <c r="HOC28" s="192"/>
      <c r="HOD28" s="192"/>
      <c r="HOE28" s="192"/>
      <c r="HOF28" s="192"/>
      <c r="HOG28" s="192"/>
      <c r="HOH28" s="192"/>
      <c r="HOI28" s="192"/>
      <c r="HOJ28" s="192"/>
      <c r="HOK28" s="192"/>
      <c r="HOL28" s="192"/>
      <c r="HOM28" s="192"/>
      <c r="HON28" s="192"/>
      <c r="HOO28" s="192"/>
      <c r="HOP28" s="192"/>
      <c r="HOQ28" s="192"/>
      <c r="HOR28" s="192"/>
      <c r="HOS28" s="192"/>
      <c r="HOT28" s="192"/>
      <c r="HOU28" s="192"/>
      <c r="HOV28" s="192"/>
      <c r="HOW28" s="192"/>
      <c r="HOX28" s="192"/>
      <c r="HOY28" s="192"/>
      <c r="HOZ28" s="192"/>
      <c r="HPA28" s="192"/>
      <c r="HPB28" s="192"/>
      <c r="HPC28" s="192"/>
      <c r="HPD28" s="192"/>
      <c r="HPE28" s="192"/>
      <c r="HPF28" s="192"/>
      <c r="HPG28" s="192"/>
      <c r="HPH28" s="192"/>
      <c r="HPI28" s="192"/>
      <c r="HPJ28" s="192"/>
      <c r="HPK28" s="192"/>
      <c r="HPL28" s="192"/>
      <c r="HPM28" s="192"/>
      <c r="HPN28" s="192"/>
      <c r="HPO28" s="192"/>
      <c r="HPP28" s="192"/>
      <c r="HPQ28" s="192"/>
      <c r="HPR28" s="192"/>
      <c r="HPS28" s="192"/>
      <c r="HPT28" s="192"/>
      <c r="HPU28" s="192"/>
      <c r="HPV28" s="192"/>
      <c r="HPW28" s="192"/>
      <c r="HPX28" s="192"/>
      <c r="HPY28" s="192"/>
      <c r="HPZ28" s="192"/>
      <c r="HQA28" s="192"/>
      <c r="HQB28" s="192"/>
      <c r="HQC28" s="192"/>
      <c r="HQD28" s="192"/>
      <c r="HQE28" s="192"/>
      <c r="HQF28" s="192"/>
      <c r="HQG28" s="192"/>
      <c r="HQH28" s="192"/>
      <c r="HQI28" s="192"/>
      <c r="HQJ28" s="192"/>
      <c r="HQK28" s="192"/>
      <c r="HQL28" s="192"/>
      <c r="HQM28" s="192"/>
      <c r="HQN28" s="192"/>
      <c r="HQO28" s="192"/>
      <c r="HQP28" s="192"/>
      <c r="HQQ28" s="192"/>
      <c r="HQR28" s="192"/>
      <c r="HQS28" s="192"/>
      <c r="HQT28" s="192"/>
      <c r="HQU28" s="192"/>
      <c r="HQV28" s="192"/>
      <c r="HQW28" s="192"/>
      <c r="HQX28" s="192"/>
      <c r="HQY28" s="192"/>
      <c r="HQZ28" s="192"/>
      <c r="HRA28" s="192"/>
      <c r="HRB28" s="192"/>
      <c r="HRC28" s="192"/>
      <c r="HRD28" s="192"/>
      <c r="HRE28" s="192"/>
      <c r="HRF28" s="192"/>
      <c r="HRG28" s="192"/>
      <c r="HRH28" s="192"/>
      <c r="HRI28" s="192"/>
      <c r="HRJ28" s="192"/>
      <c r="HRK28" s="192"/>
      <c r="HRL28" s="192"/>
      <c r="HRM28" s="192"/>
      <c r="HRN28" s="192"/>
      <c r="HRO28" s="192"/>
      <c r="HRP28" s="192"/>
      <c r="HRQ28" s="192"/>
      <c r="HRR28" s="192"/>
      <c r="HRS28" s="192"/>
      <c r="HRT28" s="192"/>
      <c r="HRU28" s="192"/>
      <c r="HRV28" s="192"/>
      <c r="HRW28" s="192"/>
      <c r="HRX28" s="192"/>
      <c r="HRY28" s="192"/>
      <c r="HRZ28" s="192"/>
      <c r="HSA28" s="192"/>
      <c r="HSB28" s="192"/>
      <c r="HSC28" s="192"/>
      <c r="HSD28" s="192"/>
      <c r="HSE28" s="192"/>
      <c r="HSF28" s="192"/>
      <c r="HSG28" s="192"/>
      <c r="HSH28" s="192"/>
      <c r="HSI28" s="192"/>
      <c r="HSJ28" s="192"/>
      <c r="HSK28" s="192"/>
      <c r="HSL28" s="192"/>
      <c r="HSM28" s="192"/>
      <c r="HSN28" s="192"/>
      <c r="HSO28" s="192"/>
      <c r="HSP28" s="192"/>
      <c r="HSQ28" s="192"/>
      <c r="HSR28" s="192"/>
      <c r="HSS28" s="192"/>
      <c r="HST28" s="192"/>
      <c r="HSU28" s="192"/>
      <c r="HSV28" s="192"/>
      <c r="HSW28" s="192"/>
      <c r="HSX28" s="192"/>
      <c r="HSY28" s="192"/>
      <c r="HSZ28" s="192"/>
      <c r="HTA28" s="192"/>
      <c r="HTB28" s="192"/>
      <c r="HTC28" s="192"/>
      <c r="HTD28" s="192"/>
      <c r="HTE28" s="192"/>
      <c r="HTF28" s="192"/>
      <c r="HTG28" s="192"/>
      <c r="HTH28" s="192"/>
      <c r="HTI28" s="192"/>
      <c r="HTJ28" s="192"/>
      <c r="HTK28" s="192"/>
      <c r="HTL28" s="192"/>
      <c r="HTM28" s="192"/>
      <c r="HTN28" s="192"/>
      <c r="HTO28" s="192"/>
      <c r="HTP28" s="192"/>
      <c r="HTQ28" s="192"/>
      <c r="HTR28" s="192"/>
      <c r="HTS28" s="192"/>
      <c r="HTT28" s="192"/>
      <c r="HTU28" s="192"/>
      <c r="HTV28" s="192"/>
      <c r="HTW28" s="192"/>
      <c r="HTX28" s="192"/>
      <c r="HTY28" s="192"/>
      <c r="HTZ28" s="192"/>
      <c r="HUA28" s="192"/>
      <c r="HUB28" s="192"/>
      <c r="HUC28" s="192"/>
      <c r="HUD28" s="192"/>
      <c r="HUE28" s="192"/>
      <c r="HUF28" s="192"/>
      <c r="HUG28" s="192"/>
      <c r="HUH28" s="192"/>
      <c r="HUI28" s="192"/>
      <c r="HUJ28" s="192"/>
      <c r="HUK28" s="192"/>
      <c r="HUL28" s="192"/>
      <c r="HUM28" s="192"/>
      <c r="HUN28" s="192"/>
      <c r="HUO28" s="192"/>
      <c r="HUP28" s="192"/>
      <c r="HUQ28" s="192"/>
      <c r="HUR28" s="192"/>
      <c r="HUS28" s="192"/>
      <c r="HUT28" s="192"/>
      <c r="HUU28" s="192"/>
      <c r="HUV28" s="192"/>
      <c r="HUW28" s="192"/>
      <c r="HUX28" s="192"/>
      <c r="HUY28" s="192"/>
      <c r="HUZ28" s="192"/>
      <c r="HVA28" s="192"/>
      <c r="HVB28" s="192"/>
      <c r="HVC28" s="192"/>
      <c r="HVD28" s="192"/>
      <c r="HVE28" s="192"/>
      <c r="HVF28" s="192"/>
      <c r="HVG28" s="192"/>
      <c r="HVH28" s="192"/>
      <c r="HVI28" s="192"/>
      <c r="HVJ28" s="192"/>
      <c r="HVK28" s="192"/>
      <c r="HVL28" s="192"/>
      <c r="HVM28" s="192"/>
      <c r="HVN28" s="192"/>
      <c r="HVO28" s="192"/>
      <c r="HVP28" s="192"/>
      <c r="HVQ28" s="192"/>
      <c r="HVR28" s="192"/>
      <c r="HVS28" s="192"/>
      <c r="HVT28" s="192"/>
      <c r="HVU28" s="192"/>
      <c r="HVV28" s="192"/>
      <c r="HVW28" s="192"/>
      <c r="HVX28" s="192"/>
      <c r="HVY28" s="192"/>
      <c r="HVZ28" s="192"/>
      <c r="HWA28" s="192"/>
      <c r="HWB28" s="192"/>
      <c r="HWC28" s="192"/>
      <c r="HWD28" s="192"/>
      <c r="HWE28" s="192"/>
      <c r="HWF28" s="192"/>
      <c r="HWG28" s="192"/>
      <c r="HWH28" s="192"/>
      <c r="HWI28" s="192"/>
      <c r="HWJ28" s="192"/>
      <c r="HWK28" s="192"/>
      <c r="HWL28" s="192"/>
      <c r="HWM28" s="192"/>
      <c r="HWN28" s="192"/>
      <c r="HWO28" s="192"/>
      <c r="HWP28" s="192"/>
      <c r="HWQ28" s="192"/>
      <c r="HWR28" s="192"/>
      <c r="HWS28" s="192"/>
      <c r="HWT28" s="192"/>
      <c r="HWU28" s="192"/>
      <c r="HWV28" s="192"/>
      <c r="HWW28" s="192"/>
      <c r="HWX28" s="192"/>
      <c r="HWY28" s="192"/>
      <c r="HWZ28" s="192"/>
      <c r="HXA28" s="192"/>
      <c r="HXB28" s="192"/>
      <c r="HXC28" s="192"/>
      <c r="HXD28" s="192"/>
      <c r="HXE28" s="192"/>
      <c r="HXF28" s="192"/>
      <c r="HXG28" s="192"/>
      <c r="HXH28" s="192"/>
      <c r="HXI28" s="192"/>
      <c r="HXJ28" s="192"/>
      <c r="HXK28" s="192"/>
      <c r="HXL28" s="192"/>
      <c r="HXM28" s="192"/>
      <c r="HXN28" s="192"/>
      <c r="HXO28" s="192"/>
      <c r="HXP28" s="192"/>
      <c r="HXQ28" s="192"/>
      <c r="HXR28" s="192"/>
      <c r="HXS28" s="192"/>
      <c r="HXT28" s="192"/>
      <c r="HXU28" s="192"/>
      <c r="HXV28" s="192"/>
      <c r="HXW28" s="192"/>
      <c r="HXX28" s="192"/>
      <c r="HXY28" s="192"/>
      <c r="HXZ28" s="192"/>
      <c r="HYA28" s="192"/>
      <c r="HYB28" s="192"/>
      <c r="HYC28" s="192"/>
      <c r="HYD28" s="192"/>
      <c r="HYE28" s="192"/>
      <c r="HYF28" s="192"/>
      <c r="HYG28" s="192"/>
      <c r="HYH28" s="192"/>
      <c r="HYI28" s="192"/>
      <c r="HYJ28" s="192"/>
      <c r="HYK28" s="192"/>
      <c r="HYL28" s="192"/>
      <c r="HYM28" s="192"/>
      <c r="HYN28" s="192"/>
      <c r="HYO28" s="192"/>
      <c r="HYP28" s="192"/>
      <c r="HYQ28" s="192"/>
      <c r="HYR28" s="192"/>
      <c r="HYS28" s="192"/>
      <c r="HYT28" s="192"/>
      <c r="HYU28" s="192"/>
      <c r="HYV28" s="192"/>
      <c r="HYW28" s="192"/>
      <c r="HYX28" s="192"/>
      <c r="HYY28" s="192"/>
      <c r="HYZ28" s="192"/>
      <c r="HZA28" s="192"/>
      <c r="HZB28" s="192"/>
      <c r="HZC28" s="192"/>
      <c r="HZD28" s="192"/>
      <c r="HZE28" s="192"/>
      <c r="HZF28" s="192"/>
      <c r="HZG28" s="192"/>
      <c r="HZH28" s="192"/>
      <c r="HZI28" s="192"/>
      <c r="HZJ28" s="192"/>
      <c r="HZK28" s="192"/>
      <c r="HZL28" s="192"/>
      <c r="HZM28" s="192"/>
      <c r="HZN28" s="192"/>
      <c r="HZO28" s="192"/>
      <c r="HZP28" s="192"/>
      <c r="HZQ28" s="192"/>
      <c r="HZR28" s="192"/>
      <c r="HZS28" s="192"/>
      <c r="HZT28" s="192"/>
      <c r="HZU28" s="192"/>
      <c r="HZV28" s="192"/>
      <c r="HZW28" s="192"/>
      <c r="HZX28" s="192"/>
      <c r="HZY28" s="192"/>
      <c r="HZZ28" s="192"/>
      <c r="IAA28" s="192"/>
      <c r="IAB28" s="192"/>
      <c r="IAC28" s="192"/>
      <c r="IAD28" s="192"/>
      <c r="IAE28" s="192"/>
      <c r="IAF28" s="192"/>
      <c r="IAG28" s="192"/>
      <c r="IAH28" s="192"/>
      <c r="IAI28" s="192"/>
      <c r="IAJ28" s="192"/>
      <c r="IAK28" s="192"/>
      <c r="IAL28" s="192"/>
      <c r="IAM28" s="192"/>
      <c r="IAN28" s="192"/>
      <c r="IAO28" s="192"/>
      <c r="IAP28" s="192"/>
      <c r="IAQ28" s="192"/>
      <c r="IAR28" s="192"/>
      <c r="IAS28" s="192"/>
      <c r="IAT28" s="192"/>
      <c r="IAU28" s="192"/>
      <c r="IAV28" s="192"/>
      <c r="IAW28" s="192"/>
      <c r="IAX28" s="192"/>
      <c r="IAY28" s="192"/>
      <c r="IAZ28" s="192"/>
      <c r="IBA28" s="192"/>
      <c r="IBB28" s="192"/>
      <c r="IBC28" s="192"/>
      <c r="IBD28" s="192"/>
      <c r="IBE28" s="192"/>
      <c r="IBF28" s="192"/>
      <c r="IBG28" s="192"/>
      <c r="IBH28" s="192"/>
      <c r="IBI28" s="192"/>
      <c r="IBJ28" s="192"/>
      <c r="IBK28" s="192"/>
      <c r="IBL28" s="192"/>
      <c r="IBM28" s="192"/>
      <c r="IBN28" s="192"/>
      <c r="IBO28" s="192"/>
      <c r="IBP28" s="192"/>
      <c r="IBQ28" s="192"/>
      <c r="IBR28" s="192"/>
      <c r="IBS28" s="192"/>
      <c r="IBT28" s="192"/>
      <c r="IBU28" s="192"/>
      <c r="IBV28" s="192"/>
      <c r="IBW28" s="192"/>
      <c r="IBX28" s="192"/>
      <c r="IBY28" s="192"/>
      <c r="IBZ28" s="192"/>
      <c r="ICA28" s="192"/>
      <c r="ICB28" s="192"/>
      <c r="ICC28" s="192"/>
      <c r="ICD28" s="192"/>
      <c r="ICE28" s="192"/>
      <c r="ICF28" s="192"/>
      <c r="ICG28" s="192"/>
      <c r="ICH28" s="192"/>
      <c r="ICI28" s="192"/>
      <c r="ICJ28" s="192"/>
      <c r="ICK28" s="192"/>
      <c r="ICL28" s="192"/>
      <c r="ICM28" s="192"/>
      <c r="ICN28" s="192"/>
      <c r="ICO28" s="192"/>
      <c r="ICP28" s="192"/>
      <c r="ICQ28" s="192"/>
      <c r="ICR28" s="192"/>
      <c r="ICS28" s="192"/>
      <c r="ICT28" s="192"/>
      <c r="ICU28" s="192"/>
      <c r="ICV28" s="192"/>
      <c r="ICW28" s="192"/>
      <c r="ICX28" s="192"/>
      <c r="ICY28" s="192"/>
      <c r="ICZ28" s="192"/>
      <c r="IDA28" s="192"/>
      <c r="IDB28" s="192"/>
      <c r="IDC28" s="192"/>
      <c r="IDD28" s="192"/>
      <c r="IDE28" s="192"/>
      <c r="IDF28" s="192"/>
      <c r="IDG28" s="192"/>
      <c r="IDH28" s="192"/>
      <c r="IDI28" s="192"/>
      <c r="IDJ28" s="192"/>
      <c r="IDK28" s="192"/>
      <c r="IDL28" s="192"/>
      <c r="IDM28" s="192"/>
      <c r="IDN28" s="192"/>
      <c r="IDO28" s="192"/>
      <c r="IDP28" s="192"/>
      <c r="IDQ28" s="192"/>
      <c r="IDR28" s="192"/>
      <c r="IDS28" s="192"/>
      <c r="IDT28" s="192"/>
      <c r="IDU28" s="192"/>
      <c r="IDV28" s="192"/>
      <c r="IDW28" s="192"/>
      <c r="IDX28" s="192"/>
      <c r="IDY28" s="192"/>
      <c r="IDZ28" s="192"/>
      <c r="IEA28" s="192"/>
      <c r="IEB28" s="192"/>
      <c r="IEC28" s="192"/>
      <c r="IED28" s="192"/>
      <c r="IEE28" s="192"/>
      <c r="IEF28" s="192"/>
      <c r="IEG28" s="192"/>
      <c r="IEH28" s="192"/>
      <c r="IEI28" s="192"/>
      <c r="IEJ28" s="192"/>
      <c r="IEK28" s="192"/>
      <c r="IEL28" s="192"/>
      <c r="IEM28" s="192"/>
      <c r="IEN28" s="192"/>
      <c r="IEO28" s="192"/>
      <c r="IEP28" s="192"/>
      <c r="IEQ28" s="192"/>
      <c r="IER28" s="192"/>
      <c r="IES28" s="192"/>
      <c r="IET28" s="192"/>
      <c r="IEU28" s="192"/>
      <c r="IEV28" s="192"/>
      <c r="IEW28" s="192"/>
      <c r="IEX28" s="192"/>
      <c r="IEY28" s="192"/>
      <c r="IEZ28" s="192"/>
      <c r="IFA28" s="192"/>
      <c r="IFB28" s="192"/>
      <c r="IFC28" s="192"/>
      <c r="IFD28" s="192"/>
      <c r="IFE28" s="192"/>
      <c r="IFF28" s="192"/>
      <c r="IFG28" s="192"/>
      <c r="IFH28" s="192"/>
      <c r="IFI28" s="192"/>
      <c r="IFJ28" s="192"/>
      <c r="IFK28" s="192"/>
      <c r="IFL28" s="192"/>
      <c r="IFM28" s="192"/>
      <c r="IFN28" s="192"/>
      <c r="IFO28" s="192"/>
      <c r="IFP28" s="192"/>
      <c r="IFQ28" s="192"/>
      <c r="IFR28" s="192"/>
      <c r="IFS28" s="192"/>
      <c r="IFT28" s="192"/>
      <c r="IFU28" s="192"/>
      <c r="IFV28" s="192"/>
      <c r="IFW28" s="192"/>
      <c r="IFX28" s="192"/>
      <c r="IFY28" s="192"/>
      <c r="IFZ28" s="192"/>
      <c r="IGA28" s="192"/>
      <c r="IGB28" s="192"/>
      <c r="IGC28" s="192"/>
      <c r="IGD28" s="192"/>
      <c r="IGE28" s="192"/>
      <c r="IGF28" s="192"/>
      <c r="IGG28" s="192"/>
      <c r="IGH28" s="192"/>
      <c r="IGI28" s="192"/>
      <c r="IGJ28" s="192"/>
      <c r="IGK28" s="192"/>
      <c r="IGL28" s="192"/>
      <c r="IGM28" s="192"/>
      <c r="IGN28" s="192"/>
      <c r="IGO28" s="192"/>
      <c r="IGP28" s="192"/>
      <c r="IGQ28" s="192"/>
      <c r="IGR28" s="192"/>
      <c r="IGS28" s="192"/>
      <c r="IGT28" s="192"/>
      <c r="IGU28" s="192"/>
      <c r="IGV28" s="192"/>
      <c r="IGW28" s="192"/>
      <c r="IGX28" s="192"/>
      <c r="IGY28" s="192"/>
      <c r="IGZ28" s="192"/>
      <c r="IHA28" s="192"/>
      <c r="IHB28" s="192"/>
      <c r="IHC28" s="192"/>
      <c r="IHD28" s="192"/>
      <c r="IHE28" s="192"/>
      <c r="IHF28" s="192"/>
      <c r="IHG28" s="192"/>
      <c r="IHH28" s="192"/>
      <c r="IHI28" s="192"/>
      <c r="IHJ28" s="192"/>
      <c r="IHK28" s="192"/>
      <c r="IHL28" s="192"/>
      <c r="IHM28" s="192"/>
      <c r="IHN28" s="192"/>
      <c r="IHO28" s="192"/>
      <c r="IHP28" s="192"/>
      <c r="IHQ28" s="192"/>
      <c r="IHR28" s="192"/>
      <c r="IHS28" s="192"/>
      <c r="IHT28" s="192"/>
      <c r="IHU28" s="192"/>
      <c r="IHV28" s="192"/>
      <c r="IHW28" s="192"/>
      <c r="IHX28" s="192"/>
      <c r="IHY28" s="192"/>
      <c r="IHZ28" s="192"/>
      <c r="IIA28" s="192"/>
      <c r="IIB28" s="192"/>
      <c r="IIC28" s="192"/>
      <c r="IID28" s="192"/>
      <c r="IIE28" s="192"/>
      <c r="IIF28" s="192"/>
      <c r="IIG28" s="192"/>
      <c r="IIH28" s="192"/>
      <c r="III28" s="192"/>
      <c r="IIJ28" s="192"/>
      <c r="IIK28" s="192"/>
      <c r="IIL28" s="192"/>
      <c r="IIM28" s="192"/>
      <c r="IIN28" s="192"/>
      <c r="IIO28" s="192"/>
      <c r="IIP28" s="192"/>
      <c r="IIQ28" s="192"/>
      <c r="IIR28" s="192"/>
      <c r="IIS28" s="192"/>
      <c r="IIT28" s="192"/>
      <c r="IIU28" s="192"/>
      <c r="IIV28" s="192"/>
      <c r="IIW28" s="192"/>
      <c r="IIX28" s="192"/>
      <c r="IIY28" s="192"/>
      <c r="IIZ28" s="192"/>
      <c r="IJA28" s="192"/>
      <c r="IJB28" s="192"/>
      <c r="IJC28" s="192"/>
      <c r="IJD28" s="192"/>
      <c r="IJE28" s="192"/>
      <c r="IJF28" s="192"/>
      <c r="IJG28" s="192"/>
      <c r="IJH28" s="192"/>
      <c r="IJI28" s="192"/>
      <c r="IJJ28" s="192"/>
      <c r="IJK28" s="192"/>
      <c r="IJL28" s="192"/>
      <c r="IJM28" s="192"/>
      <c r="IJN28" s="192"/>
      <c r="IJO28" s="192"/>
      <c r="IJP28" s="192"/>
      <c r="IJQ28" s="192"/>
      <c r="IJR28" s="192"/>
      <c r="IJS28" s="192"/>
      <c r="IJT28" s="192"/>
      <c r="IJU28" s="192"/>
      <c r="IJV28" s="192"/>
      <c r="IJW28" s="192"/>
      <c r="IJX28" s="192"/>
      <c r="IJY28" s="192"/>
      <c r="IJZ28" s="192"/>
      <c r="IKA28" s="192"/>
      <c r="IKB28" s="192"/>
      <c r="IKC28" s="192"/>
      <c r="IKD28" s="192"/>
      <c r="IKE28" s="192"/>
      <c r="IKF28" s="192"/>
      <c r="IKG28" s="192"/>
      <c r="IKH28" s="192"/>
      <c r="IKI28" s="192"/>
      <c r="IKJ28" s="192"/>
      <c r="IKK28" s="192"/>
      <c r="IKL28" s="192"/>
      <c r="IKM28" s="192"/>
      <c r="IKN28" s="192"/>
      <c r="IKO28" s="192"/>
      <c r="IKP28" s="192"/>
      <c r="IKQ28" s="192"/>
      <c r="IKR28" s="192"/>
      <c r="IKS28" s="192"/>
      <c r="IKT28" s="192"/>
      <c r="IKU28" s="192"/>
      <c r="IKV28" s="192"/>
      <c r="IKW28" s="192"/>
      <c r="IKX28" s="192"/>
      <c r="IKY28" s="192"/>
      <c r="IKZ28" s="192"/>
      <c r="ILA28" s="192"/>
      <c r="ILB28" s="192"/>
      <c r="ILC28" s="192"/>
      <c r="ILD28" s="192"/>
      <c r="ILE28" s="192"/>
      <c r="ILF28" s="192"/>
      <c r="ILG28" s="192"/>
      <c r="ILH28" s="192"/>
      <c r="ILI28" s="192"/>
      <c r="ILJ28" s="192"/>
      <c r="ILK28" s="192"/>
      <c r="ILL28" s="192"/>
      <c r="ILM28" s="192"/>
      <c r="ILN28" s="192"/>
      <c r="ILO28" s="192"/>
      <c r="ILP28" s="192"/>
      <c r="ILQ28" s="192"/>
      <c r="ILR28" s="192"/>
      <c r="ILS28" s="192"/>
      <c r="ILT28" s="192"/>
      <c r="ILU28" s="192"/>
      <c r="ILV28" s="192"/>
      <c r="ILW28" s="192"/>
      <c r="ILX28" s="192"/>
      <c r="ILY28" s="192"/>
      <c r="ILZ28" s="192"/>
      <c r="IMA28" s="192"/>
      <c r="IMB28" s="192"/>
      <c r="IMC28" s="192"/>
      <c r="IMD28" s="192"/>
      <c r="IME28" s="192"/>
      <c r="IMF28" s="192"/>
      <c r="IMG28" s="192"/>
      <c r="IMH28" s="192"/>
      <c r="IMI28" s="192"/>
      <c r="IMJ28" s="192"/>
      <c r="IMK28" s="192"/>
      <c r="IML28" s="192"/>
      <c r="IMM28" s="192"/>
      <c r="IMN28" s="192"/>
      <c r="IMO28" s="192"/>
      <c r="IMP28" s="192"/>
      <c r="IMQ28" s="192"/>
      <c r="IMR28" s="192"/>
      <c r="IMS28" s="192"/>
      <c r="IMT28" s="192"/>
      <c r="IMU28" s="192"/>
      <c r="IMV28" s="192"/>
      <c r="IMW28" s="192"/>
      <c r="IMX28" s="192"/>
      <c r="IMY28" s="192"/>
      <c r="IMZ28" s="192"/>
      <c r="INA28" s="192"/>
      <c r="INB28" s="192"/>
      <c r="INC28" s="192"/>
      <c r="IND28" s="192"/>
      <c r="INE28" s="192"/>
      <c r="INF28" s="192"/>
      <c r="ING28" s="192"/>
      <c r="INH28" s="192"/>
      <c r="INI28" s="192"/>
      <c r="INJ28" s="192"/>
      <c r="INK28" s="192"/>
      <c r="INL28" s="192"/>
      <c r="INM28" s="192"/>
      <c r="INN28" s="192"/>
      <c r="INO28" s="192"/>
      <c r="INP28" s="192"/>
      <c r="INQ28" s="192"/>
      <c r="INR28" s="192"/>
      <c r="INS28" s="192"/>
      <c r="INT28" s="192"/>
      <c r="INU28" s="192"/>
      <c r="INV28" s="192"/>
      <c r="INW28" s="192"/>
      <c r="INX28" s="192"/>
      <c r="INY28" s="192"/>
      <c r="INZ28" s="192"/>
      <c r="IOA28" s="192"/>
      <c r="IOB28" s="192"/>
      <c r="IOC28" s="192"/>
      <c r="IOD28" s="192"/>
      <c r="IOE28" s="192"/>
      <c r="IOF28" s="192"/>
      <c r="IOG28" s="192"/>
      <c r="IOH28" s="192"/>
      <c r="IOI28" s="192"/>
      <c r="IOJ28" s="192"/>
      <c r="IOK28" s="192"/>
      <c r="IOL28" s="192"/>
      <c r="IOM28" s="192"/>
      <c r="ION28" s="192"/>
      <c r="IOO28" s="192"/>
      <c r="IOP28" s="192"/>
      <c r="IOQ28" s="192"/>
      <c r="IOR28" s="192"/>
      <c r="IOS28" s="192"/>
      <c r="IOT28" s="192"/>
      <c r="IOU28" s="192"/>
      <c r="IOV28" s="192"/>
      <c r="IOW28" s="192"/>
      <c r="IOX28" s="192"/>
      <c r="IOY28" s="192"/>
      <c r="IOZ28" s="192"/>
      <c r="IPA28" s="192"/>
      <c r="IPB28" s="192"/>
      <c r="IPC28" s="192"/>
      <c r="IPD28" s="192"/>
      <c r="IPE28" s="192"/>
      <c r="IPF28" s="192"/>
      <c r="IPG28" s="192"/>
      <c r="IPH28" s="192"/>
      <c r="IPI28" s="192"/>
      <c r="IPJ28" s="192"/>
      <c r="IPK28" s="192"/>
      <c r="IPL28" s="192"/>
      <c r="IPM28" s="192"/>
      <c r="IPN28" s="192"/>
      <c r="IPO28" s="192"/>
      <c r="IPP28" s="192"/>
      <c r="IPQ28" s="192"/>
      <c r="IPR28" s="192"/>
      <c r="IPS28" s="192"/>
      <c r="IPT28" s="192"/>
      <c r="IPU28" s="192"/>
      <c r="IPV28" s="192"/>
      <c r="IPW28" s="192"/>
      <c r="IPX28" s="192"/>
      <c r="IPY28" s="192"/>
      <c r="IPZ28" s="192"/>
      <c r="IQA28" s="192"/>
      <c r="IQB28" s="192"/>
      <c r="IQC28" s="192"/>
      <c r="IQD28" s="192"/>
      <c r="IQE28" s="192"/>
      <c r="IQF28" s="192"/>
      <c r="IQG28" s="192"/>
      <c r="IQH28" s="192"/>
      <c r="IQI28" s="192"/>
      <c r="IQJ28" s="192"/>
      <c r="IQK28" s="192"/>
      <c r="IQL28" s="192"/>
      <c r="IQM28" s="192"/>
      <c r="IQN28" s="192"/>
      <c r="IQO28" s="192"/>
      <c r="IQP28" s="192"/>
      <c r="IQQ28" s="192"/>
      <c r="IQR28" s="192"/>
      <c r="IQS28" s="192"/>
      <c r="IQT28" s="192"/>
      <c r="IQU28" s="192"/>
      <c r="IQV28" s="192"/>
      <c r="IQW28" s="192"/>
      <c r="IQX28" s="192"/>
      <c r="IQY28" s="192"/>
      <c r="IQZ28" s="192"/>
      <c r="IRA28" s="192"/>
      <c r="IRB28" s="192"/>
      <c r="IRC28" s="192"/>
      <c r="IRD28" s="192"/>
      <c r="IRE28" s="192"/>
      <c r="IRF28" s="192"/>
      <c r="IRG28" s="192"/>
      <c r="IRH28" s="192"/>
      <c r="IRI28" s="192"/>
      <c r="IRJ28" s="192"/>
      <c r="IRK28" s="192"/>
      <c r="IRL28" s="192"/>
      <c r="IRM28" s="192"/>
      <c r="IRN28" s="192"/>
      <c r="IRO28" s="192"/>
      <c r="IRP28" s="192"/>
      <c r="IRQ28" s="192"/>
      <c r="IRR28" s="192"/>
      <c r="IRS28" s="192"/>
      <c r="IRT28" s="192"/>
      <c r="IRU28" s="192"/>
      <c r="IRV28" s="192"/>
      <c r="IRW28" s="192"/>
      <c r="IRX28" s="192"/>
      <c r="IRY28" s="192"/>
      <c r="IRZ28" s="192"/>
      <c r="ISA28" s="192"/>
      <c r="ISB28" s="192"/>
      <c r="ISC28" s="192"/>
      <c r="ISD28" s="192"/>
      <c r="ISE28" s="192"/>
      <c r="ISF28" s="192"/>
      <c r="ISG28" s="192"/>
      <c r="ISH28" s="192"/>
      <c r="ISI28" s="192"/>
      <c r="ISJ28" s="192"/>
      <c r="ISK28" s="192"/>
      <c r="ISL28" s="192"/>
      <c r="ISM28" s="192"/>
      <c r="ISN28" s="192"/>
      <c r="ISO28" s="192"/>
      <c r="ISP28" s="192"/>
      <c r="ISQ28" s="192"/>
      <c r="ISR28" s="192"/>
      <c r="ISS28" s="192"/>
      <c r="IST28" s="192"/>
      <c r="ISU28" s="192"/>
      <c r="ISV28" s="192"/>
      <c r="ISW28" s="192"/>
      <c r="ISX28" s="192"/>
      <c r="ISY28" s="192"/>
      <c r="ISZ28" s="192"/>
      <c r="ITA28" s="192"/>
      <c r="ITB28" s="192"/>
      <c r="ITC28" s="192"/>
      <c r="ITD28" s="192"/>
      <c r="ITE28" s="192"/>
      <c r="ITF28" s="192"/>
      <c r="ITG28" s="192"/>
      <c r="ITH28" s="192"/>
      <c r="ITI28" s="192"/>
      <c r="ITJ28" s="192"/>
      <c r="ITK28" s="192"/>
      <c r="ITL28" s="192"/>
      <c r="ITM28" s="192"/>
      <c r="ITN28" s="192"/>
      <c r="ITO28" s="192"/>
      <c r="ITP28" s="192"/>
      <c r="ITQ28" s="192"/>
      <c r="ITR28" s="192"/>
      <c r="ITS28" s="192"/>
      <c r="ITT28" s="192"/>
      <c r="ITU28" s="192"/>
      <c r="ITV28" s="192"/>
      <c r="ITW28" s="192"/>
      <c r="ITX28" s="192"/>
      <c r="ITY28" s="192"/>
      <c r="ITZ28" s="192"/>
      <c r="IUA28" s="192"/>
      <c r="IUB28" s="192"/>
      <c r="IUC28" s="192"/>
      <c r="IUD28" s="192"/>
      <c r="IUE28" s="192"/>
      <c r="IUF28" s="192"/>
      <c r="IUG28" s="192"/>
      <c r="IUH28" s="192"/>
      <c r="IUI28" s="192"/>
      <c r="IUJ28" s="192"/>
      <c r="IUK28" s="192"/>
      <c r="IUL28" s="192"/>
      <c r="IUM28" s="192"/>
      <c r="IUN28" s="192"/>
      <c r="IUO28" s="192"/>
      <c r="IUP28" s="192"/>
      <c r="IUQ28" s="192"/>
      <c r="IUR28" s="192"/>
      <c r="IUS28" s="192"/>
      <c r="IUT28" s="192"/>
      <c r="IUU28" s="192"/>
      <c r="IUV28" s="192"/>
      <c r="IUW28" s="192"/>
      <c r="IUX28" s="192"/>
      <c r="IUY28" s="192"/>
      <c r="IUZ28" s="192"/>
      <c r="IVA28" s="192"/>
      <c r="IVB28" s="192"/>
      <c r="IVC28" s="192"/>
      <c r="IVD28" s="192"/>
      <c r="IVE28" s="192"/>
      <c r="IVF28" s="192"/>
      <c r="IVG28" s="192"/>
      <c r="IVH28" s="192"/>
      <c r="IVI28" s="192"/>
      <c r="IVJ28" s="192"/>
      <c r="IVK28" s="192"/>
      <c r="IVL28" s="192"/>
      <c r="IVM28" s="192"/>
      <c r="IVN28" s="192"/>
      <c r="IVO28" s="192"/>
      <c r="IVP28" s="192"/>
      <c r="IVQ28" s="192"/>
      <c r="IVR28" s="192"/>
      <c r="IVS28" s="192"/>
      <c r="IVT28" s="192"/>
      <c r="IVU28" s="192"/>
      <c r="IVV28" s="192"/>
      <c r="IVW28" s="192"/>
      <c r="IVX28" s="192"/>
      <c r="IVY28" s="192"/>
      <c r="IVZ28" s="192"/>
      <c r="IWA28" s="192"/>
      <c r="IWB28" s="192"/>
      <c r="IWC28" s="192"/>
      <c r="IWD28" s="192"/>
      <c r="IWE28" s="192"/>
      <c r="IWF28" s="192"/>
      <c r="IWG28" s="192"/>
      <c r="IWH28" s="192"/>
      <c r="IWI28" s="192"/>
      <c r="IWJ28" s="192"/>
      <c r="IWK28" s="192"/>
      <c r="IWL28" s="192"/>
      <c r="IWM28" s="192"/>
      <c r="IWN28" s="192"/>
      <c r="IWO28" s="192"/>
      <c r="IWP28" s="192"/>
      <c r="IWQ28" s="192"/>
      <c r="IWR28" s="192"/>
      <c r="IWS28" s="192"/>
      <c r="IWT28" s="192"/>
      <c r="IWU28" s="192"/>
      <c r="IWV28" s="192"/>
      <c r="IWW28" s="192"/>
      <c r="IWX28" s="192"/>
      <c r="IWY28" s="192"/>
      <c r="IWZ28" s="192"/>
      <c r="IXA28" s="192"/>
      <c r="IXB28" s="192"/>
      <c r="IXC28" s="192"/>
      <c r="IXD28" s="192"/>
      <c r="IXE28" s="192"/>
      <c r="IXF28" s="192"/>
      <c r="IXG28" s="192"/>
      <c r="IXH28" s="192"/>
      <c r="IXI28" s="192"/>
      <c r="IXJ28" s="192"/>
      <c r="IXK28" s="192"/>
      <c r="IXL28" s="192"/>
      <c r="IXM28" s="192"/>
      <c r="IXN28" s="192"/>
      <c r="IXO28" s="192"/>
      <c r="IXP28" s="192"/>
      <c r="IXQ28" s="192"/>
      <c r="IXR28" s="192"/>
      <c r="IXS28" s="192"/>
      <c r="IXT28" s="192"/>
      <c r="IXU28" s="192"/>
      <c r="IXV28" s="192"/>
      <c r="IXW28" s="192"/>
      <c r="IXX28" s="192"/>
      <c r="IXY28" s="192"/>
      <c r="IXZ28" s="192"/>
      <c r="IYA28" s="192"/>
      <c r="IYB28" s="192"/>
      <c r="IYC28" s="192"/>
      <c r="IYD28" s="192"/>
      <c r="IYE28" s="192"/>
      <c r="IYF28" s="192"/>
      <c r="IYG28" s="192"/>
      <c r="IYH28" s="192"/>
      <c r="IYI28" s="192"/>
      <c r="IYJ28" s="192"/>
      <c r="IYK28" s="192"/>
      <c r="IYL28" s="192"/>
      <c r="IYM28" s="192"/>
      <c r="IYN28" s="192"/>
      <c r="IYO28" s="192"/>
      <c r="IYP28" s="192"/>
      <c r="IYQ28" s="192"/>
      <c r="IYR28" s="192"/>
      <c r="IYS28" s="192"/>
      <c r="IYT28" s="192"/>
      <c r="IYU28" s="192"/>
      <c r="IYV28" s="192"/>
      <c r="IYW28" s="192"/>
      <c r="IYX28" s="192"/>
      <c r="IYY28" s="192"/>
      <c r="IYZ28" s="192"/>
      <c r="IZA28" s="192"/>
      <c r="IZB28" s="192"/>
      <c r="IZC28" s="192"/>
      <c r="IZD28" s="192"/>
      <c r="IZE28" s="192"/>
      <c r="IZF28" s="192"/>
      <c r="IZG28" s="192"/>
      <c r="IZH28" s="192"/>
      <c r="IZI28" s="192"/>
      <c r="IZJ28" s="192"/>
      <c r="IZK28" s="192"/>
      <c r="IZL28" s="192"/>
      <c r="IZM28" s="192"/>
      <c r="IZN28" s="192"/>
      <c r="IZO28" s="192"/>
      <c r="IZP28" s="192"/>
      <c r="IZQ28" s="192"/>
      <c r="IZR28" s="192"/>
      <c r="IZS28" s="192"/>
      <c r="IZT28" s="192"/>
      <c r="IZU28" s="192"/>
      <c r="IZV28" s="192"/>
      <c r="IZW28" s="192"/>
      <c r="IZX28" s="192"/>
      <c r="IZY28" s="192"/>
      <c r="IZZ28" s="192"/>
      <c r="JAA28" s="192"/>
      <c r="JAB28" s="192"/>
      <c r="JAC28" s="192"/>
      <c r="JAD28" s="192"/>
      <c r="JAE28" s="192"/>
      <c r="JAF28" s="192"/>
      <c r="JAG28" s="192"/>
      <c r="JAH28" s="192"/>
      <c r="JAI28" s="192"/>
      <c r="JAJ28" s="192"/>
      <c r="JAK28" s="192"/>
      <c r="JAL28" s="192"/>
      <c r="JAM28" s="192"/>
      <c r="JAN28" s="192"/>
      <c r="JAO28" s="192"/>
      <c r="JAP28" s="192"/>
      <c r="JAQ28" s="192"/>
      <c r="JAR28" s="192"/>
      <c r="JAS28" s="192"/>
      <c r="JAT28" s="192"/>
      <c r="JAU28" s="192"/>
      <c r="JAV28" s="192"/>
      <c r="JAW28" s="192"/>
      <c r="JAX28" s="192"/>
      <c r="JAY28" s="192"/>
      <c r="JAZ28" s="192"/>
      <c r="JBA28" s="192"/>
      <c r="JBB28" s="192"/>
      <c r="JBC28" s="192"/>
      <c r="JBD28" s="192"/>
      <c r="JBE28" s="192"/>
      <c r="JBF28" s="192"/>
      <c r="JBG28" s="192"/>
      <c r="JBH28" s="192"/>
      <c r="JBI28" s="192"/>
      <c r="JBJ28" s="192"/>
      <c r="JBK28" s="192"/>
      <c r="JBL28" s="192"/>
      <c r="JBM28" s="192"/>
      <c r="JBN28" s="192"/>
      <c r="JBO28" s="192"/>
      <c r="JBP28" s="192"/>
      <c r="JBQ28" s="192"/>
      <c r="JBR28" s="192"/>
      <c r="JBS28" s="192"/>
      <c r="JBT28" s="192"/>
      <c r="JBU28" s="192"/>
      <c r="JBV28" s="192"/>
      <c r="JBW28" s="192"/>
      <c r="JBX28" s="192"/>
      <c r="JBY28" s="192"/>
      <c r="JBZ28" s="192"/>
      <c r="JCA28" s="192"/>
      <c r="JCB28" s="192"/>
      <c r="JCC28" s="192"/>
      <c r="JCD28" s="192"/>
      <c r="JCE28" s="192"/>
      <c r="JCF28" s="192"/>
      <c r="JCG28" s="192"/>
      <c r="JCH28" s="192"/>
      <c r="JCI28" s="192"/>
      <c r="JCJ28" s="192"/>
      <c r="JCK28" s="192"/>
      <c r="JCL28" s="192"/>
      <c r="JCM28" s="192"/>
      <c r="JCN28" s="192"/>
      <c r="JCO28" s="192"/>
      <c r="JCP28" s="192"/>
      <c r="JCQ28" s="192"/>
      <c r="JCR28" s="192"/>
      <c r="JCS28" s="192"/>
      <c r="JCT28" s="192"/>
      <c r="JCU28" s="192"/>
      <c r="JCV28" s="192"/>
      <c r="JCW28" s="192"/>
      <c r="JCX28" s="192"/>
      <c r="JCY28" s="192"/>
      <c r="JCZ28" s="192"/>
      <c r="JDA28" s="192"/>
      <c r="JDB28" s="192"/>
      <c r="JDC28" s="192"/>
      <c r="JDD28" s="192"/>
      <c r="JDE28" s="192"/>
      <c r="JDF28" s="192"/>
      <c r="JDG28" s="192"/>
      <c r="JDH28" s="192"/>
      <c r="JDI28" s="192"/>
      <c r="JDJ28" s="192"/>
      <c r="JDK28" s="192"/>
      <c r="JDL28" s="192"/>
      <c r="JDM28" s="192"/>
      <c r="JDN28" s="192"/>
      <c r="JDO28" s="192"/>
      <c r="JDP28" s="192"/>
      <c r="JDQ28" s="192"/>
      <c r="JDR28" s="192"/>
      <c r="JDS28" s="192"/>
      <c r="JDT28" s="192"/>
      <c r="JDU28" s="192"/>
      <c r="JDV28" s="192"/>
      <c r="JDW28" s="192"/>
      <c r="JDX28" s="192"/>
      <c r="JDY28" s="192"/>
      <c r="JDZ28" s="192"/>
      <c r="JEA28" s="192"/>
      <c r="JEB28" s="192"/>
      <c r="JEC28" s="192"/>
      <c r="JED28" s="192"/>
      <c r="JEE28" s="192"/>
      <c r="JEF28" s="192"/>
      <c r="JEG28" s="192"/>
      <c r="JEH28" s="192"/>
      <c r="JEI28" s="192"/>
      <c r="JEJ28" s="192"/>
      <c r="JEK28" s="192"/>
      <c r="JEL28" s="192"/>
      <c r="JEM28" s="192"/>
      <c r="JEN28" s="192"/>
      <c r="JEO28" s="192"/>
      <c r="JEP28" s="192"/>
      <c r="JEQ28" s="192"/>
      <c r="JER28" s="192"/>
      <c r="JES28" s="192"/>
      <c r="JET28" s="192"/>
      <c r="JEU28" s="192"/>
      <c r="JEV28" s="192"/>
      <c r="JEW28" s="192"/>
      <c r="JEX28" s="192"/>
      <c r="JEY28" s="192"/>
      <c r="JEZ28" s="192"/>
      <c r="JFA28" s="192"/>
      <c r="JFB28" s="192"/>
      <c r="JFC28" s="192"/>
      <c r="JFD28" s="192"/>
      <c r="JFE28" s="192"/>
      <c r="JFF28" s="192"/>
      <c r="JFG28" s="192"/>
      <c r="JFH28" s="192"/>
      <c r="JFI28" s="192"/>
      <c r="JFJ28" s="192"/>
      <c r="JFK28" s="192"/>
      <c r="JFL28" s="192"/>
      <c r="JFM28" s="192"/>
      <c r="JFN28" s="192"/>
      <c r="JFO28" s="192"/>
      <c r="JFP28" s="192"/>
      <c r="JFQ28" s="192"/>
      <c r="JFR28" s="192"/>
      <c r="JFS28" s="192"/>
      <c r="JFT28" s="192"/>
      <c r="JFU28" s="192"/>
      <c r="JFV28" s="192"/>
      <c r="JFW28" s="192"/>
      <c r="JFX28" s="192"/>
      <c r="JFY28" s="192"/>
      <c r="JFZ28" s="192"/>
      <c r="JGA28" s="192"/>
      <c r="JGB28" s="192"/>
      <c r="JGC28" s="192"/>
      <c r="JGD28" s="192"/>
      <c r="JGE28" s="192"/>
      <c r="JGF28" s="192"/>
      <c r="JGG28" s="192"/>
      <c r="JGH28" s="192"/>
      <c r="JGI28" s="192"/>
      <c r="JGJ28" s="192"/>
      <c r="JGK28" s="192"/>
      <c r="JGL28" s="192"/>
      <c r="JGM28" s="192"/>
      <c r="JGN28" s="192"/>
      <c r="JGO28" s="192"/>
      <c r="JGP28" s="192"/>
      <c r="JGQ28" s="192"/>
      <c r="JGR28" s="192"/>
      <c r="JGS28" s="192"/>
      <c r="JGT28" s="192"/>
      <c r="JGU28" s="192"/>
      <c r="JGV28" s="192"/>
      <c r="JGW28" s="192"/>
      <c r="JGX28" s="192"/>
      <c r="JGY28" s="192"/>
      <c r="JGZ28" s="192"/>
      <c r="JHA28" s="192"/>
      <c r="JHB28" s="192"/>
      <c r="JHC28" s="192"/>
      <c r="JHD28" s="192"/>
      <c r="JHE28" s="192"/>
      <c r="JHF28" s="192"/>
      <c r="JHG28" s="192"/>
      <c r="JHH28" s="192"/>
      <c r="JHI28" s="192"/>
      <c r="JHJ28" s="192"/>
      <c r="JHK28" s="192"/>
      <c r="JHL28" s="192"/>
      <c r="JHM28" s="192"/>
      <c r="JHN28" s="192"/>
      <c r="JHO28" s="192"/>
      <c r="JHP28" s="192"/>
      <c r="JHQ28" s="192"/>
      <c r="JHR28" s="192"/>
      <c r="JHS28" s="192"/>
      <c r="JHT28" s="192"/>
      <c r="JHU28" s="192"/>
      <c r="JHV28" s="192"/>
      <c r="JHW28" s="192"/>
      <c r="JHX28" s="192"/>
      <c r="JHY28" s="192"/>
      <c r="JHZ28" s="192"/>
      <c r="JIA28" s="192"/>
      <c r="JIB28" s="192"/>
      <c r="JIC28" s="192"/>
      <c r="JID28" s="192"/>
      <c r="JIE28" s="192"/>
      <c r="JIF28" s="192"/>
      <c r="JIG28" s="192"/>
      <c r="JIH28" s="192"/>
      <c r="JII28" s="192"/>
      <c r="JIJ28" s="192"/>
      <c r="JIK28" s="192"/>
      <c r="JIL28" s="192"/>
      <c r="JIM28" s="192"/>
      <c r="JIN28" s="192"/>
      <c r="JIO28" s="192"/>
      <c r="JIP28" s="192"/>
      <c r="JIQ28" s="192"/>
      <c r="JIR28" s="192"/>
      <c r="JIS28" s="192"/>
      <c r="JIT28" s="192"/>
      <c r="JIU28" s="192"/>
      <c r="JIV28" s="192"/>
      <c r="JIW28" s="192"/>
      <c r="JIX28" s="192"/>
      <c r="JIY28" s="192"/>
      <c r="JIZ28" s="192"/>
      <c r="JJA28" s="192"/>
      <c r="JJB28" s="192"/>
      <c r="JJC28" s="192"/>
      <c r="JJD28" s="192"/>
      <c r="JJE28" s="192"/>
      <c r="JJF28" s="192"/>
      <c r="JJG28" s="192"/>
      <c r="JJH28" s="192"/>
      <c r="JJI28" s="192"/>
      <c r="JJJ28" s="192"/>
      <c r="JJK28" s="192"/>
      <c r="JJL28" s="192"/>
      <c r="JJM28" s="192"/>
      <c r="JJN28" s="192"/>
      <c r="JJO28" s="192"/>
      <c r="JJP28" s="192"/>
      <c r="JJQ28" s="192"/>
      <c r="JJR28" s="192"/>
      <c r="JJS28" s="192"/>
      <c r="JJT28" s="192"/>
      <c r="JJU28" s="192"/>
      <c r="JJV28" s="192"/>
      <c r="JJW28" s="192"/>
      <c r="JJX28" s="192"/>
      <c r="JJY28" s="192"/>
      <c r="JJZ28" s="192"/>
      <c r="JKA28" s="192"/>
      <c r="JKB28" s="192"/>
      <c r="JKC28" s="192"/>
      <c r="JKD28" s="192"/>
      <c r="JKE28" s="192"/>
      <c r="JKF28" s="192"/>
      <c r="JKG28" s="192"/>
      <c r="JKH28" s="192"/>
      <c r="JKI28" s="192"/>
      <c r="JKJ28" s="192"/>
      <c r="JKK28" s="192"/>
      <c r="JKL28" s="192"/>
      <c r="JKM28" s="192"/>
      <c r="JKN28" s="192"/>
      <c r="JKO28" s="192"/>
      <c r="JKP28" s="192"/>
      <c r="JKQ28" s="192"/>
      <c r="JKR28" s="192"/>
      <c r="JKS28" s="192"/>
      <c r="JKT28" s="192"/>
      <c r="JKU28" s="192"/>
      <c r="JKV28" s="192"/>
      <c r="JKW28" s="192"/>
      <c r="JKX28" s="192"/>
      <c r="JKY28" s="192"/>
      <c r="JKZ28" s="192"/>
      <c r="JLA28" s="192"/>
      <c r="JLB28" s="192"/>
      <c r="JLC28" s="192"/>
      <c r="JLD28" s="192"/>
      <c r="JLE28" s="192"/>
      <c r="JLF28" s="192"/>
      <c r="JLG28" s="192"/>
      <c r="JLH28" s="192"/>
      <c r="JLI28" s="192"/>
      <c r="JLJ28" s="192"/>
      <c r="JLK28" s="192"/>
      <c r="JLL28" s="192"/>
      <c r="JLM28" s="192"/>
      <c r="JLN28" s="192"/>
      <c r="JLO28" s="192"/>
      <c r="JLP28" s="192"/>
      <c r="JLQ28" s="192"/>
      <c r="JLR28" s="192"/>
      <c r="JLS28" s="192"/>
      <c r="JLT28" s="192"/>
      <c r="JLU28" s="192"/>
      <c r="JLV28" s="192"/>
      <c r="JLW28" s="192"/>
      <c r="JLX28" s="192"/>
      <c r="JLY28" s="192"/>
      <c r="JLZ28" s="192"/>
      <c r="JMA28" s="192"/>
      <c r="JMB28" s="192"/>
      <c r="JMC28" s="192"/>
      <c r="JMD28" s="192"/>
      <c r="JME28" s="192"/>
      <c r="JMF28" s="192"/>
      <c r="JMG28" s="192"/>
      <c r="JMH28" s="192"/>
      <c r="JMI28" s="192"/>
      <c r="JMJ28" s="192"/>
      <c r="JMK28" s="192"/>
      <c r="JML28" s="192"/>
      <c r="JMM28" s="192"/>
      <c r="JMN28" s="192"/>
      <c r="JMO28" s="192"/>
      <c r="JMP28" s="192"/>
      <c r="JMQ28" s="192"/>
      <c r="JMR28" s="192"/>
      <c r="JMS28" s="192"/>
      <c r="JMT28" s="192"/>
      <c r="JMU28" s="192"/>
      <c r="JMV28" s="192"/>
      <c r="JMW28" s="192"/>
      <c r="JMX28" s="192"/>
      <c r="JMY28" s="192"/>
      <c r="JMZ28" s="192"/>
      <c r="JNA28" s="192"/>
      <c r="JNB28" s="192"/>
      <c r="JNC28" s="192"/>
      <c r="JND28" s="192"/>
      <c r="JNE28" s="192"/>
      <c r="JNF28" s="192"/>
      <c r="JNG28" s="192"/>
      <c r="JNH28" s="192"/>
      <c r="JNI28" s="192"/>
      <c r="JNJ28" s="192"/>
      <c r="JNK28" s="192"/>
      <c r="JNL28" s="192"/>
      <c r="JNM28" s="192"/>
      <c r="JNN28" s="192"/>
      <c r="JNO28" s="192"/>
      <c r="JNP28" s="192"/>
      <c r="JNQ28" s="192"/>
      <c r="JNR28" s="192"/>
      <c r="JNS28" s="192"/>
      <c r="JNT28" s="192"/>
      <c r="JNU28" s="192"/>
      <c r="JNV28" s="192"/>
      <c r="JNW28" s="192"/>
      <c r="JNX28" s="192"/>
      <c r="JNY28" s="192"/>
      <c r="JNZ28" s="192"/>
      <c r="JOA28" s="192"/>
      <c r="JOB28" s="192"/>
      <c r="JOC28" s="192"/>
      <c r="JOD28" s="192"/>
      <c r="JOE28" s="192"/>
      <c r="JOF28" s="192"/>
      <c r="JOG28" s="192"/>
      <c r="JOH28" s="192"/>
      <c r="JOI28" s="192"/>
      <c r="JOJ28" s="192"/>
      <c r="JOK28" s="192"/>
      <c r="JOL28" s="192"/>
      <c r="JOM28" s="192"/>
      <c r="JON28" s="192"/>
      <c r="JOO28" s="192"/>
      <c r="JOP28" s="192"/>
      <c r="JOQ28" s="192"/>
      <c r="JOR28" s="192"/>
      <c r="JOS28" s="192"/>
      <c r="JOT28" s="192"/>
      <c r="JOU28" s="192"/>
      <c r="JOV28" s="192"/>
      <c r="JOW28" s="192"/>
      <c r="JOX28" s="192"/>
      <c r="JOY28" s="192"/>
      <c r="JOZ28" s="192"/>
      <c r="JPA28" s="192"/>
      <c r="JPB28" s="192"/>
      <c r="JPC28" s="192"/>
      <c r="JPD28" s="192"/>
      <c r="JPE28" s="192"/>
      <c r="JPF28" s="192"/>
      <c r="JPG28" s="192"/>
      <c r="JPH28" s="192"/>
      <c r="JPI28" s="192"/>
      <c r="JPJ28" s="192"/>
      <c r="JPK28" s="192"/>
      <c r="JPL28" s="192"/>
      <c r="JPM28" s="192"/>
      <c r="JPN28" s="192"/>
      <c r="JPO28" s="192"/>
      <c r="JPP28" s="192"/>
      <c r="JPQ28" s="192"/>
      <c r="JPR28" s="192"/>
      <c r="JPS28" s="192"/>
      <c r="JPT28" s="192"/>
      <c r="JPU28" s="192"/>
      <c r="JPV28" s="192"/>
      <c r="JPW28" s="192"/>
      <c r="JPX28" s="192"/>
      <c r="JPY28" s="192"/>
      <c r="JPZ28" s="192"/>
      <c r="JQA28" s="192"/>
      <c r="JQB28" s="192"/>
      <c r="JQC28" s="192"/>
      <c r="JQD28" s="192"/>
      <c r="JQE28" s="192"/>
      <c r="JQF28" s="192"/>
      <c r="JQG28" s="192"/>
      <c r="JQH28" s="192"/>
      <c r="JQI28" s="192"/>
      <c r="JQJ28" s="192"/>
      <c r="JQK28" s="192"/>
      <c r="JQL28" s="192"/>
      <c r="JQM28" s="192"/>
      <c r="JQN28" s="192"/>
      <c r="JQO28" s="192"/>
      <c r="JQP28" s="192"/>
      <c r="JQQ28" s="192"/>
      <c r="JQR28" s="192"/>
      <c r="JQS28" s="192"/>
      <c r="JQT28" s="192"/>
      <c r="JQU28" s="192"/>
      <c r="JQV28" s="192"/>
      <c r="JQW28" s="192"/>
      <c r="JQX28" s="192"/>
      <c r="JQY28" s="192"/>
      <c r="JQZ28" s="192"/>
      <c r="JRA28" s="192"/>
      <c r="JRB28" s="192"/>
      <c r="JRC28" s="192"/>
      <c r="JRD28" s="192"/>
      <c r="JRE28" s="192"/>
      <c r="JRF28" s="192"/>
      <c r="JRG28" s="192"/>
      <c r="JRH28" s="192"/>
      <c r="JRI28" s="192"/>
      <c r="JRJ28" s="192"/>
      <c r="JRK28" s="192"/>
      <c r="JRL28" s="192"/>
      <c r="JRM28" s="192"/>
      <c r="JRN28" s="192"/>
      <c r="JRO28" s="192"/>
      <c r="JRP28" s="192"/>
      <c r="JRQ28" s="192"/>
      <c r="JRR28" s="192"/>
      <c r="JRS28" s="192"/>
      <c r="JRT28" s="192"/>
      <c r="JRU28" s="192"/>
      <c r="JRV28" s="192"/>
      <c r="JRW28" s="192"/>
      <c r="JRX28" s="192"/>
      <c r="JRY28" s="192"/>
      <c r="JRZ28" s="192"/>
      <c r="JSA28" s="192"/>
      <c r="JSB28" s="192"/>
      <c r="JSC28" s="192"/>
      <c r="JSD28" s="192"/>
      <c r="JSE28" s="192"/>
      <c r="JSF28" s="192"/>
      <c r="JSG28" s="192"/>
      <c r="JSH28" s="192"/>
      <c r="JSI28" s="192"/>
      <c r="JSJ28" s="192"/>
      <c r="JSK28" s="192"/>
      <c r="JSL28" s="192"/>
      <c r="JSM28" s="192"/>
      <c r="JSN28" s="192"/>
      <c r="JSO28" s="192"/>
      <c r="JSP28" s="192"/>
      <c r="JSQ28" s="192"/>
      <c r="JSR28" s="192"/>
      <c r="JSS28" s="192"/>
      <c r="JST28" s="192"/>
      <c r="JSU28" s="192"/>
      <c r="JSV28" s="192"/>
      <c r="JSW28" s="192"/>
      <c r="JSX28" s="192"/>
      <c r="JSY28" s="192"/>
      <c r="JSZ28" s="192"/>
      <c r="JTA28" s="192"/>
      <c r="JTB28" s="192"/>
      <c r="JTC28" s="192"/>
      <c r="JTD28" s="192"/>
      <c r="JTE28" s="192"/>
      <c r="JTF28" s="192"/>
      <c r="JTG28" s="192"/>
      <c r="JTH28" s="192"/>
      <c r="JTI28" s="192"/>
      <c r="JTJ28" s="192"/>
      <c r="JTK28" s="192"/>
      <c r="JTL28" s="192"/>
      <c r="JTM28" s="192"/>
      <c r="JTN28" s="192"/>
      <c r="JTO28" s="192"/>
      <c r="JTP28" s="192"/>
      <c r="JTQ28" s="192"/>
      <c r="JTR28" s="192"/>
      <c r="JTS28" s="192"/>
      <c r="JTT28" s="192"/>
      <c r="JTU28" s="192"/>
      <c r="JTV28" s="192"/>
      <c r="JTW28" s="192"/>
      <c r="JTX28" s="192"/>
      <c r="JTY28" s="192"/>
      <c r="JTZ28" s="192"/>
      <c r="JUA28" s="192"/>
      <c r="JUB28" s="192"/>
      <c r="JUC28" s="192"/>
      <c r="JUD28" s="192"/>
      <c r="JUE28" s="192"/>
      <c r="JUF28" s="192"/>
      <c r="JUG28" s="192"/>
      <c r="JUH28" s="192"/>
      <c r="JUI28" s="192"/>
      <c r="JUJ28" s="192"/>
      <c r="JUK28" s="192"/>
      <c r="JUL28" s="192"/>
      <c r="JUM28" s="192"/>
      <c r="JUN28" s="192"/>
      <c r="JUO28" s="192"/>
      <c r="JUP28" s="192"/>
      <c r="JUQ28" s="192"/>
      <c r="JUR28" s="192"/>
      <c r="JUS28" s="192"/>
      <c r="JUT28" s="192"/>
      <c r="JUU28" s="192"/>
      <c r="JUV28" s="192"/>
      <c r="JUW28" s="192"/>
      <c r="JUX28" s="192"/>
      <c r="JUY28" s="192"/>
      <c r="JUZ28" s="192"/>
      <c r="JVA28" s="192"/>
      <c r="JVB28" s="192"/>
      <c r="JVC28" s="192"/>
      <c r="JVD28" s="192"/>
      <c r="JVE28" s="192"/>
      <c r="JVF28" s="192"/>
      <c r="JVG28" s="192"/>
      <c r="JVH28" s="192"/>
      <c r="JVI28" s="192"/>
      <c r="JVJ28" s="192"/>
      <c r="JVK28" s="192"/>
      <c r="JVL28" s="192"/>
      <c r="JVM28" s="192"/>
      <c r="JVN28" s="192"/>
      <c r="JVO28" s="192"/>
      <c r="JVP28" s="192"/>
      <c r="JVQ28" s="192"/>
      <c r="JVR28" s="192"/>
      <c r="JVS28" s="192"/>
      <c r="JVT28" s="192"/>
      <c r="JVU28" s="192"/>
      <c r="JVV28" s="192"/>
      <c r="JVW28" s="192"/>
      <c r="JVX28" s="192"/>
      <c r="JVY28" s="192"/>
      <c r="JVZ28" s="192"/>
      <c r="JWA28" s="192"/>
      <c r="JWB28" s="192"/>
      <c r="JWC28" s="192"/>
      <c r="JWD28" s="192"/>
      <c r="JWE28" s="192"/>
      <c r="JWF28" s="192"/>
      <c r="JWG28" s="192"/>
      <c r="JWH28" s="192"/>
      <c r="JWI28" s="192"/>
      <c r="JWJ28" s="192"/>
      <c r="JWK28" s="192"/>
      <c r="JWL28" s="192"/>
      <c r="JWM28" s="192"/>
      <c r="JWN28" s="192"/>
      <c r="JWO28" s="192"/>
      <c r="JWP28" s="192"/>
      <c r="JWQ28" s="192"/>
      <c r="JWR28" s="192"/>
      <c r="JWS28" s="192"/>
      <c r="JWT28" s="192"/>
      <c r="JWU28" s="192"/>
      <c r="JWV28" s="192"/>
      <c r="JWW28" s="192"/>
      <c r="JWX28" s="192"/>
      <c r="JWY28" s="192"/>
      <c r="JWZ28" s="192"/>
      <c r="JXA28" s="192"/>
      <c r="JXB28" s="192"/>
      <c r="JXC28" s="192"/>
      <c r="JXD28" s="192"/>
      <c r="JXE28" s="192"/>
      <c r="JXF28" s="192"/>
      <c r="JXG28" s="192"/>
      <c r="JXH28" s="192"/>
      <c r="JXI28" s="192"/>
      <c r="JXJ28" s="192"/>
      <c r="JXK28" s="192"/>
      <c r="JXL28" s="192"/>
      <c r="JXM28" s="192"/>
      <c r="JXN28" s="192"/>
      <c r="JXO28" s="192"/>
      <c r="JXP28" s="192"/>
      <c r="JXQ28" s="192"/>
      <c r="JXR28" s="192"/>
      <c r="JXS28" s="192"/>
      <c r="JXT28" s="192"/>
      <c r="JXU28" s="192"/>
      <c r="JXV28" s="192"/>
      <c r="JXW28" s="192"/>
      <c r="JXX28" s="192"/>
      <c r="JXY28" s="192"/>
      <c r="JXZ28" s="192"/>
      <c r="JYA28" s="192"/>
      <c r="JYB28" s="192"/>
      <c r="JYC28" s="192"/>
      <c r="JYD28" s="192"/>
      <c r="JYE28" s="192"/>
      <c r="JYF28" s="192"/>
      <c r="JYG28" s="192"/>
      <c r="JYH28" s="192"/>
      <c r="JYI28" s="192"/>
      <c r="JYJ28" s="192"/>
      <c r="JYK28" s="192"/>
      <c r="JYL28" s="192"/>
      <c r="JYM28" s="192"/>
      <c r="JYN28" s="192"/>
      <c r="JYO28" s="192"/>
      <c r="JYP28" s="192"/>
      <c r="JYQ28" s="192"/>
      <c r="JYR28" s="192"/>
      <c r="JYS28" s="192"/>
      <c r="JYT28" s="192"/>
      <c r="JYU28" s="192"/>
      <c r="JYV28" s="192"/>
      <c r="JYW28" s="192"/>
      <c r="JYX28" s="192"/>
      <c r="JYY28" s="192"/>
      <c r="JYZ28" s="192"/>
      <c r="JZA28" s="192"/>
      <c r="JZB28" s="192"/>
      <c r="JZC28" s="192"/>
      <c r="JZD28" s="192"/>
      <c r="JZE28" s="192"/>
      <c r="JZF28" s="192"/>
      <c r="JZG28" s="192"/>
      <c r="JZH28" s="192"/>
      <c r="JZI28" s="192"/>
      <c r="JZJ28" s="192"/>
      <c r="JZK28" s="192"/>
      <c r="JZL28" s="192"/>
      <c r="JZM28" s="192"/>
      <c r="JZN28" s="192"/>
      <c r="JZO28" s="192"/>
      <c r="JZP28" s="192"/>
      <c r="JZQ28" s="192"/>
      <c r="JZR28" s="192"/>
      <c r="JZS28" s="192"/>
      <c r="JZT28" s="192"/>
      <c r="JZU28" s="192"/>
      <c r="JZV28" s="192"/>
      <c r="JZW28" s="192"/>
      <c r="JZX28" s="192"/>
      <c r="JZY28" s="192"/>
      <c r="JZZ28" s="192"/>
      <c r="KAA28" s="192"/>
      <c r="KAB28" s="192"/>
      <c r="KAC28" s="192"/>
      <c r="KAD28" s="192"/>
      <c r="KAE28" s="192"/>
      <c r="KAF28" s="192"/>
      <c r="KAG28" s="192"/>
      <c r="KAH28" s="192"/>
      <c r="KAI28" s="192"/>
      <c r="KAJ28" s="192"/>
      <c r="KAK28" s="192"/>
      <c r="KAL28" s="192"/>
      <c r="KAM28" s="192"/>
      <c r="KAN28" s="192"/>
      <c r="KAO28" s="192"/>
      <c r="KAP28" s="192"/>
      <c r="KAQ28" s="192"/>
      <c r="KAR28" s="192"/>
      <c r="KAS28" s="192"/>
      <c r="KAT28" s="192"/>
      <c r="KAU28" s="192"/>
      <c r="KAV28" s="192"/>
      <c r="KAW28" s="192"/>
      <c r="KAX28" s="192"/>
      <c r="KAY28" s="192"/>
      <c r="KAZ28" s="192"/>
      <c r="KBA28" s="192"/>
      <c r="KBB28" s="192"/>
      <c r="KBC28" s="192"/>
      <c r="KBD28" s="192"/>
      <c r="KBE28" s="192"/>
      <c r="KBF28" s="192"/>
      <c r="KBG28" s="192"/>
      <c r="KBH28" s="192"/>
      <c r="KBI28" s="192"/>
      <c r="KBJ28" s="192"/>
      <c r="KBK28" s="192"/>
      <c r="KBL28" s="192"/>
      <c r="KBM28" s="192"/>
      <c r="KBN28" s="192"/>
      <c r="KBO28" s="192"/>
      <c r="KBP28" s="192"/>
      <c r="KBQ28" s="192"/>
      <c r="KBR28" s="192"/>
      <c r="KBS28" s="192"/>
      <c r="KBT28" s="192"/>
      <c r="KBU28" s="192"/>
      <c r="KBV28" s="192"/>
      <c r="KBW28" s="192"/>
      <c r="KBX28" s="192"/>
      <c r="KBY28" s="192"/>
      <c r="KBZ28" s="192"/>
      <c r="KCA28" s="192"/>
      <c r="KCB28" s="192"/>
      <c r="KCC28" s="192"/>
      <c r="KCD28" s="192"/>
      <c r="KCE28" s="192"/>
      <c r="KCF28" s="192"/>
      <c r="KCG28" s="192"/>
      <c r="KCH28" s="192"/>
      <c r="KCI28" s="192"/>
      <c r="KCJ28" s="192"/>
      <c r="KCK28" s="192"/>
      <c r="KCL28" s="192"/>
      <c r="KCM28" s="192"/>
      <c r="KCN28" s="192"/>
      <c r="KCO28" s="192"/>
      <c r="KCP28" s="192"/>
      <c r="KCQ28" s="192"/>
      <c r="KCR28" s="192"/>
      <c r="KCS28" s="192"/>
      <c r="KCT28" s="192"/>
      <c r="KCU28" s="192"/>
      <c r="KCV28" s="192"/>
      <c r="KCW28" s="192"/>
      <c r="KCX28" s="192"/>
      <c r="KCY28" s="192"/>
      <c r="KCZ28" s="192"/>
      <c r="KDA28" s="192"/>
      <c r="KDB28" s="192"/>
      <c r="KDC28" s="192"/>
      <c r="KDD28" s="192"/>
      <c r="KDE28" s="192"/>
      <c r="KDF28" s="192"/>
      <c r="KDG28" s="192"/>
      <c r="KDH28" s="192"/>
      <c r="KDI28" s="192"/>
      <c r="KDJ28" s="192"/>
      <c r="KDK28" s="192"/>
      <c r="KDL28" s="192"/>
      <c r="KDM28" s="192"/>
      <c r="KDN28" s="192"/>
      <c r="KDO28" s="192"/>
      <c r="KDP28" s="192"/>
      <c r="KDQ28" s="192"/>
      <c r="KDR28" s="192"/>
      <c r="KDS28" s="192"/>
      <c r="KDT28" s="192"/>
      <c r="KDU28" s="192"/>
      <c r="KDV28" s="192"/>
      <c r="KDW28" s="192"/>
      <c r="KDX28" s="192"/>
      <c r="KDY28" s="192"/>
      <c r="KDZ28" s="192"/>
      <c r="KEA28" s="192"/>
      <c r="KEB28" s="192"/>
      <c r="KEC28" s="192"/>
      <c r="KED28" s="192"/>
      <c r="KEE28" s="192"/>
      <c r="KEF28" s="192"/>
      <c r="KEG28" s="192"/>
      <c r="KEH28" s="192"/>
      <c r="KEI28" s="192"/>
      <c r="KEJ28" s="192"/>
      <c r="KEK28" s="192"/>
      <c r="KEL28" s="192"/>
      <c r="KEM28" s="192"/>
      <c r="KEN28" s="192"/>
      <c r="KEO28" s="192"/>
      <c r="KEP28" s="192"/>
      <c r="KEQ28" s="192"/>
      <c r="KER28" s="192"/>
      <c r="KES28" s="192"/>
      <c r="KET28" s="192"/>
      <c r="KEU28" s="192"/>
      <c r="KEV28" s="192"/>
      <c r="KEW28" s="192"/>
      <c r="KEX28" s="192"/>
      <c r="KEY28" s="192"/>
      <c r="KEZ28" s="192"/>
      <c r="KFA28" s="192"/>
      <c r="KFB28" s="192"/>
      <c r="KFC28" s="192"/>
      <c r="KFD28" s="192"/>
      <c r="KFE28" s="192"/>
      <c r="KFF28" s="192"/>
      <c r="KFG28" s="192"/>
      <c r="KFH28" s="192"/>
      <c r="KFI28" s="192"/>
      <c r="KFJ28" s="192"/>
      <c r="KFK28" s="192"/>
      <c r="KFL28" s="192"/>
      <c r="KFM28" s="192"/>
      <c r="KFN28" s="192"/>
      <c r="KFO28" s="192"/>
      <c r="KFP28" s="192"/>
      <c r="KFQ28" s="192"/>
      <c r="KFR28" s="192"/>
      <c r="KFS28" s="192"/>
      <c r="KFT28" s="192"/>
      <c r="KFU28" s="192"/>
      <c r="KFV28" s="192"/>
      <c r="KFW28" s="192"/>
      <c r="KFX28" s="192"/>
      <c r="KFY28" s="192"/>
      <c r="KFZ28" s="192"/>
      <c r="KGA28" s="192"/>
      <c r="KGB28" s="192"/>
      <c r="KGC28" s="192"/>
      <c r="KGD28" s="192"/>
      <c r="KGE28" s="192"/>
      <c r="KGF28" s="192"/>
      <c r="KGG28" s="192"/>
      <c r="KGH28" s="192"/>
      <c r="KGI28" s="192"/>
      <c r="KGJ28" s="192"/>
      <c r="KGK28" s="192"/>
      <c r="KGL28" s="192"/>
      <c r="KGM28" s="192"/>
      <c r="KGN28" s="192"/>
      <c r="KGO28" s="192"/>
      <c r="KGP28" s="192"/>
      <c r="KGQ28" s="192"/>
      <c r="KGR28" s="192"/>
      <c r="KGS28" s="192"/>
      <c r="KGT28" s="192"/>
      <c r="KGU28" s="192"/>
      <c r="KGV28" s="192"/>
      <c r="KGW28" s="192"/>
      <c r="KGX28" s="192"/>
      <c r="KGY28" s="192"/>
      <c r="KGZ28" s="192"/>
      <c r="KHA28" s="192"/>
      <c r="KHB28" s="192"/>
      <c r="KHC28" s="192"/>
      <c r="KHD28" s="192"/>
      <c r="KHE28" s="192"/>
      <c r="KHF28" s="192"/>
      <c r="KHG28" s="192"/>
      <c r="KHH28" s="192"/>
      <c r="KHI28" s="192"/>
      <c r="KHJ28" s="192"/>
      <c r="KHK28" s="192"/>
      <c r="KHL28" s="192"/>
      <c r="KHM28" s="192"/>
      <c r="KHN28" s="192"/>
      <c r="KHO28" s="192"/>
      <c r="KHP28" s="192"/>
      <c r="KHQ28" s="192"/>
      <c r="KHR28" s="192"/>
      <c r="KHS28" s="192"/>
      <c r="KHT28" s="192"/>
      <c r="KHU28" s="192"/>
      <c r="KHV28" s="192"/>
      <c r="KHW28" s="192"/>
      <c r="KHX28" s="192"/>
      <c r="KHY28" s="192"/>
      <c r="KHZ28" s="192"/>
      <c r="KIA28" s="192"/>
      <c r="KIB28" s="192"/>
      <c r="KIC28" s="192"/>
      <c r="KID28" s="192"/>
      <c r="KIE28" s="192"/>
      <c r="KIF28" s="192"/>
      <c r="KIG28" s="192"/>
      <c r="KIH28" s="192"/>
      <c r="KII28" s="192"/>
      <c r="KIJ28" s="192"/>
      <c r="KIK28" s="192"/>
      <c r="KIL28" s="192"/>
      <c r="KIM28" s="192"/>
      <c r="KIN28" s="192"/>
      <c r="KIO28" s="192"/>
      <c r="KIP28" s="192"/>
      <c r="KIQ28" s="192"/>
      <c r="KIR28" s="192"/>
      <c r="KIS28" s="192"/>
      <c r="KIT28" s="192"/>
      <c r="KIU28" s="192"/>
      <c r="KIV28" s="192"/>
      <c r="KIW28" s="192"/>
      <c r="KIX28" s="192"/>
      <c r="KIY28" s="192"/>
      <c r="KIZ28" s="192"/>
      <c r="KJA28" s="192"/>
      <c r="KJB28" s="192"/>
      <c r="KJC28" s="192"/>
      <c r="KJD28" s="192"/>
      <c r="KJE28" s="192"/>
      <c r="KJF28" s="192"/>
      <c r="KJG28" s="192"/>
      <c r="KJH28" s="192"/>
      <c r="KJI28" s="192"/>
      <c r="KJJ28" s="192"/>
      <c r="KJK28" s="192"/>
      <c r="KJL28" s="192"/>
      <c r="KJM28" s="192"/>
      <c r="KJN28" s="192"/>
      <c r="KJO28" s="192"/>
      <c r="KJP28" s="192"/>
      <c r="KJQ28" s="192"/>
      <c r="KJR28" s="192"/>
      <c r="KJS28" s="192"/>
      <c r="KJT28" s="192"/>
      <c r="KJU28" s="192"/>
      <c r="KJV28" s="192"/>
      <c r="KJW28" s="192"/>
      <c r="KJX28" s="192"/>
      <c r="KJY28" s="192"/>
      <c r="KJZ28" s="192"/>
      <c r="KKA28" s="192"/>
      <c r="KKB28" s="192"/>
      <c r="KKC28" s="192"/>
      <c r="KKD28" s="192"/>
      <c r="KKE28" s="192"/>
      <c r="KKF28" s="192"/>
      <c r="KKG28" s="192"/>
      <c r="KKH28" s="192"/>
      <c r="KKI28" s="192"/>
      <c r="KKJ28" s="192"/>
      <c r="KKK28" s="192"/>
      <c r="KKL28" s="192"/>
      <c r="KKM28" s="192"/>
      <c r="KKN28" s="192"/>
      <c r="KKO28" s="192"/>
      <c r="KKP28" s="192"/>
      <c r="KKQ28" s="192"/>
      <c r="KKR28" s="192"/>
      <c r="KKS28" s="192"/>
      <c r="KKT28" s="192"/>
      <c r="KKU28" s="192"/>
      <c r="KKV28" s="192"/>
      <c r="KKW28" s="192"/>
      <c r="KKX28" s="192"/>
      <c r="KKY28" s="192"/>
      <c r="KKZ28" s="192"/>
      <c r="KLA28" s="192"/>
      <c r="KLB28" s="192"/>
      <c r="KLC28" s="192"/>
      <c r="KLD28" s="192"/>
      <c r="KLE28" s="192"/>
      <c r="KLF28" s="192"/>
      <c r="KLG28" s="192"/>
      <c r="KLH28" s="192"/>
      <c r="KLI28" s="192"/>
      <c r="KLJ28" s="192"/>
      <c r="KLK28" s="192"/>
      <c r="KLL28" s="192"/>
      <c r="KLM28" s="192"/>
      <c r="KLN28" s="192"/>
      <c r="KLO28" s="192"/>
      <c r="KLP28" s="192"/>
      <c r="KLQ28" s="192"/>
      <c r="KLR28" s="192"/>
      <c r="KLS28" s="192"/>
      <c r="KLT28" s="192"/>
      <c r="KLU28" s="192"/>
      <c r="KLV28" s="192"/>
      <c r="KLW28" s="192"/>
      <c r="KLX28" s="192"/>
      <c r="KLY28" s="192"/>
      <c r="KLZ28" s="192"/>
      <c r="KMA28" s="192"/>
      <c r="KMB28" s="192"/>
      <c r="KMC28" s="192"/>
      <c r="KMD28" s="192"/>
      <c r="KME28" s="192"/>
      <c r="KMF28" s="192"/>
      <c r="KMG28" s="192"/>
      <c r="KMH28" s="192"/>
      <c r="KMI28" s="192"/>
      <c r="KMJ28" s="192"/>
      <c r="KMK28" s="192"/>
      <c r="KML28" s="192"/>
      <c r="KMM28" s="192"/>
      <c r="KMN28" s="192"/>
      <c r="KMO28" s="192"/>
      <c r="KMP28" s="192"/>
      <c r="KMQ28" s="192"/>
      <c r="KMR28" s="192"/>
      <c r="KMS28" s="192"/>
      <c r="KMT28" s="192"/>
      <c r="KMU28" s="192"/>
      <c r="KMV28" s="192"/>
      <c r="KMW28" s="192"/>
      <c r="KMX28" s="192"/>
      <c r="KMY28" s="192"/>
      <c r="KMZ28" s="192"/>
      <c r="KNA28" s="192"/>
      <c r="KNB28" s="192"/>
      <c r="KNC28" s="192"/>
      <c r="KND28" s="192"/>
      <c r="KNE28" s="192"/>
      <c r="KNF28" s="192"/>
      <c r="KNG28" s="192"/>
      <c r="KNH28" s="192"/>
      <c r="KNI28" s="192"/>
      <c r="KNJ28" s="192"/>
      <c r="KNK28" s="192"/>
      <c r="KNL28" s="192"/>
      <c r="KNM28" s="192"/>
      <c r="KNN28" s="192"/>
      <c r="KNO28" s="192"/>
      <c r="KNP28" s="192"/>
      <c r="KNQ28" s="192"/>
      <c r="KNR28" s="192"/>
      <c r="KNS28" s="192"/>
      <c r="KNT28" s="192"/>
      <c r="KNU28" s="192"/>
      <c r="KNV28" s="192"/>
      <c r="KNW28" s="192"/>
      <c r="KNX28" s="192"/>
      <c r="KNY28" s="192"/>
      <c r="KNZ28" s="192"/>
      <c r="KOA28" s="192"/>
      <c r="KOB28" s="192"/>
      <c r="KOC28" s="192"/>
      <c r="KOD28" s="192"/>
      <c r="KOE28" s="192"/>
      <c r="KOF28" s="192"/>
      <c r="KOG28" s="192"/>
      <c r="KOH28" s="192"/>
      <c r="KOI28" s="192"/>
      <c r="KOJ28" s="192"/>
      <c r="KOK28" s="192"/>
      <c r="KOL28" s="192"/>
      <c r="KOM28" s="192"/>
      <c r="KON28" s="192"/>
      <c r="KOO28" s="192"/>
      <c r="KOP28" s="192"/>
      <c r="KOQ28" s="192"/>
      <c r="KOR28" s="192"/>
      <c r="KOS28" s="192"/>
      <c r="KOT28" s="192"/>
      <c r="KOU28" s="192"/>
      <c r="KOV28" s="192"/>
      <c r="KOW28" s="192"/>
      <c r="KOX28" s="192"/>
      <c r="KOY28" s="192"/>
      <c r="KOZ28" s="192"/>
      <c r="KPA28" s="192"/>
      <c r="KPB28" s="192"/>
      <c r="KPC28" s="192"/>
      <c r="KPD28" s="192"/>
      <c r="KPE28" s="192"/>
      <c r="KPF28" s="192"/>
      <c r="KPG28" s="192"/>
      <c r="KPH28" s="192"/>
      <c r="KPI28" s="192"/>
      <c r="KPJ28" s="192"/>
      <c r="KPK28" s="192"/>
      <c r="KPL28" s="192"/>
      <c r="KPM28" s="192"/>
      <c r="KPN28" s="192"/>
      <c r="KPO28" s="192"/>
      <c r="KPP28" s="192"/>
      <c r="KPQ28" s="192"/>
      <c r="KPR28" s="192"/>
      <c r="KPS28" s="192"/>
      <c r="KPT28" s="192"/>
      <c r="KPU28" s="192"/>
      <c r="KPV28" s="192"/>
      <c r="KPW28" s="192"/>
      <c r="KPX28" s="192"/>
      <c r="KPY28" s="192"/>
      <c r="KPZ28" s="192"/>
      <c r="KQA28" s="192"/>
      <c r="KQB28" s="192"/>
      <c r="KQC28" s="192"/>
      <c r="KQD28" s="192"/>
      <c r="KQE28" s="192"/>
      <c r="KQF28" s="192"/>
      <c r="KQG28" s="192"/>
      <c r="KQH28" s="192"/>
      <c r="KQI28" s="192"/>
      <c r="KQJ28" s="192"/>
      <c r="KQK28" s="192"/>
      <c r="KQL28" s="192"/>
      <c r="KQM28" s="192"/>
      <c r="KQN28" s="192"/>
      <c r="KQO28" s="192"/>
      <c r="KQP28" s="192"/>
      <c r="KQQ28" s="192"/>
      <c r="KQR28" s="192"/>
      <c r="KQS28" s="192"/>
      <c r="KQT28" s="192"/>
      <c r="KQU28" s="192"/>
      <c r="KQV28" s="192"/>
      <c r="KQW28" s="192"/>
      <c r="KQX28" s="192"/>
      <c r="KQY28" s="192"/>
      <c r="KQZ28" s="192"/>
      <c r="KRA28" s="192"/>
      <c r="KRB28" s="192"/>
      <c r="KRC28" s="192"/>
      <c r="KRD28" s="192"/>
      <c r="KRE28" s="192"/>
      <c r="KRF28" s="192"/>
      <c r="KRG28" s="192"/>
      <c r="KRH28" s="192"/>
      <c r="KRI28" s="192"/>
      <c r="KRJ28" s="192"/>
      <c r="KRK28" s="192"/>
      <c r="KRL28" s="192"/>
      <c r="KRM28" s="192"/>
      <c r="KRN28" s="192"/>
      <c r="KRO28" s="192"/>
      <c r="KRP28" s="192"/>
      <c r="KRQ28" s="192"/>
      <c r="KRR28" s="192"/>
      <c r="KRS28" s="192"/>
      <c r="KRT28" s="192"/>
      <c r="KRU28" s="192"/>
      <c r="KRV28" s="192"/>
      <c r="KRW28" s="192"/>
      <c r="KRX28" s="192"/>
      <c r="KRY28" s="192"/>
      <c r="KRZ28" s="192"/>
      <c r="KSA28" s="192"/>
      <c r="KSB28" s="192"/>
      <c r="KSC28" s="192"/>
      <c r="KSD28" s="192"/>
      <c r="KSE28" s="192"/>
      <c r="KSF28" s="192"/>
      <c r="KSG28" s="192"/>
      <c r="KSH28" s="192"/>
      <c r="KSI28" s="192"/>
      <c r="KSJ28" s="192"/>
      <c r="KSK28" s="192"/>
      <c r="KSL28" s="192"/>
      <c r="KSM28" s="192"/>
      <c r="KSN28" s="192"/>
      <c r="KSO28" s="192"/>
      <c r="KSP28" s="192"/>
      <c r="KSQ28" s="192"/>
      <c r="KSR28" s="192"/>
      <c r="KSS28" s="192"/>
      <c r="KST28" s="192"/>
      <c r="KSU28" s="192"/>
      <c r="KSV28" s="192"/>
      <c r="KSW28" s="192"/>
      <c r="KSX28" s="192"/>
      <c r="KSY28" s="192"/>
      <c r="KSZ28" s="192"/>
      <c r="KTA28" s="192"/>
      <c r="KTB28" s="192"/>
      <c r="KTC28" s="192"/>
      <c r="KTD28" s="192"/>
      <c r="KTE28" s="192"/>
      <c r="KTF28" s="192"/>
      <c r="KTG28" s="192"/>
      <c r="KTH28" s="192"/>
      <c r="KTI28" s="192"/>
      <c r="KTJ28" s="192"/>
      <c r="KTK28" s="192"/>
      <c r="KTL28" s="192"/>
      <c r="KTM28" s="192"/>
      <c r="KTN28" s="192"/>
      <c r="KTO28" s="192"/>
      <c r="KTP28" s="192"/>
      <c r="KTQ28" s="192"/>
      <c r="KTR28" s="192"/>
      <c r="KTS28" s="192"/>
      <c r="KTT28" s="192"/>
      <c r="KTU28" s="192"/>
      <c r="KTV28" s="192"/>
      <c r="KTW28" s="192"/>
      <c r="KTX28" s="192"/>
      <c r="KTY28" s="192"/>
      <c r="KTZ28" s="192"/>
      <c r="KUA28" s="192"/>
      <c r="KUB28" s="192"/>
      <c r="KUC28" s="192"/>
      <c r="KUD28" s="192"/>
      <c r="KUE28" s="192"/>
      <c r="KUF28" s="192"/>
      <c r="KUG28" s="192"/>
      <c r="KUH28" s="192"/>
      <c r="KUI28" s="192"/>
      <c r="KUJ28" s="192"/>
      <c r="KUK28" s="192"/>
      <c r="KUL28" s="192"/>
      <c r="KUM28" s="192"/>
      <c r="KUN28" s="192"/>
      <c r="KUO28" s="192"/>
      <c r="KUP28" s="192"/>
      <c r="KUQ28" s="192"/>
      <c r="KUR28" s="192"/>
      <c r="KUS28" s="192"/>
      <c r="KUT28" s="192"/>
      <c r="KUU28" s="192"/>
      <c r="KUV28" s="192"/>
      <c r="KUW28" s="192"/>
      <c r="KUX28" s="192"/>
      <c r="KUY28" s="192"/>
      <c r="KUZ28" s="192"/>
      <c r="KVA28" s="192"/>
      <c r="KVB28" s="192"/>
      <c r="KVC28" s="192"/>
      <c r="KVD28" s="192"/>
      <c r="KVE28" s="192"/>
      <c r="KVF28" s="192"/>
      <c r="KVG28" s="192"/>
      <c r="KVH28" s="192"/>
      <c r="KVI28" s="192"/>
      <c r="KVJ28" s="192"/>
      <c r="KVK28" s="192"/>
      <c r="KVL28" s="192"/>
      <c r="KVM28" s="192"/>
      <c r="KVN28" s="192"/>
      <c r="KVO28" s="192"/>
      <c r="KVP28" s="192"/>
      <c r="KVQ28" s="192"/>
      <c r="KVR28" s="192"/>
      <c r="KVS28" s="192"/>
      <c r="KVT28" s="192"/>
      <c r="KVU28" s="192"/>
      <c r="KVV28" s="192"/>
      <c r="KVW28" s="192"/>
      <c r="KVX28" s="192"/>
      <c r="KVY28" s="192"/>
      <c r="KVZ28" s="192"/>
      <c r="KWA28" s="192"/>
      <c r="KWB28" s="192"/>
      <c r="KWC28" s="192"/>
      <c r="KWD28" s="192"/>
      <c r="KWE28" s="192"/>
      <c r="KWF28" s="192"/>
      <c r="KWG28" s="192"/>
      <c r="KWH28" s="192"/>
      <c r="KWI28" s="192"/>
      <c r="KWJ28" s="192"/>
      <c r="KWK28" s="192"/>
      <c r="KWL28" s="192"/>
      <c r="KWM28" s="192"/>
      <c r="KWN28" s="192"/>
      <c r="KWO28" s="192"/>
      <c r="KWP28" s="192"/>
      <c r="KWQ28" s="192"/>
      <c r="KWR28" s="192"/>
      <c r="KWS28" s="192"/>
      <c r="KWT28" s="192"/>
      <c r="KWU28" s="192"/>
      <c r="KWV28" s="192"/>
      <c r="KWW28" s="192"/>
      <c r="KWX28" s="192"/>
      <c r="KWY28" s="192"/>
      <c r="KWZ28" s="192"/>
      <c r="KXA28" s="192"/>
      <c r="KXB28" s="192"/>
      <c r="KXC28" s="192"/>
      <c r="KXD28" s="192"/>
      <c r="KXE28" s="192"/>
      <c r="KXF28" s="192"/>
      <c r="KXG28" s="192"/>
      <c r="KXH28" s="192"/>
      <c r="KXI28" s="192"/>
      <c r="KXJ28" s="192"/>
      <c r="KXK28" s="192"/>
      <c r="KXL28" s="192"/>
      <c r="KXM28" s="192"/>
      <c r="KXN28" s="192"/>
      <c r="KXO28" s="192"/>
      <c r="KXP28" s="192"/>
      <c r="KXQ28" s="192"/>
      <c r="KXR28" s="192"/>
      <c r="KXS28" s="192"/>
      <c r="KXT28" s="192"/>
      <c r="KXU28" s="192"/>
      <c r="KXV28" s="192"/>
      <c r="KXW28" s="192"/>
      <c r="KXX28" s="192"/>
      <c r="KXY28" s="192"/>
      <c r="KXZ28" s="192"/>
      <c r="KYA28" s="192"/>
      <c r="KYB28" s="192"/>
      <c r="KYC28" s="192"/>
      <c r="KYD28" s="192"/>
      <c r="KYE28" s="192"/>
      <c r="KYF28" s="192"/>
      <c r="KYG28" s="192"/>
      <c r="KYH28" s="192"/>
      <c r="KYI28" s="192"/>
      <c r="KYJ28" s="192"/>
      <c r="KYK28" s="192"/>
      <c r="KYL28" s="192"/>
      <c r="KYM28" s="192"/>
      <c r="KYN28" s="192"/>
      <c r="KYO28" s="192"/>
      <c r="KYP28" s="192"/>
      <c r="KYQ28" s="192"/>
      <c r="KYR28" s="192"/>
      <c r="KYS28" s="192"/>
      <c r="KYT28" s="192"/>
      <c r="KYU28" s="192"/>
      <c r="KYV28" s="192"/>
      <c r="KYW28" s="192"/>
      <c r="KYX28" s="192"/>
      <c r="KYY28" s="192"/>
      <c r="KYZ28" s="192"/>
      <c r="KZA28" s="192"/>
      <c r="KZB28" s="192"/>
      <c r="KZC28" s="192"/>
      <c r="KZD28" s="192"/>
      <c r="KZE28" s="192"/>
      <c r="KZF28" s="192"/>
      <c r="KZG28" s="192"/>
      <c r="KZH28" s="192"/>
      <c r="KZI28" s="192"/>
      <c r="KZJ28" s="192"/>
      <c r="KZK28" s="192"/>
      <c r="KZL28" s="192"/>
      <c r="KZM28" s="192"/>
      <c r="KZN28" s="192"/>
      <c r="KZO28" s="192"/>
      <c r="KZP28" s="192"/>
      <c r="KZQ28" s="192"/>
      <c r="KZR28" s="192"/>
      <c r="KZS28" s="192"/>
      <c r="KZT28" s="192"/>
      <c r="KZU28" s="192"/>
      <c r="KZV28" s="192"/>
      <c r="KZW28" s="192"/>
      <c r="KZX28" s="192"/>
      <c r="KZY28" s="192"/>
      <c r="KZZ28" s="192"/>
      <c r="LAA28" s="192"/>
      <c r="LAB28" s="192"/>
      <c r="LAC28" s="192"/>
      <c r="LAD28" s="192"/>
      <c r="LAE28" s="192"/>
      <c r="LAF28" s="192"/>
      <c r="LAG28" s="192"/>
      <c r="LAH28" s="192"/>
      <c r="LAI28" s="192"/>
      <c r="LAJ28" s="192"/>
      <c r="LAK28" s="192"/>
      <c r="LAL28" s="192"/>
      <c r="LAM28" s="192"/>
      <c r="LAN28" s="192"/>
      <c r="LAO28" s="192"/>
      <c r="LAP28" s="192"/>
      <c r="LAQ28" s="192"/>
      <c r="LAR28" s="192"/>
      <c r="LAS28" s="192"/>
      <c r="LAT28" s="192"/>
      <c r="LAU28" s="192"/>
      <c r="LAV28" s="192"/>
      <c r="LAW28" s="192"/>
      <c r="LAX28" s="192"/>
      <c r="LAY28" s="192"/>
      <c r="LAZ28" s="192"/>
      <c r="LBA28" s="192"/>
      <c r="LBB28" s="192"/>
      <c r="LBC28" s="192"/>
      <c r="LBD28" s="192"/>
      <c r="LBE28" s="192"/>
      <c r="LBF28" s="192"/>
      <c r="LBG28" s="192"/>
      <c r="LBH28" s="192"/>
      <c r="LBI28" s="192"/>
      <c r="LBJ28" s="192"/>
      <c r="LBK28" s="192"/>
      <c r="LBL28" s="192"/>
      <c r="LBM28" s="192"/>
      <c r="LBN28" s="192"/>
      <c r="LBO28" s="192"/>
      <c r="LBP28" s="192"/>
      <c r="LBQ28" s="192"/>
      <c r="LBR28" s="192"/>
      <c r="LBS28" s="192"/>
      <c r="LBT28" s="192"/>
      <c r="LBU28" s="192"/>
      <c r="LBV28" s="192"/>
      <c r="LBW28" s="192"/>
      <c r="LBX28" s="192"/>
      <c r="LBY28" s="192"/>
      <c r="LBZ28" s="192"/>
      <c r="LCA28" s="192"/>
      <c r="LCB28" s="192"/>
      <c r="LCC28" s="192"/>
      <c r="LCD28" s="192"/>
      <c r="LCE28" s="192"/>
      <c r="LCF28" s="192"/>
      <c r="LCG28" s="192"/>
      <c r="LCH28" s="192"/>
      <c r="LCI28" s="192"/>
      <c r="LCJ28" s="192"/>
      <c r="LCK28" s="192"/>
      <c r="LCL28" s="192"/>
      <c r="LCM28" s="192"/>
      <c r="LCN28" s="192"/>
      <c r="LCO28" s="192"/>
      <c r="LCP28" s="192"/>
      <c r="LCQ28" s="192"/>
      <c r="LCR28" s="192"/>
      <c r="LCS28" s="192"/>
      <c r="LCT28" s="192"/>
      <c r="LCU28" s="192"/>
      <c r="LCV28" s="192"/>
      <c r="LCW28" s="192"/>
      <c r="LCX28" s="192"/>
      <c r="LCY28" s="192"/>
      <c r="LCZ28" s="192"/>
      <c r="LDA28" s="192"/>
      <c r="LDB28" s="192"/>
      <c r="LDC28" s="192"/>
      <c r="LDD28" s="192"/>
      <c r="LDE28" s="192"/>
      <c r="LDF28" s="192"/>
      <c r="LDG28" s="192"/>
      <c r="LDH28" s="192"/>
      <c r="LDI28" s="192"/>
      <c r="LDJ28" s="192"/>
      <c r="LDK28" s="192"/>
      <c r="LDL28" s="192"/>
      <c r="LDM28" s="192"/>
      <c r="LDN28" s="192"/>
      <c r="LDO28" s="192"/>
      <c r="LDP28" s="192"/>
      <c r="LDQ28" s="192"/>
      <c r="LDR28" s="192"/>
      <c r="LDS28" s="192"/>
      <c r="LDT28" s="192"/>
      <c r="LDU28" s="192"/>
      <c r="LDV28" s="192"/>
      <c r="LDW28" s="192"/>
      <c r="LDX28" s="192"/>
      <c r="LDY28" s="192"/>
      <c r="LDZ28" s="192"/>
      <c r="LEA28" s="192"/>
      <c r="LEB28" s="192"/>
      <c r="LEC28" s="192"/>
      <c r="LED28" s="192"/>
      <c r="LEE28" s="192"/>
      <c r="LEF28" s="192"/>
      <c r="LEG28" s="192"/>
      <c r="LEH28" s="192"/>
      <c r="LEI28" s="192"/>
      <c r="LEJ28" s="192"/>
      <c r="LEK28" s="192"/>
      <c r="LEL28" s="192"/>
      <c r="LEM28" s="192"/>
      <c r="LEN28" s="192"/>
      <c r="LEO28" s="192"/>
      <c r="LEP28" s="192"/>
      <c r="LEQ28" s="192"/>
      <c r="LER28" s="192"/>
      <c r="LES28" s="192"/>
      <c r="LET28" s="192"/>
      <c r="LEU28" s="192"/>
      <c r="LEV28" s="192"/>
      <c r="LEW28" s="192"/>
      <c r="LEX28" s="192"/>
      <c r="LEY28" s="192"/>
      <c r="LEZ28" s="192"/>
      <c r="LFA28" s="192"/>
      <c r="LFB28" s="192"/>
      <c r="LFC28" s="192"/>
      <c r="LFD28" s="192"/>
      <c r="LFE28" s="192"/>
      <c r="LFF28" s="192"/>
      <c r="LFG28" s="192"/>
      <c r="LFH28" s="192"/>
      <c r="LFI28" s="192"/>
      <c r="LFJ28" s="192"/>
      <c r="LFK28" s="192"/>
      <c r="LFL28" s="192"/>
      <c r="LFM28" s="192"/>
      <c r="LFN28" s="192"/>
      <c r="LFO28" s="192"/>
      <c r="LFP28" s="192"/>
      <c r="LFQ28" s="192"/>
      <c r="LFR28" s="192"/>
      <c r="LFS28" s="192"/>
      <c r="LFT28" s="192"/>
      <c r="LFU28" s="192"/>
      <c r="LFV28" s="192"/>
      <c r="LFW28" s="192"/>
      <c r="LFX28" s="192"/>
      <c r="LFY28" s="192"/>
      <c r="LFZ28" s="192"/>
      <c r="LGA28" s="192"/>
      <c r="LGB28" s="192"/>
      <c r="LGC28" s="192"/>
      <c r="LGD28" s="192"/>
      <c r="LGE28" s="192"/>
      <c r="LGF28" s="192"/>
      <c r="LGG28" s="192"/>
      <c r="LGH28" s="192"/>
      <c r="LGI28" s="192"/>
      <c r="LGJ28" s="192"/>
      <c r="LGK28" s="192"/>
      <c r="LGL28" s="192"/>
      <c r="LGM28" s="192"/>
      <c r="LGN28" s="192"/>
      <c r="LGO28" s="192"/>
      <c r="LGP28" s="192"/>
      <c r="LGQ28" s="192"/>
      <c r="LGR28" s="192"/>
      <c r="LGS28" s="192"/>
      <c r="LGT28" s="192"/>
      <c r="LGU28" s="192"/>
      <c r="LGV28" s="192"/>
      <c r="LGW28" s="192"/>
      <c r="LGX28" s="192"/>
      <c r="LGY28" s="192"/>
      <c r="LGZ28" s="192"/>
      <c r="LHA28" s="192"/>
      <c r="LHB28" s="192"/>
      <c r="LHC28" s="192"/>
      <c r="LHD28" s="192"/>
      <c r="LHE28" s="192"/>
      <c r="LHF28" s="192"/>
      <c r="LHG28" s="192"/>
      <c r="LHH28" s="192"/>
      <c r="LHI28" s="192"/>
      <c r="LHJ28" s="192"/>
      <c r="LHK28" s="192"/>
      <c r="LHL28" s="192"/>
      <c r="LHM28" s="192"/>
      <c r="LHN28" s="192"/>
      <c r="LHO28" s="192"/>
      <c r="LHP28" s="192"/>
      <c r="LHQ28" s="192"/>
      <c r="LHR28" s="192"/>
      <c r="LHS28" s="192"/>
      <c r="LHT28" s="192"/>
      <c r="LHU28" s="192"/>
      <c r="LHV28" s="192"/>
      <c r="LHW28" s="192"/>
      <c r="LHX28" s="192"/>
      <c r="LHY28" s="192"/>
      <c r="LHZ28" s="192"/>
      <c r="LIA28" s="192"/>
      <c r="LIB28" s="192"/>
      <c r="LIC28" s="192"/>
      <c r="LID28" s="192"/>
      <c r="LIE28" s="192"/>
      <c r="LIF28" s="192"/>
      <c r="LIG28" s="192"/>
      <c r="LIH28" s="192"/>
      <c r="LII28" s="192"/>
      <c r="LIJ28" s="192"/>
      <c r="LIK28" s="192"/>
      <c r="LIL28" s="192"/>
      <c r="LIM28" s="192"/>
      <c r="LIN28" s="192"/>
      <c r="LIO28" s="192"/>
      <c r="LIP28" s="192"/>
      <c r="LIQ28" s="192"/>
      <c r="LIR28" s="192"/>
      <c r="LIS28" s="192"/>
      <c r="LIT28" s="192"/>
      <c r="LIU28" s="192"/>
      <c r="LIV28" s="192"/>
      <c r="LIW28" s="192"/>
      <c r="LIX28" s="192"/>
      <c r="LIY28" s="192"/>
      <c r="LIZ28" s="192"/>
      <c r="LJA28" s="192"/>
      <c r="LJB28" s="192"/>
      <c r="LJC28" s="192"/>
      <c r="LJD28" s="192"/>
      <c r="LJE28" s="192"/>
      <c r="LJF28" s="192"/>
      <c r="LJG28" s="192"/>
      <c r="LJH28" s="192"/>
      <c r="LJI28" s="192"/>
      <c r="LJJ28" s="192"/>
      <c r="LJK28" s="192"/>
      <c r="LJL28" s="192"/>
      <c r="LJM28" s="192"/>
      <c r="LJN28" s="192"/>
      <c r="LJO28" s="192"/>
      <c r="LJP28" s="192"/>
      <c r="LJQ28" s="192"/>
      <c r="LJR28" s="192"/>
      <c r="LJS28" s="192"/>
      <c r="LJT28" s="192"/>
      <c r="LJU28" s="192"/>
      <c r="LJV28" s="192"/>
      <c r="LJW28" s="192"/>
      <c r="LJX28" s="192"/>
      <c r="LJY28" s="192"/>
      <c r="LJZ28" s="192"/>
      <c r="LKA28" s="192"/>
      <c r="LKB28" s="192"/>
      <c r="LKC28" s="192"/>
      <c r="LKD28" s="192"/>
      <c r="LKE28" s="192"/>
      <c r="LKF28" s="192"/>
      <c r="LKG28" s="192"/>
      <c r="LKH28" s="192"/>
      <c r="LKI28" s="192"/>
      <c r="LKJ28" s="192"/>
      <c r="LKK28" s="192"/>
      <c r="LKL28" s="192"/>
      <c r="LKM28" s="192"/>
      <c r="LKN28" s="192"/>
      <c r="LKO28" s="192"/>
      <c r="LKP28" s="192"/>
      <c r="LKQ28" s="192"/>
      <c r="LKR28" s="192"/>
      <c r="LKS28" s="192"/>
      <c r="LKT28" s="192"/>
      <c r="LKU28" s="192"/>
      <c r="LKV28" s="192"/>
      <c r="LKW28" s="192"/>
      <c r="LKX28" s="192"/>
      <c r="LKY28" s="192"/>
      <c r="LKZ28" s="192"/>
      <c r="LLA28" s="192"/>
      <c r="LLB28" s="192"/>
      <c r="LLC28" s="192"/>
      <c r="LLD28" s="192"/>
      <c r="LLE28" s="192"/>
      <c r="LLF28" s="192"/>
      <c r="LLG28" s="192"/>
      <c r="LLH28" s="192"/>
      <c r="LLI28" s="192"/>
      <c r="LLJ28" s="192"/>
      <c r="LLK28" s="192"/>
      <c r="LLL28" s="192"/>
      <c r="LLM28" s="192"/>
      <c r="LLN28" s="192"/>
      <c r="LLO28" s="192"/>
      <c r="LLP28" s="192"/>
      <c r="LLQ28" s="192"/>
      <c r="LLR28" s="192"/>
      <c r="LLS28" s="192"/>
      <c r="LLT28" s="192"/>
      <c r="LLU28" s="192"/>
      <c r="LLV28" s="192"/>
      <c r="LLW28" s="192"/>
      <c r="LLX28" s="192"/>
      <c r="LLY28" s="192"/>
      <c r="LLZ28" s="192"/>
      <c r="LMA28" s="192"/>
      <c r="LMB28" s="192"/>
      <c r="LMC28" s="192"/>
      <c r="LMD28" s="192"/>
      <c r="LME28" s="192"/>
      <c r="LMF28" s="192"/>
      <c r="LMG28" s="192"/>
      <c r="LMH28" s="192"/>
      <c r="LMI28" s="192"/>
      <c r="LMJ28" s="192"/>
      <c r="LMK28" s="192"/>
      <c r="LML28" s="192"/>
      <c r="LMM28" s="192"/>
      <c r="LMN28" s="192"/>
      <c r="LMO28" s="192"/>
      <c r="LMP28" s="192"/>
      <c r="LMQ28" s="192"/>
      <c r="LMR28" s="192"/>
      <c r="LMS28" s="192"/>
      <c r="LMT28" s="192"/>
      <c r="LMU28" s="192"/>
      <c r="LMV28" s="192"/>
      <c r="LMW28" s="192"/>
      <c r="LMX28" s="192"/>
      <c r="LMY28" s="192"/>
      <c r="LMZ28" s="192"/>
      <c r="LNA28" s="192"/>
      <c r="LNB28" s="192"/>
      <c r="LNC28" s="192"/>
      <c r="LND28" s="192"/>
      <c r="LNE28" s="192"/>
      <c r="LNF28" s="192"/>
      <c r="LNG28" s="192"/>
      <c r="LNH28" s="192"/>
      <c r="LNI28" s="192"/>
      <c r="LNJ28" s="192"/>
      <c r="LNK28" s="192"/>
      <c r="LNL28" s="192"/>
      <c r="LNM28" s="192"/>
      <c r="LNN28" s="192"/>
      <c r="LNO28" s="192"/>
      <c r="LNP28" s="192"/>
      <c r="LNQ28" s="192"/>
      <c r="LNR28" s="192"/>
      <c r="LNS28" s="192"/>
      <c r="LNT28" s="192"/>
      <c r="LNU28" s="192"/>
      <c r="LNV28" s="192"/>
      <c r="LNW28" s="192"/>
      <c r="LNX28" s="192"/>
      <c r="LNY28" s="192"/>
      <c r="LNZ28" s="192"/>
      <c r="LOA28" s="192"/>
      <c r="LOB28" s="192"/>
      <c r="LOC28" s="192"/>
      <c r="LOD28" s="192"/>
      <c r="LOE28" s="192"/>
      <c r="LOF28" s="192"/>
      <c r="LOG28" s="192"/>
      <c r="LOH28" s="192"/>
      <c r="LOI28" s="192"/>
      <c r="LOJ28" s="192"/>
      <c r="LOK28" s="192"/>
      <c r="LOL28" s="192"/>
      <c r="LOM28" s="192"/>
      <c r="LON28" s="192"/>
      <c r="LOO28" s="192"/>
      <c r="LOP28" s="192"/>
      <c r="LOQ28" s="192"/>
      <c r="LOR28" s="192"/>
      <c r="LOS28" s="192"/>
      <c r="LOT28" s="192"/>
      <c r="LOU28" s="192"/>
      <c r="LOV28" s="192"/>
      <c r="LOW28" s="192"/>
      <c r="LOX28" s="192"/>
      <c r="LOY28" s="192"/>
      <c r="LOZ28" s="192"/>
      <c r="LPA28" s="192"/>
      <c r="LPB28" s="192"/>
      <c r="LPC28" s="192"/>
      <c r="LPD28" s="192"/>
      <c r="LPE28" s="192"/>
      <c r="LPF28" s="192"/>
      <c r="LPG28" s="192"/>
      <c r="LPH28" s="192"/>
      <c r="LPI28" s="192"/>
      <c r="LPJ28" s="192"/>
      <c r="LPK28" s="192"/>
      <c r="LPL28" s="192"/>
      <c r="LPM28" s="192"/>
      <c r="LPN28" s="192"/>
      <c r="LPO28" s="192"/>
      <c r="LPP28" s="192"/>
      <c r="LPQ28" s="192"/>
      <c r="LPR28" s="192"/>
      <c r="LPS28" s="192"/>
      <c r="LPT28" s="192"/>
      <c r="LPU28" s="192"/>
      <c r="LPV28" s="192"/>
      <c r="LPW28" s="192"/>
      <c r="LPX28" s="192"/>
      <c r="LPY28" s="192"/>
      <c r="LPZ28" s="192"/>
      <c r="LQA28" s="192"/>
      <c r="LQB28" s="192"/>
      <c r="LQC28" s="192"/>
      <c r="LQD28" s="192"/>
      <c r="LQE28" s="192"/>
      <c r="LQF28" s="192"/>
      <c r="LQG28" s="192"/>
      <c r="LQH28" s="192"/>
      <c r="LQI28" s="192"/>
      <c r="LQJ28" s="192"/>
      <c r="LQK28" s="192"/>
      <c r="LQL28" s="192"/>
      <c r="LQM28" s="192"/>
      <c r="LQN28" s="192"/>
      <c r="LQO28" s="192"/>
      <c r="LQP28" s="192"/>
      <c r="LQQ28" s="192"/>
      <c r="LQR28" s="192"/>
      <c r="LQS28" s="192"/>
      <c r="LQT28" s="192"/>
      <c r="LQU28" s="192"/>
      <c r="LQV28" s="192"/>
      <c r="LQW28" s="192"/>
      <c r="LQX28" s="192"/>
      <c r="LQY28" s="192"/>
      <c r="LQZ28" s="192"/>
      <c r="LRA28" s="192"/>
      <c r="LRB28" s="192"/>
      <c r="LRC28" s="192"/>
      <c r="LRD28" s="192"/>
      <c r="LRE28" s="192"/>
      <c r="LRF28" s="192"/>
      <c r="LRG28" s="192"/>
      <c r="LRH28" s="192"/>
      <c r="LRI28" s="192"/>
      <c r="LRJ28" s="192"/>
      <c r="LRK28" s="192"/>
      <c r="LRL28" s="192"/>
      <c r="LRM28" s="192"/>
      <c r="LRN28" s="192"/>
      <c r="LRO28" s="192"/>
      <c r="LRP28" s="192"/>
      <c r="LRQ28" s="192"/>
      <c r="LRR28" s="192"/>
      <c r="LRS28" s="192"/>
      <c r="LRT28" s="192"/>
      <c r="LRU28" s="192"/>
      <c r="LRV28" s="192"/>
      <c r="LRW28" s="192"/>
      <c r="LRX28" s="192"/>
      <c r="LRY28" s="192"/>
      <c r="LRZ28" s="192"/>
      <c r="LSA28" s="192"/>
      <c r="LSB28" s="192"/>
      <c r="LSC28" s="192"/>
      <c r="LSD28" s="192"/>
      <c r="LSE28" s="192"/>
      <c r="LSF28" s="192"/>
      <c r="LSG28" s="192"/>
      <c r="LSH28" s="192"/>
      <c r="LSI28" s="192"/>
      <c r="LSJ28" s="192"/>
      <c r="LSK28" s="192"/>
      <c r="LSL28" s="192"/>
      <c r="LSM28" s="192"/>
      <c r="LSN28" s="192"/>
      <c r="LSO28" s="192"/>
      <c r="LSP28" s="192"/>
      <c r="LSQ28" s="192"/>
      <c r="LSR28" s="192"/>
      <c r="LSS28" s="192"/>
      <c r="LST28" s="192"/>
      <c r="LSU28" s="192"/>
      <c r="LSV28" s="192"/>
      <c r="LSW28" s="192"/>
      <c r="LSX28" s="192"/>
      <c r="LSY28" s="192"/>
      <c r="LSZ28" s="192"/>
      <c r="LTA28" s="192"/>
      <c r="LTB28" s="192"/>
      <c r="LTC28" s="192"/>
      <c r="LTD28" s="192"/>
      <c r="LTE28" s="192"/>
      <c r="LTF28" s="192"/>
      <c r="LTG28" s="192"/>
      <c r="LTH28" s="192"/>
      <c r="LTI28" s="192"/>
      <c r="LTJ28" s="192"/>
      <c r="LTK28" s="192"/>
      <c r="LTL28" s="192"/>
      <c r="LTM28" s="192"/>
      <c r="LTN28" s="192"/>
      <c r="LTO28" s="192"/>
      <c r="LTP28" s="192"/>
      <c r="LTQ28" s="192"/>
      <c r="LTR28" s="192"/>
      <c r="LTS28" s="192"/>
      <c r="LTT28" s="192"/>
      <c r="LTU28" s="192"/>
      <c r="LTV28" s="192"/>
      <c r="LTW28" s="192"/>
      <c r="LTX28" s="192"/>
      <c r="LTY28" s="192"/>
      <c r="LTZ28" s="192"/>
      <c r="LUA28" s="192"/>
      <c r="LUB28" s="192"/>
      <c r="LUC28" s="192"/>
      <c r="LUD28" s="192"/>
      <c r="LUE28" s="192"/>
      <c r="LUF28" s="192"/>
      <c r="LUG28" s="192"/>
      <c r="LUH28" s="192"/>
      <c r="LUI28" s="192"/>
      <c r="LUJ28" s="192"/>
      <c r="LUK28" s="192"/>
      <c r="LUL28" s="192"/>
      <c r="LUM28" s="192"/>
      <c r="LUN28" s="192"/>
      <c r="LUO28" s="192"/>
      <c r="LUP28" s="192"/>
      <c r="LUQ28" s="192"/>
      <c r="LUR28" s="192"/>
      <c r="LUS28" s="192"/>
      <c r="LUT28" s="192"/>
      <c r="LUU28" s="192"/>
      <c r="LUV28" s="192"/>
      <c r="LUW28" s="192"/>
      <c r="LUX28" s="192"/>
      <c r="LUY28" s="192"/>
      <c r="LUZ28" s="192"/>
      <c r="LVA28" s="192"/>
      <c r="LVB28" s="192"/>
      <c r="LVC28" s="192"/>
      <c r="LVD28" s="192"/>
      <c r="LVE28" s="192"/>
      <c r="LVF28" s="192"/>
      <c r="LVG28" s="192"/>
      <c r="LVH28" s="192"/>
      <c r="LVI28" s="192"/>
      <c r="LVJ28" s="192"/>
      <c r="LVK28" s="192"/>
      <c r="LVL28" s="192"/>
      <c r="LVM28" s="192"/>
      <c r="LVN28" s="192"/>
      <c r="LVO28" s="192"/>
      <c r="LVP28" s="192"/>
      <c r="LVQ28" s="192"/>
      <c r="LVR28" s="192"/>
      <c r="LVS28" s="192"/>
      <c r="LVT28" s="192"/>
      <c r="LVU28" s="192"/>
      <c r="LVV28" s="192"/>
      <c r="LVW28" s="192"/>
      <c r="LVX28" s="192"/>
      <c r="LVY28" s="192"/>
      <c r="LVZ28" s="192"/>
      <c r="LWA28" s="192"/>
      <c r="LWB28" s="192"/>
      <c r="LWC28" s="192"/>
      <c r="LWD28" s="192"/>
      <c r="LWE28" s="192"/>
      <c r="LWF28" s="192"/>
      <c r="LWG28" s="192"/>
      <c r="LWH28" s="192"/>
      <c r="LWI28" s="192"/>
      <c r="LWJ28" s="192"/>
      <c r="LWK28" s="192"/>
      <c r="LWL28" s="192"/>
      <c r="LWM28" s="192"/>
      <c r="LWN28" s="192"/>
      <c r="LWO28" s="192"/>
      <c r="LWP28" s="192"/>
      <c r="LWQ28" s="192"/>
      <c r="LWR28" s="192"/>
      <c r="LWS28" s="192"/>
      <c r="LWT28" s="192"/>
      <c r="LWU28" s="192"/>
      <c r="LWV28" s="192"/>
      <c r="LWW28" s="192"/>
      <c r="LWX28" s="192"/>
      <c r="LWY28" s="192"/>
      <c r="LWZ28" s="192"/>
      <c r="LXA28" s="192"/>
      <c r="LXB28" s="192"/>
      <c r="LXC28" s="192"/>
      <c r="LXD28" s="192"/>
      <c r="LXE28" s="192"/>
      <c r="LXF28" s="192"/>
      <c r="LXG28" s="192"/>
      <c r="LXH28" s="192"/>
      <c r="LXI28" s="192"/>
      <c r="LXJ28" s="192"/>
      <c r="LXK28" s="192"/>
      <c r="LXL28" s="192"/>
      <c r="LXM28" s="192"/>
      <c r="LXN28" s="192"/>
      <c r="LXO28" s="192"/>
      <c r="LXP28" s="192"/>
      <c r="LXQ28" s="192"/>
      <c r="LXR28" s="192"/>
      <c r="LXS28" s="192"/>
      <c r="LXT28" s="192"/>
      <c r="LXU28" s="192"/>
      <c r="LXV28" s="192"/>
      <c r="LXW28" s="192"/>
      <c r="LXX28" s="192"/>
      <c r="LXY28" s="192"/>
      <c r="LXZ28" s="192"/>
      <c r="LYA28" s="192"/>
      <c r="LYB28" s="192"/>
      <c r="LYC28" s="192"/>
      <c r="LYD28" s="192"/>
      <c r="LYE28" s="192"/>
      <c r="LYF28" s="192"/>
      <c r="LYG28" s="192"/>
      <c r="LYH28" s="192"/>
      <c r="LYI28" s="192"/>
      <c r="LYJ28" s="192"/>
      <c r="LYK28" s="192"/>
      <c r="LYL28" s="192"/>
      <c r="LYM28" s="192"/>
      <c r="LYN28" s="192"/>
      <c r="LYO28" s="192"/>
      <c r="LYP28" s="192"/>
      <c r="LYQ28" s="192"/>
      <c r="LYR28" s="192"/>
      <c r="LYS28" s="192"/>
      <c r="LYT28" s="192"/>
      <c r="LYU28" s="192"/>
      <c r="LYV28" s="192"/>
      <c r="LYW28" s="192"/>
      <c r="LYX28" s="192"/>
      <c r="LYY28" s="192"/>
      <c r="LYZ28" s="192"/>
      <c r="LZA28" s="192"/>
      <c r="LZB28" s="192"/>
      <c r="LZC28" s="192"/>
      <c r="LZD28" s="192"/>
      <c r="LZE28" s="192"/>
      <c r="LZF28" s="192"/>
      <c r="LZG28" s="192"/>
      <c r="LZH28" s="192"/>
      <c r="LZI28" s="192"/>
      <c r="LZJ28" s="192"/>
      <c r="LZK28" s="192"/>
      <c r="LZL28" s="192"/>
      <c r="LZM28" s="192"/>
      <c r="LZN28" s="192"/>
      <c r="LZO28" s="192"/>
      <c r="LZP28" s="192"/>
      <c r="LZQ28" s="192"/>
      <c r="LZR28" s="192"/>
      <c r="LZS28" s="192"/>
      <c r="LZT28" s="192"/>
      <c r="LZU28" s="192"/>
      <c r="LZV28" s="192"/>
      <c r="LZW28" s="192"/>
      <c r="LZX28" s="192"/>
      <c r="LZY28" s="192"/>
      <c r="LZZ28" s="192"/>
      <c r="MAA28" s="192"/>
      <c r="MAB28" s="192"/>
      <c r="MAC28" s="192"/>
      <c r="MAD28" s="192"/>
      <c r="MAE28" s="192"/>
      <c r="MAF28" s="192"/>
      <c r="MAG28" s="192"/>
      <c r="MAH28" s="192"/>
      <c r="MAI28" s="192"/>
      <c r="MAJ28" s="192"/>
      <c r="MAK28" s="192"/>
      <c r="MAL28" s="192"/>
      <c r="MAM28" s="192"/>
      <c r="MAN28" s="192"/>
      <c r="MAO28" s="192"/>
      <c r="MAP28" s="192"/>
      <c r="MAQ28" s="192"/>
      <c r="MAR28" s="192"/>
      <c r="MAS28" s="192"/>
      <c r="MAT28" s="192"/>
      <c r="MAU28" s="192"/>
      <c r="MAV28" s="192"/>
      <c r="MAW28" s="192"/>
      <c r="MAX28" s="192"/>
      <c r="MAY28" s="192"/>
      <c r="MAZ28" s="192"/>
      <c r="MBA28" s="192"/>
      <c r="MBB28" s="192"/>
      <c r="MBC28" s="192"/>
      <c r="MBD28" s="192"/>
      <c r="MBE28" s="192"/>
      <c r="MBF28" s="192"/>
      <c r="MBG28" s="192"/>
      <c r="MBH28" s="192"/>
      <c r="MBI28" s="192"/>
      <c r="MBJ28" s="192"/>
      <c r="MBK28" s="192"/>
      <c r="MBL28" s="192"/>
      <c r="MBM28" s="192"/>
      <c r="MBN28" s="192"/>
      <c r="MBO28" s="192"/>
      <c r="MBP28" s="192"/>
      <c r="MBQ28" s="192"/>
      <c r="MBR28" s="192"/>
      <c r="MBS28" s="192"/>
      <c r="MBT28" s="192"/>
      <c r="MBU28" s="192"/>
      <c r="MBV28" s="192"/>
      <c r="MBW28" s="192"/>
      <c r="MBX28" s="192"/>
      <c r="MBY28" s="192"/>
      <c r="MBZ28" s="192"/>
      <c r="MCA28" s="192"/>
      <c r="MCB28" s="192"/>
      <c r="MCC28" s="192"/>
      <c r="MCD28" s="192"/>
      <c r="MCE28" s="192"/>
      <c r="MCF28" s="192"/>
      <c r="MCG28" s="192"/>
      <c r="MCH28" s="192"/>
      <c r="MCI28" s="192"/>
      <c r="MCJ28" s="192"/>
      <c r="MCK28" s="192"/>
      <c r="MCL28" s="192"/>
      <c r="MCM28" s="192"/>
      <c r="MCN28" s="192"/>
      <c r="MCO28" s="192"/>
      <c r="MCP28" s="192"/>
      <c r="MCQ28" s="192"/>
      <c r="MCR28" s="192"/>
      <c r="MCS28" s="192"/>
      <c r="MCT28" s="192"/>
      <c r="MCU28" s="192"/>
      <c r="MCV28" s="192"/>
      <c r="MCW28" s="192"/>
      <c r="MCX28" s="192"/>
      <c r="MCY28" s="192"/>
      <c r="MCZ28" s="192"/>
      <c r="MDA28" s="192"/>
      <c r="MDB28" s="192"/>
      <c r="MDC28" s="192"/>
      <c r="MDD28" s="192"/>
      <c r="MDE28" s="192"/>
      <c r="MDF28" s="192"/>
      <c r="MDG28" s="192"/>
      <c r="MDH28" s="192"/>
      <c r="MDI28" s="192"/>
      <c r="MDJ28" s="192"/>
      <c r="MDK28" s="192"/>
      <c r="MDL28" s="192"/>
      <c r="MDM28" s="192"/>
      <c r="MDN28" s="192"/>
      <c r="MDO28" s="192"/>
      <c r="MDP28" s="192"/>
      <c r="MDQ28" s="192"/>
      <c r="MDR28" s="192"/>
      <c r="MDS28" s="192"/>
      <c r="MDT28" s="192"/>
      <c r="MDU28" s="192"/>
      <c r="MDV28" s="192"/>
      <c r="MDW28" s="192"/>
      <c r="MDX28" s="192"/>
      <c r="MDY28" s="192"/>
      <c r="MDZ28" s="192"/>
      <c r="MEA28" s="192"/>
      <c r="MEB28" s="192"/>
      <c r="MEC28" s="192"/>
      <c r="MED28" s="192"/>
      <c r="MEE28" s="192"/>
      <c r="MEF28" s="192"/>
      <c r="MEG28" s="192"/>
      <c r="MEH28" s="192"/>
      <c r="MEI28" s="192"/>
      <c r="MEJ28" s="192"/>
      <c r="MEK28" s="192"/>
      <c r="MEL28" s="192"/>
      <c r="MEM28" s="192"/>
      <c r="MEN28" s="192"/>
      <c r="MEO28" s="192"/>
      <c r="MEP28" s="192"/>
      <c r="MEQ28" s="192"/>
      <c r="MER28" s="192"/>
      <c r="MES28" s="192"/>
      <c r="MET28" s="192"/>
      <c r="MEU28" s="192"/>
      <c r="MEV28" s="192"/>
      <c r="MEW28" s="192"/>
      <c r="MEX28" s="192"/>
      <c r="MEY28" s="192"/>
      <c r="MEZ28" s="192"/>
      <c r="MFA28" s="192"/>
      <c r="MFB28" s="192"/>
      <c r="MFC28" s="192"/>
      <c r="MFD28" s="192"/>
      <c r="MFE28" s="192"/>
      <c r="MFF28" s="192"/>
      <c r="MFG28" s="192"/>
      <c r="MFH28" s="192"/>
      <c r="MFI28" s="192"/>
      <c r="MFJ28" s="192"/>
      <c r="MFK28" s="192"/>
      <c r="MFL28" s="192"/>
      <c r="MFM28" s="192"/>
      <c r="MFN28" s="192"/>
      <c r="MFO28" s="192"/>
      <c r="MFP28" s="192"/>
      <c r="MFQ28" s="192"/>
      <c r="MFR28" s="192"/>
      <c r="MFS28" s="192"/>
      <c r="MFT28" s="192"/>
      <c r="MFU28" s="192"/>
      <c r="MFV28" s="192"/>
      <c r="MFW28" s="192"/>
      <c r="MFX28" s="192"/>
      <c r="MFY28" s="192"/>
      <c r="MFZ28" s="192"/>
      <c r="MGA28" s="192"/>
      <c r="MGB28" s="192"/>
      <c r="MGC28" s="192"/>
      <c r="MGD28" s="192"/>
      <c r="MGE28" s="192"/>
      <c r="MGF28" s="192"/>
      <c r="MGG28" s="192"/>
      <c r="MGH28" s="192"/>
      <c r="MGI28" s="192"/>
      <c r="MGJ28" s="192"/>
      <c r="MGK28" s="192"/>
      <c r="MGL28" s="192"/>
      <c r="MGM28" s="192"/>
      <c r="MGN28" s="192"/>
      <c r="MGO28" s="192"/>
      <c r="MGP28" s="192"/>
      <c r="MGQ28" s="192"/>
      <c r="MGR28" s="192"/>
      <c r="MGS28" s="192"/>
      <c r="MGT28" s="192"/>
      <c r="MGU28" s="192"/>
      <c r="MGV28" s="192"/>
      <c r="MGW28" s="192"/>
      <c r="MGX28" s="192"/>
      <c r="MGY28" s="192"/>
      <c r="MGZ28" s="192"/>
      <c r="MHA28" s="192"/>
      <c r="MHB28" s="192"/>
      <c r="MHC28" s="192"/>
      <c r="MHD28" s="192"/>
      <c r="MHE28" s="192"/>
      <c r="MHF28" s="192"/>
      <c r="MHG28" s="192"/>
      <c r="MHH28" s="192"/>
      <c r="MHI28" s="192"/>
      <c r="MHJ28" s="192"/>
      <c r="MHK28" s="192"/>
      <c r="MHL28" s="192"/>
      <c r="MHM28" s="192"/>
      <c r="MHN28" s="192"/>
      <c r="MHO28" s="192"/>
      <c r="MHP28" s="192"/>
      <c r="MHQ28" s="192"/>
      <c r="MHR28" s="192"/>
      <c r="MHS28" s="192"/>
      <c r="MHT28" s="192"/>
      <c r="MHU28" s="192"/>
      <c r="MHV28" s="192"/>
      <c r="MHW28" s="192"/>
      <c r="MHX28" s="192"/>
      <c r="MHY28" s="192"/>
      <c r="MHZ28" s="192"/>
      <c r="MIA28" s="192"/>
      <c r="MIB28" s="192"/>
      <c r="MIC28" s="192"/>
      <c r="MID28" s="192"/>
      <c r="MIE28" s="192"/>
      <c r="MIF28" s="192"/>
      <c r="MIG28" s="192"/>
      <c r="MIH28" s="192"/>
      <c r="MII28" s="192"/>
      <c r="MIJ28" s="192"/>
      <c r="MIK28" s="192"/>
      <c r="MIL28" s="192"/>
      <c r="MIM28" s="192"/>
      <c r="MIN28" s="192"/>
      <c r="MIO28" s="192"/>
      <c r="MIP28" s="192"/>
      <c r="MIQ28" s="192"/>
      <c r="MIR28" s="192"/>
      <c r="MIS28" s="192"/>
      <c r="MIT28" s="192"/>
      <c r="MIU28" s="192"/>
      <c r="MIV28" s="192"/>
      <c r="MIW28" s="192"/>
      <c r="MIX28" s="192"/>
      <c r="MIY28" s="192"/>
      <c r="MIZ28" s="192"/>
      <c r="MJA28" s="192"/>
      <c r="MJB28" s="192"/>
      <c r="MJC28" s="192"/>
      <c r="MJD28" s="192"/>
      <c r="MJE28" s="192"/>
      <c r="MJF28" s="192"/>
      <c r="MJG28" s="192"/>
      <c r="MJH28" s="192"/>
      <c r="MJI28" s="192"/>
      <c r="MJJ28" s="192"/>
      <c r="MJK28" s="192"/>
      <c r="MJL28" s="192"/>
      <c r="MJM28" s="192"/>
      <c r="MJN28" s="192"/>
      <c r="MJO28" s="192"/>
      <c r="MJP28" s="192"/>
      <c r="MJQ28" s="192"/>
      <c r="MJR28" s="192"/>
      <c r="MJS28" s="192"/>
      <c r="MJT28" s="192"/>
      <c r="MJU28" s="192"/>
      <c r="MJV28" s="192"/>
      <c r="MJW28" s="192"/>
      <c r="MJX28" s="192"/>
      <c r="MJY28" s="192"/>
      <c r="MJZ28" s="192"/>
      <c r="MKA28" s="192"/>
      <c r="MKB28" s="192"/>
      <c r="MKC28" s="192"/>
      <c r="MKD28" s="192"/>
      <c r="MKE28" s="192"/>
      <c r="MKF28" s="192"/>
      <c r="MKG28" s="192"/>
      <c r="MKH28" s="192"/>
      <c r="MKI28" s="192"/>
      <c r="MKJ28" s="192"/>
      <c r="MKK28" s="192"/>
      <c r="MKL28" s="192"/>
      <c r="MKM28" s="192"/>
      <c r="MKN28" s="192"/>
      <c r="MKO28" s="192"/>
      <c r="MKP28" s="192"/>
      <c r="MKQ28" s="192"/>
      <c r="MKR28" s="192"/>
      <c r="MKS28" s="192"/>
      <c r="MKT28" s="192"/>
      <c r="MKU28" s="192"/>
      <c r="MKV28" s="192"/>
      <c r="MKW28" s="192"/>
      <c r="MKX28" s="192"/>
      <c r="MKY28" s="192"/>
      <c r="MKZ28" s="192"/>
      <c r="MLA28" s="192"/>
      <c r="MLB28" s="192"/>
      <c r="MLC28" s="192"/>
      <c r="MLD28" s="192"/>
      <c r="MLE28" s="192"/>
      <c r="MLF28" s="192"/>
      <c r="MLG28" s="192"/>
      <c r="MLH28" s="192"/>
      <c r="MLI28" s="192"/>
      <c r="MLJ28" s="192"/>
      <c r="MLK28" s="192"/>
      <c r="MLL28" s="192"/>
      <c r="MLM28" s="192"/>
      <c r="MLN28" s="192"/>
      <c r="MLO28" s="192"/>
      <c r="MLP28" s="192"/>
      <c r="MLQ28" s="192"/>
      <c r="MLR28" s="192"/>
      <c r="MLS28" s="192"/>
      <c r="MLT28" s="192"/>
      <c r="MLU28" s="192"/>
      <c r="MLV28" s="192"/>
      <c r="MLW28" s="192"/>
      <c r="MLX28" s="192"/>
      <c r="MLY28" s="192"/>
      <c r="MLZ28" s="192"/>
      <c r="MMA28" s="192"/>
      <c r="MMB28" s="192"/>
      <c r="MMC28" s="192"/>
      <c r="MMD28" s="192"/>
      <c r="MME28" s="192"/>
      <c r="MMF28" s="192"/>
      <c r="MMG28" s="192"/>
      <c r="MMH28" s="192"/>
      <c r="MMI28" s="192"/>
      <c r="MMJ28" s="192"/>
      <c r="MMK28" s="192"/>
      <c r="MML28" s="192"/>
      <c r="MMM28" s="192"/>
      <c r="MMN28" s="192"/>
      <c r="MMO28" s="192"/>
      <c r="MMP28" s="192"/>
      <c r="MMQ28" s="192"/>
      <c r="MMR28" s="192"/>
      <c r="MMS28" s="192"/>
      <c r="MMT28" s="192"/>
      <c r="MMU28" s="192"/>
      <c r="MMV28" s="192"/>
      <c r="MMW28" s="192"/>
      <c r="MMX28" s="192"/>
      <c r="MMY28" s="192"/>
      <c r="MMZ28" s="192"/>
      <c r="MNA28" s="192"/>
      <c r="MNB28" s="192"/>
      <c r="MNC28" s="192"/>
      <c r="MND28" s="192"/>
      <c r="MNE28" s="192"/>
      <c r="MNF28" s="192"/>
      <c r="MNG28" s="192"/>
      <c r="MNH28" s="192"/>
      <c r="MNI28" s="192"/>
      <c r="MNJ28" s="192"/>
      <c r="MNK28" s="192"/>
      <c r="MNL28" s="192"/>
      <c r="MNM28" s="192"/>
      <c r="MNN28" s="192"/>
      <c r="MNO28" s="192"/>
      <c r="MNP28" s="192"/>
      <c r="MNQ28" s="192"/>
      <c r="MNR28" s="192"/>
      <c r="MNS28" s="192"/>
      <c r="MNT28" s="192"/>
      <c r="MNU28" s="192"/>
      <c r="MNV28" s="192"/>
      <c r="MNW28" s="192"/>
      <c r="MNX28" s="192"/>
      <c r="MNY28" s="192"/>
      <c r="MNZ28" s="192"/>
      <c r="MOA28" s="192"/>
      <c r="MOB28" s="192"/>
      <c r="MOC28" s="192"/>
      <c r="MOD28" s="192"/>
      <c r="MOE28" s="192"/>
      <c r="MOF28" s="192"/>
      <c r="MOG28" s="192"/>
      <c r="MOH28" s="192"/>
      <c r="MOI28" s="192"/>
      <c r="MOJ28" s="192"/>
      <c r="MOK28" s="192"/>
      <c r="MOL28" s="192"/>
      <c r="MOM28" s="192"/>
      <c r="MON28" s="192"/>
      <c r="MOO28" s="192"/>
      <c r="MOP28" s="192"/>
      <c r="MOQ28" s="192"/>
      <c r="MOR28" s="192"/>
      <c r="MOS28" s="192"/>
      <c r="MOT28" s="192"/>
      <c r="MOU28" s="192"/>
      <c r="MOV28" s="192"/>
      <c r="MOW28" s="192"/>
      <c r="MOX28" s="192"/>
      <c r="MOY28" s="192"/>
      <c r="MOZ28" s="192"/>
      <c r="MPA28" s="192"/>
      <c r="MPB28" s="192"/>
      <c r="MPC28" s="192"/>
      <c r="MPD28" s="192"/>
      <c r="MPE28" s="192"/>
      <c r="MPF28" s="192"/>
      <c r="MPG28" s="192"/>
      <c r="MPH28" s="192"/>
      <c r="MPI28" s="192"/>
      <c r="MPJ28" s="192"/>
      <c r="MPK28" s="192"/>
      <c r="MPL28" s="192"/>
      <c r="MPM28" s="192"/>
      <c r="MPN28" s="192"/>
      <c r="MPO28" s="192"/>
      <c r="MPP28" s="192"/>
      <c r="MPQ28" s="192"/>
      <c r="MPR28" s="192"/>
      <c r="MPS28" s="192"/>
      <c r="MPT28" s="192"/>
      <c r="MPU28" s="192"/>
      <c r="MPV28" s="192"/>
      <c r="MPW28" s="192"/>
      <c r="MPX28" s="192"/>
      <c r="MPY28" s="192"/>
      <c r="MPZ28" s="192"/>
      <c r="MQA28" s="192"/>
      <c r="MQB28" s="192"/>
      <c r="MQC28" s="192"/>
      <c r="MQD28" s="192"/>
      <c r="MQE28" s="192"/>
      <c r="MQF28" s="192"/>
      <c r="MQG28" s="192"/>
      <c r="MQH28" s="192"/>
      <c r="MQI28" s="192"/>
      <c r="MQJ28" s="192"/>
      <c r="MQK28" s="192"/>
      <c r="MQL28" s="192"/>
      <c r="MQM28" s="192"/>
      <c r="MQN28" s="192"/>
      <c r="MQO28" s="192"/>
      <c r="MQP28" s="192"/>
      <c r="MQQ28" s="192"/>
      <c r="MQR28" s="192"/>
      <c r="MQS28" s="192"/>
      <c r="MQT28" s="192"/>
      <c r="MQU28" s="192"/>
      <c r="MQV28" s="192"/>
      <c r="MQW28" s="192"/>
      <c r="MQX28" s="192"/>
      <c r="MQY28" s="192"/>
      <c r="MQZ28" s="192"/>
      <c r="MRA28" s="192"/>
      <c r="MRB28" s="192"/>
      <c r="MRC28" s="192"/>
      <c r="MRD28" s="192"/>
      <c r="MRE28" s="192"/>
      <c r="MRF28" s="192"/>
      <c r="MRG28" s="192"/>
      <c r="MRH28" s="192"/>
      <c r="MRI28" s="192"/>
      <c r="MRJ28" s="192"/>
      <c r="MRK28" s="192"/>
      <c r="MRL28" s="192"/>
      <c r="MRM28" s="192"/>
      <c r="MRN28" s="192"/>
      <c r="MRO28" s="192"/>
      <c r="MRP28" s="192"/>
      <c r="MRQ28" s="192"/>
      <c r="MRR28" s="192"/>
      <c r="MRS28" s="192"/>
      <c r="MRT28" s="192"/>
      <c r="MRU28" s="192"/>
      <c r="MRV28" s="192"/>
      <c r="MRW28" s="192"/>
      <c r="MRX28" s="192"/>
      <c r="MRY28" s="192"/>
      <c r="MRZ28" s="192"/>
      <c r="MSA28" s="192"/>
      <c r="MSB28" s="192"/>
      <c r="MSC28" s="192"/>
      <c r="MSD28" s="192"/>
      <c r="MSE28" s="192"/>
      <c r="MSF28" s="192"/>
      <c r="MSG28" s="192"/>
      <c r="MSH28" s="192"/>
      <c r="MSI28" s="192"/>
      <c r="MSJ28" s="192"/>
      <c r="MSK28" s="192"/>
      <c r="MSL28" s="192"/>
      <c r="MSM28" s="192"/>
      <c r="MSN28" s="192"/>
      <c r="MSO28" s="192"/>
      <c r="MSP28" s="192"/>
      <c r="MSQ28" s="192"/>
      <c r="MSR28" s="192"/>
      <c r="MSS28" s="192"/>
      <c r="MST28" s="192"/>
      <c r="MSU28" s="192"/>
      <c r="MSV28" s="192"/>
      <c r="MSW28" s="192"/>
      <c r="MSX28" s="192"/>
      <c r="MSY28" s="192"/>
      <c r="MSZ28" s="192"/>
      <c r="MTA28" s="192"/>
      <c r="MTB28" s="192"/>
      <c r="MTC28" s="192"/>
      <c r="MTD28" s="192"/>
      <c r="MTE28" s="192"/>
      <c r="MTF28" s="192"/>
      <c r="MTG28" s="192"/>
      <c r="MTH28" s="192"/>
      <c r="MTI28" s="192"/>
      <c r="MTJ28" s="192"/>
      <c r="MTK28" s="192"/>
      <c r="MTL28" s="192"/>
      <c r="MTM28" s="192"/>
      <c r="MTN28" s="192"/>
      <c r="MTO28" s="192"/>
      <c r="MTP28" s="192"/>
      <c r="MTQ28" s="192"/>
      <c r="MTR28" s="192"/>
      <c r="MTS28" s="192"/>
      <c r="MTT28" s="192"/>
      <c r="MTU28" s="192"/>
      <c r="MTV28" s="192"/>
      <c r="MTW28" s="192"/>
      <c r="MTX28" s="192"/>
      <c r="MTY28" s="192"/>
      <c r="MTZ28" s="192"/>
      <c r="MUA28" s="192"/>
      <c r="MUB28" s="192"/>
      <c r="MUC28" s="192"/>
      <c r="MUD28" s="192"/>
      <c r="MUE28" s="192"/>
      <c r="MUF28" s="192"/>
      <c r="MUG28" s="192"/>
      <c r="MUH28" s="192"/>
      <c r="MUI28" s="192"/>
      <c r="MUJ28" s="192"/>
      <c r="MUK28" s="192"/>
      <c r="MUL28" s="192"/>
      <c r="MUM28" s="192"/>
      <c r="MUN28" s="192"/>
      <c r="MUO28" s="192"/>
      <c r="MUP28" s="192"/>
      <c r="MUQ28" s="192"/>
      <c r="MUR28" s="192"/>
      <c r="MUS28" s="192"/>
      <c r="MUT28" s="192"/>
      <c r="MUU28" s="192"/>
      <c r="MUV28" s="192"/>
      <c r="MUW28" s="192"/>
      <c r="MUX28" s="192"/>
      <c r="MUY28" s="192"/>
      <c r="MUZ28" s="192"/>
      <c r="MVA28" s="192"/>
      <c r="MVB28" s="192"/>
      <c r="MVC28" s="192"/>
      <c r="MVD28" s="192"/>
      <c r="MVE28" s="192"/>
      <c r="MVF28" s="192"/>
      <c r="MVG28" s="192"/>
      <c r="MVH28" s="192"/>
      <c r="MVI28" s="192"/>
      <c r="MVJ28" s="192"/>
      <c r="MVK28" s="192"/>
      <c r="MVL28" s="192"/>
      <c r="MVM28" s="192"/>
      <c r="MVN28" s="192"/>
      <c r="MVO28" s="192"/>
      <c r="MVP28" s="192"/>
      <c r="MVQ28" s="192"/>
      <c r="MVR28" s="192"/>
      <c r="MVS28" s="192"/>
      <c r="MVT28" s="192"/>
      <c r="MVU28" s="192"/>
      <c r="MVV28" s="192"/>
      <c r="MVW28" s="192"/>
      <c r="MVX28" s="192"/>
      <c r="MVY28" s="192"/>
      <c r="MVZ28" s="192"/>
      <c r="MWA28" s="192"/>
      <c r="MWB28" s="192"/>
      <c r="MWC28" s="192"/>
      <c r="MWD28" s="192"/>
      <c r="MWE28" s="192"/>
      <c r="MWF28" s="192"/>
      <c r="MWG28" s="192"/>
      <c r="MWH28" s="192"/>
      <c r="MWI28" s="192"/>
      <c r="MWJ28" s="192"/>
      <c r="MWK28" s="192"/>
      <c r="MWL28" s="192"/>
      <c r="MWM28" s="192"/>
      <c r="MWN28" s="192"/>
      <c r="MWO28" s="192"/>
      <c r="MWP28" s="192"/>
      <c r="MWQ28" s="192"/>
      <c r="MWR28" s="192"/>
      <c r="MWS28" s="192"/>
      <c r="MWT28" s="192"/>
      <c r="MWU28" s="192"/>
      <c r="MWV28" s="192"/>
      <c r="MWW28" s="192"/>
      <c r="MWX28" s="192"/>
      <c r="MWY28" s="192"/>
      <c r="MWZ28" s="192"/>
      <c r="MXA28" s="192"/>
      <c r="MXB28" s="192"/>
      <c r="MXC28" s="192"/>
      <c r="MXD28" s="192"/>
      <c r="MXE28" s="192"/>
      <c r="MXF28" s="192"/>
      <c r="MXG28" s="192"/>
      <c r="MXH28" s="192"/>
      <c r="MXI28" s="192"/>
      <c r="MXJ28" s="192"/>
      <c r="MXK28" s="192"/>
      <c r="MXL28" s="192"/>
      <c r="MXM28" s="192"/>
      <c r="MXN28" s="192"/>
      <c r="MXO28" s="192"/>
      <c r="MXP28" s="192"/>
      <c r="MXQ28" s="192"/>
      <c r="MXR28" s="192"/>
      <c r="MXS28" s="192"/>
      <c r="MXT28" s="192"/>
      <c r="MXU28" s="192"/>
      <c r="MXV28" s="192"/>
      <c r="MXW28" s="192"/>
      <c r="MXX28" s="192"/>
      <c r="MXY28" s="192"/>
      <c r="MXZ28" s="192"/>
      <c r="MYA28" s="192"/>
      <c r="MYB28" s="192"/>
      <c r="MYC28" s="192"/>
      <c r="MYD28" s="192"/>
      <c r="MYE28" s="192"/>
      <c r="MYF28" s="192"/>
      <c r="MYG28" s="192"/>
      <c r="MYH28" s="192"/>
      <c r="MYI28" s="192"/>
      <c r="MYJ28" s="192"/>
      <c r="MYK28" s="192"/>
      <c r="MYL28" s="192"/>
      <c r="MYM28" s="192"/>
      <c r="MYN28" s="192"/>
      <c r="MYO28" s="192"/>
      <c r="MYP28" s="192"/>
      <c r="MYQ28" s="192"/>
      <c r="MYR28" s="192"/>
      <c r="MYS28" s="192"/>
      <c r="MYT28" s="192"/>
      <c r="MYU28" s="192"/>
      <c r="MYV28" s="192"/>
      <c r="MYW28" s="192"/>
      <c r="MYX28" s="192"/>
      <c r="MYY28" s="192"/>
      <c r="MYZ28" s="192"/>
      <c r="MZA28" s="192"/>
      <c r="MZB28" s="192"/>
      <c r="MZC28" s="192"/>
      <c r="MZD28" s="192"/>
      <c r="MZE28" s="192"/>
      <c r="MZF28" s="192"/>
      <c r="MZG28" s="192"/>
      <c r="MZH28" s="192"/>
      <c r="MZI28" s="192"/>
      <c r="MZJ28" s="192"/>
      <c r="MZK28" s="192"/>
      <c r="MZL28" s="192"/>
      <c r="MZM28" s="192"/>
      <c r="MZN28" s="192"/>
      <c r="MZO28" s="192"/>
      <c r="MZP28" s="192"/>
      <c r="MZQ28" s="192"/>
      <c r="MZR28" s="192"/>
      <c r="MZS28" s="192"/>
      <c r="MZT28" s="192"/>
      <c r="MZU28" s="192"/>
      <c r="MZV28" s="192"/>
      <c r="MZW28" s="192"/>
      <c r="MZX28" s="192"/>
      <c r="MZY28" s="192"/>
      <c r="MZZ28" s="192"/>
      <c r="NAA28" s="192"/>
      <c r="NAB28" s="192"/>
      <c r="NAC28" s="192"/>
      <c r="NAD28" s="192"/>
      <c r="NAE28" s="192"/>
      <c r="NAF28" s="192"/>
      <c r="NAG28" s="192"/>
      <c r="NAH28" s="192"/>
      <c r="NAI28" s="192"/>
      <c r="NAJ28" s="192"/>
      <c r="NAK28" s="192"/>
      <c r="NAL28" s="192"/>
      <c r="NAM28" s="192"/>
      <c r="NAN28" s="192"/>
      <c r="NAO28" s="192"/>
      <c r="NAP28" s="192"/>
      <c r="NAQ28" s="192"/>
      <c r="NAR28" s="192"/>
      <c r="NAS28" s="192"/>
      <c r="NAT28" s="192"/>
      <c r="NAU28" s="192"/>
      <c r="NAV28" s="192"/>
      <c r="NAW28" s="192"/>
      <c r="NAX28" s="192"/>
      <c r="NAY28" s="192"/>
      <c r="NAZ28" s="192"/>
      <c r="NBA28" s="192"/>
      <c r="NBB28" s="192"/>
      <c r="NBC28" s="192"/>
      <c r="NBD28" s="192"/>
      <c r="NBE28" s="192"/>
      <c r="NBF28" s="192"/>
      <c r="NBG28" s="192"/>
      <c r="NBH28" s="192"/>
      <c r="NBI28" s="192"/>
      <c r="NBJ28" s="192"/>
      <c r="NBK28" s="192"/>
      <c r="NBL28" s="192"/>
      <c r="NBM28" s="192"/>
      <c r="NBN28" s="192"/>
      <c r="NBO28" s="192"/>
      <c r="NBP28" s="192"/>
      <c r="NBQ28" s="192"/>
      <c r="NBR28" s="192"/>
      <c r="NBS28" s="192"/>
      <c r="NBT28" s="192"/>
      <c r="NBU28" s="192"/>
      <c r="NBV28" s="192"/>
      <c r="NBW28" s="192"/>
      <c r="NBX28" s="192"/>
      <c r="NBY28" s="192"/>
      <c r="NBZ28" s="192"/>
      <c r="NCA28" s="192"/>
      <c r="NCB28" s="192"/>
      <c r="NCC28" s="192"/>
      <c r="NCD28" s="192"/>
      <c r="NCE28" s="192"/>
      <c r="NCF28" s="192"/>
      <c r="NCG28" s="192"/>
      <c r="NCH28" s="192"/>
      <c r="NCI28" s="192"/>
      <c r="NCJ28" s="192"/>
      <c r="NCK28" s="192"/>
      <c r="NCL28" s="192"/>
      <c r="NCM28" s="192"/>
      <c r="NCN28" s="192"/>
      <c r="NCO28" s="192"/>
      <c r="NCP28" s="192"/>
      <c r="NCQ28" s="192"/>
      <c r="NCR28" s="192"/>
      <c r="NCS28" s="192"/>
      <c r="NCT28" s="192"/>
      <c r="NCU28" s="192"/>
      <c r="NCV28" s="192"/>
      <c r="NCW28" s="192"/>
      <c r="NCX28" s="192"/>
      <c r="NCY28" s="192"/>
      <c r="NCZ28" s="192"/>
      <c r="NDA28" s="192"/>
      <c r="NDB28" s="192"/>
      <c r="NDC28" s="192"/>
      <c r="NDD28" s="192"/>
      <c r="NDE28" s="192"/>
      <c r="NDF28" s="192"/>
      <c r="NDG28" s="192"/>
      <c r="NDH28" s="192"/>
      <c r="NDI28" s="192"/>
      <c r="NDJ28" s="192"/>
      <c r="NDK28" s="192"/>
      <c r="NDL28" s="192"/>
      <c r="NDM28" s="192"/>
      <c r="NDN28" s="192"/>
      <c r="NDO28" s="192"/>
      <c r="NDP28" s="192"/>
      <c r="NDQ28" s="192"/>
      <c r="NDR28" s="192"/>
      <c r="NDS28" s="192"/>
      <c r="NDT28" s="192"/>
      <c r="NDU28" s="192"/>
      <c r="NDV28" s="192"/>
      <c r="NDW28" s="192"/>
      <c r="NDX28" s="192"/>
      <c r="NDY28" s="192"/>
      <c r="NDZ28" s="192"/>
      <c r="NEA28" s="192"/>
      <c r="NEB28" s="192"/>
      <c r="NEC28" s="192"/>
      <c r="NED28" s="192"/>
      <c r="NEE28" s="192"/>
      <c r="NEF28" s="192"/>
      <c r="NEG28" s="192"/>
      <c r="NEH28" s="192"/>
      <c r="NEI28" s="192"/>
      <c r="NEJ28" s="192"/>
      <c r="NEK28" s="192"/>
      <c r="NEL28" s="192"/>
      <c r="NEM28" s="192"/>
      <c r="NEN28" s="192"/>
      <c r="NEO28" s="192"/>
      <c r="NEP28" s="192"/>
      <c r="NEQ28" s="192"/>
      <c r="NER28" s="192"/>
      <c r="NES28" s="192"/>
      <c r="NET28" s="192"/>
      <c r="NEU28" s="192"/>
      <c r="NEV28" s="192"/>
      <c r="NEW28" s="192"/>
      <c r="NEX28" s="192"/>
      <c r="NEY28" s="192"/>
      <c r="NEZ28" s="192"/>
      <c r="NFA28" s="192"/>
      <c r="NFB28" s="192"/>
      <c r="NFC28" s="192"/>
      <c r="NFD28" s="192"/>
      <c r="NFE28" s="192"/>
      <c r="NFF28" s="192"/>
      <c r="NFG28" s="192"/>
      <c r="NFH28" s="192"/>
      <c r="NFI28" s="192"/>
      <c r="NFJ28" s="192"/>
      <c r="NFK28" s="192"/>
      <c r="NFL28" s="192"/>
      <c r="NFM28" s="192"/>
      <c r="NFN28" s="192"/>
      <c r="NFO28" s="192"/>
      <c r="NFP28" s="192"/>
      <c r="NFQ28" s="192"/>
      <c r="NFR28" s="192"/>
      <c r="NFS28" s="192"/>
      <c r="NFT28" s="192"/>
      <c r="NFU28" s="192"/>
      <c r="NFV28" s="192"/>
      <c r="NFW28" s="192"/>
      <c r="NFX28" s="192"/>
      <c r="NFY28" s="192"/>
      <c r="NFZ28" s="192"/>
      <c r="NGA28" s="192"/>
      <c r="NGB28" s="192"/>
      <c r="NGC28" s="192"/>
      <c r="NGD28" s="192"/>
      <c r="NGE28" s="192"/>
      <c r="NGF28" s="192"/>
      <c r="NGG28" s="192"/>
      <c r="NGH28" s="192"/>
      <c r="NGI28" s="192"/>
      <c r="NGJ28" s="192"/>
      <c r="NGK28" s="192"/>
      <c r="NGL28" s="192"/>
      <c r="NGM28" s="192"/>
      <c r="NGN28" s="192"/>
      <c r="NGO28" s="192"/>
      <c r="NGP28" s="192"/>
      <c r="NGQ28" s="192"/>
      <c r="NGR28" s="192"/>
      <c r="NGS28" s="192"/>
      <c r="NGT28" s="192"/>
      <c r="NGU28" s="192"/>
      <c r="NGV28" s="192"/>
      <c r="NGW28" s="192"/>
      <c r="NGX28" s="192"/>
      <c r="NGY28" s="192"/>
      <c r="NGZ28" s="192"/>
      <c r="NHA28" s="192"/>
      <c r="NHB28" s="192"/>
      <c r="NHC28" s="192"/>
      <c r="NHD28" s="192"/>
      <c r="NHE28" s="192"/>
      <c r="NHF28" s="192"/>
      <c r="NHG28" s="192"/>
      <c r="NHH28" s="192"/>
      <c r="NHI28" s="192"/>
      <c r="NHJ28" s="192"/>
      <c r="NHK28" s="192"/>
      <c r="NHL28" s="192"/>
      <c r="NHM28" s="192"/>
      <c r="NHN28" s="192"/>
      <c r="NHO28" s="192"/>
      <c r="NHP28" s="192"/>
      <c r="NHQ28" s="192"/>
      <c r="NHR28" s="192"/>
      <c r="NHS28" s="192"/>
      <c r="NHT28" s="192"/>
      <c r="NHU28" s="192"/>
      <c r="NHV28" s="192"/>
      <c r="NHW28" s="192"/>
      <c r="NHX28" s="192"/>
      <c r="NHY28" s="192"/>
      <c r="NHZ28" s="192"/>
      <c r="NIA28" s="192"/>
      <c r="NIB28" s="192"/>
      <c r="NIC28" s="192"/>
      <c r="NID28" s="192"/>
      <c r="NIE28" s="192"/>
      <c r="NIF28" s="192"/>
      <c r="NIG28" s="192"/>
      <c r="NIH28" s="192"/>
      <c r="NII28" s="192"/>
      <c r="NIJ28" s="192"/>
      <c r="NIK28" s="192"/>
      <c r="NIL28" s="192"/>
      <c r="NIM28" s="192"/>
      <c r="NIN28" s="192"/>
      <c r="NIO28" s="192"/>
      <c r="NIP28" s="192"/>
      <c r="NIQ28" s="192"/>
      <c r="NIR28" s="192"/>
      <c r="NIS28" s="192"/>
      <c r="NIT28" s="192"/>
      <c r="NIU28" s="192"/>
      <c r="NIV28" s="192"/>
      <c r="NIW28" s="192"/>
      <c r="NIX28" s="192"/>
      <c r="NIY28" s="192"/>
      <c r="NIZ28" s="192"/>
      <c r="NJA28" s="192"/>
      <c r="NJB28" s="192"/>
      <c r="NJC28" s="192"/>
      <c r="NJD28" s="192"/>
      <c r="NJE28" s="192"/>
      <c r="NJF28" s="192"/>
      <c r="NJG28" s="192"/>
      <c r="NJH28" s="192"/>
      <c r="NJI28" s="192"/>
      <c r="NJJ28" s="192"/>
      <c r="NJK28" s="192"/>
      <c r="NJL28" s="192"/>
      <c r="NJM28" s="192"/>
      <c r="NJN28" s="192"/>
      <c r="NJO28" s="192"/>
      <c r="NJP28" s="192"/>
      <c r="NJQ28" s="192"/>
      <c r="NJR28" s="192"/>
      <c r="NJS28" s="192"/>
      <c r="NJT28" s="192"/>
      <c r="NJU28" s="192"/>
      <c r="NJV28" s="192"/>
      <c r="NJW28" s="192"/>
      <c r="NJX28" s="192"/>
      <c r="NJY28" s="192"/>
      <c r="NJZ28" s="192"/>
      <c r="NKA28" s="192"/>
      <c r="NKB28" s="192"/>
      <c r="NKC28" s="192"/>
      <c r="NKD28" s="192"/>
      <c r="NKE28" s="192"/>
      <c r="NKF28" s="192"/>
      <c r="NKG28" s="192"/>
      <c r="NKH28" s="192"/>
      <c r="NKI28" s="192"/>
      <c r="NKJ28" s="192"/>
      <c r="NKK28" s="192"/>
      <c r="NKL28" s="192"/>
      <c r="NKM28" s="192"/>
      <c r="NKN28" s="192"/>
      <c r="NKO28" s="192"/>
      <c r="NKP28" s="192"/>
      <c r="NKQ28" s="192"/>
      <c r="NKR28" s="192"/>
      <c r="NKS28" s="192"/>
      <c r="NKT28" s="192"/>
      <c r="NKU28" s="192"/>
      <c r="NKV28" s="192"/>
      <c r="NKW28" s="192"/>
      <c r="NKX28" s="192"/>
      <c r="NKY28" s="192"/>
      <c r="NKZ28" s="192"/>
      <c r="NLA28" s="192"/>
      <c r="NLB28" s="192"/>
      <c r="NLC28" s="192"/>
      <c r="NLD28" s="192"/>
      <c r="NLE28" s="192"/>
      <c r="NLF28" s="192"/>
      <c r="NLG28" s="192"/>
      <c r="NLH28" s="192"/>
      <c r="NLI28" s="192"/>
      <c r="NLJ28" s="192"/>
      <c r="NLK28" s="192"/>
      <c r="NLL28" s="192"/>
      <c r="NLM28" s="192"/>
      <c r="NLN28" s="192"/>
      <c r="NLO28" s="192"/>
      <c r="NLP28" s="192"/>
      <c r="NLQ28" s="192"/>
      <c r="NLR28" s="192"/>
      <c r="NLS28" s="192"/>
      <c r="NLT28" s="192"/>
      <c r="NLU28" s="192"/>
      <c r="NLV28" s="192"/>
      <c r="NLW28" s="192"/>
      <c r="NLX28" s="192"/>
      <c r="NLY28" s="192"/>
      <c r="NLZ28" s="192"/>
      <c r="NMA28" s="192"/>
      <c r="NMB28" s="192"/>
      <c r="NMC28" s="192"/>
      <c r="NMD28" s="192"/>
      <c r="NME28" s="192"/>
      <c r="NMF28" s="192"/>
      <c r="NMG28" s="192"/>
      <c r="NMH28" s="192"/>
      <c r="NMI28" s="192"/>
      <c r="NMJ28" s="192"/>
      <c r="NMK28" s="192"/>
      <c r="NML28" s="192"/>
      <c r="NMM28" s="192"/>
      <c r="NMN28" s="192"/>
      <c r="NMO28" s="192"/>
      <c r="NMP28" s="192"/>
      <c r="NMQ28" s="192"/>
      <c r="NMR28" s="192"/>
      <c r="NMS28" s="192"/>
      <c r="NMT28" s="192"/>
      <c r="NMU28" s="192"/>
      <c r="NMV28" s="192"/>
      <c r="NMW28" s="192"/>
      <c r="NMX28" s="192"/>
      <c r="NMY28" s="192"/>
      <c r="NMZ28" s="192"/>
      <c r="NNA28" s="192"/>
      <c r="NNB28" s="192"/>
      <c r="NNC28" s="192"/>
      <c r="NND28" s="192"/>
      <c r="NNE28" s="192"/>
      <c r="NNF28" s="192"/>
      <c r="NNG28" s="192"/>
      <c r="NNH28" s="192"/>
      <c r="NNI28" s="192"/>
      <c r="NNJ28" s="192"/>
      <c r="NNK28" s="192"/>
      <c r="NNL28" s="192"/>
      <c r="NNM28" s="192"/>
      <c r="NNN28" s="192"/>
      <c r="NNO28" s="192"/>
      <c r="NNP28" s="192"/>
      <c r="NNQ28" s="192"/>
      <c r="NNR28" s="192"/>
      <c r="NNS28" s="192"/>
      <c r="NNT28" s="192"/>
      <c r="NNU28" s="192"/>
      <c r="NNV28" s="192"/>
      <c r="NNW28" s="192"/>
      <c r="NNX28" s="192"/>
      <c r="NNY28" s="192"/>
      <c r="NNZ28" s="192"/>
      <c r="NOA28" s="192"/>
      <c r="NOB28" s="192"/>
      <c r="NOC28" s="192"/>
      <c r="NOD28" s="192"/>
      <c r="NOE28" s="192"/>
      <c r="NOF28" s="192"/>
      <c r="NOG28" s="192"/>
      <c r="NOH28" s="192"/>
      <c r="NOI28" s="192"/>
      <c r="NOJ28" s="192"/>
      <c r="NOK28" s="192"/>
      <c r="NOL28" s="192"/>
      <c r="NOM28" s="192"/>
      <c r="NON28" s="192"/>
      <c r="NOO28" s="192"/>
      <c r="NOP28" s="192"/>
      <c r="NOQ28" s="192"/>
      <c r="NOR28" s="192"/>
      <c r="NOS28" s="192"/>
      <c r="NOT28" s="192"/>
      <c r="NOU28" s="192"/>
      <c r="NOV28" s="192"/>
      <c r="NOW28" s="192"/>
      <c r="NOX28" s="192"/>
      <c r="NOY28" s="192"/>
      <c r="NOZ28" s="192"/>
      <c r="NPA28" s="192"/>
      <c r="NPB28" s="192"/>
      <c r="NPC28" s="192"/>
      <c r="NPD28" s="192"/>
      <c r="NPE28" s="192"/>
      <c r="NPF28" s="192"/>
      <c r="NPG28" s="192"/>
      <c r="NPH28" s="192"/>
      <c r="NPI28" s="192"/>
      <c r="NPJ28" s="192"/>
      <c r="NPK28" s="192"/>
      <c r="NPL28" s="192"/>
      <c r="NPM28" s="192"/>
      <c r="NPN28" s="192"/>
      <c r="NPO28" s="192"/>
      <c r="NPP28" s="192"/>
      <c r="NPQ28" s="192"/>
      <c r="NPR28" s="192"/>
      <c r="NPS28" s="192"/>
      <c r="NPT28" s="192"/>
      <c r="NPU28" s="192"/>
      <c r="NPV28" s="192"/>
      <c r="NPW28" s="192"/>
      <c r="NPX28" s="192"/>
      <c r="NPY28" s="192"/>
      <c r="NPZ28" s="192"/>
      <c r="NQA28" s="192"/>
      <c r="NQB28" s="192"/>
      <c r="NQC28" s="192"/>
      <c r="NQD28" s="192"/>
      <c r="NQE28" s="192"/>
      <c r="NQF28" s="192"/>
      <c r="NQG28" s="192"/>
      <c r="NQH28" s="192"/>
      <c r="NQI28" s="192"/>
      <c r="NQJ28" s="192"/>
      <c r="NQK28" s="192"/>
      <c r="NQL28" s="192"/>
      <c r="NQM28" s="192"/>
      <c r="NQN28" s="192"/>
      <c r="NQO28" s="192"/>
      <c r="NQP28" s="192"/>
      <c r="NQQ28" s="192"/>
      <c r="NQR28" s="192"/>
      <c r="NQS28" s="192"/>
      <c r="NQT28" s="192"/>
      <c r="NQU28" s="192"/>
      <c r="NQV28" s="192"/>
      <c r="NQW28" s="192"/>
      <c r="NQX28" s="192"/>
      <c r="NQY28" s="192"/>
      <c r="NQZ28" s="192"/>
      <c r="NRA28" s="192"/>
      <c r="NRB28" s="192"/>
      <c r="NRC28" s="192"/>
      <c r="NRD28" s="192"/>
      <c r="NRE28" s="192"/>
      <c r="NRF28" s="192"/>
      <c r="NRG28" s="192"/>
      <c r="NRH28" s="192"/>
      <c r="NRI28" s="192"/>
      <c r="NRJ28" s="192"/>
      <c r="NRK28" s="192"/>
      <c r="NRL28" s="192"/>
      <c r="NRM28" s="192"/>
      <c r="NRN28" s="192"/>
      <c r="NRO28" s="192"/>
      <c r="NRP28" s="192"/>
      <c r="NRQ28" s="192"/>
      <c r="NRR28" s="192"/>
      <c r="NRS28" s="192"/>
      <c r="NRT28" s="192"/>
      <c r="NRU28" s="192"/>
      <c r="NRV28" s="192"/>
      <c r="NRW28" s="192"/>
      <c r="NRX28" s="192"/>
      <c r="NRY28" s="192"/>
      <c r="NRZ28" s="192"/>
      <c r="NSA28" s="192"/>
      <c r="NSB28" s="192"/>
      <c r="NSC28" s="192"/>
      <c r="NSD28" s="192"/>
      <c r="NSE28" s="192"/>
      <c r="NSF28" s="192"/>
      <c r="NSG28" s="192"/>
      <c r="NSH28" s="192"/>
      <c r="NSI28" s="192"/>
      <c r="NSJ28" s="192"/>
      <c r="NSK28" s="192"/>
      <c r="NSL28" s="192"/>
      <c r="NSM28" s="192"/>
      <c r="NSN28" s="192"/>
      <c r="NSO28" s="192"/>
      <c r="NSP28" s="192"/>
      <c r="NSQ28" s="192"/>
      <c r="NSR28" s="192"/>
      <c r="NSS28" s="192"/>
      <c r="NST28" s="192"/>
      <c r="NSU28" s="192"/>
      <c r="NSV28" s="192"/>
      <c r="NSW28" s="192"/>
      <c r="NSX28" s="192"/>
      <c r="NSY28" s="192"/>
      <c r="NSZ28" s="192"/>
      <c r="NTA28" s="192"/>
      <c r="NTB28" s="192"/>
      <c r="NTC28" s="192"/>
      <c r="NTD28" s="192"/>
      <c r="NTE28" s="192"/>
      <c r="NTF28" s="192"/>
      <c r="NTG28" s="192"/>
      <c r="NTH28" s="192"/>
      <c r="NTI28" s="192"/>
      <c r="NTJ28" s="192"/>
      <c r="NTK28" s="192"/>
      <c r="NTL28" s="192"/>
      <c r="NTM28" s="192"/>
      <c r="NTN28" s="192"/>
      <c r="NTO28" s="192"/>
      <c r="NTP28" s="192"/>
      <c r="NTQ28" s="192"/>
      <c r="NTR28" s="192"/>
      <c r="NTS28" s="192"/>
      <c r="NTT28" s="192"/>
      <c r="NTU28" s="192"/>
      <c r="NTV28" s="192"/>
      <c r="NTW28" s="192"/>
      <c r="NTX28" s="192"/>
      <c r="NTY28" s="192"/>
      <c r="NTZ28" s="192"/>
      <c r="NUA28" s="192"/>
      <c r="NUB28" s="192"/>
      <c r="NUC28" s="192"/>
      <c r="NUD28" s="192"/>
      <c r="NUE28" s="192"/>
      <c r="NUF28" s="192"/>
      <c r="NUG28" s="192"/>
      <c r="NUH28" s="192"/>
      <c r="NUI28" s="192"/>
      <c r="NUJ28" s="192"/>
      <c r="NUK28" s="192"/>
      <c r="NUL28" s="192"/>
      <c r="NUM28" s="192"/>
      <c r="NUN28" s="192"/>
      <c r="NUO28" s="192"/>
      <c r="NUP28" s="192"/>
      <c r="NUQ28" s="192"/>
      <c r="NUR28" s="192"/>
      <c r="NUS28" s="192"/>
      <c r="NUT28" s="192"/>
      <c r="NUU28" s="192"/>
      <c r="NUV28" s="192"/>
      <c r="NUW28" s="192"/>
      <c r="NUX28" s="192"/>
      <c r="NUY28" s="192"/>
      <c r="NUZ28" s="192"/>
      <c r="NVA28" s="192"/>
      <c r="NVB28" s="192"/>
      <c r="NVC28" s="192"/>
      <c r="NVD28" s="192"/>
      <c r="NVE28" s="192"/>
      <c r="NVF28" s="192"/>
      <c r="NVG28" s="192"/>
      <c r="NVH28" s="192"/>
      <c r="NVI28" s="192"/>
      <c r="NVJ28" s="192"/>
      <c r="NVK28" s="192"/>
      <c r="NVL28" s="192"/>
      <c r="NVM28" s="192"/>
      <c r="NVN28" s="192"/>
      <c r="NVO28" s="192"/>
      <c r="NVP28" s="192"/>
      <c r="NVQ28" s="192"/>
      <c r="NVR28" s="192"/>
      <c r="NVS28" s="192"/>
      <c r="NVT28" s="192"/>
      <c r="NVU28" s="192"/>
      <c r="NVV28" s="192"/>
      <c r="NVW28" s="192"/>
      <c r="NVX28" s="192"/>
      <c r="NVY28" s="192"/>
      <c r="NVZ28" s="192"/>
      <c r="NWA28" s="192"/>
      <c r="NWB28" s="192"/>
      <c r="NWC28" s="192"/>
      <c r="NWD28" s="192"/>
      <c r="NWE28" s="192"/>
      <c r="NWF28" s="192"/>
      <c r="NWG28" s="192"/>
      <c r="NWH28" s="192"/>
      <c r="NWI28" s="192"/>
      <c r="NWJ28" s="192"/>
      <c r="NWK28" s="192"/>
      <c r="NWL28" s="192"/>
      <c r="NWM28" s="192"/>
      <c r="NWN28" s="192"/>
      <c r="NWO28" s="192"/>
      <c r="NWP28" s="192"/>
      <c r="NWQ28" s="192"/>
      <c r="NWR28" s="192"/>
      <c r="NWS28" s="192"/>
      <c r="NWT28" s="192"/>
      <c r="NWU28" s="192"/>
      <c r="NWV28" s="192"/>
      <c r="NWW28" s="192"/>
      <c r="NWX28" s="192"/>
      <c r="NWY28" s="192"/>
      <c r="NWZ28" s="192"/>
      <c r="NXA28" s="192"/>
      <c r="NXB28" s="192"/>
      <c r="NXC28" s="192"/>
      <c r="NXD28" s="192"/>
      <c r="NXE28" s="192"/>
      <c r="NXF28" s="192"/>
      <c r="NXG28" s="192"/>
      <c r="NXH28" s="192"/>
      <c r="NXI28" s="192"/>
      <c r="NXJ28" s="192"/>
      <c r="NXK28" s="192"/>
      <c r="NXL28" s="192"/>
      <c r="NXM28" s="192"/>
      <c r="NXN28" s="192"/>
      <c r="NXO28" s="192"/>
      <c r="NXP28" s="192"/>
      <c r="NXQ28" s="192"/>
      <c r="NXR28" s="192"/>
      <c r="NXS28" s="192"/>
      <c r="NXT28" s="192"/>
      <c r="NXU28" s="192"/>
      <c r="NXV28" s="192"/>
      <c r="NXW28" s="192"/>
      <c r="NXX28" s="192"/>
      <c r="NXY28" s="192"/>
      <c r="NXZ28" s="192"/>
      <c r="NYA28" s="192"/>
      <c r="NYB28" s="192"/>
      <c r="NYC28" s="192"/>
      <c r="NYD28" s="192"/>
      <c r="NYE28" s="192"/>
      <c r="NYF28" s="192"/>
      <c r="NYG28" s="192"/>
      <c r="NYH28" s="192"/>
      <c r="NYI28" s="192"/>
      <c r="NYJ28" s="192"/>
      <c r="NYK28" s="192"/>
      <c r="NYL28" s="192"/>
      <c r="NYM28" s="192"/>
      <c r="NYN28" s="192"/>
      <c r="NYO28" s="192"/>
      <c r="NYP28" s="192"/>
      <c r="NYQ28" s="192"/>
      <c r="NYR28" s="192"/>
      <c r="NYS28" s="192"/>
      <c r="NYT28" s="192"/>
      <c r="NYU28" s="192"/>
      <c r="NYV28" s="192"/>
      <c r="NYW28" s="192"/>
      <c r="NYX28" s="192"/>
      <c r="NYY28" s="192"/>
      <c r="NYZ28" s="192"/>
      <c r="NZA28" s="192"/>
      <c r="NZB28" s="192"/>
      <c r="NZC28" s="192"/>
      <c r="NZD28" s="192"/>
      <c r="NZE28" s="192"/>
      <c r="NZF28" s="192"/>
      <c r="NZG28" s="192"/>
      <c r="NZH28" s="192"/>
      <c r="NZI28" s="192"/>
      <c r="NZJ28" s="192"/>
      <c r="NZK28" s="192"/>
      <c r="NZL28" s="192"/>
      <c r="NZM28" s="192"/>
      <c r="NZN28" s="192"/>
      <c r="NZO28" s="192"/>
      <c r="NZP28" s="192"/>
      <c r="NZQ28" s="192"/>
      <c r="NZR28" s="192"/>
      <c r="NZS28" s="192"/>
      <c r="NZT28" s="192"/>
      <c r="NZU28" s="192"/>
      <c r="NZV28" s="192"/>
      <c r="NZW28" s="192"/>
      <c r="NZX28" s="192"/>
      <c r="NZY28" s="192"/>
      <c r="NZZ28" s="192"/>
      <c r="OAA28" s="192"/>
      <c r="OAB28" s="192"/>
      <c r="OAC28" s="192"/>
      <c r="OAD28" s="192"/>
      <c r="OAE28" s="192"/>
      <c r="OAF28" s="192"/>
      <c r="OAG28" s="192"/>
      <c r="OAH28" s="192"/>
      <c r="OAI28" s="192"/>
      <c r="OAJ28" s="192"/>
      <c r="OAK28" s="192"/>
      <c r="OAL28" s="192"/>
      <c r="OAM28" s="192"/>
      <c r="OAN28" s="192"/>
      <c r="OAO28" s="192"/>
      <c r="OAP28" s="192"/>
      <c r="OAQ28" s="192"/>
      <c r="OAR28" s="192"/>
      <c r="OAS28" s="192"/>
      <c r="OAT28" s="192"/>
      <c r="OAU28" s="192"/>
      <c r="OAV28" s="192"/>
      <c r="OAW28" s="192"/>
      <c r="OAX28" s="192"/>
      <c r="OAY28" s="192"/>
      <c r="OAZ28" s="192"/>
      <c r="OBA28" s="192"/>
      <c r="OBB28" s="192"/>
      <c r="OBC28" s="192"/>
      <c r="OBD28" s="192"/>
      <c r="OBE28" s="192"/>
      <c r="OBF28" s="192"/>
      <c r="OBG28" s="192"/>
      <c r="OBH28" s="192"/>
      <c r="OBI28" s="192"/>
      <c r="OBJ28" s="192"/>
      <c r="OBK28" s="192"/>
      <c r="OBL28" s="192"/>
      <c r="OBM28" s="192"/>
      <c r="OBN28" s="192"/>
      <c r="OBO28" s="192"/>
      <c r="OBP28" s="192"/>
      <c r="OBQ28" s="192"/>
      <c r="OBR28" s="192"/>
      <c r="OBS28" s="192"/>
      <c r="OBT28" s="192"/>
      <c r="OBU28" s="192"/>
      <c r="OBV28" s="192"/>
      <c r="OBW28" s="192"/>
      <c r="OBX28" s="192"/>
      <c r="OBY28" s="192"/>
      <c r="OBZ28" s="192"/>
      <c r="OCA28" s="192"/>
      <c r="OCB28" s="192"/>
      <c r="OCC28" s="192"/>
      <c r="OCD28" s="192"/>
      <c r="OCE28" s="192"/>
      <c r="OCF28" s="192"/>
      <c r="OCG28" s="192"/>
      <c r="OCH28" s="192"/>
      <c r="OCI28" s="192"/>
      <c r="OCJ28" s="192"/>
      <c r="OCK28" s="192"/>
      <c r="OCL28" s="192"/>
      <c r="OCM28" s="192"/>
      <c r="OCN28" s="192"/>
      <c r="OCO28" s="192"/>
      <c r="OCP28" s="192"/>
      <c r="OCQ28" s="192"/>
      <c r="OCR28" s="192"/>
      <c r="OCS28" s="192"/>
      <c r="OCT28" s="192"/>
      <c r="OCU28" s="192"/>
      <c r="OCV28" s="192"/>
      <c r="OCW28" s="192"/>
      <c r="OCX28" s="192"/>
      <c r="OCY28" s="192"/>
      <c r="OCZ28" s="192"/>
      <c r="ODA28" s="192"/>
      <c r="ODB28" s="192"/>
      <c r="ODC28" s="192"/>
      <c r="ODD28" s="192"/>
      <c r="ODE28" s="192"/>
      <c r="ODF28" s="192"/>
      <c r="ODG28" s="192"/>
      <c r="ODH28" s="192"/>
      <c r="ODI28" s="192"/>
      <c r="ODJ28" s="192"/>
      <c r="ODK28" s="192"/>
      <c r="ODL28" s="192"/>
      <c r="ODM28" s="192"/>
      <c r="ODN28" s="192"/>
      <c r="ODO28" s="192"/>
      <c r="ODP28" s="192"/>
      <c r="ODQ28" s="192"/>
      <c r="ODR28" s="192"/>
      <c r="ODS28" s="192"/>
      <c r="ODT28" s="192"/>
      <c r="ODU28" s="192"/>
      <c r="ODV28" s="192"/>
      <c r="ODW28" s="192"/>
      <c r="ODX28" s="192"/>
      <c r="ODY28" s="192"/>
      <c r="ODZ28" s="192"/>
      <c r="OEA28" s="192"/>
      <c r="OEB28" s="192"/>
      <c r="OEC28" s="192"/>
      <c r="OED28" s="192"/>
      <c r="OEE28" s="192"/>
      <c r="OEF28" s="192"/>
      <c r="OEG28" s="192"/>
      <c r="OEH28" s="192"/>
      <c r="OEI28" s="192"/>
      <c r="OEJ28" s="192"/>
      <c r="OEK28" s="192"/>
      <c r="OEL28" s="192"/>
      <c r="OEM28" s="192"/>
      <c r="OEN28" s="192"/>
      <c r="OEO28" s="192"/>
      <c r="OEP28" s="192"/>
      <c r="OEQ28" s="192"/>
      <c r="OER28" s="192"/>
      <c r="OES28" s="192"/>
      <c r="OET28" s="192"/>
      <c r="OEU28" s="192"/>
      <c r="OEV28" s="192"/>
      <c r="OEW28" s="192"/>
      <c r="OEX28" s="192"/>
      <c r="OEY28" s="192"/>
      <c r="OEZ28" s="192"/>
      <c r="OFA28" s="192"/>
      <c r="OFB28" s="192"/>
      <c r="OFC28" s="192"/>
      <c r="OFD28" s="192"/>
      <c r="OFE28" s="192"/>
      <c r="OFF28" s="192"/>
      <c r="OFG28" s="192"/>
      <c r="OFH28" s="192"/>
      <c r="OFI28" s="192"/>
      <c r="OFJ28" s="192"/>
      <c r="OFK28" s="192"/>
      <c r="OFL28" s="192"/>
      <c r="OFM28" s="192"/>
      <c r="OFN28" s="192"/>
      <c r="OFO28" s="192"/>
      <c r="OFP28" s="192"/>
      <c r="OFQ28" s="192"/>
      <c r="OFR28" s="192"/>
      <c r="OFS28" s="192"/>
      <c r="OFT28" s="192"/>
      <c r="OFU28" s="192"/>
      <c r="OFV28" s="192"/>
      <c r="OFW28" s="192"/>
      <c r="OFX28" s="192"/>
      <c r="OFY28" s="192"/>
      <c r="OFZ28" s="192"/>
      <c r="OGA28" s="192"/>
      <c r="OGB28" s="192"/>
      <c r="OGC28" s="192"/>
      <c r="OGD28" s="192"/>
      <c r="OGE28" s="192"/>
      <c r="OGF28" s="192"/>
      <c r="OGG28" s="192"/>
      <c r="OGH28" s="192"/>
      <c r="OGI28" s="192"/>
      <c r="OGJ28" s="192"/>
      <c r="OGK28" s="192"/>
      <c r="OGL28" s="192"/>
      <c r="OGM28" s="192"/>
      <c r="OGN28" s="192"/>
      <c r="OGO28" s="192"/>
      <c r="OGP28" s="192"/>
      <c r="OGQ28" s="192"/>
      <c r="OGR28" s="192"/>
      <c r="OGS28" s="192"/>
      <c r="OGT28" s="192"/>
      <c r="OGU28" s="192"/>
      <c r="OGV28" s="192"/>
      <c r="OGW28" s="192"/>
      <c r="OGX28" s="192"/>
      <c r="OGY28" s="192"/>
      <c r="OGZ28" s="192"/>
      <c r="OHA28" s="192"/>
      <c r="OHB28" s="192"/>
      <c r="OHC28" s="192"/>
      <c r="OHD28" s="192"/>
      <c r="OHE28" s="192"/>
      <c r="OHF28" s="192"/>
      <c r="OHG28" s="192"/>
      <c r="OHH28" s="192"/>
      <c r="OHI28" s="192"/>
      <c r="OHJ28" s="192"/>
      <c r="OHK28" s="192"/>
      <c r="OHL28" s="192"/>
      <c r="OHM28" s="192"/>
      <c r="OHN28" s="192"/>
      <c r="OHO28" s="192"/>
      <c r="OHP28" s="192"/>
      <c r="OHQ28" s="192"/>
      <c r="OHR28" s="192"/>
      <c r="OHS28" s="192"/>
      <c r="OHT28" s="192"/>
      <c r="OHU28" s="192"/>
      <c r="OHV28" s="192"/>
      <c r="OHW28" s="192"/>
      <c r="OHX28" s="192"/>
      <c r="OHY28" s="192"/>
      <c r="OHZ28" s="192"/>
      <c r="OIA28" s="192"/>
      <c r="OIB28" s="192"/>
      <c r="OIC28" s="192"/>
      <c r="OID28" s="192"/>
      <c r="OIE28" s="192"/>
      <c r="OIF28" s="192"/>
      <c r="OIG28" s="192"/>
      <c r="OIH28" s="192"/>
      <c r="OII28" s="192"/>
      <c r="OIJ28" s="192"/>
      <c r="OIK28" s="192"/>
      <c r="OIL28" s="192"/>
      <c r="OIM28" s="192"/>
      <c r="OIN28" s="192"/>
      <c r="OIO28" s="192"/>
      <c r="OIP28" s="192"/>
      <c r="OIQ28" s="192"/>
      <c r="OIR28" s="192"/>
      <c r="OIS28" s="192"/>
      <c r="OIT28" s="192"/>
      <c r="OIU28" s="192"/>
      <c r="OIV28" s="192"/>
      <c r="OIW28" s="192"/>
      <c r="OIX28" s="192"/>
      <c r="OIY28" s="192"/>
      <c r="OIZ28" s="192"/>
      <c r="OJA28" s="192"/>
      <c r="OJB28" s="192"/>
      <c r="OJC28" s="192"/>
      <c r="OJD28" s="192"/>
      <c r="OJE28" s="192"/>
      <c r="OJF28" s="192"/>
      <c r="OJG28" s="192"/>
      <c r="OJH28" s="192"/>
      <c r="OJI28" s="192"/>
      <c r="OJJ28" s="192"/>
      <c r="OJK28" s="192"/>
      <c r="OJL28" s="192"/>
      <c r="OJM28" s="192"/>
      <c r="OJN28" s="192"/>
      <c r="OJO28" s="192"/>
      <c r="OJP28" s="192"/>
      <c r="OJQ28" s="192"/>
      <c r="OJR28" s="192"/>
      <c r="OJS28" s="192"/>
      <c r="OJT28" s="192"/>
      <c r="OJU28" s="192"/>
      <c r="OJV28" s="192"/>
      <c r="OJW28" s="192"/>
      <c r="OJX28" s="192"/>
      <c r="OJY28" s="192"/>
      <c r="OJZ28" s="192"/>
      <c r="OKA28" s="192"/>
      <c r="OKB28" s="192"/>
      <c r="OKC28" s="192"/>
      <c r="OKD28" s="192"/>
      <c r="OKE28" s="192"/>
      <c r="OKF28" s="192"/>
      <c r="OKG28" s="192"/>
      <c r="OKH28" s="192"/>
      <c r="OKI28" s="192"/>
      <c r="OKJ28" s="192"/>
      <c r="OKK28" s="192"/>
      <c r="OKL28" s="192"/>
      <c r="OKM28" s="192"/>
      <c r="OKN28" s="192"/>
      <c r="OKO28" s="192"/>
      <c r="OKP28" s="192"/>
      <c r="OKQ28" s="192"/>
      <c r="OKR28" s="192"/>
      <c r="OKS28" s="192"/>
      <c r="OKT28" s="192"/>
      <c r="OKU28" s="192"/>
      <c r="OKV28" s="192"/>
      <c r="OKW28" s="192"/>
      <c r="OKX28" s="192"/>
      <c r="OKY28" s="192"/>
      <c r="OKZ28" s="192"/>
      <c r="OLA28" s="192"/>
      <c r="OLB28" s="192"/>
      <c r="OLC28" s="192"/>
      <c r="OLD28" s="192"/>
      <c r="OLE28" s="192"/>
      <c r="OLF28" s="192"/>
      <c r="OLG28" s="192"/>
      <c r="OLH28" s="192"/>
      <c r="OLI28" s="192"/>
      <c r="OLJ28" s="192"/>
      <c r="OLK28" s="192"/>
      <c r="OLL28" s="192"/>
      <c r="OLM28" s="192"/>
      <c r="OLN28" s="192"/>
      <c r="OLO28" s="192"/>
      <c r="OLP28" s="192"/>
      <c r="OLQ28" s="192"/>
      <c r="OLR28" s="192"/>
      <c r="OLS28" s="192"/>
      <c r="OLT28" s="192"/>
      <c r="OLU28" s="192"/>
      <c r="OLV28" s="192"/>
      <c r="OLW28" s="192"/>
      <c r="OLX28" s="192"/>
      <c r="OLY28" s="192"/>
      <c r="OLZ28" s="192"/>
      <c r="OMA28" s="192"/>
      <c r="OMB28" s="192"/>
      <c r="OMC28" s="192"/>
      <c r="OMD28" s="192"/>
      <c r="OME28" s="192"/>
      <c r="OMF28" s="192"/>
      <c r="OMG28" s="192"/>
      <c r="OMH28" s="192"/>
      <c r="OMI28" s="192"/>
      <c r="OMJ28" s="192"/>
      <c r="OMK28" s="192"/>
      <c r="OML28" s="192"/>
      <c r="OMM28" s="192"/>
      <c r="OMN28" s="192"/>
      <c r="OMO28" s="192"/>
      <c r="OMP28" s="192"/>
      <c r="OMQ28" s="192"/>
      <c r="OMR28" s="192"/>
      <c r="OMS28" s="192"/>
      <c r="OMT28" s="192"/>
      <c r="OMU28" s="192"/>
      <c r="OMV28" s="192"/>
      <c r="OMW28" s="192"/>
      <c r="OMX28" s="192"/>
      <c r="OMY28" s="192"/>
      <c r="OMZ28" s="192"/>
      <c r="ONA28" s="192"/>
      <c r="ONB28" s="192"/>
      <c r="ONC28" s="192"/>
      <c r="OND28" s="192"/>
      <c r="ONE28" s="192"/>
      <c r="ONF28" s="192"/>
      <c r="ONG28" s="192"/>
      <c r="ONH28" s="192"/>
      <c r="ONI28" s="192"/>
      <c r="ONJ28" s="192"/>
      <c r="ONK28" s="192"/>
      <c r="ONL28" s="192"/>
      <c r="ONM28" s="192"/>
      <c r="ONN28" s="192"/>
      <c r="ONO28" s="192"/>
      <c r="ONP28" s="192"/>
      <c r="ONQ28" s="192"/>
      <c r="ONR28" s="192"/>
      <c r="ONS28" s="192"/>
      <c r="ONT28" s="192"/>
      <c r="ONU28" s="192"/>
      <c r="ONV28" s="192"/>
      <c r="ONW28" s="192"/>
      <c r="ONX28" s="192"/>
      <c r="ONY28" s="192"/>
      <c r="ONZ28" s="192"/>
      <c r="OOA28" s="192"/>
      <c r="OOB28" s="192"/>
      <c r="OOC28" s="192"/>
      <c r="OOD28" s="192"/>
      <c r="OOE28" s="192"/>
      <c r="OOF28" s="192"/>
      <c r="OOG28" s="192"/>
      <c r="OOH28" s="192"/>
      <c r="OOI28" s="192"/>
      <c r="OOJ28" s="192"/>
      <c r="OOK28" s="192"/>
      <c r="OOL28" s="192"/>
      <c r="OOM28" s="192"/>
      <c r="OON28" s="192"/>
      <c r="OOO28" s="192"/>
      <c r="OOP28" s="192"/>
      <c r="OOQ28" s="192"/>
      <c r="OOR28" s="192"/>
      <c r="OOS28" s="192"/>
      <c r="OOT28" s="192"/>
      <c r="OOU28" s="192"/>
      <c r="OOV28" s="192"/>
      <c r="OOW28" s="192"/>
      <c r="OOX28" s="192"/>
      <c r="OOY28" s="192"/>
      <c r="OOZ28" s="192"/>
      <c r="OPA28" s="192"/>
      <c r="OPB28" s="192"/>
      <c r="OPC28" s="192"/>
      <c r="OPD28" s="192"/>
      <c r="OPE28" s="192"/>
      <c r="OPF28" s="192"/>
      <c r="OPG28" s="192"/>
      <c r="OPH28" s="192"/>
      <c r="OPI28" s="192"/>
      <c r="OPJ28" s="192"/>
      <c r="OPK28" s="192"/>
      <c r="OPL28" s="192"/>
      <c r="OPM28" s="192"/>
      <c r="OPN28" s="192"/>
      <c r="OPO28" s="192"/>
      <c r="OPP28" s="192"/>
      <c r="OPQ28" s="192"/>
      <c r="OPR28" s="192"/>
      <c r="OPS28" s="192"/>
      <c r="OPT28" s="192"/>
      <c r="OPU28" s="192"/>
      <c r="OPV28" s="192"/>
      <c r="OPW28" s="192"/>
      <c r="OPX28" s="192"/>
      <c r="OPY28" s="192"/>
      <c r="OPZ28" s="192"/>
      <c r="OQA28" s="192"/>
      <c r="OQB28" s="192"/>
      <c r="OQC28" s="192"/>
      <c r="OQD28" s="192"/>
      <c r="OQE28" s="192"/>
      <c r="OQF28" s="192"/>
      <c r="OQG28" s="192"/>
      <c r="OQH28" s="192"/>
      <c r="OQI28" s="192"/>
      <c r="OQJ28" s="192"/>
      <c r="OQK28" s="192"/>
      <c r="OQL28" s="192"/>
      <c r="OQM28" s="192"/>
      <c r="OQN28" s="192"/>
      <c r="OQO28" s="192"/>
      <c r="OQP28" s="192"/>
      <c r="OQQ28" s="192"/>
      <c r="OQR28" s="192"/>
      <c r="OQS28" s="192"/>
      <c r="OQT28" s="192"/>
      <c r="OQU28" s="192"/>
      <c r="OQV28" s="192"/>
      <c r="OQW28" s="192"/>
      <c r="OQX28" s="192"/>
      <c r="OQY28" s="192"/>
      <c r="OQZ28" s="192"/>
      <c r="ORA28" s="192"/>
      <c r="ORB28" s="192"/>
      <c r="ORC28" s="192"/>
      <c r="ORD28" s="192"/>
      <c r="ORE28" s="192"/>
      <c r="ORF28" s="192"/>
      <c r="ORG28" s="192"/>
      <c r="ORH28" s="192"/>
      <c r="ORI28" s="192"/>
      <c r="ORJ28" s="192"/>
      <c r="ORK28" s="192"/>
      <c r="ORL28" s="192"/>
      <c r="ORM28" s="192"/>
      <c r="ORN28" s="192"/>
      <c r="ORO28" s="192"/>
      <c r="ORP28" s="192"/>
      <c r="ORQ28" s="192"/>
      <c r="ORR28" s="192"/>
      <c r="ORS28" s="192"/>
      <c r="ORT28" s="192"/>
      <c r="ORU28" s="192"/>
      <c r="ORV28" s="192"/>
      <c r="ORW28" s="192"/>
      <c r="ORX28" s="192"/>
      <c r="ORY28" s="192"/>
      <c r="ORZ28" s="192"/>
      <c r="OSA28" s="192"/>
      <c r="OSB28" s="192"/>
      <c r="OSC28" s="192"/>
      <c r="OSD28" s="192"/>
      <c r="OSE28" s="192"/>
      <c r="OSF28" s="192"/>
      <c r="OSG28" s="192"/>
      <c r="OSH28" s="192"/>
      <c r="OSI28" s="192"/>
      <c r="OSJ28" s="192"/>
      <c r="OSK28" s="192"/>
      <c r="OSL28" s="192"/>
      <c r="OSM28" s="192"/>
      <c r="OSN28" s="192"/>
      <c r="OSO28" s="192"/>
      <c r="OSP28" s="192"/>
      <c r="OSQ28" s="192"/>
      <c r="OSR28" s="192"/>
      <c r="OSS28" s="192"/>
      <c r="OST28" s="192"/>
      <c r="OSU28" s="192"/>
      <c r="OSV28" s="192"/>
      <c r="OSW28" s="192"/>
      <c r="OSX28" s="192"/>
      <c r="OSY28" s="192"/>
      <c r="OSZ28" s="192"/>
      <c r="OTA28" s="192"/>
      <c r="OTB28" s="192"/>
      <c r="OTC28" s="192"/>
      <c r="OTD28" s="192"/>
      <c r="OTE28" s="192"/>
      <c r="OTF28" s="192"/>
      <c r="OTG28" s="192"/>
      <c r="OTH28" s="192"/>
      <c r="OTI28" s="192"/>
      <c r="OTJ28" s="192"/>
      <c r="OTK28" s="192"/>
      <c r="OTL28" s="192"/>
      <c r="OTM28" s="192"/>
      <c r="OTN28" s="192"/>
      <c r="OTO28" s="192"/>
      <c r="OTP28" s="192"/>
      <c r="OTQ28" s="192"/>
      <c r="OTR28" s="192"/>
      <c r="OTS28" s="192"/>
      <c r="OTT28" s="192"/>
      <c r="OTU28" s="192"/>
      <c r="OTV28" s="192"/>
      <c r="OTW28" s="192"/>
      <c r="OTX28" s="192"/>
      <c r="OTY28" s="192"/>
      <c r="OTZ28" s="192"/>
      <c r="OUA28" s="192"/>
      <c r="OUB28" s="192"/>
      <c r="OUC28" s="192"/>
      <c r="OUD28" s="192"/>
      <c r="OUE28" s="192"/>
      <c r="OUF28" s="192"/>
      <c r="OUG28" s="192"/>
      <c r="OUH28" s="192"/>
      <c r="OUI28" s="192"/>
      <c r="OUJ28" s="192"/>
      <c r="OUK28" s="192"/>
      <c r="OUL28" s="192"/>
      <c r="OUM28" s="192"/>
      <c r="OUN28" s="192"/>
      <c r="OUO28" s="192"/>
      <c r="OUP28" s="192"/>
      <c r="OUQ28" s="192"/>
      <c r="OUR28" s="192"/>
      <c r="OUS28" s="192"/>
      <c r="OUT28" s="192"/>
      <c r="OUU28" s="192"/>
      <c r="OUV28" s="192"/>
      <c r="OUW28" s="192"/>
      <c r="OUX28" s="192"/>
      <c r="OUY28" s="192"/>
      <c r="OUZ28" s="192"/>
      <c r="OVA28" s="192"/>
      <c r="OVB28" s="192"/>
      <c r="OVC28" s="192"/>
      <c r="OVD28" s="192"/>
      <c r="OVE28" s="192"/>
      <c r="OVF28" s="192"/>
      <c r="OVG28" s="192"/>
      <c r="OVH28" s="192"/>
      <c r="OVI28" s="192"/>
      <c r="OVJ28" s="192"/>
      <c r="OVK28" s="192"/>
      <c r="OVL28" s="192"/>
      <c r="OVM28" s="192"/>
      <c r="OVN28" s="192"/>
      <c r="OVO28" s="192"/>
      <c r="OVP28" s="192"/>
      <c r="OVQ28" s="192"/>
      <c r="OVR28" s="192"/>
      <c r="OVS28" s="192"/>
      <c r="OVT28" s="192"/>
      <c r="OVU28" s="192"/>
      <c r="OVV28" s="192"/>
      <c r="OVW28" s="192"/>
      <c r="OVX28" s="192"/>
      <c r="OVY28" s="192"/>
      <c r="OVZ28" s="192"/>
      <c r="OWA28" s="192"/>
      <c r="OWB28" s="192"/>
      <c r="OWC28" s="192"/>
      <c r="OWD28" s="192"/>
      <c r="OWE28" s="192"/>
      <c r="OWF28" s="192"/>
      <c r="OWG28" s="192"/>
      <c r="OWH28" s="192"/>
      <c r="OWI28" s="192"/>
      <c r="OWJ28" s="192"/>
      <c r="OWK28" s="192"/>
      <c r="OWL28" s="192"/>
      <c r="OWM28" s="192"/>
      <c r="OWN28" s="192"/>
      <c r="OWO28" s="192"/>
      <c r="OWP28" s="192"/>
      <c r="OWQ28" s="192"/>
      <c r="OWR28" s="192"/>
      <c r="OWS28" s="192"/>
      <c r="OWT28" s="192"/>
      <c r="OWU28" s="192"/>
      <c r="OWV28" s="192"/>
      <c r="OWW28" s="192"/>
      <c r="OWX28" s="192"/>
      <c r="OWY28" s="192"/>
      <c r="OWZ28" s="192"/>
      <c r="OXA28" s="192"/>
      <c r="OXB28" s="192"/>
      <c r="OXC28" s="192"/>
      <c r="OXD28" s="192"/>
      <c r="OXE28" s="192"/>
      <c r="OXF28" s="192"/>
      <c r="OXG28" s="192"/>
      <c r="OXH28" s="192"/>
      <c r="OXI28" s="192"/>
      <c r="OXJ28" s="192"/>
      <c r="OXK28" s="192"/>
      <c r="OXL28" s="192"/>
      <c r="OXM28" s="192"/>
      <c r="OXN28" s="192"/>
      <c r="OXO28" s="192"/>
      <c r="OXP28" s="192"/>
      <c r="OXQ28" s="192"/>
      <c r="OXR28" s="192"/>
      <c r="OXS28" s="192"/>
      <c r="OXT28" s="192"/>
      <c r="OXU28" s="192"/>
      <c r="OXV28" s="192"/>
      <c r="OXW28" s="192"/>
      <c r="OXX28" s="192"/>
      <c r="OXY28" s="192"/>
      <c r="OXZ28" s="192"/>
      <c r="OYA28" s="192"/>
      <c r="OYB28" s="192"/>
      <c r="OYC28" s="192"/>
      <c r="OYD28" s="192"/>
      <c r="OYE28" s="192"/>
      <c r="OYF28" s="192"/>
      <c r="OYG28" s="192"/>
      <c r="OYH28" s="192"/>
      <c r="OYI28" s="192"/>
      <c r="OYJ28" s="192"/>
      <c r="OYK28" s="192"/>
      <c r="OYL28" s="192"/>
      <c r="OYM28" s="192"/>
      <c r="OYN28" s="192"/>
      <c r="OYO28" s="192"/>
      <c r="OYP28" s="192"/>
      <c r="OYQ28" s="192"/>
      <c r="OYR28" s="192"/>
      <c r="OYS28" s="192"/>
      <c r="OYT28" s="192"/>
      <c r="OYU28" s="192"/>
      <c r="OYV28" s="192"/>
      <c r="OYW28" s="192"/>
      <c r="OYX28" s="192"/>
      <c r="OYY28" s="192"/>
      <c r="OYZ28" s="192"/>
      <c r="OZA28" s="192"/>
      <c r="OZB28" s="192"/>
      <c r="OZC28" s="192"/>
      <c r="OZD28" s="192"/>
      <c r="OZE28" s="192"/>
      <c r="OZF28" s="192"/>
      <c r="OZG28" s="192"/>
      <c r="OZH28" s="192"/>
      <c r="OZI28" s="192"/>
      <c r="OZJ28" s="192"/>
      <c r="OZK28" s="192"/>
      <c r="OZL28" s="192"/>
      <c r="OZM28" s="192"/>
      <c r="OZN28" s="192"/>
      <c r="OZO28" s="192"/>
      <c r="OZP28" s="192"/>
      <c r="OZQ28" s="192"/>
      <c r="OZR28" s="192"/>
      <c r="OZS28" s="192"/>
      <c r="OZT28" s="192"/>
      <c r="OZU28" s="192"/>
      <c r="OZV28" s="192"/>
      <c r="OZW28" s="192"/>
      <c r="OZX28" s="192"/>
      <c r="OZY28" s="192"/>
      <c r="OZZ28" s="192"/>
      <c r="PAA28" s="192"/>
      <c r="PAB28" s="192"/>
      <c r="PAC28" s="192"/>
      <c r="PAD28" s="192"/>
      <c r="PAE28" s="192"/>
      <c r="PAF28" s="192"/>
      <c r="PAG28" s="192"/>
      <c r="PAH28" s="192"/>
      <c r="PAI28" s="192"/>
      <c r="PAJ28" s="192"/>
      <c r="PAK28" s="192"/>
      <c r="PAL28" s="192"/>
      <c r="PAM28" s="192"/>
      <c r="PAN28" s="192"/>
      <c r="PAO28" s="192"/>
      <c r="PAP28" s="192"/>
      <c r="PAQ28" s="192"/>
      <c r="PAR28" s="192"/>
      <c r="PAS28" s="192"/>
      <c r="PAT28" s="192"/>
      <c r="PAU28" s="192"/>
      <c r="PAV28" s="192"/>
      <c r="PAW28" s="192"/>
      <c r="PAX28" s="192"/>
      <c r="PAY28" s="192"/>
      <c r="PAZ28" s="192"/>
      <c r="PBA28" s="192"/>
      <c r="PBB28" s="192"/>
      <c r="PBC28" s="192"/>
      <c r="PBD28" s="192"/>
      <c r="PBE28" s="192"/>
      <c r="PBF28" s="192"/>
      <c r="PBG28" s="192"/>
      <c r="PBH28" s="192"/>
      <c r="PBI28" s="192"/>
      <c r="PBJ28" s="192"/>
      <c r="PBK28" s="192"/>
      <c r="PBL28" s="192"/>
      <c r="PBM28" s="192"/>
      <c r="PBN28" s="192"/>
      <c r="PBO28" s="192"/>
      <c r="PBP28" s="192"/>
      <c r="PBQ28" s="192"/>
      <c r="PBR28" s="192"/>
      <c r="PBS28" s="192"/>
      <c r="PBT28" s="192"/>
      <c r="PBU28" s="192"/>
      <c r="PBV28" s="192"/>
      <c r="PBW28" s="192"/>
      <c r="PBX28" s="192"/>
      <c r="PBY28" s="192"/>
      <c r="PBZ28" s="192"/>
      <c r="PCA28" s="192"/>
      <c r="PCB28" s="192"/>
      <c r="PCC28" s="192"/>
      <c r="PCD28" s="192"/>
      <c r="PCE28" s="192"/>
      <c r="PCF28" s="192"/>
      <c r="PCG28" s="192"/>
      <c r="PCH28" s="192"/>
      <c r="PCI28" s="192"/>
      <c r="PCJ28" s="192"/>
      <c r="PCK28" s="192"/>
      <c r="PCL28" s="192"/>
      <c r="PCM28" s="192"/>
      <c r="PCN28" s="192"/>
      <c r="PCO28" s="192"/>
      <c r="PCP28" s="192"/>
      <c r="PCQ28" s="192"/>
      <c r="PCR28" s="192"/>
      <c r="PCS28" s="192"/>
      <c r="PCT28" s="192"/>
      <c r="PCU28" s="192"/>
      <c r="PCV28" s="192"/>
      <c r="PCW28" s="192"/>
      <c r="PCX28" s="192"/>
      <c r="PCY28" s="192"/>
      <c r="PCZ28" s="192"/>
      <c r="PDA28" s="192"/>
      <c r="PDB28" s="192"/>
      <c r="PDC28" s="192"/>
      <c r="PDD28" s="192"/>
      <c r="PDE28" s="192"/>
      <c r="PDF28" s="192"/>
      <c r="PDG28" s="192"/>
      <c r="PDH28" s="192"/>
      <c r="PDI28" s="192"/>
      <c r="PDJ28" s="192"/>
      <c r="PDK28" s="192"/>
      <c r="PDL28" s="192"/>
      <c r="PDM28" s="192"/>
      <c r="PDN28" s="192"/>
      <c r="PDO28" s="192"/>
      <c r="PDP28" s="192"/>
      <c r="PDQ28" s="192"/>
      <c r="PDR28" s="192"/>
      <c r="PDS28" s="192"/>
      <c r="PDT28" s="192"/>
      <c r="PDU28" s="192"/>
      <c r="PDV28" s="192"/>
      <c r="PDW28" s="192"/>
      <c r="PDX28" s="192"/>
      <c r="PDY28" s="192"/>
      <c r="PDZ28" s="192"/>
      <c r="PEA28" s="192"/>
      <c r="PEB28" s="192"/>
      <c r="PEC28" s="192"/>
      <c r="PED28" s="192"/>
      <c r="PEE28" s="192"/>
      <c r="PEF28" s="192"/>
      <c r="PEG28" s="192"/>
      <c r="PEH28" s="192"/>
      <c r="PEI28" s="192"/>
      <c r="PEJ28" s="192"/>
      <c r="PEK28" s="192"/>
      <c r="PEL28" s="192"/>
      <c r="PEM28" s="192"/>
      <c r="PEN28" s="192"/>
      <c r="PEO28" s="192"/>
      <c r="PEP28" s="192"/>
      <c r="PEQ28" s="192"/>
      <c r="PER28" s="192"/>
      <c r="PES28" s="192"/>
      <c r="PET28" s="192"/>
      <c r="PEU28" s="192"/>
      <c r="PEV28" s="192"/>
      <c r="PEW28" s="192"/>
      <c r="PEX28" s="192"/>
      <c r="PEY28" s="192"/>
      <c r="PEZ28" s="192"/>
      <c r="PFA28" s="192"/>
      <c r="PFB28" s="192"/>
      <c r="PFC28" s="192"/>
      <c r="PFD28" s="192"/>
      <c r="PFE28" s="192"/>
      <c r="PFF28" s="192"/>
      <c r="PFG28" s="192"/>
      <c r="PFH28" s="192"/>
      <c r="PFI28" s="192"/>
      <c r="PFJ28" s="192"/>
      <c r="PFK28" s="192"/>
      <c r="PFL28" s="192"/>
      <c r="PFM28" s="192"/>
      <c r="PFN28" s="192"/>
      <c r="PFO28" s="192"/>
      <c r="PFP28" s="192"/>
      <c r="PFQ28" s="192"/>
      <c r="PFR28" s="192"/>
      <c r="PFS28" s="192"/>
      <c r="PFT28" s="192"/>
      <c r="PFU28" s="192"/>
      <c r="PFV28" s="192"/>
      <c r="PFW28" s="192"/>
      <c r="PFX28" s="192"/>
      <c r="PFY28" s="192"/>
      <c r="PFZ28" s="192"/>
      <c r="PGA28" s="192"/>
      <c r="PGB28" s="192"/>
      <c r="PGC28" s="192"/>
      <c r="PGD28" s="192"/>
      <c r="PGE28" s="192"/>
      <c r="PGF28" s="192"/>
      <c r="PGG28" s="192"/>
      <c r="PGH28" s="192"/>
      <c r="PGI28" s="192"/>
      <c r="PGJ28" s="192"/>
      <c r="PGK28" s="192"/>
      <c r="PGL28" s="192"/>
      <c r="PGM28" s="192"/>
      <c r="PGN28" s="192"/>
      <c r="PGO28" s="192"/>
      <c r="PGP28" s="192"/>
      <c r="PGQ28" s="192"/>
      <c r="PGR28" s="192"/>
      <c r="PGS28" s="192"/>
      <c r="PGT28" s="192"/>
      <c r="PGU28" s="192"/>
      <c r="PGV28" s="192"/>
      <c r="PGW28" s="192"/>
      <c r="PGX28" s="192"/>
      <c r="PGY28" s="192"/>
      <c r="PGZ28" s="192"/>
      <c r="PHA28" s="192"/>
      <c r="PHB28" s="192"/>
      <c r="PHC28" s="192"/>
      <c r="PHD28" s="192"/>
      <c r="PHE28" s="192"/>
      <c r="PHF28" s="192"/>
      <c r="PHG28" s="192"/>
      <c r="PHH28" s="192"/>
      <c r="PHI28" s="192"/>
      <c r="PHJ28" s="192"/>
      <c r="PHK28" s="192"/>
      <c r="PHL28" s="192"/>
      <c r="PHM28" s="192"/>
      <c r="PHN28" s="192"/>
      <c r="PHO28" s="192"/>
      <c r="PHP28" s="192"/>
      <c r="PHQ28" s="192"/>
      <c r="PHR28" s="192"/>
      <c r="PHS28" s="192"/>
      <c r="PHT28" s="192"/>
      <c r="PHU28" s="192"/>
      <c r="PHV28" s="192"/>
      <c r="PHW28" s="192"/>
      <c r="PHX28" s="192"/>
      <c r="PHY28" s="192"/>
      <c r="PHZ28" s="192"/>
      <c r="PIA28" s="192"/>
      <c r="PIB28" s="192"/>
      <c r="PIC28" s="192"/>
      <c r="PID28" s="192"/>
      <c r="PIE28" s="192"/>
      <c r="PIF28" s="192"/>
      <c r="PIG28" s="192"/>
      <c r="PIH28" s="192"/>
      <c r="PII28" s="192"/>
      <c r="PIJ28" s="192"/>
      <c r="PIK28" s="192"/>
      <c r="PIL28" s="192"/>
      <c r="PIM28" s="192"/>
      <c r="PIN28" s="192"/>
      <c r="PIO28" s="192"/>
      <c r="PIP28" s="192"/>
      <c r="PIQ28" s="192"/>
      <c r="PIR28" s="192"/>
      <c r="PIS28" s="192"/>
      <c r="PIT28" s="192"/>
      <c r="PIU28" s="192"/>
      <c r="PIV28" s="192"/>
      <c r="PIW28" s="192"/>
      <c r="PIX28" s="192"/>
      <c r="PIY28" s="192"/>
      <c r="PIZ28" s="192"/>
      <c r="PJA28" s="192"/>
      <c r="PJB28" s="192"/>
      <c r="PJC28" s="192"/>
      <c r="PJD28" s="192"/>
      <c r="PJE28" s="192"/>
      <c r="PJF28" s="192"/>
      <c r="PJG28" s="192"/>
      <c r="PJH28" s="192"/>
      <c r="PJI28" s="192"/>
      <c r="PJJ28" s="192"/>
      <c r="PJK28" s="192"/>
      <c r="PJL28" s="192"/>
      <c r="PJM28" s="192"/>
      <c r="PJN28" s="192"/>
      <c r="PJO28" s="192"/>
      <c r="PJP28" s="192"/>
      <c r="PJQ28" s="192"/>
      <c r="PJR28" s="192"/>
      <c r="PJS28" s="192"/>
      <c r="PJT28" s="192"/>
      <c r="PJU28" s="192"/>
      <c r="PJV28" s="192"/>
      <c r="PJW28" s="192"/>
      <c r="PJX28" s="192"/>
      <c r="PJY28" s="192"/>
      <c r="PJZ28" s="192"/>
      <c r="PKA28" s="192"/>
      <c r="PKB28" s="192"/>
      <c r="PKC28" s="192"/>
      <c r="PKD28" s="192"/>
      <c r="PKE28" s="192"/>
      <c r="PKF28" s="192"/>
      <c r="PKG28" s="192"/>
      <c r="PKH28" s="192"/>
      <c r="PKI28" s="192"/>
      <c r="PKJ28" s="192"/>
      <c r="PKK28" s="192"/>
      <c r="PKL28" s="192"/>
      <c r="PKM28" s="192"/>
      <c r="PKN28" s="192"/>
      <c r="PKO28" s="192"/>
      <c r="PKP28" s="192"/>
      <c r="PKQ28" s="192"/>
      <c r="PKR28" s="192"/>
      <c r="PKS28" s="192"/>
      <c r="PKT28" s="192"/>
      <c r="PKU28" s="192"/>
      <c r="PKV28" s="192"/>
      <c r="PKW28" s="192"/>
      <c r="PKX28" s="192"/>
      <c r="PKY28" s="192"/>
      <c r="PKZ28" s="192"/>
      <c r="PLA28" s="192"/>
      <c r="PLB28" s="192"/>
      <c r="PLC28" s="192"/>
      <c r="PLD28" s="192"/>
      <c r="PLE28" s="192"/>
      <c r="PLF28" s="192"/>
      <c r="PLG28" s="192"/>
      <c r="PLH28" s="192"/>
      <c r="PLI28" s="192"/>
      <c r="PLJ28" s="192"/>
      <c r="PLK28" s="192"/>
      <c r="PLL28" s="192"/>
      <c r="PLM28" s="192"/>
      <c r="PLN28" s="192"/>
      <c r="PLO28" s="192"/>
      <c r="PLP28" s="192"/>
      <c r="PLQ28" s="192"/>
      <c r="PLR28" s="192"/>
      <c r="PLS28" s="192"/>
      <c r="PLT28" s="192"/>
      <c r="PLU28" s="192"/>
      <c r="PLV28" s="192"/>
      <c r="PLW28" s="192"/>
      <c r="PLX28" s="192"/>
      <c r="PLY28" s="192"/>
      <c r="PLZ28" s="192"/>
      <c r="PMA28" s="192"/>
      <c r="PMB28" s="192"/>
      <c r="PMC28" s="192"/>
      <c r="PMD28" s="192"/>
      <c r="PME28" s="192"/>
      <c r="PMF28" s="192"/>
      <c r="PMG28" s="192"/>
      <c r="PMH28" s="192"/>
      <c r="PMI28" s="192"/>
      <c r="PMJ28" s="192"/>
      <c r="PMK28" s="192"/>
      <c r="PML28" s="192"/>
      <c r="PMM28" s="192"/>
      <c r="PMN28" s="192"/>
      <c r="PMO28" s="192"/>
      <c r="PMP28" s="192"/>
      <c r="PMQ28" s="192"/>
      <c r="PMR28" s="192"/>
      <c r="PMS28" s="192"/>
      <c r="PMT28" s="192"/>
      <c r="PMU28" s="192"/>
      <c r="PMV28" s="192"/>
      <c r="PMW28" s="192"/>
      <c r="PMX28" s="192"/>
      <c r="PMY28" s="192"/>
      <c r="PMZ28" s="192"/>
      <c r="PNA28" s="192"/>
      <c r="PNB28" s="192"/>
      <c r="PNC28" s="192"/>
      <c r="PND28" s="192"/>
      <c r="PNE28" s="192"/>
      <c r="PNF28" s="192"/>
      <c r="PNG28" s="192"/>
      <c r="PNH28" s="192"/>
      <c r="PNI28" s="192"/>
      <c r="PNJ28" s="192"/>
      <c r="PNK28" s="192"/>
      <c r="PNL28" s="192"/>
      <c r="PNM28" s="192"/>
      <c r="PNN28" s="192"/>
      <c r="PNO28" s="192"/>
      <c r="PNP28" s="192"/>
      <c r="PNQ28" s="192"/>
      <c r="PNR28" s="192"/>
      <c r="PNS28" s="192"/>
      <c r="PNT28" s="192"/>
      <c r="PNU28" s="192"/>
      <c r="PNV28" s="192"/>
      <c r="PNW28" s="192"/>
      <c r="PNX28" s="192"/>
      <c r="PNY28" s="192"/>
      <c r="PNZ28" s="192"/>
      <c r="POA28" s="192"/>
      <c r="POB28" s="192"/>
      <c r="POC28" s="192"/>
      <c r="POD28" s="192"/>
      <c r="POE28" s="192"/>
      <c r="POF28" s="192"/>
      <c r="POG28" s="192"/>
      <c r="POH28" s="192"/>
      <c r="POI28" s="192"/>
      <c r="POJ28" s="192"/>
      <c r="POK28" s="192"/>
      <c r="POL28" s="192"/>
      <c r="POM28" s="192"/>
      <c r="PON28" s="192"/>
      <c r="POO28" s="192"/>
      <c r="POP28" s="192"/>
      <c r="POQ28" s="192"/>
      <c r="POR28" s="192"/>
      <c r="POS28" s="192"/>
      <c r="POT28" s="192"/>
      <c r="POU28" s="192"/>
      <c r="POV28" s="192"/>
      <c r="POW28" s="192"/>
      <c r="POX28" s="192"/>
      <c r="POY28" s="192"/>
      <c r="POZ28" s="192"/>
      <c r="PPA28" s="192"/>
      <c r="PPB28" s="192"/>
      <c r="PPC28" s="192"/>
      <c r="PPD28" s="192"/>
      <c r="PPE28" s="192"/>
      <c r="PPF28" s="192"/>
      <c r="PPG28" s="192"/>
      <c r="PPH28" s="192"/>
      <c r="PPI28" s="192"/>
      <c r="PPJ28" s="192"/>
      <c r="PPK28" s="192"/>
      <c r="PPL28" s="192"/>
      <c r="PPM28" s="192"/>
      <c r="PPN28" s="192"/>
      <c r="PPO28" s="192"/>
      <c r="PPP28" s="192"/>
      <c r="PPQ28" s="192"/>
      <c r="PPR28" s="192"/>
      <c r="PPS28" s="192"/>
      <c r="PPT28" s="192"/>
      <c r="PPU28" s="192"/>
      <c r="PPV28" s="192"/>
      <c r="PPW28" s="192"/>
      <c r="PPX28" s="192"/>
      <c r="PPY28" s="192"/>
      <c r="PPZ28" s="192"/>
      <c r="PQA28" s="192"/>
      <c r="PQB28" s="192"/>
      <c r="PQC28" s="192"/>
      <c r="PQD28" s="192"/>
      <c r="PQE28" s="192"/>
      <c r="PQF28" s="192"/>
      <c r="PQG28" s="192"/>
      <c r="PQH28" s="192"/>
      <c r="PQI28" s="192"/>
      <c r="PQJ28" s="192"/>
      <c r="PQK28" s="192"/>
      <c r="PQL28" s="192"/>
      <c r="PQM28" s="192"/>
      <c r="PQN28" s="192"/>
      <c r="PQO28" s="192"/>
      <c r="PQP28" s="192"/>
      <c r="PQQ28" s="192"/>
      <c r="PQR28" s="192"/>
      <c r="PQS28" s="192"/>
      <c r="PQT28" s="192"/>
      <c r="PQU28" s="192"/>
      <c r="PQV28" s="192"/>
      <c r="PQW28" s="192"/>
      <c r="PQX28" s="192"/>
      <c r="PQY28" s="192"/>
      <c r="PQZ28" s="192"/>
      <c r="PRA28" s="192"/>
      <c r="PRB28" s="192"/>
      <c r="PRC28" s="192"/>
      <c r="PRD28" s="192"/>
      <c r="PRE28" s="192"/>
      <c r="PRF28" s="192"/>
      <c r="PRG28" s="192"/>
      <c r="PRH28" s="192"/>
      <c r="PRI28" s="192"/>
      <c r="PRJ28" s="192"/>
      <c r="PRK28" s="192"/>
      <c r="PRL28" s="192"/>
      <c r="PRM28" s="192"/>
      <c r="PRN28" s="192"/>
      <c r="PRO28" s="192"/>
      <c r="PRP28" s="192"/>
      <c r="PRQ28" s="192"/>
      <c r="PRR28" s="192"/>
      <c r="PRS28" s="192"/>
      <c r="PRT28" s="192"/>
      <c r="PRU28" s="192"/>
      <c r="PRV28" s="192"/>
      <c r="PRW28" s="192"/>
      <c r="PRX28" s="192"/>
      <c r="PRY28" s="192"/>
      <c r="PRZ28" s="192"/>
      <c r="PSA28" s="192"/>
      <c r="PSB28" s="192"/>
      <c r="PSC28" s="192"/>
      <c r="PSD28" s="192"/>
      <c r="PSE28" s="192"/>
      <c r="PSF28" s="192"/>
      <c r="PSG28" s="192"/>
      <c r="PSH28" s="192"/>
      <c r="PSI28" s="192"/>
      <c r="PSJ28" s="192"/>
      <c r="PSK28" s="192"/>
      <c r="PSL28" s="192"/>
      <c r="PSM28" s="192"/>
      <c r="PSN28" s="192"/>
      <c r="PSO28" s="192"/>
      <c r="PSP28" s="192"/>
      <c r="PSQ28" s="192"/>
      <c r="PSR28" s="192"/>
      <c r="PSS28" s="192"/>
      <c r="PST28" s="192"/>
      <c r="PSU28" s="192"/>
      <c r="PSV28" s="192"/>
      <c r="PSW28" s="192"/>
      <c r="PSX28" s="192"/>
      <c r="PSY28" s="192"/>
      <c r="PSZ28" s="192"/>
      <c r="PTA28" s="192"/>
      <c r="PTB28" s="192"/>
      <c r="PTC28" s="192"/>
      <c r="PTD28" s="192"/>
      <c r="PTE28" s="192"/>
      <c r="PTF28" s="192"/>
      <c r="PTG28" s="192"/>
      <c r="PTH28" s="192"/>
      <c r="PTI28" s="192"/>
      <c r="PTJ28" s="192"/>
      <c r="PTK28" s="192"/>
      <c r="PTL28" s="192"/>
      <c r="PTM28" s="192"/>
      <c r="PTN28" s="192"/>
      <c r="PTO28" s="192"/>
      <c r="PTP28" s="192"/>
      <c r="PTQ28" s="192"/>
      <c r="PTR28" s="192"/>
      <c r="PTS28" s="192"/>
      <c r="PTT28" s="192"/>
      <c r="PTU28" s="192"/>
      <c r="PTV28" s="192"/>
      <c r="PTW28" s="192"/>
      <c r="PTX28" s="192"/>
      <c r="PTY28" s="192"/>
      <c r="PTZ28" s="192"/>
      <c r="PUA28" s="192"/>
      <c r="PUB28" s="192"/>
      <c r="PUC28" s="192"/>
      <c r="PUD28" s="192"/>
      <c r="PUE28" s="192"/>
      <c r="PUF28" s="192"/>
      <c r="PUG28" s="192"/>
      <c r="PUH28" s="192"/>
      <c r="PUI28" s="192"/>
      <c r="PUJ28" s="192"/>
      <c r="PUK28" s="192"/>
      <c r="PUL28" s="192"/>
      <c r="PUM28" s="192"/>
      <c r="PUN28" s="192"/>
      <c r="PUO28" s="192"/>
      <c r="PUP28" s="192"/>
      <c r="PUQ28" s="192"/>
      <c r="PUR28" s="192"/>
      <c r="PUS28" s="192"/>
      <c r="PUT28" s="192"/>
      <c r="PUU28" s="192"/>
      <c r="PUV28" s="192"/>
      <c r="PUW28" s="192"/>
      <c r="PUX28" s="192"/>
      <c r="PUY28" s="192"/>
      <c r="PUZ28" s="192"/>
      <c r="PVA28" s="192"/>
      <c r="PVB28" s="192"/>
      <c r="PVC28" s="192"/>
      <c r="PVD28" s="192"/>
      <c r="PVE28" s="192"/>
      <c r="PVF28" s="192"/>
      <c r="PVG28" s="192"/>
      <c r="PVH28" s="192"/>
      <c r="PVI28" s="192"/>
      <c r="PVJ28" s="192"/>
      <c r="PVK28" s="192"/>
      <c r="PVL28" s="192"/>
      <c r="PVM28" s="192"/>
      <c r="PVN28" s="192"/>
      <c r="PVO28" s="192"/>
      <c r="PVP28" s="192"/>
      <c r="PVQ28" s="192"/>
      <c r="PVR28" s="192"/>
      <c r="PVS28" s="192"/>
      <c r="PVT28" s="192"/>
      <c r="PVU28" s="192"/>
      <c r="PVV28" s="192"/>
      <c r="PVW28" s="192"/>
      <c r="PVX28" s="192"/>
      <c r="PVY28" s="192"/>
      <c r="PVZ28" s="192"/>
      <c r="PWA28" s="192"/>
      <c r="PWB28" s="192"/>
      <c r="PWC28" s="192"/>
      <c r="PWD28" s="192"/>
      <c r="PWE28" s="192"/>
      <c r="PWF28" s="192"/>
      <c r="PWG28" s="192"/>
      <c r="PWH28" s="192"/>
      <c r="PWI28" s="192"/>
      <c r="PWJ28" s="192"/>
      <c r="PWK28" s="192"/>
      <c r="PWL28" s="192"/>
      <c r="PWM28" s="192"/>
      <c r="PWN28" s="192"/>
      <c r="PWO28" s="192"/>
      <c r="PWP28" s="192"/>
      <c r="PWQ28" s="192"/>
      <c r="PWR28" s="192"/>
      <c r="PWS28" s="192"/>
      <c r="PWT28" s="192"/>
      <c r="PWU28" s="192"/>
      <c r="PWV28" s="192"/>
      <c r="PWW28" s="192"/>
      <c r="PWX28" s="192"/>
      <c r="PWY28" s="192"/>
      <c r="PWZ28" s="192"/>
      <c r="PXA28" s="192"/>
      <c r="PXB28" s="192"/>
      <c r="PXC28" s="192"/>
      <c r="PXD28" s="192"/>
      <c r="PXE28" s="192"/>
      <c r="PXF28" s="192"/>
      <c r="PXG28" s="192"/>
      <c r="PXH28" s="192"/>
      <c r="PXI28" s="192"/>
      <c r="PXJ28" s="192"/>
      <c r="PXK28" s="192"/>
      <c r="PXL28" s="192"/>
      <c r="PXM28" s="192"/>
      <c r="PXN28" s="192"/>
      <c r="PXO28" s="192"/>
      <c r="PXP28" s="192"/>
      <c r="PXQ28" s="192"/>
      <c r="PXR28" s="192"/>
      <c r="PXS28" s="192"/>
      <c r="PXT28" s="192"/>
      <c r="PXU28" s="192"/>
      <c r="PXV28" s="192"/>
      <c r="PXW28" s="192"/>
      <c r="PXX28" s="192"/>
      <c r="PXY28" s="192"/>
      <c r="PXZ28" s="192"/>
      <c r="PYA28" s="192"/>
      <c r="PYB28" s="192"/>
      <c r="PYC28" s="192"/>
      <c r="PYD28" s="192"/>
      <c r="PYE28" s="192"/>
      <c r="PYF28" s="192"/>
      <c r="PYG28" s="192"/>
      <c r="PYH28" s="192"/>
      <c r="PYI28" s="192"/>
      <c r="PYJ28" s="192"/>
      <c r="PYK28" s="192"/>
      <c r="PYL28" s="192"/>
      <c r="PYM28" s="192"/>
      <c r="PYN28" s="192"/>
      <c r="PYO28" s="192"/>
      <c r="PYP28" s="192"/>
      <c r="PYQ28" s="192"/>
      <c r="PYR28" s="192"/>
      <c r="PYS28" s="192"/>
      <c r="PYT28" s="192"/>
      <c r="PYU28" s="192"/>
      <c r="PYV28" s="192"/>
      <c r="PYW28" s="192"/>
      <c r="PYX28" s="192"/>
      <c r="PYY28" s="192"/>
      <c r="PYZ28" s="192"/>
      <c r="PZA28" s="192"/>
      <c r="PZB28" s="192"/>
      <c r="PZC28" s="192"/>
      <c r="PZD28" s="192"/>
      <c r="PZE28" s="192"/>
      <c r="PZF28" s="192"/>
      <c r="PZG28" s="192"/>
      <c r="PZH28" s="192"/>
      <c r="PZI28" s="192"/>
      <c r="PZJ28" s="192"/>
      <c r="PZK28" s="192"/>
      <c r="PZL28" s="192"/>
      <c r="PZM28" s="192"/>
      <c r="PZN28" s="192"/>
      <c r="PZO28" s="192"/>
      <c r="PZP28" s="192"/>
      <c r="PZQ28" s="192"/>
      <c r="PZR28" s="192"/>
      <c r="PZS28" s="192"/>
      <c r="PZT28" s="192"/>
      <c r="PZU28" s="192"/>
      <c r="PZV28" s="192"/>
      <c r="PZW28" s="192"/>
      <c r="PZX28" s="192"/>
      <c r="PZY28" s="192"/>
      <c r="PZZ28" s="192"/>
      <c r="QAA28" s="192"/>
      <c r="QAB28" s="192"/>
      <c r="QAC28" s="192"/>
      <c r="QAD28" s="192"/>
      <c r="QAE28" s="192"/>
      <c r="QAF28" s="192"/>
      <c r="QAG28" s="192"/>
      <c r="QAH28" s="192"/>
      <c r="QAI28" s="192"/>
      <c r="QAJ28" s="192"/>
      <c r="QAK28" s="192"/>
      <c r="QAL28" s="192"/>
      <c r="QAM28" s="192"/>
      <c r="QAN28" s="192"/>
      <c r="QAO28" s="192"/>
      <c r="QAP28" s="192"/>
      <c r="QAQ28" s="192"/>
      <c r="QAR28" s="192"/>
      <c r="QAS28" s="192"/>
      <c r="QAT28" s="192"/>
      <c r="QAU28" s="192"/>
      <c r="QAV28" s="192"/>
      <c r="QAW28" s="192"/>
      <c r="QAX28" s="192"/>
      <c r="QAY28" s="192"/>
      <c r="QAZ28" s="192"/>
      <c r="QBA28" s="192"/>
      <c r="QBB28" s="192"/>
      <c r="QBC28" s="192"/>
      <c r="QBD28" s="192"/>
      <c r="QBE28" s="192"/>
      <c r="QBF28" s="192"/>
      <c r="QBG28" s="192"/>
      <c r="QBH28" s="192"/>
      <c r="QBI28" s="192"/>
      <c r="QBJ28" s="192"/>
      <c r="QBK28" s="192"/>
      <c r="QBL28" s="192"/>
      <c r="QBM28" s="192"/>
      <c r="QBN28" s="192"/>
      <c r="QBO28" s="192"/>
      <c r="QBP28" s="192"/>
      <c r="QBQ28" s="192"/>
      <c r="QBR28" s="192"/>
      <c r="QBS28" s="192"/>
      <c r="QBT28" s="192"/>
      <c r="QBU28" s="192"/>
      <c r="QBV28" s="192"/>
      <c r="QBW28" s="192"/>
      <c r="QBX28" s="192"/>
      <c r="QBY28" s="192"/>
      <c r="QBZ28" s="192"/>
      <c r="QCA28" s="192"/>
      <c r="QCB28" s="192"/>
      <c r="QCC28" s="192"/>
      <c r="QCD28" s="192"/>
      <c r="QCE28" s="192"/>
      <c r="QCF28" s="192"/>
      <c r="QCG28" s="192"/>
      <c r="QCH28" s="192"/>
      <c r="QCI28" s="192"/>
      <c r="QCJ28" s="192"/>
      <c r="QCK28" s="192"/>
      <c r="QCL28" s="192"/>
      <c r="QCM28" s="192"/>
      <c r="QCN28" s="192"/>
      <c r="QCO28" s="192"/>
      <c r="QCP28" s="192"/>
      <c r="QCQ28" s="192"/>
      <c r="QCR28" s="192"/>
      <c r="QCS28" s="192"/>
      <c r="QCT28" s="192"/>
      <c r="QCU28" s="192"/>
      <c r="QCV28" s="192"/>
      <c r="QCW28" s="192"/>
      <c r="QCX28" s="192"/>
      <c r="QCY28" s="192"/>
      <c r="QCZ28" s="192"/>
      <c r="QDA28" s="192"/>
      <c r="QDB28" s="192"/>
      <c r="QDC28" s="192"/>
      <c r="QDD28" s="192"/>
      <c r="QDE28" s="192"/>
      <c r="QDF28" s="192"/>
      <c r="QDG28" s="192"/>
      <c r="QDH28" s="192"/>
      <c r="QDI28" s="192"/>
      <c r="QDJ28" s="192"/>
      <c r="QDK28" s="192"/>
      <c r="QDL28" s="192"/>
      <c r="QDM28" s="192"/>
      <c r="QDN28" s="192"/>
      <c r="QDO28" s="192"/>
      <c r="QDP28" s="192"/>
      <c r="QDQ28" s="192"/>
      <c r="QDR28" s="192"/>
      <c r="QDS28" s="192"/>
      <c r="QDT28" s="192"/>
      <c r="QDU28" s="192"/>
      <c r="QDV28" s="192"/>
      <c r="QDW28" s="192"/>
      <c r="QDX28" s="192"/>
      <c r="QDY28" s="192"/>
      <c r="QDZ28" s="192"/>
      <c r="QEA28" s="192"/>
      <c r="QEB28" s="192"/>
      <c r="QEC28" s="192"/>
      <c r="QED28" s="192"/>
      <c r="QEE28" s="192"/>
      <c r="QEF28" s="192"/>
      <c r="QEG28" s="192"/>
      <c r="QEH28" s="192"/>
      <c r="QEI28" s="192"/>
      <c r="QEJ28" s="192"/>
      <c r="QEK28" s="192"/>
      <c r="QEL28" s="192"/>
      <c r="QEM28" s="192"/>
      <c r="QEN28" s="192"/>
      <c r="QEO28" s="192"/>
      <c r="QEP28" s="192"/>
      <c r="QEQ28" s="192"/>
      <c r="QER28" s="192"/>
      <c r="QES28" s="192"/>
      <c r="QET28" s="192"/>
      <c r="QEU28" s="192"/>
      <c r="QEV28" s="192"/>
      <c r="QEW28" s="192"/>
      <c r="QEX28" s="192"/>
      <c r="QEY28" s="192"/>
      <c r="QEZ28" s="192"/>
      <c r="QFA28" s="192"/>
      <c r="QFB28" s="192"/>
      <c r="QFC28" s="192"/>
      <c r="QFD28" s="192"/>
      <c r="QFE28" s="192"/>
      <c r="QFF28" s="192"/>
      <c r="QFG28" s="192"/>
      <c r="QFH28" s="192"/>
      <c r="QFI28" s="192"/>
      <c r="QFJ28" s="192"/>
      <c r="QFK28" s="192"/>
      <c r="QFL28" s="192"/>
      <c r="QFM28" s="192"/>
      <c r="QFN28" s="192"/>
      <c r="QFO28" s="192"/>
      <c r="QFP28" s="192"/>
      <c r="QFQ28" s="192"/>
      <c r="QFR28" s="192"/>
      <c r="QFS28" s="192"/>
      <c r="QFT28" s="192"/>
      <c r="QFU28" s="192"/>
      <c r="QFV28" s="192"/>
      <c r="QFW28" s="192"/>
      <c r="QFX28" s="192"/>
      <c r="QFY28" s="192"/>
      <c r="QFZ28" s="192"/>
      <c r="QGA28" s="192"/>
      <c r="QGB28" s="192"/>
      <c r="QGC28" s="192"/>
      <c r="QGD28" s="192"/>
      <c r="QGE28" s="192"/>
      <c r="QGF28" s="192"/>
      <c r="QGG28" s="192"/>
      <c r="QGH28" s="192"/>
      <c r="QGI28" s="192"/>
      <c r="QGJ28" s="192"/>
      <c r="QGK28" s="192"/>
      <c r="QGL28" s="192"/>
      <c r="QGM28" s="192"/>
      <c r="QGN28" s="192"/>
      <c r="QGO28" s="192"/>
      <c r="QGP28" s="192"/>
      <c r="QGQ28" s="192"/>
      <c r="QGR28" s="192"/>
      <c r="QGS28" s="192"/>
      <c r="QGT28" s="192"/>
      <c r="QGU28" s="192"/>
      <c r="QGV28" s="192"/>
      <c r="QGW28" s="192"/>
      <c r="QGX28" s="192"/>
      <c r="QGY28" s="192"/>
      <c r="QGZ28" s="192"/>
      <c r="QHA28" s="192"/>
      <c r="QHB28" s="192"/>
      <c r="QHC28" s="192"/>
      <c r="QHD28" s="192"/>
      <c r="QHE28" s="192"/>
      <c r="QHF28" s="192"/>
      <c r="QHG28" s="192"/>
      <c r="QHH28" s="192"/>
      <c r="QHI28" s="192"/>
      <c r="QHJ28" s="192"/>
      <c r="QHK28" s="192"/>
      <c r="QHL28" s="192"/>
      <c r="QHM28" s="192"/>
      <c r="QHN28" s="192"/>
      <c r="QHO28" s="192"/>
      <c r="QHP28" s="192"/>
      <c r="QHQ28" s="192"/>
      <c r="QHR28" s="192"/>
      <c r="QHS28" s="192"/>
      <c r="QHT28" s="192"/>
      <c r="QHU28" s="192"/>
      <c r="QHV28" s="192"/>
      <c r="QHW28" s="192"/>
      <c r="QHX28" s="192"/>
      <c r="QHY28" s="192"/>
      <c r="QHZ28" s="192"/>
      <c r="QIA28" s="192"/>
      <c r="QIB28" s="192"/>
      <c r="QIC28" s="192"/>
      <c r="QID28" s="192"/>
      <c r="QIE28" s="192"/>
      <c r="QIF28" s="192"/>
      <c r="QIG28" s="192"/>
      <c r="QIH28" s="192"/>
      <c r="QII28" s="192"/>
      <c r="QIJ28" s="192"/>
      <c r="QIK28" s="192"/>
      <c r="QIL28" s="192"/>
      <c r="QIM28" s="192"/>
      <c r="QIN28" s="192"/>
      <c r="QIO28" s="192"/>
      <c r="QIP28" s="192"/>
      <c r="QIQ28" s="192"/>
      <c r="QIR28" s="192"/>
      <c r="QIS28" s="192"/>
      <c r="QIT28" s="192"/>
      <c r="QIU28" s="192"/>
      <c r="QIV28" s="192"/>
      <c r="QIW28" s="192"/>
      <c r="QIX28" s="192"/>
      <c r="QIY28" s="192"/>
      <c r="QIZ28" s="192"/>
      <c r="QJA28" s="192"/>
      <c r="QJB28" s="192"/>
      <c r="QJC28" s="192"/>
      <c r="QJD28" s="192"/>
      <c r="QJE28" s="192"/>
      <c r="QJF28" s="192"/>
      <c r="QJG28" s="192"/>
      <c r="QJH28" s="192"/>
      <c r="QJI28" s="192"/>
      <c r="QJJ28" s="192"/>
      <c r="QJK28" s="192"/>
      <c r="QJL28" s="192"/>
      <c r="QJM28" s="192"/>
      <c r="QJN28" s="192"/>
      <c r="QJO28" s="192"/>
      <c r="QJP28" s="192"/>
      <c r="QJQ28" s="192"/>
      <c r="QJR28" s="192"/>
      <c r="QJS28" s="192"/>
      <c r="QJT28" s="192"/>
      <c r="QJU28" s="192"/>
      <c r="QJV28" s="192"/>
      <c r="QJW28" s="192"/>
      <c r="QJX28" s="192"/>
      <c r="QJY28" s="192"/>
      <c r="QJZ28" s="192"/>
      <c r="QKA28" s="192"/>
      <c r="QKB28" s="192"/>
      <c r="QKC28" s="192"/>
      <c r="QKD28" s="192"/>
      <c r="QKE28" s="192"/>
      <c r="QKF28" s="192"/>
      <c r="QKG28" s="192"/>
      <c r="QKH28" s="192"/>
      <c r="QKI28" s="192"/>
      <c r="QKJ28" s="192"/>
      <c r="QKK28" s="192"/>
      <c r="QKL28" s="192"/>
      <c r="QKM28" s="192"/>
      <c r="QKN28" s="192"/>
      <c r="QKO28" s="192"/>
      <c r="QKP28" s="192"/>
      <c r="QKQ28" s="192"/>
      <c r="QKR28" s="192"/>
      <c r="QKS28" s="192"/>
      <c r="QKT28" s="192"/>
      <c r="QKU28" s="192"/>
      <c r="QKV28" s="192"/>
      <c r="QKW28" s="192"/>
      <c r="QKX28" s="192"/>
      <c r="QKY28" s="192"/>
      <c r="QKZ28" s="192"/>
      <c r="QLA28" s="192"/>
      <c r="QLB28" s="192"/>
      <c r="QLC28" s="192"/>
      <c r="QLD28" s="192"/>
      <c r="QLE28" s="192"/>
      <c r="QLF28" s="192"/>
      <c r="QLG28" s="192"/>
      <c r="QLH28" s="192"/>
      <c r="QLI28" s="192"/>
      <c r="QLJ28" s="192"/>
      <c r="QLK28" s="192"/>
      <c r="QLL28" s="192"/>
      <c r="QLM28" s="192"/>
      <c r="QLN28" s="192"/>
      <c r="QLO28" s="192"/>
      <c r="QLP28" s="192"/>
      <c r="QLQ28" s="192"/>
      <c r="QLR28" s="192"/>
      <c r="QLS28" s="192"/>
      <c r="QLT28" s="192"/>
      <c r="QLU28" s="192"/>
      <c r="QLV28" s="192"/>
      <c r="QLW28" s="192"/>
      <c r="QLX28" s="192"/>
      <c r="QLY28" s="192"/>
      <c r="QLZ28" s="192"/>
      <c r="QMA28" s="192"/>
      <c r="QMB28" s="192"/>
      <c r="QMC28" s="192"/>
      <c r="QMD28" s="192"/>
      <c r="QME28" s="192"/>
      <c r="QMF28" s="192"/>
      <c r="QMG28" s="192"/>
      <c r="QMH28" s="192"/>
      <c r="QMI28" s="192"/>
      <c r="QMJ28" s="192"/>
      <c r="QMK28" s="192"/>
      <c r="QML28" s="192"/>
      <c r="QMM28" s="192"/>
      <c r="QMN28" s="192"/>
      <c r="QMO28" s="192"/>
      <c r="QMP28" s="192"/>
      <c r="QMQ28" s="192"/>
      <c r="QMR28" s="192"/>
      <c r="QMS28" s="192"/>
      <c r="QMT28" s="192"/>
      <c r="QMU28" s="192"/>
      <c r="QMV28" s="192"/>
      <c r="QMW28" s="192"/>
      <c r="QMX28" s="192"/>
      <c r="QMY28" s="192"/>
      <c r="QMZ28" s="192"/>
      <c r="QNA28" s="192"/>
      <c r="QNB28" s="192"/>
      <c r="QNC28" s="192"/>
      <c r="QND28" s="192"/>
      <c r="QNE28" s="192"/>
      <c r="QNF28" s="192"/>
      <c r="QNG28" s="192"/>
      <c r="QNH28" s="192"/>
      <c r="QNI28" s="192"/>
      <c r="QNJ28" s="192"/>
      <c r="QNK28" s="192"/>
      <c r="QNL28" s="192"/>
      <c r="QNM28" s="192"/>
      <c r="QNN28" s="192"/>
      <c r="QNO28" s="192"/>
      <c r="QNP28" s="192"/>
      <c r="QNQ28" s="192"/>
      <c r="QNR28" s="192"/>
      <c r="QNS28" s="192"/>
      <c r="QNT28" s="192"/>
      <c r="QNU28" s="192"/>
      <c r="QNV28" s="192"/>
      <c r="QNW28" s="192"/>
      <c r="QNX28" s="192"/>
      <c r="QNY28" s="192"/>
      <c r="QNZ28" s="192"/>
      <c r="QOA28" s="192"/>
      <c r="QOB28" s="192"/>
      <c r="QOC28" s="192"/>
      <c r="QOD28" s="192"/>
      <c r="QOE28" s="192"/>
      <c r="QOF28" s="192"/>
      <c r="QOG28" s="192"/>
      <c r="QOH28" s="192"/>
      <c r="QOI28" s="192"/>
      <c r="QOJ28" s="192"/>
      <c r="QOK28" s="192"/>
      <c r="QOL28" s="192"/>
      <c r="QOM28" s="192"/>
      <c r="QON28" s="192"/>
      <c r="QOO28" s="192"/>
      <c r="QOP28" s="192"/>
      <c r="QOQ28" s="192"/>
      <c r="QOR28" s="192"/>
      <c r="QOS28" s="192"/>
      <c r="QOT28" s="192"/>
      <c r="QOU28" s="192"/>
      <c r="QOV28" s="192"/>
      <c r="QOW28" s="192"/>
      <c r="QOX28" s="192"/>
      <c r="QOY28" s="192"/>
      <c r="QOZ28" s="192"/>
      <c r="QPA28" s="192"/>
      <c r="QPB28" s="192"/>
      <c r="QPC28" s="192"/>
      <c r="QPD28" s="192"/>
      <c r="QPE28" s="192"/>
      <c r="QPF28" s="192"/>
      <c r="QPG28" s="192"/>
      <c r="QPH28" s="192"/>
      <c r="QPI28" s="192"/>
      <c r="QPJ28" s="192"/>
      <c r="QPK28" s="192"/>
      <c r="QPL28" s="192"/>
      <c r="QPM28" s="192"/>
      <c r="QPN28" s="192"/>
      <c r="QPO28" s="192"/>
      <c r="QPP28" s="192"/>
      <c r="QPQ28" s="192"/>
      <c r="QPR28" s="192"/>
      <c r="QPS28" s="192"/>
      <c r="QPT28" s="192"/>
      <c r="QPU28" s="192"/>
      <c r="QPV28" s="192"/>
      <c r="QPW28" s="192"/>
      <c r="QPX28" s="192"/>
      <c r="QPY28" s="192"/>
      <c r="QPZ28" s="192"/>
      <c r="QQA28" s="192"/>
      <c r="QQB28" s="192"/>
      <c r="QQC28" s="192"/>
      <c r="QQD28" s="192"/>
      <c r="QQE28" s="192"/>
      <c r="QQF28" s="192"/>
      <c r="QQG28" s="192"/>
      <c r="QQH28" s="192"/>
      <c r="QQI28" s="192"/>
      <c r="QQJ28" s="192"/>
      <c r="QQK28" s="192"/>
      <c r="QQL28" s="192"/>
      <c r="QQM28" s="192"/>
      <c r="QQN28" s="192"/>
      <c r="QQO28" s="192"/>
      <c r="QQP28" s="192"/>
      <c r="QQQ28" s="192"/>
      <c r="QQR28" s="192"/>
      <c r="QQS28" s="192"/>
      <c r="QQT28" s="192"/>
      <c r="QQU28" s="192"/>
      <c r="QQV28" s="192"/>
      <c r="QQW28" s="192"/>
      <c r="QQX28" s="192"/>
      <c r="QQY28" s="192"/>
      <c r="QQZ28" s="192"/>
      <c r="QRA28" s="192"/>
      <c r="QRB28" s="192"/>
      <c r="QRC28" s="192"/>
      <c r="QRD28" s="192"/>
      <c r="QRE28" s="192"/>
      <c r="QRF28" s="192"/>
      <c r="QRG28" s="192"/>
      <c r="QRH28" s="192"/>
      <c r="QRI28" s="192"/>
      <c r="QRJ28" s="192"/>
      <c r="QRK28" s="192"/>
      <c r="QRL28" s="192"/>
      <c r="QRM28" s="192"/>
      <c r="QRN28" s="192"/>
      <c r="QRO28" s="192"/>
      <c r="QRP28" s="192"/>
      <c r="QRQ28" s="192"/>
      <c r="QRR28" s="192"/>
      <c r="QRS28" s="192"/>
      <c r="QRT28" s="192"/>
      <c r="QRU28" s="192"/>
      <c r="QRV28" s="192"/>
      <c r="QRW28" s="192"/>
      <c r="QRX28" s="192"/>
      <c r="QRY28" s="192"/>
      <c r="QRZ28" s="192"/>
      <c r="QSA28" s="192"/>
      <c r="QSB28" s="192"/>
      <c r="QSC28" s="192"/>
      <c r="QSD28" s="192"/>
      <c r="QSE28" s="192"/>
      <c r="QSF28" s="192"/>
      <c r="QSG28" s="192"/>
      <c r="QSH28" s="192"/>
      <c r="QSI28" s="192"/>
      <c r="QSJ28" s="192"/>
      <c r="QSK28" s="192"/>
      <c r="QSL28" s="192"/>
      <c r="QSM28" s="192"/>
      <c r="QSN28" s="192"/>
      <c r="QSO28" s="192"/>
      <c r="QSP28" s="192"/>
      <c r="QSQ28" s="192"/>
      <c r="QSR28" s="192"/>
      <c r="QSS28" s="192"/>
      <c r="QST28" s="192"/>
      <c r="QSU28" s="192"/>
      <c r="QSV28" s="192"/>
      <c r="QSW28" s="192"/>
      <c r="QSX28" s="192"/>
      <c r="QSY28" s="192"/>
      <c r="QSZ28" s="192"/>
      <c r="QTA28" s="192"/>
      <c r="QTB28" s="192"/>
      <c r="QTC28" s="192"/>
      <c r="QTD28" s="192"/>
      <c r="QTE28" s="192"/>
      <c r="QTF28" s="192"/>
      <c r="QTG28" s="192"/>
      <c r="QTH28" s="192"/>
      <c r="QTI28" s="192"/>
      <c r="QTJ28" s="192"/>
      <c r="QTK28" s="192"/>
      <c r="QTL28" s="192"/>
      <c r="QTM28" s="192"/>
      <c r="QTN28" s="192"/>
      <c r="QTO28" s="192"/>
      <c r="QTP28" s="192"/>
      <c r="QTQ28" s="192"/>
      <c r="QTR28" s="192"/>
      <c r="QTS28" s="192"/>
      <c r="QTT28" s="192"/>
      <c r="QTU28" s="192"/>
      <c r="QTV28" s="192"/>
      <c r="QTW28" s="192"/>
      <c r="QTX28" s="192"/>
      <c r="QTY28" s="192"/>
      <c r="QTZ28" s="192"/>
      <c r="QUA28" s="192"/>
      <c r="QUB28" s="192"/>
      <c r="QUC28" s="192"/>
      <c r="QUD28" s="192"/>
      <c r="QUE28" s="192"/>
      <c r="QUF28" s="192"/>
      <c r="QUG28" s="192"/>
      <c r="QUH28" s="192"/>
      <c r="QUI28" s="192"/>
      <c r="QUJ28" s="192"/>
      <c r="QUK28" s="192"/>
      <c r="QUL28" s="192"/>
      <c r="QUM28" s="192"/>
      <c r="QUN28" s="192"/>
      <c r="QUO28" s="192"/>
      <c r="QUP28" s="192"/>
      <c r="QUQ28" s="192"/>
      <c r="QUR28" s="192"/>
      <c r="QUS28" s="192"/>
      <c r="QUT28" s="192"/>
      <c r="QUU28" s="192"/>
      <c r="QUV28" s="192"/>
      <c r="QUW28" s="192"/>
      <c r="QUX28" s="192"/>
      <c r="QUY28" s="192"/>
      <c r="QUZ28" s="192"/>
      <c r="QVA28" s="192"/>
      <c r="QVB28" s="192"/>
      <c r="QVC28" s="192"/>
      <c r="QVD28" s="192"/>
      <c r="QVE28" s="192"/>
      <c r="QVF28" s="192"/>
      <c r="QVG28" s="192"/>
      <c r="QVH28" s="192"/>
      <c r="QVI28" s="192"/>
      <c r="QVJ28" s="192"/>
      <c r="QVK28" s="192"/>
      <c r="QVL28" s="192"/>
      <c r="QVM28" s="192"/>
      <c r="QVN28" s="192"/>
      <c r="QVO28" s="192"/>
      <c r="QVP28" s="192"/>
      <c r="QVQ28" s="192"/>
      <c r="QVR28" s="192"/>
      <c r="QVS28" s="192"/>
      <c r="QVT28" s="192"/>
      <c r="QVU28" s="192"/>
      <c r="QVV28" s="192"/>
      <c r="QVW28" s="192"/>
      <c r="QVX28" s="192"/>
      <c r="QVY28" s="192"/>
      <c r="QVZ28" s="192"/>
      <c r="QWA28" s="192"/>
      <c r="QWB28" s="192"/>
      <c r="QWC28" s="192"/>
      <c r="QWD28" s="192"/>
      <c r="QWE28" s="192"/>
      <c r="QWF28" s="192"/>
      <c r="QWG28" s="192"/>
      <c r="QWH28" s="192"/>
      <c r="QWI28" s="192"/>
      <c r="QWJ28" s="192"/>
      <c r="QWK28" s="192"/>
      <c r="QWL28" s="192"/>
      <c r="QWM28" s="192"/>
      <c r="QWN28" s="192"/>
      <c r="QWO28" s="192"/>
      <c r="QWP28" s="192"/>
      <c r="QWQ28" s="192"/>
      <c r="QWR28" s="192"/>
      <c r="QWS28" s="192"/>
      <c r="QWT28" s="192"/>
      <c r="QWU28" s="192"/>
      <c r="QWV28" s="192"/>
      <c r="QWW28" s="192"/>
      <c r="QWX28" s="192"/>
      <c r="QWY28" s="192"/>
      <c r="QWZ28" s="192"/>
      <c r="QXA28" s="192"/>
      <c r="QXB28" s="192"/>
      <c r="QXC28" s="192"/>
      <c r="QXD28" s="192"/>
      <c r="QXE28" s="192"/>
      <c r="QXF28" s="192"/>
      <c r="QXG28" s="192"/>
      <c r="QXH28" s="192"/>
      <c r="QXI28" s="192"/>
      <c r="QXJ28" s="192"/>
      <c r="QXK28" s="192"/>
      <c r="QXL28" s="192"/>
      <c r="QXM28" s="192"/>
      <c r="QXN28" s="192"/>
      <c r="QXO28" s="192"/>
      <c r="QXP28" s="192"/>
      <c r="QXQ28" s="192"/>
      <c r="QXR28" s="192"/>
      <c r="QXS28" s="192"/>
      <c r="QXT28" s="192"/>
      <c r="QXU28" s="192"/>
      <c r="QXV28" s="192"/>
      <c r="QXW28" s="192"/>
      <c r="QXX28" s="192"/>
      <c r="QXY28" s="192"/>
      <c r="QXZ28" s="192"/>
      <c r="QYA28" s="192"/>
      <c r="QYB28" s="192"/>
      <c r="QYC28" s="192"/>
      <c r="QYD28" s="192"/>
      <c r="QYE28" s="192"/>
      <c r="QYF28" s="192"/>
      <c r="QYG28" s="192"/>
      <c r="QYH28" s="192"/>
      <c r="QYI28" s="192"/>
      <c r="QYJ28" s="192"/>
      <c r="QYK28" s="192"/>
      <c r="QYL28" s="192"/>
      <c r="QYM28" s="192"/>
      <c r="QYN28" s="192"/>
      <c r="QYO28" s="192"/>
      <c r="QYP28" s="192"/>
      <c r="QYQ28" s="192"/>
      <c r="QYR28" s="192"/>
      <c r="QYS28" s="192"/>
      <c r="QYT28" s="192"/>
      <c r="QYU28" s="192"/>
      <c r="QYV28" s="192"/>
      <c r="QYW28" s="192"/>
      <c r="QYX28" s="192"/>
      <c r="QYY28" s="192"/>
      <c r="QYZ28" s="192"/>
      <c r="QZA28" s="192"/>
      <c r="QZB28" s="192"/>
      <c r="QZC28" s="192"/>
      <c r="QZD28" s="192"/>
      <c r="QZE28" s="192"/>
      <c r="QZF28" s="192"/>
      <c r="QZG28" s="192"/>
      <c r="QZH28" s="192"/>
      <c r="QZI28" s="192"/>
      <c r="QZJ28" s="192"/>
      <c r="QZK28" s="192"/>
      <c r="QZL28" s="192"/>
      <c r="QZM28" s="192"/>
      <c r="QZN28" s="192"/>
      <c r="QZO28" s="192"/>
      <c r="QZP28" s="192"/>
      <c r="QZQ28" s="192"/>
      <c r="QZR28" s="192"/>
      <c r="QZS28" s="192"/>
      <c r="QZT28" s="192"/>
      <c r="QZU28" s="192"/>
      <c r="QZV28" s="192"/>
      <c r="QZW28" s="192"/>
      <c r="QZX28" s="192"/>
      <c r="QZY28" s="192"/>
      <c r="QZZ28" s="192"/>
      <c r="RAA28" s="192"/>
      <c r="RAB28" s="192"/>
      <c r="RAC28" s="192"/>
      <c r="RAD28" s="192"/>
      <c r="RAE28" s="192"/>
      <c r="RAF28" s="192"/>
      <c r="RAG28" s="192"/>
      <c r="RAH28" s="192"/>
      <c r="RAI28" s="192"/>
      <c r="RAJ28" s="192"/>
      <c r="RAK28" s="192"/>
      <c r="RAL28" s="192"/>
      <c r="RAM28" s="192"/>
      <c r="RAN28" s="192"/>
      <c r="RAO28" s="192"/>
      <c r="RAP28" s="192"/>
      <c r="RAQ28" s="192"/>
      <c r="RAR28" s="192"/>
      <c r="RAS28" s="192"/>
      <c r="RAT28" s="192"/>
      <c r="RAU28" s="192"/>
      <c r="RAV28" s="192"/>
      <c r="RAW28" s="192"/>
      <c r="RAX28" s="192"/>
      <c r="RAY28" s="192"/>
      <c r="RAZ28" s="192"/>
      <c r="RBA28" s="192"/>
      <c r="RBB28" s="192"/>
      <c r="RBC28" s="192"/>
      <c r="RBD28" s="192"/>
      <c r="RBE28" s="192"/>
      <c r="RBF28" s="192"/>
      <c r="RBG28" s="192"/>
      <c r="RBH28" s="192"/>
      <c r="RBI28" s="192"/>
      <c r="RBJ28" s="192"/>
      <c r="RBK28" s="192"/>
      <c r="RBL28" s="192"/>
      <c r="RBM28" s="192"/>
      <c r="RBN28" s="192"/>
      <c r="RBO28" s="192"/>
      <c r="RBP28" s="192"/>
      <c r="RBQ28" s="192"/>
      <c r="RBR28" s="192"/>
      <c r="RBS28" s="192"/>
      <c r="RBT28" s="192"/>
      <c r="RBU28" s="192"/>
      <c r="RBV28" s="192"/>
      <c r="RBW28" s="192"/>
      <c r="RBX28" s="192"/>
      <c r="RBY28" s="192"/>
      <c r="RBZ28" s="192"/>
      <c r="RCA28" s="192"/>
      <c r="RCB28" s="192"/>
      <c r="RCC28" s="192"/>
      <c r="RCD28" s="192"/>
      <c r="RCE28" s="192"/>
      <c r="RCF28" s="192"/>
      <c r="RCG28" s="192"/>
      <c r="RCH28" s="192"/>
      <c r="RCI28" s="192"/>
      <c r="RCJ28" s="192"/>
      <c r="RCK28" s="192"/>
      <c r="RCL28" s="192"/>
      <c r="RCM28" s="192"/>
      <c r="RCN28" s="192"/>
      <c r="RCO28" s="192"/>
      <c r="RCP28" s="192"/>
      <c r="RCQ28" s="192"/>
      <c r="RCR28" s="192"/>
      <c r="RCS28" s="192"/>
      <c r="RCT28" s="192"/>
      <c r="RCU28" s="192"/>
      <c r="RCV28" s="192"/>
      <c r="RCW28" s="192"/>
      <c r="RCX28" s="192"/>
      <c r="RCY28" s="192"/>
      <c r="RCZ28" s="192"/>
      <c r="RDA28" s="192"/>
      <c r="RDB28" s="192"/>
      <c r="RDC28" s="192"/>
      <c r="RDD28" s="192"/>
      <c r="RDE28" s="192"/>
      <c r="RDF28" s="192"/>
      <c r="RDG28" s="192"/>
      <c r="RDH28" s="192"/>
      <c r="RDI28" s="192"/>
      <c r="RDJ28" s="192"/>
      <c r="RDK28" s="192"/>
      <c r="RDL28" s="192"/>
      <c r="RDM28" s="192"/>
      <c r="RDN28" s="192"/>
      <c r="RDO28" s="192"/>
      <c r="RDP28" s="192"/>
      <c r="RDQ28" s="192"/>
      <c r="RDR28" s="192"/>
      <c r="RDS28" s="192"/>
      <c r="RDT28" s="192"/>
      <c r="RDU28" s="192"/>
      <c r="RDV28" s="192"/>
      <c r="RDW28" s="192"/>
      <c r="RDX28" s="192"/>
      <c r="RDY28" s="192"/>
      <c r="RDZ28" s="192"/>
      <c r="REA28" s="192"/>
      <c r="REB28" s="192"/>
      <c r="REC28" s="192"/>
      <c r="RED28" s="192"/>
      <c r="REE28" s="192"/>
      <c r="REF28" s="192"/>
      <c r="REG28" s="192"/>
      <c r="REH28" s="192"/>
      <c r="REI28" s="192"/>
      <c r="REJ28" s="192"/>
      <c r="REK28" s="192"/>
      <c r="REL28" s="192"/>
      <c r="REM28" s="192"/>
      <c r="REN28" s="192"/>
      <c r="REO28" s="192"/>
      <c r="REP28" s="192"/>
      <c r="REQ28" s="192"/>
      <c r="RER28" s="192"/>
      <c r="RES28" s="192"/>
      <c r="RET28" s="192"/>
      <c r="REU28" s="192"/>
      <c r="REV28" s="192"/>
      <c r="REW28" s="192"/>
      <c r="REX28" s="192"/>
      <c r="REY28" s="192"/>
      <c r="REZ28" s="192"/>
      <c r="RFA28" s="192"/>
      <c r="RFB28" s="192"/>
      <c r="RFC28" s="192"/>
      <c r="RFD28" s="192"/>
      <c r="RFE28" s="192"/>
      <c r="RFF28" s="192"/>
      <c r="RFG28" s="192"/>
      <c r="RFH28" s="192"/>
      <c r="RFI28" s="192"/>
      <c r="RFJ28" s="192"/>
      <c r="RFK28" s="192"/>
      <c r="RFL28" s="192"/>
      <c r="RFM28" s="192"/>
      <c r="RFN28" s="192"/>
      <c r="RFO28" s="192"/>
      <c r="RFP28" s="192"/>
      <c r="RFQ28" s="192"/>
      <c r="RFR28" s="192"/>
      <c r="RFS28" s="192"/>
      <c r="RFT28" s="192"/>
      <c r="RFU28" s="192"/>
      <c r="RFV28" s="192"/>
      <c r="RFW28" s="192"/>
      <c r="RFX28" s="192"/>
      <c r="RFY28" s="192"/>
      <c r="RFZ28" s="192"/>
      <c r="RGA28" s="192"/>
      <c r="RGB28" s="192"/>
      <c r="RGC28" s="192"/>
      <c r="RGD28" s="192"/>
      <c r="RGE28" s="192"/>
      <c r="RGF28" s="192"/>
      <c r="RGG28" s="192"/>
      <c r="RGH28" s="192"/>
      <c r="RGI28" s="192"/>
      <c r="RGJ28" s="192"/>
      <c r="RGK28" s="192"/>
      <c r="RGL28" s="192"/>
      <c r="RGM28" s="192"/>
      <c r="RGN28" s="192"/>
      <c r="RGO28" s="192"/>
      <c r="RGP28" s="192"/>
      <c r="RGQ28" s="192"/>
      <c r="RGR28" s="192"/>
      <c r="RGS28" s="192"/>
      <c r="RGT28" s="192"/>
      <c r="RGU28" s="192"/>
      <c r="RGV28" s="192"/>
      <c r="RGW28" s="192"/>
      <c r="RGX28" s="192"/>
      <c r="RGY28" s="192"/>
      <c r="RGZ28" s="192"/>
      <c r="RHA28" s="192"/>
      <c r="RHB28" s="192"/>
      <c r="RHC28" s="192"/>
      <c r="RHD28" s="192"/>
      <c r="RHE28" s="192"/>
      <c r="RHF28" s="192"/>
      <c r="RHG28" s="192"/>
      <c r="RHH28" s="192"/>
      <c r="RHI28" s="192"/>
      <c r="RHJ28" s="192"/>
      <c r="RHK28" s="192"/>
      <c r="RHL28" s="192"/>
      <c r="RHM28" s="192"/>
      <c r="RHN28" s="192"/>
      <c r="RHO28" s="192"/>
      <c r="RHP28" s="192"/>
      <c r="RHQ28" s="192"/>
      <c r="RHR28" s="192"/>
      <c r="RHS28" s="192"/>
      <c r="RHT28" s="192"/>
      <c r="RHU28" s="192"/>
      <c r="RHV28" s="192"/>
      <c r="RHW28" s="192"/>
      <c r="RHX28" s="192"/>
      <c r="RHY28" s="192"/>
      <c r="RHZ28" s="192"/>
      <c r="RIA28" s="192"/>
      <c r="RIB28" s="192"/>
      <c r="RIC28" s="192"/>
      <c r="RID28" s="192"/>
      <c r="RIE28" s="192"/>
      <c r="RIF28" s="192"/>
      <c r="RIG28" s="192"/>
      <c r="RIH28" s="192"/>
      <c r="RII28" s="192"/>
      <c r="RIJ28" s="192"/>
      <c r="RIK28" s="192"/>
      <c r="RIL28" s="192"/>
      <c r="RIM28" s="192"/>
      <c r="RIN28" s="192"/>
      <c r="RIO28" s="192"/>
      <c r="RIP28" s="192"/>
      <c r="RIQ28" s="192"/>
      <c r="RIR28" s="192"/>
      <c r="RIS28" s="192"/>
      <c r="RIT28" s="192"/>
      <c r="RIU28" s="192"/>
      <c r="RIV28" s="192"/>
      <c r="RIW28" s="192"/>
      <c r="RIX28" s="192"/>
      <c r="RIY28" s="192"/>
      <c r="RIZ28" s="192"/>
      <c r="RJA28" s="192"/>
      <c r="RJB28" s="192"/>
      <c r="RJC28" s="192"/>
      <c r="RJD28" s="192"/>
      <c r="RJE28" s="192"/>
      <c r="RJF28" s="192"/>
      <c r="RJG28" s="192"/>
      <c r="RJH28" s="192"/>
      <c r="RJI28" s="192"/>
      <c r="RJJ28" s="192"/>
      <c r="RJK28" s="192"/>
      <c r="RJL28" s="192"/>
      <c r="RJM28" s="192"/>
      <c r="RJN28" s="192"/>
      <c r="RJO28" s="192"/>
      <c r="RJP28" s="192"/>
      <c r="RJQ28" s="192"/>
      <c r="RJR28" s="192"/>
      <c r="RJS28" s="192"/>
      <c r="RJT28" s="192"/>
      <c r="RJU28" s="192"/>
      <c r="RJV28" s="192"/>
      <c r="RJW28" s="192"/>
      <c r="RJX28" s="192"/>
      <c r="RJY28" s="192"/>
      <c r="RJZ28" s="192"/>
      <c r="RKA28" s="192"/>
      <c r="RKB28" s="192"/>
      <c r="RKC28" s="192"/>
      <c r="RKD28" s="192"/>
      <c r="RKE28" s="192"/>
      <c r="RKF28" s="192"/>
      <c r="RKG28" s="192"/>
      <c r="RKH28" s="192"/>
      <c r="RKI28" s="192"/>
      <c r="RKJ28" s="192"/>
      <c r="RKK28" s="192"/>
      <c r="RKL28" s="192"/>
      <c r="RKM28" s="192"/>
      <c r="RKN28" s="192"/>
      <c r="RKO28" s="192"/>
      <c r="RKP28" s="192"/>
      <c r="RKQ28" s="192"/>
      <c r="RKR28" s="192"/>
      <c r="RKS28" s="192"/>
      <c r="RKT28" s="192"/>
      <c r="RKU28" s="192"/>
      <c r="RKV28" s="192"/>
      <c r="RKW28" s="192"/>
      <c r="RKX28" s="192"/>
      <c r="RKY28" s="192"/>
      <c r="RKZ28" s="192"/>
      <c r="RLA28" s="192"/>
      <c r="RLB28" s="192"/>
      <c r="RLC28" s="192"/>
      <c r="RLD28" s="192"/>
      <c r="RLE28" s="192"/>
      <c r="RLF28" s="192"/>
      <c r="RLG28" s="192"/>
      <c r="RLH28" s="192"/>
      <c r="RLI28" s="192"/>
      <c r="RLJ28" s="192"/>
      <c r="RLK28" s="192"/>
      <c r="RLL28" s="192"/>
      <c r="RLM28" s="192"/>
      <c r="RLN28" s="192"/>
      <c r="RLO28" s="192"/>
      <c r="RLP28" s="192"/>
      <c r="RLQ28" s="192"/>
      <c r="RLR28" s="192"/>
      <c r="RLS28" s="192"/>
      <c r="RLT28" s="192"/>
      <c r="RLU28" s="192"/>
      <c r="RLV28" s="192"/>
      <c r="RLW28" s="192"/>
      <c r="RLX28" s="192"/>
      <c r="RLY28" s="192"/>
      <c r="RLZ28" s="192"/>
      <c r="RMA28" s="192"/>
      <c r="RMB28" s="192"/>
      <c r="RMC28" s="192"/>
      <c r="RMD28" s="192"/>
      <c r="RME28" s="192"/>
      <c r="RMF28" s="192"/>
      <c r="RMG28" s="192"/>
      <c r="RMH28" s="192"/>
      <c r="RMI28" s="192"/>
      <c r="RMJ28" s="192"/>
      <c r="RMK28" s="192"/>
      <c r="RML28" s="192"/>
      <c r="RMM28" s="192"/>
      <c r="RMN28" s="192"/>
      <c r="RMO28" s="192"/>
      <c r="RMP28" s="192"/>
      <c r="RMQ28" s="192"/>
      <c r="RMR28" s="192"/>
      <c r="RMS28" s="192"/>
      <c r="RMT28" s="192"/>
      <c r="RMU28" s="192"/>
      <c r="RMV28" s="192"/>
      <c r="RMW28" s="192"/>
      <c r="RMX28" s="192"/>
      <c r="RMY28" s="192"/>
      <c r="RMZ28" s="192"/>
      <c r="RNA28" s="192"/>
      <c r="RNB28" s="192"/>
      <c r="RNC28" s="192"/>
      <c r="RND28" s="192"/>
      <c r="RNE28" s="192"/>
      <c r="RNF28" s="192"/>
      <c r="RNG28" s="192"/>
      <c r="RNH28" s="192"/>
      <c r="RNI28" s="192"/>
      <c r="RNJ28" s="192"/>
      <c r="RNK28" s="192"/>
      <c r="RNL28" s="192"/>
      <c r="RNM28" s="192"/>
      <c r="RNN28" s="192"/>
      <c r="RNO28" s="192"/>
      <c r="RNP28" s="192"/>
      <c r="RNQ28" s="192"/>
      <c r="RNR28" s="192"/>
      <c r="RNS28" s="192"/>
      <c r="RNT28" s="192"/>
      <c r="RNU28" s="192"/>
      <c r="RNV28" s="192"/>
      <c r="RNW28" s="192"/>
      <c r="RNX28" s="192"/>
      <c r="RNY28" s="192"/>
      <c r="RNZ28" s="192"/>
      <c r="ROA28" s="192"/>
      <c r="ROB28" s="192"/>
      <c r="ROC28" s="192"/>
      <c r="ROD28" s="192"/>
      <c r="ROE28" s="192"/>
      <c r="ROF28" s="192"/>
      <c r="ROG28" s="192"/>
      <c r="ROH28" s="192"/>
      <c r="ROI28" s="192"/>
      <c r="ROJ28" s="192"/>
      <c r="ROK28" s="192"/>
      <c r="ROL28" s="192"/>
      <c r="ROM28" s="192"/>
      <c r="RON28" s="192"/>
      <c r="ROO28" s="192"/>
      <c r="ROP28" s="192"/>
      <c r="ROQ28" s="192"/>
      <c r="ROR28" s="192"/>
      <c r="ROS28" s="192"/>
      <c r="ROT28" s="192"/>
      <c r="ROU28" s="192"/>
      <c r="ROV28" s="192"/>
      <c r="ROW28" s="192"/>
      <c r="ROX28" s="192"/>
      <c r="ROY28" s="192"/>
      <c r="ROZ28" s="192"/>
      <c r="RPA28" s="192"/>
      <c r="RPB28" s="192"/>
      <c r="RPC28" s="192"/>
      <c r="RPD28" s="192"/>
      <c r="RPE28" s="192"/>
      <c r="RPF28" s="192"/>
      <c r="RPG28" s="192"/>
      <c r="RPH28" s="192"/>
      <c r="RPI28" s="192"/>
      <c r="RPJ28" s="192"/>
      <c r="RPK28" s="192"/>
      <c r="RPL28" s="192"/>
      <c r="RPM28" s="192"/>
      <c r="RPN28" s="192"/>
      <c r="RPO28" s="192"/>
      <c r="RPP28" s="192"/>
      <c r="RPQ28" s="192"/>
      <c r="RPR28" s="192"/>
      <c r="RPS28" s="192"/>
      <c r="RPT28" s="192"/>
      <c r="RPU28" s="192"/>
      <c r="RPV28" s="192"/>
      <c r="RPW28" s="192"/>
      <c r="RPX28" s="192"/>
      <c r="RPY28" s="192"/>
      <c r="RPZ28" s="192"/>
      <c r="RQA28" s="192"/>
      <c r="RQB28" s="192"/>
      <c r="RQC28" s="192"/>
      <c r="RQD28" s="192"/>
      <c r="RQE28" s="192"/>
      <c r="RQF28" s="192"/>
      <c r="RQG28" s="192"/>
      <c r="RQH28" s="192"/>
      <c r="RQI28" s="192"/>
      <c r="RQJ28" s="192"/>
      <c r="RQK28" s="192"/>
      <c r="RQL28" s="192"/>
      <c r="RQM28" s="192"/>
      <c r="RQN28" s="192"/>
      <c r="RQO28" s="192"/>
      <c r="RQP28" s="192"/>
      <c r="RQQ28" s="192"/>
      <c r="RQR28" s="192"/>
      <c r="RQS28" s="192"/>
      <c r="RQT28" s="192"/>
      <c r="RQU28" s="192"/>
      <c r="RQV28" s="192"/>
      <c r="RQW28" s="192"/>
      <c r="RQX28" s="192"/>
      <c r="RQY28" s="192"/>
      <c r="RQZ28" s="192"/>
      <c r="RRA28" s="192"/>
      <c r="RRB28" s="192"/>
      <c r="RRC28" s="192"/>
      <c r="RRD28" s="192"/>
      <c r="RRE28" s="192"/>
      <c r="RRF28" s="192"/>
      <c r="RRG28" s="192"/>
      <c r="RRH28" s="192"/>
      <c r="RRI28" s="192"/>
      <c r="RRJ28" s="192"/>
      <c r="RRK28" s="192"/>
      <c r="RRL28" s="192"/>
      <c r="RRM28" s="192"/>
      <c r="RRN28" s="192"/>
      <c r="RRO28" s="192"/>
      <c r="RRP28" s="192"/>
      <c r="RRQ28" s="192"/>
      <c r="RRR28" s="192"/>
      <c r="RRS28" s="192"/>
      <c r="RRT28" s="192"/>
      <c r="RRU28" s="192"/>
      <c r="RRV28" s="192"/>
      <c r="RRW28" s="192"/>
      <c r="RRX28" s="192"/>
      <c r="RRY28" s="192"/>
      <c r="RRZ28" s="192"/>
      <c r="RSA28" s="192"/>
      <c r="RSB28" s="192"/>
      <c r="RSC28" s="192"/>
      <c r="RSD28" s="192"/>
      <c r="RSE28" s="192"/>
      <c r="RSF28" s="192"/>
      <c r="RSG28" s="192"/>
      <c r="RSH28" s="192"/>
      <c r="RSI28" s="192"/>
      <c r="RSJ28" s="192"/>
      <c r="RSK28" s="192"/>
      <c r="RSL28" s="192"/>
      <c r="RSM28" s="192"/>
      <c r="RSN28" s="192"/>
      <c r="RSO28" s="192"/>
      <c r="RSP28" s="192"/>
      <c r="RSQ28" s="192"/>
      <c r="RSR28" s="192"/>
      <c r="RSS28" s="192"/>
      <c r="RST28" s="192"/>
      <c r="RSU28" s="192"/>
      <c r="RSV28" s="192"/>
      <c r="RSW28" s="192"/>
      <c r="RSX28" s="192"/>
      <c r="RSY28" s="192"/>
      <c r="RSZ28" s="192"/>
      <c r="RTA28" s="192"/>
      <c r="RTB28" s="192"/>
      <c r="RTC28" s="192"/>
      <c r="RTD28" s="192"/>
      <c r="RTE28" s="192"/>
      <c r="RTF28" s="192"/>
      <c r="RTG28" s="192"/>
      <c r="RTH28" s="192"/>
      <c r="RTI28" s="192"/>
      <c r="RTJ28" s="192"/>
      <c r="RTK28" s="192"/>
      <c r="RTL28" s="192"/>
      <c r="RTM28" s="192"/>
      <c r="RTN28" s="192"/>
      <c r="RTO28" s="192"/>
      <c r="RTP28" s="192"/>
      <c r="RTQ28" s="192"/>
      <c r="RTR28" s="192"/>
      <c r="RTS28" s="192"/>
      <c r="RTT28" s="192"/>
      <c r="RTU28" s="192"/>
      <c r="RTV28" s="192"/>
      <c r="RTW28" s="192"/>
      <c r="RTX28" s="192"/>
      <c r="RTY28" s="192"/>
      <c r="RTZ28" s="192"/>
      <c r="RUA28" s="192"/>
      <c r="RUB28" s="192"/>
      <c r="RUC28" s="192"/>
      <c r="RUD28" s="192"/>
      <c r="RUE28" s="192"/>
      <c r="RUF28" s="192"/>
      <c r="RUG28" s="192"/>
      <c r="RUH28" s="192"/>
      <c r="RUI28" s="192"/>
      <c r="RUJ28" s="192"/>
      <c r="RUK28" s="192"/>
      <c r="RUL28" s="192"/>
      <c r="RUM28" s="192"/>
      <c r="RUN28" s="192"/>
      <c r="RUO28" s="192"/>
      <c r="RUP28" s="192"/>
      <c r="RUQ28" s="192"/>
      <c r="RUR28" s="192"/>
      <c r="RUS28" s="192"/>
      <c r="RUT28" s="192"/>
      <c r="RUU28" s="192"/>
      <c r="RUV28" s="192"/>
      <c r="RUW28" s="192"/>
      <c r="RUX28" s="192"/>
      <c r="RUY28" s="192"/>
      <c r="RUZ28" s="192"/>
      <c r="RVA28" s="192"/>
      <c r="RVB28" s="192"/>
      <c r="RVC28" s="192"/>
      <c r="RVD28" s="192"/>
      <c r="RVE28" s="192"/>
      <c r="RVF28" s="192"/>
      <c r="RVG28" s="192"/>
      <c r="RVH28" s="192"/>
      <c r="RVI28" s="192"/>
      <c r="RVJ28" s="192"/>
      <c r="RVK28" s="192"/>
      <c r="RVL28" s="192"/>
      <c r="RVM28" s="192"/>
      <c r="RVN28" s="192"/>
      <c r="RVO28" s="192"/>
      <c r="RVP28" s="192"/>
      <c r="RVQ28" s="192"/>
      <c r="RVR28" s="192"/>
      <c r="RVS28" s="192"/>
      <c r="RVT28" s="192"/>
      <c r="RVU28" s="192"/>
      <c r="RVV28" s="192"/>
      <c r="RVW28" s="192"/>
      <c r="RVX28" s="192"/>
      <c r="RVY28" s="192"/>
      <c r="RVZ28" s="192"/>
      <c r="RWA28" s="192"/>
      <c r="RWB28" s="192"/>
      <c r="RWC28" s="192"/>
      <c r="RWD28" s="192"/>
      <c r="RWE28" s="192"/>
      <c r="RWF28" s="192"/>
      <c r="RWG28" s="192"/>
      <c r="RWH28" s="192"/>
      <c r="RWI28" s="192"/>
      <c r="RWJ28" s="192"/>
      <c r="RWK28" s="192"/>
      <c r="RWL28" s="192"/>
      <c r="RWM28" s="192"/>
      <c r="RWN28" s="192"/>
      <c r="RWO28" s="192"/>
      <c r="RWP28" s="192"/>
      <c r="RWQ28" s="192"/>
      <c r="RWR28" s="192"/>
      <c r="RWS28" s="192"/>
      <c r="RWT28" s="192"/>
      <c r="RWU28" s="192"/>
      <c r="RWV28" s="192"/>
      <c r="RWW28" s="192"/>
      <c r="RWX28" s="192"/>
      <c r="RWY28" s="192"/>
      <c r="RWZ28" s="192"/>
      <c r="RXA28" s="192"/>
      <c r="RXB28" s="192"/>
      <c r="RXC28" s="192"/>
      <c r="RXD28" s="192"/>
      <c r="RXE28" s="192"/>
      <c r="RXF28" s="192"/>
      <c r="RXG28" s="192"/>
      <c r="RXH28" s="192"/>
      <c r="RXI28" s="192"/>
      <c r="RXJ28" s="192"/>
      <c r="RXK28" s="192"/>
      <c r="RXL28" s="192"/>
      <c r="RXM28" s="192"/>
      <c r="RXN28" s="192"/>
      <c r="RXO28" s="192"/>
      <c r="RXP28" s="192"/>
      <c r="RXQ28" s="192"/>
      <c r="RXR28" s="192"/>
      <c r="RXS28" s="192"/>
      <c r="RXT28" s="192"/>
      <c r="RXU28" s="192"/>
      <c r="RXV28" s="192"/>
      <c r="RXW28" s="192"/>
      <c r="RXX28" s="192"/>
      <c r="RXY28" s="192"/>
      <c r="RXZ28" s="192"/>
      <c r="RYA28" s="192"/>
      <c r="RYB28" s="192"/>
      <c r="RYC28" s="192"/>
      <c r="RYD28" s="192"/>
      <c r="RYE28" s="192"/>
      <c r="RYF28" s="192"/>
      <c r="RYG28" s="192"/>
      <c r="RYH28" s="192"/>
      <c r="RYI28" s="192"/>
      <c r="RYJ28" s="192"/>
      <c r="RYK28" s="192"/>
      <c r="RYL28" s="192"/>
      <c r="RYM28" s="192"/>
      <c r="RYN28" s="192"/>
      <c r="RYO28" s="192"/>
      <c r="RYP28" s="192"/>
      <c r="RYQ28" s="192"/>
      <c r="RYR28" s="192"/>
      <c r="RYS28" s="192"/>
      <c r="RYT28" s="192"/>
      <c r="RYU28" s="192"/>
      <c r="RYV28" s="192"/>
      <c r="RYW28" s="192"/>
      <c r="RYX28" s="192"/>
      <c r="RYY28" s="192"/>
      <c r="RYZ28" s="192"/>
      <c r="RZA28" s="192"/>
      <c r="RZB28" s="192"/>
      <c r="RZC28" s="192"/>
      <c r="RZD28" s="192"/>
      <c r="RZE28" s="192"/>
      <c r="RZF28" s="192"/>
      <c r="RZG28" s="192"/>
      <c r="RZH28" s="192"/>
      <c r="RZI28" s="192"/>
      <c r="RZJ28" s="192"/>
      <c r="RZK28" s="192"/>
      <c r="RZL28" s="192"/>
      <c r="RZM28" s="192"/>
      <c r="RZN28" s="192"/>
      <c r="RZO28" s="192"/>
      <c r="RZP28" s="192"/>
      <c r="RZQ28" s="192"/>
      <c r="RZR28" s="192"/>
      <c r="RZS28" s="192"/>
      <c r="RZT28" s="192"/>
      <c r="RZU28" s="192"/>
      <c r="RZV28" s="192"/>
      <c r="RZW28" s="192"/>
      <c r="RZX28" s="192"/>
      <c r="RZY28" s="192"/>
      <c r="RZZ28" s="192"/>
      <c r="SAA28" s="192"/>
      <c r="SAB28" s="192"/>
      <c r="SAC28" s="192"/>
      <c r="SAD28" s="192"/>
      <c r="SAE28" s="192"/>
      <c r="SAF28" s="192"/>
      <c r="SAG28" s="192"/>
      <c r="SAH28" s="192"/>
      <c r="SAI28" s="192"/>
      <c r="SAJ28" s="192"/>
      <c r="SAK28" s="192"/>
      <c r="SAL28" s="192"/>
      <c r="SAM28" s="192"/>
      <c r="SAN28" s="192"/>
      <c r="SAO28" s="192"/>
      <c r="SAP28" s="192"/>
      <c r="SAQ28" s="192"/>
      <c r="SAR28" s="192"/>
      <c r="SAS28" s="192"/>
      <c r="SAT28" s="192"/>
      <c r="SAU28" s="192"/>
      <c r="SAV28" s="192"/>
      <c r="SAW28" s="192"/>
      <c r="SAX28" s="192"/>
      <c r="SAY28" s="192"/>
      <c r="SAZ28" s="192"/>
      <c r="SBA28" s="192"/>
      <c r="SBB28" s="192"/>
      <c r="SBC28" s="192"/>
      <c r="SBD28" s="192"/>
      <c r="SBE28" s="192"/>
      <c r="SBF28" s="192"/>
      <c r="SBG28" s="192"/>
      <c r="SBH28" s="192"/>
      <c r="SBI28" s="192"/>
      <c r="SBJ28" s="192"/>
      <c r="SBK28" s="192"/>
      <c r="SBL28" s="192"/>
      <c r="SBM28" s="192"/>
      <c r="SBN28" s="192"/>
      <c r="SBO28" s="192"/>
      <c r="SBP28" s="192"/>
      <c r="SBQ28" s="192"/>
      <c r="SBR28" s="192"/>
      <c r="SBS28" s="192"/>
      <c r="SBT28" s="192"/>
      <c r="SBU28" s="192"/>
      <c r="SBV28" s="192"/>
      <c r="SBW28" s="192"/>
      <c r="SBX28" s="192"/>
      <c r="SBY28" s="192"/>
      <c r="SBZ28" s="192"/>
      <c r="SCA28" s="192"/>
      <c r="SCB28" s="192"/>
      <c r="SCC28" s="192"/>
      <c r="SCD28" s="192"/>
      <c r="SCE28" s="192"/>
      <c r="SCF28" s="192"/>
      <c r="SCG28" s="192"/>
      <c r="SCH28" s="192"/>
      <c r="SCI28" s="192"/>
      <c r="SCJ28" s="192"/>
      <c r="SCK28" s="192"/>
      <c r="SCL28" s="192"/>
      <c r="SCM28" s="192"/>
      <c r="SCN28" s="192"/>
      <c r="SCO28" s="192"/>
      <c r="SCP28" s="192"/>
      <c r="SCQ28" s="192"/>
      <c r="SCR28" s="192"/>
      <c r="SCS28" s="192"/>
      <c r="SCT28" s="192"/>
      <c r="SCU28" s="192"/>
      <c r="SCV28" s="192"/>
      <c r="SCW28" s="192"/>
      <c r="SCX28" s="192"/>
      <c r="SCY28" s="192"/>
      <c r="SCZ28" s="192"/>
      <c r="SDA28" s="192"/>
      <c r="SDB28" s="192"/>
      <c r="SDC28" s="192"/>
      <c r="SDD28" s="192"/>
      <c r="SDE28" s="192"/>
      <c r="SDF28" s="192"/>
      <c r="SDG28" s="192"/>
      <c r="SDH28" s="192"/>
      <c r="SDI28" s="192"/>
      <c r="SDJ28" s="192"/>
      <c r="SDK28" s="192"/>
      <c r="SDL28" s="192"/>
      <c r="SDM28" s="192"/>
      <c r="SDN28" s="192"/>
      <c r="SDO28" s="192"/>
      <c r="SDP28" s="192"/>
      <c r="SDQ28" s="192"/>
      <c r="SDR28" s="192"/>
      <c r="SDS28" s="192"/>
      <c r="SDT28" s="192"/>
      <c r="SDU28" s="192"/>
      <c r="SDV28" s="192"/>
      <c r="SDW28" s="192"/>
      <c r="SDX28" s="192"/>
      <c r="SDY28" s="192"/>
      <c r="SDZ28" s="192"/>
      <c r="SEA28" s="192"/>
      <c r="SEB28" s="192"/>
      <c r="SEC28" s="192"/>
      <c r="SED28" s="192"/>
      <c r="SEE28" s="192"/>
      <c r="SEF28" s="192"/>
      <c r="SEG28" s="192"/>
      <c r="SEH28" s="192"/>
      <c r="SEI28" s="192"/>
      <c r="SEJ28" s="192"/>
      <c r="SEK28" s="192"/>
      <c r="SEL28" s="192"/>
      <c r="SEM28" s="192"/>
      <c r="SEN28" s="192"/>
      <c r="SEO28" s="192"/>
      <c r="SEP28" s="192"/>
      <c r="SEQ28" s="192"/>
      <c r="SER28" s="192"/>
      <c r="SES28" s="192"/>
      <c r="SET28" s="192"/>
      <c r="SEU28" s="192"/>
      <c r="SEV28" s="192"/>
      <c r="SEW28" s="192"/>
      <c r="SEX28" s="192"/>
      <c r="SEY28" s="192"/>
      <c r="SEZ28" s="192"/>
      <c r="SFA28" s="192"/>
      <c r="SFB28" s="192"/>
      <c r="SFC28" s="192"/>
      <c r="SFD28" s="192"/>
      <c r="SFE28" s="192"/>
      <c r="SFF28" s="192"/>
      <c r="SFG28" s="192"/>
      <c r="SFH28" s="192"/>
      <c r="SFI28" s="192"/>
      <c r="SFJ28" s="192"/>
      <c r="SFK28" s="192"/>
      <c r="SFL28" s="192"/>
      <c r="SFM28" s="192"/>
      <c r="SFN28" s="192"/>
      <c r="SFO28" s="192"/>
      <c r="SFP28" s="192"/>
      <c r="SFQ28" s="192"/>
      <c r="SFR28" s="192"/>
      <c r="SFS28" s="192"/>
      <c r="SFT28" s="192"/>
      <c r="SFU28" s="192"/>
      <c r="SFV28" s="192"/>
      <c r="SFW28" s="192"/>
      <c r="SFX28" s="192"/>
      <c r="SFY28" s="192"/>
      <c r="SFZ28" s="192"/>
      <c r="SGA28" s="192"/>
      <c r="SGB28" s="192"/>
      <c r="SGC28" s="192"/>
      <c r="SGD28" s="192"/>
      <c r="SGE28" s="192"/>
      <c r="SGF28" s="192"/>
      <c r="SGG28" s="192"/>
      <c r="SGH28" s="192"/>
      <c r="SGI28" s="192"/>
      <c r="SGJ28" s="192"/>
      <c r="SGK28" s="192"/>
      <c r="SGL28" s="192"/>
      <c r="SGM28" s="192"/>
      <c r="SGN28" s="192"/>
      <c r="SGO28" s="192"/>
      <c r="SGP28" s="192"/>
      <c r="SGQ28" s="192"/>
      <c r="SGR28" s="192"/>
      <c r="SGS28" s="192"/>
      <c r="SGT28" s="192"/>
      <c r="SGU28" s="192"/>
      <c r="SGV28" s="192"/>
      <c r="SGW28" s="192"/>
      <c r="SGX28" s="192"/>
      <c r="SGY28" s="192"/>
      <c r="SGZ28" s="192"/>
      <c r="SHA28" s="192"/>
      <c r="SHB28" s="192"/>
      <c r="SHC28" s="192"/>
      <c r="SHD28" s="192"/>
      <c r="SHE28" s="192"/>
      <c r="SHF28" s="192"/>
      <c r="SHG28" s="192"/>
      <c r="SHH28" s="192"/>
      <c r="SHI28" s="192"/>
      <c r="SHJ28" s="192"/>
      <c r="SHK28" s="192"/>
      <c r="SHL28" s="192"/>
      <c r="SHM28" s="192"/>
      <c r="SHN28" s="192"/>
      <c r="SHO28" s="192"/>
      <c r="SHP28" s="192"/>
      <c r="SHQ28" s="192"/>
      <c r="SHR28" s="192"/>
      <c r="SHS28" s="192"/>
      <c r="SHT28" s="192"/>
      <c r="SHU28" s="192"/>
      <c r="SHV28" s="192"/>
      <c r="SHW28" s="192"/>
      <c r="SHX28" s="192"/>
      <c r="SHY28" s="192"/>
      <c r="SHZ28" s="192"/>
      <c r="SIA28" s="192"/>
      <c r="SIB28" s="192"/>
      <c r="SIC28" s="192"/>
      <c r="SID28" s="192"/>
      <c r="SIE28" s="192"/>
      <c r="SIF28" s="192"/>
      <c r="SIG28" s="192"/>
      <c r="SIH28" s="192"/>
      <c r="SII28" s="192"/>
      <c r="SIJ28" s="192"/>
      <c r="SIK28" s="192"/>
      <c r="SIL28" s="192"/>
      <c r="SIM28" s="192"/>
      <c r="SIN28" s="192"/>
      <c r="SIO28" s="192"/>
      <c r="SIP28" s="192"/>
      <c r="SIQ28" s="192"/>
      <c r="SIR28" s="192"/>
      <c r="SIS28" s="192"/>
      <c r="SIT28" s="192"/>
      <c r="SIU28" s="192"/>
      <c r="SIV28" s="192"/>
      <c r="SIW28" s="192"/>
      <c r="SIX28" s="192"/>
      <c r="SIY28" s="192"/>
      <c r="SIZ28" s="192"/>
      <c r="SJA28" s="192"/>
      <c r="SJB28" s="192"/>
      <c r="SJC28" s="192"/>
      <c r="SJD28" s="192"/>
      <c r="SJE28" s="192"/>
      <c r="SJF28" s="192"/>
      <c r="SJG28" s="192"/>
      <c r="SJH28" s="192"/>
      <c r="SJI28" s="192"/>
      <c r="SJJ28" s="192"/>
      <c r="SJK28" s="192"/>
      <c r="SJL28" s="192"/>
      <c r="SJM28" s="192"/>
      <c r="SJN28" s="192"/>
      <c r="SJO28" s="192"/>
      <c r="SJP28" s="192"/>
      <c r="SJQ28" s="192"/>
      <c r="SJR28" s="192"/>
      <c r="SJS28" s="192"/>
      <c r="SJT28" s="192"/>
      <c r="SJU28" s="192"/>
      <c r="SJV28" s="192"/>
      <c r="SJW28" s="192"/>
      <c r="SJX28" s="192"/>
      <c r="SJY28" s="192"/>
      <c r="SJZ28" s="192"/>
      <c r="SKA28" s="192"/>
      <c r="SKB28" s="192"/>
      <c r="SKC28" s="192"/>
      <c r="SKD28" s="192"/>
      <c r="SKE28" s="192"/>
      <c r="SKF28" s="192"/>
      <c r="SKG28" s="192"/>
      <c r="SKH28" s="192"/>
      <c r="SKI28" s="192"/>
      <c r="SKJ28" s="192"/>
      <c r="SKK28" s="192"/>
      <c r="SKL28" s="192"/>
      <c r="SKM28" s="192"/>
      <c r="SKN28" s="192"/>
      <c r="SKO28" s="192"/>
      <c r="SKP28" s="192"/>
      <c r="SKQ28" s="192"/>
      <c r="SKR28" s="192"/>
      <c r="SKS28" s="192"/>
      <c r="SKT28" s="192"/>
      <c r="SKU28" s="192"/>
      <c r="SKV28" s="192"/>
      <c r="SKW28" s="192"/>
      <c r="SKX28" s="192"/>
      <c r="SKY28" s="192"/>
      <c r="SKZ28" s="192"/>
      <c r="SLA28" s="192"/>
      <c r="SLB28" s="192"/>
      <c r="SLC28" s="192"/>
      <c r="SLD28" s="192"/>
      <c r="SLE28" s="192"/>
      <c r="SLF28" s="192"/>
      <c r="SLG28" s="192"/>
      <c r="SLH28" s="192"/>
      <c r="SLI28" s="192"/>
      <c r="SLJ28" s="192"/>
      <c r="SLK28" s="192"/>
      <c r="SLL28" s="192"/>
      <c r="SLM28" s="192"/>
      <c r="SLN28" s="192"/>
      <c r="SLO28" s="192"/>
      <c r="SLP28" s="192"/>
      <c r="SLQ28" s="192"/>
      <c r="SLR28" s="192"/>
      <c r="SLS28" s="192"/>
      <c r="SLT28" s="192"/>
      <c r="SLU28" s="192"/>
      <c r="SLV28" s="192"/>
      <c r="SLW28" s="192"/>
      <c r="SLX28" s="192"/>
      <c r="SLY28" s="192"/>
      <c r="SLZ28" s="192"/>
      <c r="SMA28" s="192"/>
      <c r="SMB28" s="192"/>
      <c r="SMC28" s="192"/>
      <c r="SMD28" s="192"/>
      <c r="SME28" s="192"/>
      <c r="SMF28" s="192"/>
      <c r="SMG28" s="192"/>
      <c r="SMH28" s="192"/>
      <c r="SMI28" s="192"/>
      <c r="SMJ28" s="192"/>
      <c r="SMK28" s="192"/>
      <c r="SML28" s="192"/>
      <c r="SMM28" s="192"/>
      <c r="SMN28" s="192"/>
      <c r="SMO28" s="192"/>
      <c r="SMP28" s="192"/>
      <c r="SMQ28" s="192"/>
      <c r="SMR28" s="192"/>
      <c r="SMS28" s="192"/>
      <c r="SMT28" s="192"/>
      <c r="SMU28" s="192"/>
      <c r="SMV28" s="192"/>
      <c r="SMW28" s="192"/>
      <c r="SMX28" s="192"/>
      <c r="SMY28" s="192"/>
      <c r="SMZ28" s="192"/>
      <c r="SNA28" s="192"/>
      <c r="SNB28" s="192"/>
      <c r="SNC28" s="192"/>
      <c r="SND28" s="192"/>
      <c r="SNE28" s="192"/>
      <c r="SNF28" s="192"/>
      <c r="SNG28" s="192"/>
      <c r="SNH28" s="192"/>
      <c r="SNI28" s="192"/>
      <c r="SNJ28" s="192"/>
      <c r="SNK28" s="192"/>
      <c r="SNL28" s="192"/>
      <c r="SNM28" s="192"/>
      <c r="SNN28" s="192"/>
      <c r="SNO28" s="192"/>
      <c r="SNP28" s="192"/>
      <c r="SNQ28" s="192"/>
      <c r="SNR28" s="192"/>
      <c r="SNS28" s="192"/>
      <c r="SNT28" s="192"/>
      <c r="SNU28" s="192"/>
      <c r="SNV28" s="192"/>
      <c r="SNW28" s="192"/>
      <c r="SNX28" s="192"/>
      <c r="SNY28" s="192"/>
      <c r="SNZ28" s="192"/>
      <c r="SOA28" s="192"/>
      <c r="SOB28" s="192"/>
      <c r="SOC28" s="192"/>
      <c r="SOD28" s="192"/>
      <c r="SOE28" s="192"/>
      <c r="SOF28" s="192"/>
      <c r="SOG28" s="192"/>
      <c r="SOH28" s="192"/>
      <c r="SOI28" s="192"/>
      <c r="SOJ28" s="192"/>
      <c r="SOK28" s="192"/>
      <c r="SOL28" s="192"/>
      <c r="SOM28" s="192"/>
      <c r="SON28" s="192"/>
      <c r="SOO28" s="192"/>
      <c r="SOP28" s="192"/>
      <c r="SOQ28" s="192"/>
      <c r="SOR28" s="192"/>
      <c r="SOS28" s="192"/>
      <c r="SOT28" s="192"/>
      <c r="SOU28" s="192"/>
      <c r="SOV28" s="192"/>
      <c r="SOW28" s="192"/>
      <c r="SOX28" s="192"/>
      <c r="SOY28" s="192"/>
      <c r="SOZ28" s="192"/>
      <c r="SPA28" s="192"/>
      <c r="SPB28" s="192"/>
      <c r="SPC28" s="192"/>
      <c r="SPD28" s="192"/>
      <c r="SPE28" s="192"/>
      <c r="SPF28" s="192"/>
      <c r="SPG28" s="192"/>
      <c r="SPH28" s="192"/>
      <c r="SPI28" s="192"/>
      <c r="SPJ28" s="192"/>
      <c r="SPK28" s="192"/>
      <c r="SPL28" s="192"/>
      <c r="SPM28" s="192"/>
      <c r="SPN28" s="192"/>
      <c r="SPO28" s="192"/>
      <c r="SPP28" s="192"/>
      <c r="SPQ28" s="192"/>
      <c r="SPR28" s="192"/>
      <c r="SPS28" s="192"/>
      <c r="SPT28" s="192"/>
      <c r="SPU28" s="192"/>
      <c r="SPV28" s="192"/>
      <c r="SPW28" s="192"/>
      <c r="SPX28" s="192"/>
      <c r="SPY28" s="192"/>
      <c r="SPZ28" s="192"/>
      <c r="SQA28" s="192"/>
      <c r="SQB28" s="192"/>
      <c r="SQC28" s="192"/>
      <c r="SQD28" s="192"/>
      <c r="SQE28" s="192"/>
      <c r="SQF28" s="192"/>
      <c r="SQG28" s="192"/>
      <c r="SQH28" s="192"/>
      <c r="SQI28" s="192"/>
      <c r="SQJ28" s="192"/>
      <c r="SQK28" s="192"/>
      <c r="SQL28" s="192"/>
      <c r="SQM28" s="192"/>
      <c r="SQN28" s="192"/>
      <c r="SQO28" s="192"/>
      <c r="SQP28" s="192"/>
      <c r="SQQ28" s="192"/>
      <c r="SQR28" s="192"/>
      <c r="SQS28" s="192"/>
      <c r="SQT28" s="192"/>
      <c r="SQU28" s="192"/>
      <c r="SQV28" s="192"/>
      <c r="SQW28" s="192"/>
      <c r="SQX28" s="192"/>
      <c r="SQY28" s="192"/>
      <c r="SQZ28" s="192"/>
      <c r="SRA28" s="192"/>
      <c r="SRB28" s="192"/>
      <c r="SRC28" s="192"/>
      <c r="SRD28" s="192"/>
      <c r="SRE28" s="192"/>
      <c r="SRF28" s="192"/>
      <c r="SRG28" s="192"/>
      <c r="SRH28" s="192"/>
      <c r="SRI28" s="192"/>
      <c r="SRJ28" s="192"/>
      <c r="SRK28" s="192"/>
      <c r="SRL28" s="192"/>
      <c r="SRM28" s="192"/>
      <c r="SRN28" s="192"/>
      <c r="SRO28" s="192"/>
      <c r="SRP28" s="192"/>
      <c r="SRQ28" s="192"/>
      <c r="SRR28" s="192"/>
      <c r="SRS28" s="192"/>
      <c r="SRT28" s="192"/>
      <c r="SRU28" s="192"/>
      <c r="SRV28" s="192"/>
      <c r="SRW28" s="192"/>
      <c r="SRX28" s="192"/>
      <c r="SRY28" s="192"/>
      <c r="SRZ28" s="192"/>
      <c r="SSA28" s="192"/>
      <c r="SSB28" s="192"/>
      <c r="SSC28" s="192"/>
      <c r="SSD28" s="192"/>
      <c r="SSE28" s="192"/>
      <c r="SSF28" s="192"/>
      <c r="SSG28" s="192"/>
      <c r="SSH28" s="192"/>
      <c r="SSI28" s="192"/>
      <c r="SSJ28" s="192"/>
      <c r="SSK28" s="192"/>
      <c r="SSL28" s="192"/>
      <c r="SSM28" s="192"/>
      <c r="SSN28" s="192"/>
      <c r="SSO28" s="192"/>
      <c r="SSP28" s="192"/>
      <c r="SSQ28" s="192"/>
      <c r="SSR28" s="192"/>
      <c r="SSS28" s="192"/>
      <c r="SST28" s="192"/>
      <c r="SSU28" s="192"/>
      <c r="SSV28" s="192"/>
      <c r="SSW28" s="192"/>
      <c r="SSX28" s="192"/>
      <c r="SSY28" s="192"/>
      <c r="SSZ28" s="192"/>
      <c r="STA28" s="192"/>
      <c r="STB28" s="192"/>
      <c r="STC28" s="192"/>
      <c r="STD28" s="192"/>
      <c r="STE28" s="192"/>
      <c r="STF28" s="192"/>
      <c r="STG28" s="192"/>
      <c r="STH28" s="192"/>
      <c r="STI28" s="192"/>
      <c r="STJ28" s="192"/>
      <c r="STK28" s="192"/>
      <c r="STL28" s="192"/>
      <c r="STM28" s="192"/>
      <c r="STN28" s="192"/>
      <c r="STO28" s="192"/>
      <c r="STP28" s="192"/>
      <c r="STQ28" s="192"/>
      <c r="STR28" s="192"/>
      <c r="STS28" s="192"/>
      <c r="STT28" s="192"/>
      <c r="STU28" s="192"/>
      <c r="STV28" s="192"/>
      <c r="STW28" s="192"/>
      <c r="STX28" s="192"/>
      <c r="STY28" s="192"/>
      <c r="STZ28" s="192"/>
      <c r="SUA28" s="192"/>
      <c r="SUB28" s="192"/>
      <c r="SUC28" s="192"/>
      <c r="SUD28" s="192"/>
      <c r="SUE28" s="192"/>
      <c r="SUF28" s="192"/>
      <c r="SUG28" s="192"/>
      <c r="SUH28" s="192"/>
      <c r="SUI28" s="192"/>
      <c r="SUJ28" s="192"/>
      <c r="SUK28" s="192"/>
      <c r="SUL28" s="192"/>
      <c r="SUM28" s="192"/>
      <c r="SUN28" s="192"/>
      <c r="SUO28" s="192"/>
      <c r="SUP28" s="192"/>
      <c r="SUQ28" s="192"/>
      <c r="SUR28" s="192"/>
      <c r="SUS28" s="192"/>
      <c r="SUT28" s="192"/>
      <c r="SUU28" s="192"/>
      <c r="SUV28" s="192"/>
      <c r="SUW28" s="192"/>
      <c r="SUX28" s="192"/>
      <c r="SUY28" s="192"/>
      <c r="SUZ28" s="192"/>
      <c r="SVA28" s="192"/>
      <c r="SVB28" s="192"/>
      <c r="SVC28" s="192"/>
      <c r="SVD28" s="192"/>
      <c r="SVE28" s="192"/>
      <c r="SVF28" s="192"/>
      <c r="SVG28" s="192"/>
      <c r="SVH28" s="192"/>
      <c r="SVI28" s="192"/>
      <c r="SVJ28" s="192"/>
      <c r="SVK28" s="192"/>
      <c r="SVL28" s="192"/>
      <c r="SVM28" s="192"/>
      <c r="SVN28" s="192"/>
      <c r="SVO28" s="192"/>
      <c r="SVP28" s="192"/>
      <c r="SVQ28" s="192"/>
      <c r="SVR28" s="192"/>
      <c r="SVS28" s="192"/>
      <c r="SVT28" s="192"/>
      <c r="SVU28" s="192"/>
      <c r="SVV28" s="192"/>
      <c r="SVW28" s="192"/>
      <c r="SVX28" s="192"/>
      <c r="SVY28" s="192"/>
      <c r="SVZ28" s="192"/>
      <c r="SWA28" s="192"/>
      <c r="SWB28" s="192"/>
      <c r="SWC28" s="192"/>
      <c r="SWD28" s="192"/>
      <c r="SWE28" s="192"/>
      <c r="SWF28" s="192"/>
      <c r="SWG28" s="192"/>
      <c r="SWH28" s="192"/>
      <c r="SWI28" s="192"/>
      <c r="SWJ28" s="192"/>
      <c r="SWK28" s="192"/>
      <c r="SWL28" s="192"/>
      <c r="SWM28" s="192"/>
      <c r="SWN28" s="192"/>
      <c r="SWO28" s="192"/>
      <c r="SWP28" s="192"/>
      <c r="SWQ28" s="192"/>
      <c r="SWR28" s="192"/>
      <c r="SWS28" s="192"/>
      <c r="SWT28" s="192"/>
      <c r="SWU28" s="192"/>
      <c r="SWV28" s="192"/>
      <c r="SWW28" s="192"/>
      <c r="SWX28" s="192"/>
      <c r="SWY28" s="192"/>
      <c r="SWZ28" s="192"/>
      <c r="SXA28" s="192"/>
      <c r="SXB28" s="192"/>
      <c r="SXC28" s="192"/>
      <c r="SXD28" s="192"/>
      <c r="SXE28" s="192"/>
      <c r="SXF28" s="192"/>
      <c r="SXG28" s="192"/>
      <c r="SXH28" s="192"/>
      <c r="SXI28" s="192"/>
      <c r="SXJ28" s="192"/>
      <c r="SXK28" s="192"/>
      <c r="SXL28" s="192"/>
      <c r="SXM28" s="192"/>
      <c r="SXN28" s="192"/>
      <c r="SXO28" s="192"/>
      <c r="SXP28" s="192"/>
      <c r="SXQ28" s="192"/>
      <c r="SXR28" s="192"/>
      <c r="SXS28" s="192"/>
      <c r="SXT28" s="192"/>
      <c r="SXU28" s="192"/>
      <c r="SXV28" s="192"/>
      <c r="SXW28" s="192"/>
      <c r="SXX28" s="192"/>
      <c r="SXY28" s="192"/>
      <c r="SXZ28" s="192"/>
      <c r="SYA28" s="192"/>
      <c r="SYB28" s="192"/>
      <c r="SYC28" s="192"/>
      <c r="SYD28" s="192"/>
      <c r="SYE28" s="192"/>
      <c r="SYF28" s="192"/>
      <c r="SYG28" s="192"/>
      <c r="SYH28" s="192"/>
      <c r="SYI28" s="192"/>
      <c r="SYJ28" s="192"/>
      <c r="SYK28" s="192"/>
      <c r="SYL28" s="192"/>
      <c r="SYM28" s="192"/>
      <c r="SYN28" s="192"/>
      <c r="SYO28" s="192"/>
      <c r="SYP28" s="192"/>
      <c r="SYQ28" s="192"/>
      <c r="SYR28" s="192"/>
      <c r="SYS28" s="192"/>
      <c r="SYT28" s="192"/>
      <c r="SYU28" s="192"/>
      <c r="SYV28" s="192"/>
      <c r="SYW28" s="192"/>
      <c r="SYX28" s="192"/>
      <c r="SYY28" s="192"/>
      <c r="SYZ28" s="192"/>
      <c r="SZA28" s="192"/>
      <c r="SZB28" s="192"/>
      <c r="SZC28" s="192"/>
      <c r="SZD28" s="192"/>
      <c r="SZE28" s="192"/>
      <c r="SZF28" s="192"/>
      <c r="SZG28" s="192"/>
      <c r="SZH28" s="192"/>
      <c r="SZI28" s="192"/>
      <c r="SZJ28" s="192"/>
      <c r="SZK28" s="192"/>
      <c r="SZL28" s="192"/>
      <c r="SZM28" s="192"/>
      <c r="SZN28" s="192"/>
      <c r="SZO28" s="192"/>
      <c r="SZP28" s="192"/>
      <c r="SZQ28" s="192"/>
      <c r="SZR28" s="192"/>
      <c r="SZS28" s="192"/>
      <c r="SZT28" s="192"/>
      <c r="SZU28" s="192"/>
      <c r="SZV28" s="192"/>
      <c r="SZW28" s="192"/>
      <c r="SZX28" s="192"/>
      <c r="SZY28" s="192"/>
      <c r="SZZ28" s="192"/>
      <c r="TAA28" s="192"/>
      <c r="TAB28" s="192"/>
      <c r="TAC28" s="192"/>
      <c r="TAD28" s="192"/>
      <c r="TAE28" s="192"/>
      <c r="TAF28" s="192"/>
      <c r="TAG28" s="192"/>
      <c r="TAH28" s="192"/>
      <c r="TAI28" s="192"/>
      <c r="TAJ28" s="192"/>
      <c r="TAK28" s="192"/>
      <c r="TAL28" s="192"/>
      <c r="TAM28" s="192"/>
      <c r="TAN28" s="192"/>
      <c r="TAO28" s="192"/>
      <c r="TAP28" s="192"/>
      <c r="TAQ28" s="192"/>
      <c r="TAR28" s="192"/>
      <c r="TAS28" s="192"/>
      <c r="TAT28" s="192"/>
      <c r="TAU28" s="192"/>
      <c r="TAV28" s="192"/>
      <c r="TAW28" s="192"/>
      <c r="TAX28" s="192"/>
      <c r="TAY28" s="192"/>
      <c r="TAZ28" s="192"/>
      <c r="TBA28" s="192"/>
      <c r="TBB28" s="192"/>
      <c r="TBC28" s="192"/>
      <c r="TBD28" s="192"/>
      <c r="TBE28" s="192"/>
      <c r="TBF28" s="192"/>
      <c r="TBG28" s="192"/>
      <c r="TBH28" s="192"/>
      <c r="TBI28" s="192"/>
      <c r="TBJ28" s="192"/>
      <c r="TBK28" s="192"/>
      <c r="TBL28" s="192"/>
      <c r="TBM28" s="192"/>
      <c r="TBN28" s="192"/>
      <c r="TBO28" s="192"/>
      <c r="TBP28" s="192"/>
      <c r="TBQ28" s="192"/>
      <c r="TBR28" s="192"/>
      <c r="TBS28" s="192"/>
      <c r="TBT28" s="192"/>
      <c r="TBU28" s="192"/>
      <c r="TBV28" s="192"/>
      <c r="TBW28" s="192"/>
      <c r="TBX28" s="192"/>
      <c r="TBY28" s="192"/>
      <c r="TBZ28" s="192"/>
      <c r="TCA28" s="192"/>
      <c r="TCB28" s="192"/>
      <c r="TCC28" s="192"/>
      <c r="TCD28" s="192"/>
      <c r="TCE28" s="192"/>
      <c r="TCF28" s="192"/>
      <c r="TCG28" s="192"/>
      <c r="TCH28" s="192"/>
      <c r="TCI28" s="192"/>
      <c r="TCJ28" s="192"/>
      <c r="TCK28" s="192"/>
      <c r="TCL28" s="192"/>
      <c r="TCM28" s="192"/>
      <c r="TCN28" s="192"/>
      <c r="TCO28" s="192"/>
      <c r="TCP28" s="192"/>
      <c r="TCQ28" s="192"/>
      <c r="TCR28" s="192"/>
      <c r="TCS28" s="192"/>
      <c r="TCT28" s="192"/>
      <c r="TCU28" s="192"/>
      <c r="TCV28" s="192"/>
      <c r="TCW28" s="192"/>
      <c r="TCX28" s="192"/>
      <c r="TCY28" s="192"/>
      <c r="TCZ28" s="192"/>
      <c r="TDA28" s="192"/>
      <c r="TDB28" s="192"/>
      <c r="TDC28" s="192"/>
      <c r="TDD28" s="192"/>
      <c r="TDE28" s="192"/>
      <c r="TDF28" s="192"/>
      <c r="TDG28" s="192"/>
      <c r="TDH28" s="192"/>
      <c r="TDI28" s="192"/>
      <c r="TDJ28" s="192"/>
      <c r="TDK28" s="192"/>
      <c r="TDL28" s="192"/>
      <c r="TDM28" s="192"/>
      <c r="TDN28" s="192"/>
      <c r="TDO28" s="192"/>
      <c r="TDP28" s="192"/>
      <c r="TDQ28" s="192"/>
      <c r="TDR28" s="192"/>
      <c r="TDS28" s="192"/>
      <c r="TDT28" s="192"/>
      <c r="TDU28" s="192"/>
      <c r="TDV28" s="192"/>
      <c r="TDW28" s="192"/>
      <c r="TDX28" s="192"/>
      <c r="TDY28" s="192"/>
      <c r="TDZ28" s="192"/>
      <c r="TEA28" s="192"/>
      <c r="TEB28" s="192"/>
      <c r="TEC28" s="192"/>
      <c r="TED28" s="192"/>
      <c r="TEE28" s="192"/>
      <c r="TEF28" s="192"/>
      <c r="TEG28" s="192"/>
      <c r="TEH28" s="192"/>
      <c r="TEI28" s="192"/>
      <c r="TEJ28" s="192"/>
      <c r="TEK28" s="192"/>
      <c r="TEL28" s="192"/>
      <c r="TEM28" s="192"/>
      <c r="TEN28" s="192"/>
      <c r="TEO28" s="192"/>
      <c r="TEP28" s="192"/>
      <c r="TEQ28" s="192"/>
      <c r="TER28" s="192"/>
      <c r="TES28" s="192"/>
      <c r="TET28" s="192"/>
      <c r="TEU28" s="192"/>
      <c r="TEV28" s="192"/>
      <c r="TEW28" s="192"/>
      <c r="TEX28" s="192"/>
      <c r="TEY28" s="192"/>
      <c r="TEZ28" s="192"/>
      <c r="TFA28" s="192"/>
      <c r="TFB28" s="192"/>
      <c r="TFC28" s="192"/>
      <c r="TFD28" s="192"/>
      <c r="TFE28" s="192"/>
      <c r="TFF28" s="192"/>
      <c r="TFG28" s="192"/>
      <c r="TFH28" s="192"/>
      <c r="TFI28" s="192"/>
      <c r="TFJ28" s="192"/>
      <c r="TFK28" s="192"/>
      <c r="TFL28" s="192"/>
      <c r="TFM28" s="192"/>
      <c r="TFN28" s="192"/>
      <c r="TFO28" s="192"/>
      <c r="TFP28" s="192"/>
      <c r="TFQ28" s="192"/>
      <c r="TFR28" s="192"/>
      <c r="TFS28" s="192"/>
      <c r="TFT28" s="192"/>
      <c r="TFU28" s="192"/>
      <c r="TFV28" s="192"/>
      <c r="TFW28" s="192"/>
      <c r="TFX28" s="192"/>
      <c r="TFY28" s="192"/>
      <c r="TFZ28" s="192"/>
      <c r="TGA28" s="192"/>
      <c r="TGB28" s="192"/>
      <c r="TGC28" s="192"/>
      <c r="TGD28" s="192"/>
      <c r="TGE28" s="192"/>
      <c r="TGF28" s="192"/>
      <c r="TGG28" s="192"/>
      <c r="TGH28" s="192"/>
      <c r="TGI28" s="192"/>
      <c r="TGJ28" s="192"/>
      <c r="TGK28" s="192"/>
      <c r="TGL28" s="192"/>
      <c r="TGM28" s="192"/>
      <c r="TGN28" s="192"/>
      <c r="TGO28" s="192"/>
      <c r="TGP28" s="192"/>
      <c r="TGQ28" s="192"/>
      <c r="TGR28" s="192"/>
      <c r="TGS28" s="192"/>
      <c r="TGT28" s="192"/>
      <c r="TGU28" s="192"/>
      <c r="TGV28" s="192"/>
      <c r="TGW28" s="192"/>
      <c r="TGX28" s="192"/>
      <c r="TGY28" s="192"/>
      <c r="TGZ28" s="192"/>
      <c r="THA28" s="192"/>
      <c r="THB28" s="192"/>
      <c r="THC28" s="192"/>
      <c r="THD28" s="192"/>
      <c r="THE28" s="192"/>
      <c r="THF28" s="192"/>
      <c r="THG28" s="192"/>
      <c r="THH28" s="192"/>
      <c r="THI28" s="192"/>
      <c r="THJ28" s="192"/>
      <c r="THK28" s="192"/>
      <c r="THL28" s="192"/>
      <c r="THM28" s="192"/>
      <c r="THN28" s="192"/>
      <c r="THO28" s="192"/>
      <c r="THP28" s="192"/>
      <c r="THQ28" s="192"/>
      <c r="THR28" s="192"/>
      <c r="THS28" s="192"/>
      <c r="THT28" s="192"/>
      <c r="THU28" s="192"/>
      <c r="THV28" s="192"/>
      <c r="THW28" s="192"/>
      <c r="THX28" s="192"/>
      <c r="THY28" s="192"/>
      <c r="THZ28" s="192"/>
      <c r="TIA28" s="192"/>
      <c r="TIB28" s="192"/>
      <c r="TIC28" s="192"/>
      <c r="TID28" s="192"/>
      <c r="TIE28" s="192"/>
      <c r="TIF28" s="192"/>
      <c r="TIG28" s="192"/>
      <c r="TIH28" s="192"/>
      <c r="TII28" s="192"/>
      <c r="TIJ28" s="192"/>
      <c r="TIK28" s="192"/>
      <c r="TIL28" s="192"/>
      <c r="TIM28" s="192"/>
      <c r="TIN28" s="192"/>
      <c r="TIO28" s="192"/>
      <c r="TIP28" s="192"/>
      <c r="TIQ28" s="192"/>
      <c r="TIR28" s="192"/>
      <c r="TIS28" s="192"/>
      <c r="TIT28" s="192"/>
      <c r="TIU28" s="192"/>
      <c r="TIV28" s="192"/>
      <c r="TIW28" s="192"/>
      <c r="TIX28" s="192"/>
      <c r="TIY28" s="192"/>
      <c r="TIZ28" s="192"/>
      <c r="TJA28" s="192"/>
      <c r="TJB28" s="192"/>
      <c r="TJC28" s="192"/>
      <c r="TJD28" s="192"/>
      <c r="TJE28" s="192"/>
      <c r="TJF28" s="192"/>
      <c r="TJG28" s="192"/>
      <c r="TJH28" s="192"/>
      <c r="TJI28" s="192"/>
      <c r="TJJ28" s="192"/>
      <c r="TJK28" s="192"/>
      <c r="TJL28" s="192"/>
      <c r="TJM28" s="192"/>
      <c r="TJN28" s="192"/>
      <c r="TJO28" s="192"/>
      <c r="TJP28" s="192"/>
      <c r="TJQ28" s="192"/>
      <c r="TJR28" s="192"/>
      <c r="TJS28" s="192"/>
      <c r="TJT28" s="192"/>
      <c r="TJU28" s="192"/>
      <c r="TJV28" s="192"/>
      <c r="TJW28" s="192"/>
      <c r="TJX28" s="192"/>
      <c r="TJY28" s="192"/>
      <c r="TJZ28" s="192"/>
      <c r="TKA28" s="192"/>
      <c r="TKB28" s="192"/>
      <c r="TKC28" s="192"/>
      <c r="TKD28" s="192"/>
      <c r="TKE28" s="192"/>
      <c r="TKF28" s="192"/>
      <c r="TKG28" s="192"/>
      <c r="TKH28" s="192"/>
      <c r="TKI28" s="192"/>
      <c r="TKJ28" s="192"/>
      <c r="TKK28" s="192"/>
      <c r="TKL28" s="192"/>
      <c r="TKM28" s="192"/>
      <c r="TKN28" s="192"/>
      <c r="TKO28" s="192"/>
      <c r="TKP28" s="192"/>
      <c r="TKQ28" s="192"/>
      <c r="TKR28" s="192"/>
      <c r="TKS28" s="192"/>
      <c r="TKT28" s="192"/>
      <c r="TKU28" s="192"/>
      <c r="TKV28" s="192"/>
      <c r="TKW28" s="192"/>
      <c r="TKX28" s="192"/>
      <c r="TKY28" s="192"/>
      <c r="TKZ28" s="192"/>
      <c r="TLA28" s="192"/>
      <c r="TLB28" s="192"/>
      <c r="TLC28" s="192"/>
      <c r="TLD28" s="192"/>
      <c r="TLE28" s="192"/>
      <c r="TLF28" s="192"/>
      <c r="TLG28" s="192"/>
      <c r="TLH28" s="192"/>
      <c r="TLI28" s="192"/>
      <c r="TLJ28" s="192"/>
      <c r="TLK28" s="192"/>
      <c r="TLL28" s="192"/>
      <c r="TLM28" s="192"/>
      <c r="TLN28" s="192"/>
      <c r="TLO28" s="192"/>
      <c r="TLP28" s="192"/>
      <c r="TLQ28" s="192"/>
      <c r="TLR28" s="192"/>
      <c r="TLS28" s="192"/>
      <c r="TLT28" s="192"/>
      <c r="TLU28" s="192"/>
      <c r="TLV28" s="192"/>
      <c r="TLW28" s="192"/>
      <c r="TLX28" s="192"/>
      <c r="TLY28" s="192"/>
      <c r="TLZ28" s="192"/>
      <c r="TMA28" s="192"/>
      <c r="TMB28" s="192"/>
      <c r="TMC28" s="192"/>
      <c r="TMD28" s="192"/>
      <c r="TME28" s="192"/>
      <c r="TMF28" s="192"/>
      <c r="TMG28" s="192"/>
      <c r="TMH28" s="192"/>
      <c r="TMI28" s="192"/>
      <c r="TMJ28" s="192"/>
      <c r="TMK28" s="192"/>
      <c r="TML28" s="192"/>
      <c r="TMM28" s="192"/>
      <c r="TMN28" s="192"/>
      <c r="TMO28" s="192"/>
      <c r="TMP28" s="192"/>
      <c r="TMQ28" s="192"/>
      <c r="TMR28" s="192"/>
      <c r="TMS28" s="192"/>
      <c r="TMT28" s="192"/>
      <c r="TMU28" s="192"/>
      <c r="TMV28" s="192"/>
      <c r="TMW28" s="192"/>
      <c r="TMX28" s="192"/>
      <c r="TMY28" s="192"/>
      <c r="TMZ28" s="192"/>
      <c r="TNA28" s="192"/>
      <c r="TNB28" s="192"/>
      <c r="TNC28" s="192"/>
      <c r="TND28" s="192"/>
      <c r="TNE28" s="192"/>
      <c r="TNF28" s="192"/>
      <c r="TNG28" s="192"/>
      <c r="TNH28" s="192"/>
      <c r="TNI28" s="192"/>
      <c r="TNJ28" s="192"/>
      <c r="TNK28" s="192"/>
      <c r="TNL28" s="192"/>
      <c r="TNM28" s="192"/>
      <c r="TNN28" s="192"/>
      <c r="TNO28" s="192"/>
      <c r="TNP28" s="192"/>
      <c r="TNQ28" s="192"/>
      <c r="TNR28" s="192"/>
      <c r="TNS28" s="192"/>
      <c r="TNT28" s="192"/>
      <c r="TNU28" s="192"/>
      <c r="TNV28" s="192"/>
      <c r="TNW28" s="192"/>
      <c r="TNX28" s="192"/>
      <c r="TNY28" s="192"/>
      <c r="TNZ28" s="192"/>
      <c r="TOA28" s="192"/>
      <c r="TOB28" s="192"/>
      <c r="TOC28" s="192"/>
      <c r="TOD28" s="192"/>
      <c r="TOE28" s="192"/>
      <c r="TOF28" s="192"/>
      <c r="TOG28" s="192"/>
      <c r="TOH28" s="192"/>
      <c r="TOI28" s="192"/>
      <c r="TOJ28" s="192"/>
      <c r="TOK28" s="192"/>
      <c r="TOL28" s="192"/>
      <c r="TOM28" s="192"/>
      <c r="TON28" s="192"/>
      <c r="TOO28" s="192"/>
      <c r="TOP28" s="192"/>
      <c r="TOQ28" s="192"/>
      <c r="TOR28" s="192"/>
      <c r="TOS28" s="192"/>
      <c r="TOT28" s="192"/>
      <c r="TOU28" s="192"/>
      <c r="TOV28" s="192"/>
      <c r="TOW28" s="192"/>
      <c r="TOX28" s="192"/>
      <c r="TOY28" s="192"/>
      <c r="TOZ28" s="192"/>
      <c r="TPA28" s="192"/>
      <c r="TPB28" s="192"/>
      <c r="TPC28" s="192"/>
      <c r="TPD28" s="192"/>
      <c r="TPE28" s="192"/>
      <c r="TPF28" s="192"/>
      <c r="TPG28" s="192"/>
      <c r="TPH28" s="192"/>
      <c r="TPI28" s="192"/>
      <c r="TPJ28" s="192"/>
      <c r="TPK28" s="192"/>
      <c r="TPL28" s="192"/>
      <c r="TPM28" s="192"/>
      <c r="TPN28" s="192"/>
      <c r="TPO28" s="192"/>
      <c r="TPP28" s="192"/>
      <c r="TPQ28" s="192"/>
      <c r="TPR28" s="192"/>
      <c r="TPS28" s="192"/>
      <c r="TPT28" s="192"/>
      <c r="TPU28" s="192"/>
      <c r="TPV28" s="192"/>
      <c r="TPW28" s="192"/>
      <c r="TPX28" s="192"/>
      <c r="TPY28" s="192"/>
      <c r="TPZ28" s="192"/>
      <c r="TQA28" s="192"/>
      <c r="TQB28" s="192"/>
      <c r="TQC28" s="192"/>
      <c r="TQD28" s="192"/>
      <c r="TQE28" s="192"/>
      <c r="TQF28" s="192"/>
      <c r="TQG28" s="192"/>
      <c r="TQH28" s="192"/>
      <c r="TQI28" s="192"/>
      <c r="TQJ28" s="192"/>
      <c r="TQK28" s="192"/>
      <c r="TQL28" s="192"/>
      <c r="TQM28" s="192"/>
      <c r="TQN28" s="192"/>
      <c r="TQO28" s="192"/>
      <c r="TQP28" s="192"/>
      <c r="TQQ28" s="192"/>
      <c r="TQR28" s="192"/>
      <c r="TQS28" s="192"/>
      <c r="TQT28" s="192"/>
      <c r="TQU28" s="192"/>
      <c r="TQV28" s="192"/>
      <c r="TQW28" s="192"/>
      <c r="TQX28" s="192"/>
      <c r="TQY28" s="192"/>
      <c r="TQZ28" s="192"/>
      <c r="TRA28" s="192"/>
      <c r="TRB28" s="192"/>
      <c r="TRC28" s="192"/>
      <c r="TRD28" s="192"/>
      <c r="TRE28" s="192"/>
      <c r="TRF28" s="192"/>
      <c r="TRG28" s="192"/>
      <c r="TRH28" s="192"/>
      <c r="TRI28" s="192"/>
      <c r="TRJ28" s="192"/>
      <c r="TRK28" s="192"/>
      <c r="TRL28" s="192"/>
      <c r="TRM28" s="192"/>
      <c r="TRN28" s="192"/>
      <c r="TRO28" s="192"/>
      <c r="TRP28" s="192"/>
      <c r="TRQ28" s="192"/>
      <c r="TRR28" s="192"/>
      <c r="TRS28" s="192"/>
      <c r="TRT28" s="192"/>
      <c r="TRU28" s="192"/>
      <c r="TRV28" s="192"/>
      <c r="TRW28" s="192"/>
      <c r="TRX28" s="192"/>
      <c r="TRY28" s="192"/>
      <c r="TRZ28" s="192"/>
      <c r="TSA28" s="192"/>
      <c r="TSB28" s="192"/>
      <c r="TSC28" s="192"/>
      <c r="TSD28" s="192"/>
      <c r="TSE28" s="192"/>
      <c r="TSF28" s="192"/>
      <c r="TSG28" s="192"/>
      <c r="TSH28" s="192"/>
      <c r="TSI28" s="192"/>
      <c r="TSJ28" s="192"/>
      <c r="TSK28" s="192"/>
      <c r="TSL28" s="192"/>
      <c r="TSM28" s="192"/>
      <c r="TSN28" s="192"/>
      <c r="TSO28" s="192"/>
      <c r="TSP28" s="192"/>
      <c r="TSQ28" s="192"/>
      <c r="TSR28" s="192"/>
      <c r="TSS28" s="192"/>
      <c r="TST28" s="192"/>
      <c r="TSU28" s="192"/>
      <c r="TSV28" s="192"/>
      <c r="TSW28" s="192"/>
      <c r="TSX28" s="192"/>
      <c r="TSY28" s="192"/>
      <c r="TSZ28" s="192"/>
      <c r="TTA28" s="192"/>
      <c r="TTB28" s="192"/>
      <c r="TTC28" s="192"/>
      <c r="TTD28" s="192"/>
      <c r="TTE28" s="192"/>
      <c r="TTF28" s="192"/>
      <c r="TTG28" s="192"/>
      <c r="TTH28" s="192"/>
      <c r="TTI28" s="192"/>
      <c r="TTJ28" s="192"/>
      <c r="TTK28" s="192"/>
      <c r="TTL28" s="192"/>
      <c r="TTM28" s="192"/>
      <c r="TTN28" s="192"/>
      <c r="TTO28" s="192"/>
      <c r="TTP28" s="192"/>
      <c r="TTQ28" s="192"/>
      <c r="TTR28" s="192"/>
      <c r="TTS28" s="192"/>
      <c r="TTT28" s="192"/>
      <c r="TTU28" s="192"/>
      <c r="TTV28" s="192"/>
      <c r="TTW28" s="192"/>
      <c r="TTX28" s="192"/>
      <c r="TTY28" s="192"/>
      <c r="TTZ28" s="192"/>
      <c r="TUA28" s="192"/>
      <c r="TUB28" s="192"/>
      <c r="TUC28" s="192"/>
      <c r="TUD28" s="192"/>
      <c r="TUE28" s="192"/>
      <c r="TUF28" s="192"/>
      <c r="TUG28" s="192"/>
      <c r="TUH28" s="192"/>
      <c r="TUI28" s="192"/>
      <c r="TUJ28" s="192"/>
      <c r="TUK28" s="192"/>
      <c r="TUL28" s="192"/>
      <c r="TUM28" s="192"/>
      <c r="TUN28" s="192"/>
      <c r="TUO28" s="192"/>
      <c r="TUP28" s="192"/>
      <c r="TUQ28" s="192"/>
      <c r="TUR28" s="192"/>
      <c r="TUS28" s="192"/>
      <c r="TUT28" s="192"/>
      <c r="TUU28" s="192"/>
      <c r="TUV28" s="192"/>
      <c r="TUW28" s="192"/>
      <c r="TUX28" s="192"/>
      <c r="TUY28" s="192"/>
      <c r="TUZ28" s="192"/>
      <c r="TVA28" s="192"/>
      <c r="TVB28" s="192"/>
      <c r="TVC28" s="192"/>
      <c r="TVD28" s="192"/>
      <c r="TVE28" s="192"/>
      <c r="TVF28" s="192"/>
      <c r="TVG28" s="192"/>
      <c r="TVH28" s="192"/>
      <c r="TVI28" s="192"/>
      <c r="TVJ28" s="192"/>
      <c r="TVK28" s="192"/>
      <c r="TVL28" s="192"/>
      <c r="TVM28" s="192"/>
      <c r="TVN28" s="192"/>
      <c r="TVO28" s="192"/>
      <c r="TVP28" s="192"/>
      <c r="TVQ28" s="192"/>
      <c r="TVR28" s="192"/>
      <c r="TVS28" s="192"/>
      <c r="TVT28" s="192"/>
      <c r="TVU28" s="192"/>
      <c r="TVV28" s="192"/>
      <c r="TVW28" s="192"/>
      <c r="TVX28" s="192"/>
      <c r="TVY28" s="192"/>
      <c r="TVZ28" s="192"/>
      <c r="TWA28" s="192"/>
      <c r="TWB28" s="192"/>
      <c r="TWC28" s="192"/>
      <c r="TWD28" s="192"/>
      <c r="TWE28" s="192"/>
      <c r="TWF28" s="192"/>
      <c r="TWG28" s="192"/>
      <c r="TWH28" s="192"/>
      <c r="TWI28" s="192"/>
      <c r="TWJ28" s="192"/>
      <c r="TWK28" s="192"/>
      <c r="TWL28" s="192"/>
      <c r="TWM28" s="192"/>
      <c r="TWN28" s="192"/>
      <c r="TWO28" s="192"/>
      <c r="TWP28" s="192"/>
      <c r="TWQ28" s="192"/>
      <c r="TWR28" s="192"/>
      <c r="TWS28" s="192"/>
      <c r="TWT28" s="192"/>
      <c r="TWU28" s="192"/>
      <c r="TWV28" s="192"/>
      <c r="TWW28" s="192"/>
      <c r="TWX28" s="192"/>
      <c r="TWY28" s="192"/>
      <c r="TWZ28" s="192"/>
      <c r="TXA28" s="192"/>
      <c r="TXB28" s="192"/>
      <c r="TXC28" s="192"/>
      <c r="TXD28" s="192"/>
      <c r="TXE28" s="192"/>
      <c r="TXF28" s="192"/>
      <c r="TXG28" s="192"/>
      <c r="TXH28" s="192"/>
      <c r="TXI28" s="192"/>
      <c r="TXJ28" s="192"/>
      <c r="TXK28" s="192"/>
      <c r="TXL28" s="192"/>
      <c r="TXM28" s="192"/>
      <c r="TXN28" s="192"/>
      <c r="TXO28" s="192"/>
      <c r="TXP28" s="192"/>
      <c r="TXQ28" s="192"/>
      <c r="TXR28" s="192"/>
      <c r="TXS28" s="192"/>
      <c r="TXT28" s="192"/>
      <c r="TXU28" s="192"/>
      <c r="TXV28" s="192"/>
      <c r="TXW28" s="192"/>
      <c r="TXX28" s="192"/>
      <c r="TXY28" s="192"/>
      <c r="TXZ28" s="192"/>
      <c r="TYA28" s="192"/>
      <c r="TYB28" s="192"/>
      <c r="TYC28" s="192"/>
      <c r="TYD28" s="192"/>
      <c r="TYE28" s="192"/>
      <c r="TYF28" s="192"/>
      <c r="TYG28" s="192"/>
      <c r="TYH28" s="192"/>
      <c r="TYI28" s="192"/>
      <c r="TYJ28" s="192"/>
      <c r="TYK28" s="192"/>
      <c r="TYL28" s="192"/>
      <c r="TYM28" s="192"/>
      <c r="TYN28" s="192"/>
      <c r="TYO28" s="192"/>
      <c r="TYP28" s="192"/>
      <c r="TYQ28" s="192"/>
      <c r="TYR28" s="192"/>
      <c r="TYS28" s="192"/>
      <c r="TYT28" s="192"/>
      <c r="TYU28" s="192"/>
      <c r="TYV28" s="192"/>
      <c r="TYW28" s="192"/>
      <c r="TYX28" s="192"/>
      <c r="TYY28" s="192"/>
      <c r="TYZ28" s="192"/>
      <c r="TZA28" s="192"/>
      <c r="TZB28" s="192"/>
      <c r="TZC28" s="192"/>
      <c r="TZD28" s="192"/>
      <c r="TZE28" s="192"/>
      <c r="TZF28" s="192"/>
      <c r="TZG28" s="192"/>
      <c r="TZH28" s="192"/>
      <c r="TZI28" s="192"/>
      <c r="TZJ28" s="192"/>
      <c r="TZK28" s="192"/>
      <c r="TZL28" s="192"/>
      <c r="TZM28" s="192"/>
      <c r="TZN28" s="192"/>
      <c r="TZO28" s="192"/>
      <c r="TZP28" s="192"/>
      <c r="TZQ28" s="192"/>
      <c r="TZR28" s="192"/>
      <c r="TZS28" s="192"/>
      <c r="TZT28" s="192"/>
      <c r="TZU28" s="192"/>
      <c r="TZV28" s="192"/>
      <c r="TZW28" s="192"/>
      <c r="TZX28" s="192"/>
      <c r="TZY28" s="192"/>
      <c r="TZZ28" s="192"/>
      <c r="UAA28" s="192"/>
      <c r="UAB28" s="192"/>
      <c r="UAC28" s="192"/>
      <c r="UAD28" s="192"/>
      <c r="UAE28" s="192"/>
      <c r="UAF28" s="192"/>
      <c r="UAG28" s="192"/>
      <c r="UAH28" s="192"/>
      <c r="UAI28" s="192"/>
      <c r="UAJ28" s="192"/>
      <c r="UAK28" s="192"/>
      <c r="UAL28" s="192"/>
      <c r="UAM28" s="192"/>
      <c r="UAN28" s="192"/>
      <c r="UAO28" s="192"/>
      <c r="UAP28" s="192"/>
      <c r="UAQ28" s="192"/>
      <c r="UAR28" s="192"/>
      <c r="UAS28" s="192"/>
      <c r="UAT28" s="192"/>
      <c r="UAU28" s="192"/>
      <c r="UAV28" s="192"/>
      <c r="UAW28" s="192"/>
      <c r="UAX28" s="192"/>
      <c r="UAY28" s="192"/>
      <c r="UAZ28" s="192"/>
      <c r="UBA28" s="192"/>
      <c r="UBB28" s="192"/>
      <c r="UBC28" s="192"/>
      <c r="UBD28" s="192"/>
      <c r="UBE28" s="192"/>
      <c r="UBF28" s="192"/>
      <c r="UBG28" s="192"/>
      <c r="UBH28" s="192"/>
      <c r="UBI28" s="192"/>
      <c r="UBJ28" s="192"/>
      <c r="UBK28" s="192"/>
      <c r="UBL28" s="192"/>
      <c r="UBM28" s="192"/>
      <c r="UBN28" s="192"/>
      <c r="UBO28" s="192"/>
      <c r="UBP28" s="192"/>
      <c r="UBQ28" s="192"/>
      <c r="UBR28" s="192"/>
      <c r="UBS28" s="192"/>
      <c r="UBT28" s="192"/>
      <c r="UBU28" s="192"/>
      <c r="UBV28" s="192"/>
      <c r="UBW28" s="192"/>
      <c r="UBX28" s="192"/>
      <c r="UBY28" s="192"/>
      <c r="UBZ28" s="192"/>
      <c r="UCA28" s="192"/>
      <c r="UCB28" s="192"/>
      <c r="UCC28" s="192"/>
      <c r="UCD28" s="192"/>
      <c r="UCE28" s="192"/>
      <c r="UCF28" s="192"/>
      <c r="UCG28" s="192"/>
      <c r="UCH28" s="192"/>
      <c r="UCI28" s="192"/>
      <c r="UCJ28" s="192"/>
      <c r="UCK28" s="192"/>
      <c r="UCL28" s="192"/>
      <c r="UCM28" s="192"/>
      <c r="UCN28" s="192"/>
      <c r="UCO28" s="192"/>
      <c r="UCP28" s="192"/>
      <c r="UCQ28" s="192"/>
      <c r="UCR28" s="192"/>
      <c r="UCS28" s="192"/>
      <c r="UCT28" s="192"/>
      <c r="UCU28" s="192"/>
      <c r="UCV28" s="192"/>
      <c r="UCW28" s="192"/>
      <c r="UCX28" s="192"/>
      <c r="UCY28" s="192"/>
      <c r="UCZ28" s="192"/>
      <c r="UDA28" s="192"/>
      <c r="UDB28" s="192"/>
      <c r="UDC28" s="192"/>
      <c r="UDD28" s="192"/>
      <c r="UDE28" s="192"/>
      <c r="UDF28" s="192"/>
      <c r="UDG28" s="192"/>
      <c r="UDH28" s="192"/>
      <c r="UDI28" s="192"/>
      <c r="UDJ28" s="192"/>
      <c r="UDK28" s="192"/>
      <c r="UDL28" s="192"/>
      <c r="UDM28" s="192"/>
      <c r="UDN28" s="192"/>
      <c r="UDO28" s="192"/>
      <c r="UDP28" s="192"/>
      <c r="UDQ28" s="192"/>
      <c r="UDR28" s="192"/>
      <c r="UDS28" s="192"/>
      <c r="UDT28" s="192"/>
      <c r="UDU28" s="192"/>
      <c r="UDV28" s="192"/>
      <c r="UDW28" s="192"/>
      <c r="UDX28" s="192"/>
      <c r="UDY28" s="192"/>
      <c r="UDZ28" s="192"/>
      <c r="UEA28" s="192"/>
      <c r="UEB28" s="192"/>
      <c r="UEC28" s="192"/>
      <c r="UED28" s="192"/>
      <c r="UEE28" s="192"/>
      <c r="UEF28" s="192"/>
      <c r="UEG28" s="192"/>
      <c r="UEH28" s="192"/>
      <c r="UEI28" s="192"/>
      <c r="UEJ28" s="192"/>
      <c r="UEK28" s="192"/>
      <c r="UEL28" s="192"/>
      <c r="UEM28" s="192"/>
      <c r="UEN28" s="192"/>
      <c r="UEO28" s="192"/>
      <c r="UEP28" s="192"/>
      <c r="UEQ28" s="192"/>
      <c r="UER28" s="192"/>
      <c r="UES28" s="192"/>
      <c r="UET28" s="192"/>
      <c r="UEU28" s="192"/>
      <c r="UEV28" s="192"/>
      <c r="UEW28" s="192"/>
      <c r="UEX28" s="192"/>
      <c r="UEY28" s="192"/>
      <c r="UEZ28" s="192"/>
      <c r="UFA28" s="192"/>
      <c r="UFB28" s="192"/>
      <c r="UFC28" s="192"/>
      <c r="UFD28" s="192"/>
      <c r="UFE28" s="192"/>
      <c r="UFF28" s="192"/>
      <c r="UFG28" s="192"/>
      <c r="UFH28" s="192"/>
      <c r="UFI28" s="192"/>
      <c r="UFJ28" s="192"/>
      <c r="UFK28" s="192"/>
      <c r="UFL28" s="192"/>
      <c r="UFM28" s="192"/>
      <c r="UFN28" s="192"/>
      <c r="UFO28" s="192"/>
      <c r="UFP28" s="192"/>
      <c r="UFQ28" s="192"/>
      <c r="UFR28" s="192"/>
      <c r="UFS28" s="192"/>
      <c r="UFT28" s="192"/>
      <c r="UFU28" s="192"/>
      <c r="UFV28" s="192"/>
      <c r="UFW28" s="192"/>
      <c r="UFX28" s="192"/>
      <c r="UFY28" s="192"/>
      <c r="UFZ28" s="192"/>
      <c r="UGA28" s="192"/>
      <c r="UGB28" s="192"/>
      <c r="UGC28" s="192"/>
      <c r="UGD28" s="192"/>
      <c r="UGE28" s="192"/>
      <c r="UGF28" s="192"/>
      <c r="UGG28" s="192"/>
      <c r="UGH28" s="192"/>
      <c r="UGI28" s="192"/>
      <c r="UGJ28" s="192"/>
      <c r="UGK28" s="192"/>
      <c r="UGL28" s="192"/>
      <c r="UGM28" s="192"/>
      <c r="UGN28" s="192"/>
      <c r="UGO28" s="192"/>
      <c r="UGP28" s="192"/>
      <c r="UGQ28" s="192"/>
      <c r="UGR28" s="192"/>
      <c r="UGS28" s="192"/>
      <c r="UGT28" s="192"/>
      <c r="UGU28" s="192"/>
      <c r="UGV28" s="192"/>
      <c r="UGW28" s="192"/>
      <c r="UGX28" s="192"/>
      <c r="UGY28" s="192"/>
      <c r="UGZ28" s="192"/>
      <c r="UHA28" s="192"/>
      <c r="UHB28" s="192"/>
      <c r="UHC28" s="192"/>
      <c r="UHD28" s="192"/>
      <c r="UHE28" s="192"/>
      <c r="UHF28" s="192"/>
      <c r="UHG28" s="192"/>
      <c r="UHH28" s="192"/>
      <c r="UHI28" s="192"/>
      <c r="UHJ28" s="192"/>
      <c r="UHK28" s="192"/>
      <c r="UHL28" s="192"/>
      <c r="UHM28" s="192"/>
      <c r="UHN28" s="192"/>
      <c r="UHO28" s="192"/>
      <c r="UHP28" s="192"/>
      <c r="UHQ28" s="192"/>
      <c r="UHR28" s="192"/>
      <c r="UHS28" s="192"/>
      <c r="UHT28" s="192"/>
      <c r="UHU28" s="192"/>
      <c r="UHV28" s="192"/>
      <c r="UHW28" s="192"/>
      <c r="UHX28" s="192"/>
      <c r="UHY28" s="192"/>
      <c r="UHZ28" s="192"/>
      <c r="UIA28" s="192"/>
      <c r="UIB28" s="192"/>
      <c r="UIC28" s="192"/>
      <c r="UID28" s="192"/>
      <c r="UIE28" s="192"/>
      <c r="UIF28" s="192"/>
      <c r="UIG28" s="192"/>
      <c r="UIH28" s="192"/>
      <c r="UII28" s="192"/>
      <c r="UIJ28" s="192"/>
      <c r="UIK28" s="192"/>
      <c r="UIL28" s="192"/>
      <c r="UIM28" s="192"/>
      <c r="UIN28" s="192"/>
      <c r="UIO28" s="192"/>
      <c r="UIP28" s="192"/>
      <c r="UIQ28" s="192"/>
      <c r="UIR28" s="192"/>
      <c r="UIS28" s="192"/>
      <c r="UIT28" s="192"/>
      <c r="UIU28" s="192"/>
      <c r="UIV28" s="192"/>
      <c r="UIW28" s="192"/>
      <c r="UIX28" s="192"/>
      <c r="UIY28" s="192"/>
      <c r="UIZ28" s="192"/>
      <c r="UJA28" s="192"/>
      <c r="UJB28" s="192"/>
      <c r="UJC28" s="192"/>
      <c r="UJD28" s="192"/>
      <c r="UJE28" s="192"/>
      <c r="UJF28" s="192"/>
      <c r="UJG28" s="192"/>
      <c r="UJH28" s="192"/>
      <c r="UJI28" s="192"/>
      <c r="UJJ28" s="192"/>
      <c r="UJK28" s="192"/>
      <c r="UJL28" s="192"/>
      <c r="UJM28" s="192"/>
      <c r="UJN28" s="192"/>
      <c r="UJO28" s="192"/>
      <c r="UJP28" s="192"/>
      <c r="UJQ28" s="192"/>
      <c r="UJR28" s="192"/>
      <c r="UJS28" s="192"/>
      <c r="UJT28" s="192"/>
      <c r="UJU28" s="192"/>
      <c r="UJV28" s="192"/>
      <c r="UJW28" s="192"/>
      <c r="UJX28" s="192"/>
      <c r="UJY28" s="192"/>
      <c r="UJZ28" s="192"/>
      <c r="UKA28" s="192"/>
      <c r="UKB28" s="192"/>
      <c r="UKC28" s="192"/>
      <c r="UKD28" s="192"/>
      <c r="UKE28" s="192"/>
      <c r="UKF28" s="192"/>
      <c r="UKG28" s="192"/>
      <c r="UKH28" s="192"/>
      <c r="UKI28" s="192"/>
      <c r="UKJ28" s="192"/>
      <c r="UKK28" s="192"/>
      <c r="UKL28" s="192"/>
      <c r="UKM28" s="192"/>
      <c r="UKN28" s="192"/>
      <c r="UKO28" s="192"/>
      <c r="UKP28" s="192"/>
      <c r="UKQ28" s="192"/>
      <c r="UKR28" s="192"/>
      <c r="UKS28" s="192"/>
      <c r="UKT28" s="192"/>
      <c r="UKU28" s="192"/>
      <c r="UKV28" s="192"/>
      <c r="UKW28" s="192"/>
      <c r="UKX28" s="192"/>
      <c r="UKY28" s="192"/>
      <c r="UKZ28" s="192"/>
      <c r="ULA28" s="192"/>
      <c r="ULB28" s="192"/>
      <c r="ULC28" s="192"/>
      <c r="ULD28" s="192"/>
      <c r="ULE28" s="192"/>
      <c r="ULF28" s="192"/>
      <c r="ULG28" s="192"/>
      <c r="ULH28" s="192"/>
      <c r="ULI28" s="192"/>
      <c r="ULJ28" s="192"/>
      <c r="ULK28" s="192"/>
      <c r="ULL28" s="192"/>
      <c r="ULM28" s="192"/>
      <c r="ULN28" s="192"/>
      <c r="ULO28" s="192"/>
      <c r="ULP28" s="192"/>
      <c r="ULQ28" s="192"/>
      <c r="ULR28" s="192"/>
      <c r="ULS28" s="192"/>
      <c r="ULT28" s="192"/>
      <c r="ULU28" s="192"/>
      <c r="ULV28" s="192"/>
      <c r="ULW28" s="192"/>
      <c r="ULX28" s="192"/>
      <c r="ULY28" s="192"/>
      <c r="ULZ28" s="192"/>
      <c r="UMA28" s="192"/>
      <c r="UMB28" s="192"/>
      <c r="UMC28" s="192"/>
      <c r="UMD28" s="192"/>
      <c r="UME28" s="192"/>
      <c r="UMF28" s="192"/>
      <c r="UMG28" s="192"/>
      <c r="UMH28" s="192"/>
      <c r="UMI28" s="192"/>
      <c r="UMJ28" s="192"/>
      <c r="UMK28" s="192"/>
      <c r="UML28" s="192"/>
      <c r="UMM28" s="192"/>
      <c r="UMN28" s="192"/>
      <c r="UMO28" s="192"/>
      <c r="UMP28" s="192"/>
      <c r="UMQ28" s="192"/>
      <c r="UMR28" s="192"/>
      <c r="UMS28" s="192"/>
      <c r="UMT28" s="192"/>
      <c r="UMU28" s="192"/>
      <c r="UMV28" s="192"/>
      <c r="UMW28" s="192"/>
      <c r="UMX28" s="192"/>
      <c r="UMY28" s="192"/>
      <c r="UMZ28" s="192"/>
      <c r="UNA28" s="192"/>
      <c r="UNB28" s="192"/>
      <c r="UNC28" s="192"/>
      <c r="UND28" s="192"/>
      <c r="UNE28" s="192"/>
      <c r="UNF28" s="192"/>
      <c r="UNG28" s="192"/>
      <c r="UNH28" s="192"/>
      <c r="UNI28" s="192"/>
      <c r="UNJ28" s="192"/>
      <c r="UNK28" s="192"/>
      <c r="UNL28" s="192"/>
      <c r="UNM28" s="192"/>
      <c r="UNN28" s="192"/>
      <c r="UNO28" s="192"/>
      <c r="UNP28" s="192"/>
      <c r="UNQ28" s="192"/>
      <c r="UNR28" s="192"/>
      <c r="UNS28" s="192"/>
      <c r="UNT28" s="192"/>
      <c r="UNU28" s="192"/>
      <c r="UNV28" s="192"/>
      <c r="UNW28" s="192"/>
      <c r="UNX28" s="192"/>
      <c r="UNY28" s="192"/>
      <c r="UNZ28" s="192"/>
      <c r="UOA28" s="192"/>
      <c r="UOB28" s="192"/>
      <c r="UOC28" s="192"/>
      <c r="UOD28" s="192"/>
      <c r="UOE28" s="192"/>
      <c r="UOF28" s="192"/>
      <c r="UOG28" s="192"/>
      <c r="UOH28" s="192"/>
      <c r="UOI28" s="192"/>
      <c r="UOJ28" s="192"/>
      <c r="UOK28" s="192"/>
      <c r="UOL28" s="192"/>
      <c r="UOM28" s="192"/>
      <c r="UON28" s="192"/>
      <c r="UOO28" s="192"/>
      <c r="UOP28" s="192"/>
      <c r="UOQ28" s="192"/>
      <c r="UOR28" s="192"/>
      <c r="UOS28" s="192"/>
      <c r="UOT28" s="192"/>
      <c r="UOU28" s="192"/>
      <c r="UOV28" s="192"/>
      <c r="UOW28" s="192"/>
      <c r="UOX28" s="192"/>
      <c r="UOY28" s="192"/>
      <c r="UOZ28" s="192"/>
      <c r="UPA28" s="192"/>
      <c r="UPB28" s="192"/>
      <c r="UPC28" s="192"/>
      <c r="UPD28" s="192"/>
      <c r="UPE28" s="192"/>
      <c r="UPF28" s="192"/>
      <c r="UPG28" s="192"/>
      <c r="UPH28" s="192"/>
      <c r="UPI28" s="192"/>
      <c r="UPJ28" s="192"/>
      <c r="UPK28" s="192"/>
      <c r="UPL28" s="192"/>
      <c r="UPM28" s="192"/>
      <c r="UPN28" s="192"/>
      <c r="UPO28" s="192"/>
      <c r="UPP28" s="192"/>
      <c r="UPQ28" s="192"/>
      <c r="UPR28" s="192"/>
      <c r="UPS28" s="192"/>
      <c r="UPT28" s="192"/>
      <c r="UPU28" s="192"/>
      <c r="UPV28" s="192"/>
      <c r="UPW28" s="192"/>
      <c r="UPX28" s="192"/>
      <c r="UPY28" s="192"/>
      <c r="UPZ28" s="192"/>
      <c r="UQA28" s="192"/>
      <c r="UQB28" s="192"/>
      <c r="UQC28" s="192"/>
      <c r="UQD28" s="192"/>
      <c r="UQE28" s="192"/>
      <c r="UQF28" s="192"/>
      <c r="UQG28" s="192"/>
      <c r="UQH28" s="192"/>
      <c r="UQI28" s="192"/>
      <c r="UQJ28" s="192"/>
      <c r="UQK28" s="192"/>
      <c r="UQL28" s="192"/>
      <c r="UQM28" s="192"/>
      <c r="UQN28" s="192"/>
      <c r="UQO28" s="192"/>
      <c r="UQP28" s="192"/>
      <c r="UQQ28" s="192"/>
      <c r="UQR28" s="192"/>
      <c r="UQS28" s="192"/>
      <c r="UQT28" s="192"/>
      <c r="UQU28" s="192"/>
      <c r="UQV28" s="192"/>
      <c r="UQW28" s="192"/>
      <c r="UQX28" s="192"/>
      <c r="UQY28" s="192"/>
      <c r="UQZ28" s="192"/>
      <c r="URA28" s="192"/>
      <c r="URB28" s="192"/>
      <c r="URC28" s="192"/>
      <c r="URD28" s="192"/>
      <c r="URE28" s="192"/>
      <c r="URF28" s="192"/>
      <c r="URG28" s="192"/>
      <c r="URH28" s="192"/>
      <c r="URI28" s="192"/>
      <c r="URJ28" s="192"/>
      <c r="URK28" s="192"/>
      <c r="URL28" s="192"/>
      <c r="URM28" s="192"/>
      <c r="URN28" s="192"/>
      <c r="URO28" s="192"/>
      <c r="URP28" s="192"/>
      <c r="URQ28" s="192"/>
      <c r="URR28" s="192"/>
      <c r="URS28" s="192"/>
      <c r="URT28" s="192"/>
      <c r="URU28" s="192"/>
      <c r="URV28" s="192"/>
      <c r="URW28" s="192"/>
      <c r="URX28" s="192"/>
      <c r="URY28" s="192"/>
      <c r="URZ28" s="192"/>
      <c r="USA28" s="192"/>
      <c r="USB28" s="192"/>
      <c r="USC28" s="192"/>
      <c r="USD28" s="192"/>
      <c r="USE28" s="192"/>
      <c r="USF28" s="192"/>
      <c r="USG28" s="192"/>
      <c r="USH28" s="192"/>
      <c r="USI28" s="192"/>
      <c r="USJ28" s="192"/>
      <c r="USK28" s="192"/>
      <c r="USL28" s="192"/>
      <c r="USM28" s="192"/>
      <c r="USN28" s="192"/>
      <c r="USO28" s="192"/>
      <c r="USP28" s="192"/>
      <c r="USQ28" s="192"/>
      <c r="USR28" s="192"/>
      <c r="USS28" s="192"/>
      <c r="UST28" s="192"/>
      <c r="USU28" s="192"/>
      <c r="USV28" s="192"/>
      <c r="USW28" s="192"/>
      <c r="USX28" s="192"/>
      <c r="USY28" s="192"/>
      <c r="USZ28" s="192"/>
      <c r="UTA28" s="192"/>
      <c r="UTB28" s="192"/>
      <c r="UTC28" s="192"/>
      <c r="UTD28" s="192"/>
      <c r="UTE28" s="192"/>
      <c r="UTF28" s="192"/>
      <c r="UTG28" s="192"/>
      <c r="UTH28" s="192"/>
      <c r="UTI28" s="192"/>
      <c r="UTJ28" s="192"/>
      <c r="UTK28" s="192"/>
      <c r="UTL28" s="192"/>
      <c r="UTM28" s="192"/>
      <c r="UTN28" s="192"/>
      <c r="UTO28" s="192"/>
      <c r="UTP28" s="192"/>
      <c r="UTQ28" s="192"/>
      <c r="UTR28" s="192"/>
      <c r="UTS28" s="192"/>
      <c r="UTT28" s="192"/>
      <c r="UTU28" s="192"/>
      <c r="UTV28" s="192"/>
      <c r="UTW28" s="192"/>
      <c r="UTX28" s="192"/>
      <c r="UTY28" s="192"/>
      <c r="UTZ28" s="192"/>
      <c r="UUA28" s="192"/>
      <c r="UUB28" s="192"/>
      <c r="UUC28" s="192"/>
      <c r="UUD28" s="192"/>
      <c r="UUE28" s="192"/>
      <c r="UUF28" s="192"/>
      <c r="UUG28" s="192"/>
      <c r="UUH28" s="192"/>
      <c r="UUI28" s="192"/>
      <c r="UUJ28" s="192"/>
      <c r="UUK28" s="192"/>
      <c r="UUL28" s="192"/>
      <c r="UUM28" s="192"/>
      <c r="UUN28" s="192"/>
      <c r="UUO28" s="192"/>
      <c r="UUP28" s="192"/>
      <c r="UUQ28" s="192"/>
      <c r="UUR28" s="192"/>
      <c r="UUS28" s="192"/>
      <c r="UUT28" s="192"/>
      <c r="UUU28" s="192"/>
      <c r="UUV28" s="192"/>
      <c r="UUW28" s="192"/>
      <c r="UUX28" s="192"/>
      <c r="UUY28" s="192"/>
      <c r="UUZ28" s="192"/>
      <c r="UVA28" s="192"/>
      <c r="UVB28" s="192"/>
      <c r="UVC28" s="192"/>
      <c r="UVD28" s="192"/>
      <c r="UVE28" s="192"/>
      <c r="UVF28" s="192"/>
      <c r="UVG28" s="192"/>
      <c r="UVH28" s="192"/>
      <c r="UVI28" s="192"/>
      <c r="UVJ28" s="192"/>
      <c r="UVK28" s="192"/>
      <c r="UVL28" s="192"/>
      <c r="UVM28" s="192"/>
      <c r="UVN28" s="192"/>
      <c r="UVO28" s="192"/>
      <c r="UVP28" s="192"/>
      <c r="UVQ28" s="192"/>
      <c r="UVR28" s="192"/>
      <c r="UVS28" s="192"/>
      <c r="UVT28" s="192"/>
      <c r="UVU28" s="192"/>
      <c r="UVV28" s="192"/>
      <c r="UVW28" s="192"/>
      <c r="UVX28" s="192"/>
      <c r="UVY28" s="192"/>
      <c r="UVZ28" s="192"/>
      <c r="UWA28" s="192"/>
      <c r="UWB28" s="192"/>
      <c r="UWC28" s="192"/>
      <c r="UWD28" s="192"/>
      <c r="UWE28" s="192"/>
      <c r="UWF28" s="192"/>
      <c r="UWG28" s="192"/>
      <c r="UWH28" s="192"/>
      <c r="UWI28" s="192"/>
      <c r="UWJ28" s="192"/>
      <c r="UWK28" s="192"/>
      <c r="UWL28" s="192"/>
      <c r="UWM28" s="192"/>
      <c r="UWN28" s="192"/>
      <c r="UWO28" s="192"/>
      <c r="UWP28" s="192"/>
      <c r="UWQ28" s="192"/>
      <c r="UWR28" s="192"/>
      <c r="UWS28" s="192"/>
      <c r="UWT28" s="192"/>
      <c r="UWU28" s="192"/>
      <c r="UWV28" s="192"/>
      <c r="UWW28" s="192"/>
      <c r="UWX28" s="192"/>
      <c r="UWY28" s="192"/>
      <c r="UWZ28" s="192"/>
      <c r="UXA28" s="192"/>
      <c r="UXB28" s="192"/>
      <c r="UXC28" s="192"/>
      <c r="UXD28" s="192"/>
      <c r="UXE28" s="192"/>
      <c r="UXF28" s="192"/>
      <c r="UXG28" s="192"/>
      <c r="UXH28" s="192"/>
      <c r="UXI28" s="192"/>
      <c r="UXJ28" s="192"/>
      <c r="UXK28" s="192"/>
      <c r="UXL28" s="192"/>
      <c r="UXM28" s="192"/>
      <c r="UXN28" s="192"/>
      <c r="UXO28" s="192"/>
      <c r="UXP28" s="192"/>
      <c r="UXQ28" s="192"/>
      <c r="UXR28" s="192"/>
      <c r="UXS28" s="192"/>
      <c r="UXT28" s="192"/>
      <c r="UXU28" s="192"/>
      <c r="UXV28" s="192"/>
      <c r="UXW28" s="192"/>
      <c r="UXX28" s="192"/>
      <c r="UXY28" s="192"/>
      <c r="UXZ28" s="192"/>
      <c r="UYA28" s="192"/>
      <c r="UYB28" s="192"/>
      <c r="UYC28" s="192"/>
      <c r="UYD28" s="192"/>
      <c r="UYE28" s="192"/>
      <c r="UYF28" s="192"/>
      <c r="UYG28" s="192"/>
      <c r="UYH28" s="192"/>
      <c r="UYI28" s="192"/>
      <c r="UYJ28" s="192"/>
      <c r="UYK28" s="192"/>
      <c r="UYL28" s="192"/>
      <c r="UYM28" s="192"/>
      <c r="UYN28" s="192"/>
      <c r="UYO28" s="192"/>
      <c r="UYP28" s="192"/>
      <c r="UYQ28" s="192"/>
      <c r="UYR28" s="192"/>
      <c r="UYS28" s="192"/>
      <c r="UYT28" s="192"/>
      <c r="UYU28" s="192"/>
      <c r="UYV28" s="192"/>
      <c r="UYW28" s="192"/>
      <c r="UYX28" s="192"/>
      <c r="UYY28" s="192"/>
      <c r="UYZ28" s="192"/>
      <c r="UZA28" s="192"/>
      <c r="UZB28" s="192"/>
      <c r="UZC28" s="192"/>
      <c r="UZD28" s="192"/>
      <c r="UZE28" s="192"/>
      <c r="UZF28" s="192"/>
      <c r="UZG28" s="192"/>
      <c r="UZH28" s="192"/>
      <c r="UZI28" s="192"/>
      <c r="UZJ28" s="192"/>
      <c r="UZK28" s="192"/>
      <c r="UZL28" s="192"/>
      <c r="UZM28" s="192"/>
      <c r="UZN28" s="192"/>
      <c r="UZO28" s="192"/>
      <c r="UZP28" s="192"/>
      <c r="UZQ28" s="192"/>
      <c r="UZR28" s="192"/>
      <c r="UZS28" s="192"/>
      <c r="UZT28" s="192"/>
      <c r="UZU28" s="192"/>
      <c r="UZV28" s="192"/>
      <c r="UZW28" s="192"/>
      <c r="UZX28" s="192"/>
      <c r="UZY28" s="192"/>
      <c r="UZZ28" s="192"/>
      <c r="VAA28" s="192"/>
      <c r="VAB28" s="192"/>
      <c r="VAC28" s="192"/>
      <c r="VAD28" s="192"/>
      <c r="VAE28" s="192"/>
      <c r="VAF28" s="192"/>
      <c r="VAG28" s="192"/>
      <c r="VAH28" s="192"/>
      <c r="VAI28" s="192"/>
      <c r="VAJ28" s="192"/>
      <c r="VAK28" s="192"/>
      <c r="VAL28" s="192"/>
      <c r="VAM28" s="192"/>
      <c r="VAN28" s="192"/>
      <c r="VAO28" s="192"/>
      <c r="VAP28" s="192"/>
      <c r="VAQ28" s="192"/>
      <c r="VAR28" s="192"/>
      <c r="VAS28" s="192"/>
      <c r="VAT28" s="192"/>
      <c r="VAU28" s="192"/>
      <c r="VAV28" s="192"/>
      <c r="VAW28" s="192"/>
      <c r="VAX28" s="192"/>
      <c r="VAY28" s="192"/>
      <c r="VAZ28" s="192"/>
      <c r="VBA28" s="192"/>
      <c r="VBB28" s="192"/>
      <c r="VBC28" s="192"/>
      <c r="VBD28" s="192"/>
      <c r="VBE28" s="192"/>
      <c r="VBF28" s="192"/>
      <c r="VBG28" s="192"/>
      <c r="VBH28" s="192"/>
      <c r="VBI28" s="192"/>
      <c r="VBJ28" s="192"/>
      <c r="VBK28" s="192"/>
      <c r="VBL28" s="192"/>
      <c r="VBM28" s="192"/>
      <c r="VBN28" s="192"/>
      <c r="VBO28" s="192"/>
      <c r="VBP28" s="192"/>
      <c r="VBQ28" s="192"/>
      <c r="VBR28" s="192"/>
      <c r="VBS28" s="192"/>
      <c r="VBT28" s="192"/>
      <c r="VBU28" s="192"/>
      <c r="VBV28" s="192"/>
      <c r="VBW28" s="192"/>
      <c r="VBX28" s="192"/>
      <c r="VBY28" s="192"/>
      <c r="VBZ28" s="192"/>
      <c r="VCA28" s="192"/>
      <c r="VCB28" s="192"/>
      <c r="VCC28" s="192"/>
      <c r="VCD28" s="192"/>
      <c r="VCE28" s="192"/>
      <c r="VCF28" s="192"/>
      <c r="VCG28" s="192"/>
      <c r="VCH28" s="192"/>
      <c r="VCI28" s="192"/>
      <c r="VCJ28" s="192"/>
      <c r="VCK28" s="192"/>
      <c r="VCL28" s="192"/>
      <c r="VCM28" s="192"/>
      <c r="VCN28" s="192"/>
      <c r="VCO28" s="192"/>
      <c r="VCP28" s="192"/>
      <c r="VCQ28" s="192"/>
      <c r="VCR28" s="192"/>
      <c r="VCS28" s="192"/>
      <c r="VCT28" s="192"/>
      <c r="VCU28" s="192"/>
      <c r="VCV28" s="192"/>
      <c r="VCW28" s="192"/>
      <c r="VCX28" s="192"/>
      <c r="VCY28" s="192"/>
      <c r="VCZ28" s="192"/>
      <c r="VDA28" s="192"/>
      <c r="VDB28" s="192"/>
      <c r="VDC28" s="192"/>
      <c r="VDD28" s="192"/>
      <c r="VDE28" s="192"/>
      <c r="VDF28" s="192"/>
      <c r="VDG28" s="192"/>
      <c r="VDH28" s="192"/>
      <c r="VDI28" s="192"/>
      <c r="VDJ28" s="192"/>
      <c r="VDK28" s="192"/>
      <c r="VDL28" s="192"/>
      <c r="VDM28" s="192"/>
      <c r="VDN28" s="192"/>
      <c r="VDO28" s="192"/>
      <c r="VDP28" s="192"/>
      <c r="VDQ28" s="192"/>
      <c r="VDR28" s="192"/>
      <c r="VDS28" s="192"/>
      <c r="VDT28" s="192"/>
      <c r="VDU28" s="192"/>
      <c r="VDV28" s="192"/>
      <c r="VDW28" s="192"/>
      <c r="VDX28" s="192"/>
      <c r="VDY28" s="192"/>
      <c r="VDZ28" s="192"/>
      <c r="VEA28" s="192"/>
      <c r="VEB28" s="192"/>
      <c r="VEC28" s="192"/>
      <c r="VED28" s="192"/>
      <c r="VEE28" s="192"/>
      <c r="VEF28" s="192"/>
      <c r="VEG28" s="192"/>
      <c r="VEH28" s="192"/>
      <c r="VEI28" s="192"/>
      <c r="VEJ28" s="192"/>
      <c r="VEK28" s="192"/>
      <c r="VEL28" s="192"/>
      <c r="VEM28" s="192"/>
      <c r="VEN28" s="192"/>
      <c r="VEO28" s="192"/>
      <c r="VEP28" s="192"/>
      <c r="VEQ28" s="192"/>
      <c r="VER28" s="192"/>
      <c r="VES28" s="192"/>
      <c r="VET28" s="192"/>
      <c r="VEU28" s="192"/>
      <c r="VEV28" s="192"/>
      <c r="VEW28" s="192"/>
      <c r="VEX28" s="192"/>
      <c r="VEY28" s="192"/>
      <c r="VEZ28" s="192"/>
      <c r="VFA28" s="192"/>
      <c r="VFB28" s="192"/>
      <c r="VFC28" s="192"/>
      <c r="VFD28" s="192"/>
      <c r="VFE28" s="192"/>
      <c r="VFF28" s="192"/>
      <c r="VFG28" s="192"/>
      <c r="VFH28" s="192"/>
      <c r="VFI28" s="192"/>
      <c r="VFJ28" s="192"/>
      <c r="VFK28" s="192"/>
      <c r="VFL28" s="192"/>
      <c r="VFM28" s="192"/>
      <c r="VFN28" s="192"/>
      <c r="VFO28" s="192"/>
      <c r="VFP28" s="192"/>
      <c r="VFQ28" s="192"/>
      <c r="VFR28" s="192"/>
      <c r="VFS28" s="192"/>
      <c r="VFT28" s="192"/>
      <c r="VFU28" s="192"/>
      <c r="VFV28" s="192"/>
      <c r="VFW28" s="192"/>
      <c r="VFX28" s="192"/>
      <c r="VFY28" s="192"/>
      <c r="VFZ28" s="192"/>
      <c r="VGA28" s="192"/>
      <c r="VGB28" s="192"/>
      <c r="VGC28" s="192"/>
      <c r="VGD28" s="192"/>
      <c r="VGE28" s="192"/>
      <c r="VGF28" s="192"/>
      <c r="VGG28" s="192"/>
      <c r="VGH28" s="192"/>
      <c r="VGI28" s="192"/>
      <c r="VGJ28" s="192"/>
      <c r="VGK28" s="192"/>
      <c r="VGL28" s="192"/>
      <c r="VGM28" s="192"/>
      <c r="VGN28" s="192"/>
      <c r="VGO28" s="192"/>
      <c r="VGP28" s="192"/>
      <c r="VGQ28" s="192"/>
      <c r="VGR28" s="192"/>
      <c r="VGS28" s="192"/>
      <c r="VGT28" s="192"/>
      <c r="VGU28" s="192"/>
      <c r="VGV28" s="192"/>
      <c r="VGW28" s="192"/>
      <c r="VGX28" s="192"/>
      <c r="VGY28" s="192"/>
      <c r="VGZ28" s="192"/>
      <c r="VHA28" s="192"/>
      <c r="VHB28" s="192"/>
      <c r="VHC28" s="192"/>
      <c r="VHD28" s="192"/>
      <c r="VHE28" s="192"/>
      <c r="VHF28" s="192"/>
      <c r="VHG28" s="192"/>
      <c r="VHH28" s="192"/>
      <c r="VHI28" s="192"/>
      <c r="VHJ28" s="192"/>
      <c r="VHK28" s="192"/>
      <c r="VHL28" s="192"/>
      <c r="VHM28" s="192"/>
      <c r="VHN28" s="192"/>
      <c r="VHO28" s="192"/>
      <c r="VHP28" s="192"/>
      <c r="VHQ28" s="192"/>
      <c r="VHR28" s="192"/>
      <c r="VHS28" s="192"/>
      <c r="VHT28" s="192"/>
      <c r="VHU28" s="192"/>
      <c r="VHV28" s="192"/>
      <c r="VHW28" s="192"/>
      <c r="VHX28" s="192"/>
      <c r="VHY28" s="192"/>
      <c r="VHZ28" s="192"/>
      <c r="VIA28" s="192"/>
      <c r="VIB28" s="192"/>
      <c r="VIC28" s="192"/>
      <c r="VID28" s="192"/>
      <c r="VIE28" s="192"/>
      <c r="VIF28" s="192"/>
      <c r="VIG28" s="192"/>
      <c r="VIH28" s="192"/>
      <c r="VII28" s="192"/>
      <c r="VIJ28" s="192"/>
      <c r="VIK28" s="192"/>
      <c r="VIL28" s="192"/>
      <c r="VIM28" s="192"/>
      <c r="VIN28" s="192"/>
      <c r="VIO28" s="192"/>
      <c r="VIP28" s="192"/>
      <c r="VIQ28" s="192"/>
      <c r="VIR28" s="192"/>
      <c r="VIS28" s="192"/>
      <c r="VIT28" s="192"/>
      <c r="VIU28" s="192"/>
      <c r="VIV28" s="192"/>
      <c r="VIW28" s="192"/>
      <c r="VIX28" s="192"/>
      <c r="VIY28" s="192"/>
      <c r="VIZ28" s="192"/>
      <c r="VJA28" s="192"/>
      <c r="VJB28" s="192"/>
      <c r="VJC28" s="192"/>
      <c r="VJD28" s="192"/>
      <c r="VJE28" s="192"/>
      <c r="VJF28" s="192"/>
      <c r="VJG28" s="192"/>
      <c r="VJH28" s="192"/>
      <c r="VJI28" s="192"/>
      <c r="VJJ28" s="192"/>
      <c r="VJK28" s="192"/>
      <c r="VJL28" s="192"/>
      <c r="VJM28" s="192"/>
      <c r="VJN28" s="192"/>
      <c r="VJO28" s="192"/>
      <c r="VJP28" s="192"/>
      <c r="VJQ28" s="192"/>
      <c r="VJR28" s="192"/>
      <c r="VJS28" s="192"/>
      <c r="VJT28" s="192"/>
      <c r="VJU28" s="192"/>
      <c r="VJV28" s="192"/>
      <c r="VJW28" s="192"/>
      <c r="VJX28" s="192"/>
      <c r="VJY28" s="192"/>
      <c r="VJZ28" s="192"/>
      <c r="VKA28" s="192"/>
      <c r="VKB28" s="192"/>
      <c r="VKC28" s="192"/>
      <c r="VKD28" s="192"/>
      <c r="VKE28" s="192"/>
      <c r="VKF28" s="192"/>
      <c r="VKG28" s="192"/>
      <c r="VKH28" s="192"/>
      <c r="VKI28" s="192"/>
      <c r="VKJ28" s="192"/>
      <c r="VKK28" s="192"/>
      <c r="VKL28" s="192"/>
      <c r="VKM28" s="192"/>
      <c r="VKN28" s="192"/>
      <c r="VKO28" s="192"/>
      <c r="VKP28" s="192"/>
      <c r="VKQ28" s="192"/>
      <c r="VKR28" s="192"/>
      <c r="VKS28" s="192"/>
      <c r="VKT28" s="192"/>
      <c r="VKU28" s="192"/>
      <c r="VKV28" s="192"/>
      <c r="VKW28" s="192"/>
      <c r="VKX28" s="192"/>
      <c r="VKY28" s="192"/>
      <c r="VKZ28" s="192"/>
      <c r="VLA28" s="192"/>
      <c r="VLB28" s="192"/>
      <c r="VLC28" s="192"/>
      <c r="VLD28" s="192"/>
      <c r="VLE28" s="192"/>
      <c r="VLF28" s="192"/>
      <c r="VLG28" s="192"/>
      <c r="VLH28" s="192"/>
      <c r="VLI28" s="192"/>
      <c r="VLJ28" s="192"/>
      <c r="VLK28" s="192"/>
      <c r="VLL28" s="192"/>
      <c r="VLM28" s="192"/>
      <c r="VLN28" s="192"/>
      <c r="VLO28" s="192"/>
      <c r="VLP28" s="192"/>
      <c r="VLQ28" s="192"/>
      <c r="VLR28" s="192"/>
      <c r="VLS28" s="192"/>
      <c r="VLT28" s="192"/>
      <c r="VLU28" s="192"/>
      <c r="VLV28" s="192"/>
      <c r="VLW28" s="192"/>
      <c r="VLX28" s="192"/>
      <c r="VLY28" s="192"/>
      <c r="VLZ28" s="192"/>
      <c r="VMA28" s="192"/>
      <c r="VMB28" s="192"/>
      <c r="VMC28" s="192"/>
      <c r="VMD28" s="192"/>
      <c r="VME28" s="192"/>
      <c r="VMF28" s="192"/>
      <c r="VMG28" s="192"/>
      <c r="VMH28" s="192"/>
      <c r="VMI28" s="192"/>
      <c r="VMJ28" s="192"/>
      <c r="VMK28" s="192"/>
      <c r="VML28" s="192"/>
      <c r="VMM28" s="192"/>
      <c r="VMN28" s="192"/>
      <c r="VMO28" s="192"/>
      <c r="VMP28" s="192"/>
      <c r="VMQ28" s="192"/>
      <c r="VMR28" s="192"/>
      <c r="VMS28" s="192"/>
      <c r="VMT28" s="192"/>
      <c r="VMU28" s="192"/>
      <c r="VMV28" s="192"/>
      <c r="VMW28" s="192"/>
      <c r="VMX28" s="192"/>
      <c r="VMY28" s="192"/>
      <c r="VMZ28" s="192"/>
      <c r="VNA28" s="192"/>
      <c r="VNB28" s="192"/>
      <c r="VNC28" s="192"/>
      <c r="VND28" s="192"/>
      <c r="VNE28" s="192"/>
      <c r="VNF28" s="192"/>
      <c r="VNG28" s="192"/>
      <c r="VNH28" s="192"/>
      <c r="VNI28" s="192"/>
      <c r="VNJ28" s="192"/>
      <c r="VNK28" s="192"/>
      <c r="VNL28" s="192"/>
      <c r="VNM28" s="192"/>
      <c r="VNN28" s="192"/>
      <c r="VNO28" s="192"/>
      <c r="VNP28" s="192"/>
      <c r="VNQ28" s="192"/>
      <c r="VNR28" s="192"/>
      <c r="VNS28" s="192"/>
      <c r="VNT28" s="192"/>
      <c r="VNU28" s="192"/>
      <c r="VNV28" s="192"/>
      <c r="VNW28" s="192"/>
      <c r="VNX28" s="192"/>
      <c r="VNY28" s="192"/>
      <c r="VNZ28" s="192"/>
      <c r="VOA28" s="192"/>
      <c r="VOB28" s="192"/>
      <c r="VOC28" s="192"/>
      <c r="VOD28" s="192"/>
      <c r="VOE28" s="192"/>
      <c r="VOF28" s="192"/>
      <c r="VOG28" s="192"/>
      <c r="VOH28" s="192"/>
      <c r="VOI28" s="192"/>
      <c r="VOJ28" s="192"/>
      <c r="VOK28" s="192"/>
      <c r="VOL28" s="192"/>
      <c r="VOM28" s="192"/>
      <c r="VON28" s="192"/>
      <c r="VOO28" s="192"/>
      <c r="VOP28" s="192"/>
      <c r="VOQ28" s="192"/>
      <c r="VOR28" s="192"/>
      <c r="VOS28" s="192"/>
      <c r="VOT28" s="192"/>
      <c r="VOU28" s="192"/>
      <c r="VOV28" s="192"/>
      <c r="VOW28" s="192"/>
      <c r="VOX28" s="192"/>
      <c r="VOY28" s="192"/>
      <c r="VOZ28" s="192"/>
      <c r="VPA28" s="192"/>
      <c r="VPB28" s="192"/>
      <c r="VPC28" s="192"/>
      <c r="VPD28" s="192"/>
      <c r="VPE28" s="192"/>
      <c r="VPF28" s="192"/>
      <c r="VPG28" s="192"/>
      <c r="VPH28" s="192"/>
      <c r="VPI28" s="192"/>
      <c r="VPJ28" s="192"/>
      <c r="VPK28" s="192"/>
      <c r="VPL28" s="192"/>
      <c r="VPM28" s="192"/>
      <c r="VPN28" s="192"/>
      <c r="VPO28" s="192"/>
      <c r="VPP28" s="192"/>
      <c r="VPQ28" s="192"/>
      <c r="VPR28" s="192"/>
      <c r="VPS28" s="192"/>
      <c r="VPT28" s="192"/>
      <c r="VPU28" s="192"/>
      <c r="VPV28" s="192"/>
      <c r="VPW28" s="192"/>
      <c r="VPX28" s="192"/>
      <c r="VPY28" s="192"/>
      <c r="VPZ28" s="192"/>
      <c r="VQA28" s="192"/>
      <c r="VQB28" s="192"/>
      <c r="VQC28" s="192"/>
      <c r="VQD28" s="192"/>
      <c r="VQE28" s="192"/>
      <c r="VQF28" s="192"/>
      <c r="VQG28" s="192"/>
      <c r="VQH28" s="192"/>
      <c r="VQI28" s="192"/>
      <c r="VQJ28" s="192"/>
      <c r="VQK28" s="192"/>
      <c r="VQL28" s="192"/>
      <c r="VQM28" s="192"/>
      <c r="VQN28" s="192"/>
      <c r="VQO28" s="192"/>
      <c r="VQP28" s="192"/>
      <c r="VQQ28" s="192"/>
      <c r="VQR28" s="192"/>
      <c r="VQS28" s="192"/>
      <c r="VQT28" s="192"/>
      <c r="VQU28" s="192"/>
      <c r="VQV28" s="192"/>
      <c r="VQW28" s="192"/>
      <c r="VQX28" s="192"/>
      <c r="VQY28" s="192"/>
      <c r="VQZ28" s="192"/>
      <c r="VRA28" s="192"/>
      <c r="VRB28" s="192"/>
      <c r="VRC28" s="192"/>
      <c r="VRD28" s="192"/>
      <c r="VRE28" s="192"/>
      <c r="VRF28" s="192"/>
      <c r="VRG28" s="192"/>
      <c r="VRH28" s="192"/>
      <c r="VRI28" s="192"/>
      <c r="VRJ28" s="192"/>
      <c r="VRK28" s="192"/>
      <c r="VRL28" s="192"/>
      <c r="VRM28" s="192"/>
      <c r="VRN28" s="192"/>
      <c r="VRO28" s="192"/>
      <c r="VRP28" s="192"/>
      <c r="VRQ28" s="192"/>
      <c r="VRR28" s="192"/>
      <c r="VRS28" s="192"/>
      <c r="VRT28" s="192"/>
      <c r="VRU28" s="192"/>
      <c r="VRV28" s="192"/>
      <c r="VRW28" s="192"/>
      <c r="VRX28" s="192"/>
      <c r="VRY28" s="192"/>
      <c r="VRZ28" s="192"/>
      <c r="VSA28" s="192"/>
      <c r="VSB28" s="192"/>
      <c r="VSC28" s="192"/>
      <c r="VSD28" s="192"/>
      <c r="VSE28" s="192"/>
      <c r="VSF28" s="192"/>
      <c r="VSG28" s="192"/>
      <c r="VSH28" s="192"/>
      <c r="VSI28" s="192"/>
      <c r="VSJ28" s="192"/>
      <c r="VSK28" s="192"/>
      <c r="VSL28" s="192"/>
      <c r="VSM28" s="192"/>
      <c r="VSN28" s="192"/>
      <c r="VSO28" s="192"/>
      <c r="VSP28" s="192"/>
      <c r="VSQ28" s="192"/>
      <c r="VSR28" s="192"/>
      <c r="VSS28" s="192"/>
      <c r="VST28" s="192"/>
      <c r="VSU28" s="192"/>
      <c r="VSV28" s="192"/>
      <c r="VSW28" s="192"/>
      <c r="VSX28" s="192"/>
      <c r="VSY28" s="192"/>
      <c r="VSZ28" s="192"/>
      <c r="VTA28" s="192"/>
      <c r="VTB28" s="192"/>
      <c r="VTC28" s="192"/>
      <c r="VTD28" s="192"/>
      <c r="VTE28" s="192"/>
      <c r="VTF28" s="192"/>
      <c r="VTG28" s="192"/>
      <c r="VTH28" s="192"/>
      <c r="VTI28" s="192"/>
      <c r="VTJ28" s="192"/>
      <c r="VTK28" s="192"/>
      <c r="VTL28" s="192"/>
      <c r="VTM28" s="192"/>
      <c r="VTN28" s="192"/>
      <c r="VTO28" s="192"/>
      <c r="VTP28" s="192"/>
      <c r="VTQ28" s="192"/>
      <c r="VTR28" s="192"/>
      <c r="VTS28" s="192"/>
      <c r="VTT28" s="192"/>
      <c r="VTU28" s="192"/>
      <c r="VTV28" s="192"/>
      <c r="VTW28" s="192"/>
      <c r="VTX28" s="192"/>
      <c r="VTY28" s="192"/>
      <c r="VTZ28" s="192"/>
      <c r="VUA28" s="192"/>
      <c r="VUB28" s="192"/>
      <c r="VUC28" s="192"/>
      <c r="VUD28" s="192"/>
      <c r="VUE28" s="192"/>
      <c r="VUF28" s="192"/>
      <c r="VUG28" s="192"/>
      <c r="VUH28" s="192"/>
      <c r="VUI28" s="192"/>
      <c r="VUJ28" s="192"/>
      <c r="VUK28" s="192"/>
      <c r="VUL28" s="192"/>
      <c r="VUM28" s="192"/>
      <c r="VUN28" s="192"/>
      <c r="VUO28" s="192"/>
      <c r="VUP28" s="192"/>
      <c r="VUQ28" s="192"/>
      <c r="VUR28" s="192"/>
      <c r="VUS28" s="192"/>
      <c r="VUT28" s="192"/>
      <c r="VUU28" s="192"/>
      <c r="VUV28" s="192"/>
      <c r="VUW28" s="192"/>
      <c r="VUX28" s="192"/>
      <c r="VUY28" s="192"/>
      <c r="VUZ28" s="192"/>
      <c r="VVA28" s="192"/>
      <c r="VVB28" s="192"/>
      <c r="VVC28" s="192"/>
      <c r="VVD28" s="192"/>
      <c r="VVE28" s="192"/>
      <c r="VVF28" s="192"/>
      <c r="VVG28" s="192"/>
      <c r="VVH28" s="192"/>
      <c r="VVI28" s="192"/>
      <c r="VVJ28" s="192"/>
      <c r="VVK28" s="192"/>
      <c r="VVL28" s="192"/>
      <c r="VVM28" s="192"/>
      <c r="VVN28" s="192"/>
      <c r="VVO28" s="192"/>
      <c r="VVP28" s="192"/>
      <c r="VVQ28" s="192"/>
      <c r="VVR28" s="192"/>
      <c r="VVS28" s="192"/>
      <c r="VVT28" s="192"/>
      <c r="VVU28" s="192"/>
      <c r="VVV28" s="192"/>
      <c r="VVW28" s="192"/>
      <c r="VVX28" s="192"/>
      <c r="VVY28" s="192"/>
      <c r="VVZ28" s="192"/>
      <c r="VWA28" s="192"/>
      <c r="VWB28" s="192"/>
      <c r="VWC28" s="192"/>
      <c r="VWD28" s="192"/>
      <c r="VWE28" s="192"/>
      <c r="VWF28" s="192"/>
      <c r="VWG28" s="192"/>
      <c r="VWH28" s="192"/>
      <c r="VWI28" s="192"/>
      <c r="VWJ28" s="192"/>
      <c r="VWK28" s="192"/>
      <c r="VWL28" s="192"/>
      <c r="VWM28" s="192"/>
      <c r="VWN28" s="192"/>
      <c r="VWO28" s="192"/>
      <c r="VWP28" s="192"/>
      <c r="VWQ28" s="192"/>
      <c r="VWR28" s="192"/>
      <c r="VWS28" s="192"/>
      <c r="VWT28" s="192"/>
      <c r="VWU28" s="192"/>
      <c r="VWV28" s="192"/>
      <c r="VWW28" s="192"/>
      <c r="VWX28" s="192"/>
      <c r="VWY28" s="192"/>
      <c r="VWZ28" s="192"/>
      <c r="VXA28" s="192"/>
      <c r="VXB28" s="192"/>
      <c r="VXC28" s="192"/>
      <c r="VXD28" s="192"/>
      <c r="VXE28" s="192"/>
      <c r="VXF28" s="192"/>
      <c r="VXG28" s="192"/>
      <c r="VXH28" s="192"/>
      <c r="VXI28" s="192"/>
      <c r="VXJ28" s="192"/>
      <c r="VXK28" s="192"/>
      <c r="VXL28" s="192"/>
      <c r="VXM28" s="192"/>
      <c r="VXN28" s="192"/>
      <c r="VXO28" s="192"/>
      <c r="VXP28" s="192"/>
      <c r="VXQ28" s="192"/>
      <c r="VXR28" s="192"/>
      <c r="VXS28" s="192"/>
      <c r="VXT28" s="192"/>
      <c r="VXU28" s="192"/>
      <c r="VXV28" s="192"/>
      <c r="VXW28" s="192"/>
      <c r="VXX28" s="192"/>
      <c r="VXY28" s="192"/>
      <c r="VXZ28" s="192"/>
      <c r="VYA28" s="192"/>
      <c r="VYB28" s="192"/>
      <c r="VYC28" s="192"/>
      <c r="VYD28" s="192"/>
      <c r="VYE28" s="192"/>
      <c r="VYF28" s="192"/>
      <c r="VYG28" s="192"/>
      <c r="VYH28" s="192"/>
      <c r="VYI28" s="192"/>
      <c r="VYJ28" s="192"/>
      <c r="VYK28" s="192"/>
      <c r="VYL28" s="192"/>
      <c r="VYM28" s="192"/>
      <c r="VYN28" s="192"/>
      <c r="VYO28" s="192"/>
      <c r="VYP28" s="192"/>
      <c r="VYQ28" s="192"/>
      <c r="VYR28" s="192"/>
      <c r="VYS28" s="192"/>
      <c r="VYT28" s="192"/>
      <c r="VYU28" s="192"/>
      <c r="VYV28" s="192"/>
      <c r="VYW28" s="192"/>
      <c r="VYX28" s="192"/>
      <c r="VYY28" s="192"/>
      <c r="VYZ28" s="192"/>
      <c r="VZA28" s="192"/>
      <c r="VZB28" s="192"/>
      <c r="VZC28" s="192"/>
      <c r="VZD28" s="192"/>
      <c r="VZE28" s="192"/>
      <c r="VZF28" s="192"/>
      <c r="VZG28" s="192"/>
      <c r="VZH28" s="192"/>
      <c r="VZI28" s="192"/>
      <c r="VZJ28" s="192"/>
      <c r="VZK28" s="192"/>
      <c r="VZL28" s="192"/>
      <c r="VZM28" s="192"/>
      <c r="VZN28" s="192"/>
      <c r="VZO28" s="192"/>
      <c r="VZP28" s="192"/>
      <c r="VZQ28" s="192"/>
      <c r="VZR28" s="192"/>
      <c r="VZS28" s="192"/>
      <c r="VZT28" s="192"/>
      <c r="VZU28" s="192"/>
      <c r="VZV28" s="192"/>
      <c r="VZW28" s="192"/>
      <c r="VZX28" s="192"/>
      <c r="VZY28" s="192"/>
      <c r="VZZ28" s="192"/>
      <c r="WAA28" s="192"/>
      <c r="WAB28" s="192"/>
      <c r="WAC28" s="192"/>
      <c r="WAD28" s="192"/>
      <c r="WAE28" s="192"/>
      <c r="WAF28" s="192"/>
      <c r="WAG28" s="192"/>
      <c r="WAH28" s="192"/>
      <c r="WAI28" s="192"/>
      <c r="WAJ28" s="192"/>
      <c r="WAK28" s="192"/>
      <c r="WAL28" s="192"/>
      <c r="WAM28" s="192"/>
      <c r="WAN28" s="192"/>
      <c r="WAO28" s="192"/>
      <c r="WAP28" s="192"/>
      <c r="WAQ28" s="192"/>
      <c r="WAR28" s="192"/>
      <c r="WAS28" s="192"/>
      <c r="WAT28" s="192"/>
      <c r="WAU28" s="192"/>
      <c r="WAV28" s="192"/>
      <c r="WAW28" s="192"/>
      <c r="WAX28" s="192"/>
      <c r="WAY28" s="192"/>
      <c r="WAZ28" s="192"/>
      <c r="WBA28" s="192"/>
      <c r="WBB28" s="192"/>
      <c r="WBC28" s="192"/>
      <c r="WBD28" s="192"/>
      <c r="WBE28" s="192"/>
      <c r="WBF28" s="192"/>
      <c r="WBG28" s="192"/>
      <c r="WBH28" s="192"/>
      <c r="WBI28" s="192"/>
      <c r="WBJ28" s="192"/>
      <c r="WBK28" s="192"/>
      <c r="WBL28" s="192"/>
      <c r="WBM28" s="192"/>
      <c r="WBN28" s="192"/>
      <c r="WBO28" s="192"/>
      <c r="WBP28" s="192"/>
      <c r="WBQ28" s="192"/>
      <c r="WBR28" s="192"/>
      <c r="WBS28" s="192"/>
      <c r="WBT28" s="192"/>
      <c r="WBU28" s="192"/>
      <c r="WBV28" s="192"/>
      <c r="WBW28" s="192"/>
      <c r="WBX28" s="192"/>
      <c r="WBY28" s="192"/>
      <c r="WBZ28" s="192"/>
      <c r="WCA28" s="192"/>
      <c r="WCB28" s="192"/>
      <c r="WCC28" s="192"/>
      <c r="WCD28" s="192"/>
      <c r="WCE28" s="192"/>
      <c r="WCF28" s="192"/>
      <c r="WCG28" s="192"/>
      <c r="WCH28" s="192"/>
      <c r="WCI28" s="192"/>
      <c r="WCJ28" s="192"/>
      <c r="WCK28" s="192"/>
      <c r="WCL28" s="192"/>
      <c r="WCM28" s="192"/>
      <c r="WCN28" s="192"/>
      <c r="WCO28" s="192"/>
      <c r="WCP28" s="192"/>
      <c r="WCQ28" s="192"/>
      <c r="WCR28" s="192"/>
      <c r="WCS28" s="192"/>
      <c r="WCT28" s="192"/>
      <c r="WCU28" s="192"/>
      <c r="WCV28" s="192"/>
      <c r="WCW28" s="192"/>
      <c r="WCX28" s="192"/>
      <c r="WCY28" s="192"/>
      <c r="WCZ28" s="192"/>
      <c r="WDA28" s="192"/>
      <c r="WDB28" s="192"/>
      <c r="WDC28" s="192"/>
      <c r="WDD28" s="192"/>
      <c r="WDE28" s="192"/>
      <c r="WDF28" s="192"/>
      <c r="WDG28" s="192"/>
      <c r="WDH28" s="192"/>
      <c r="WDI28" s="192"/>
      <c r="WDJ28" s="192"/>
      <c r="WDK28" s="192"/>
      <c r="WDL28" s="192"/>
      <c r="WDM28" s="192"/>
      <c r="WDN28" s="192"/>
      <c r="WDO28" s="192"/>
      <c r="WDP28" s="192"/>
      <c r="WDQ28" s="192"/>
      <c r="WDR28" s="192"/>
      <c r="WDS28" s="192"/>
      <c r="WDT28" s="192"/>
      <c r="WDU28" s="192"/>
      <c r="WDV28" s="192"/>
      <c r="WDW28" s="192"/>
      <c r="WDX28" s="192"/>
      <c r="WDY28" s="192"/>
      <c r="WDZ28" s="192"/>
      <c r="WEA28" s="192"/>
      <c r="WEB28" s="192"/>
      <c r="WEC28" s="192"/>
      <c r="WED28" s="192"/>
      <c r="WEE28" s="192"/>
      <c r="WEF28" s="192"/>
      <c r="WEG28" s="192"/>
      <c r="WEH28" s="192"/>
      <c r="WEI28" s="192"/>
      <c r="WEJ28" s="192"/>
      <c r="WEK28" s="192"/>
      <c r="WEL28" s="192"/>
      <c r="WEM28" s="192"/>
      <c r="WEN28" s="192"/>
      <c r="WEO28" s="192"/>
      <c r="WEP28" s="192"/>
      <c r="WEQ28" s="192"/>
      <c r="WER28" s="192"/>
      <c r="WES28" s="192"/>
      <c r="WET28" s="192"/>
      <c r="WEU28" s="192"/>
      <c r="WEV28" s="192"/>
      <c r="WEW28" s="192"/>
      <c r="WEX28" s="192"/>
      <c r="WEY28" s="192"/>
      <c r="WEZ28" s="192"/>
      <c r="WFA28" s="192"/>
      <c r="WFB28" s="192"/>
      <c r="WFC28" s="192"/>
      <c r="WFD28" s="192"/>
      <c r="WFE28" s="192"/>
      <c r="WFF28" s="192"/>
      <c r="WFG28" s="192"/>
      <c r="WFH28" s="192"/>
      <c r="WFI28" s="192"/>
      <c r="WFJ28" s="192"/>
      <c r="WFK28" s="192"/>
      <c r="WFL28" s="192"/>
      <c r="WFM28" s="192"/>
      <c r="WFN28" s="192"/>
      <c r="WFO28" s="192"/>
      <c r="WFP28" s="192"/>
      <c r="WFQ28" s="192"/>
      <c r="WFR28" s="192"/>
      <c r="WFS28" s="192"/>
      <c r="WFT28" s="192"/>
      <c r="WFU28" s="192"/>
      <c r="WFV28" s="192"/>
      <c r="WFW28" s="192"/>
      <c r="WFX28" s="192"/>
      <c r="WFY28" s="192"/>
      <c r="WFZ28" s="192"/>
      <c r="WGA28" s="192"/>
      <c r="WGB28" s="192"/>
      <c r="WGC28" s="192"/>
      <c r="WGD28" s="192"/>
      <c r="WGE28" s="192"/>
      <c r="WGF28" s="192"/>
      <c r="WGG28" s="192"/>
      <c r="WGH28" s="192"/>
      <c r="WGI28" s="192"/>
      <c r="WGJ28" s="192"/>
      <c r="WGK28" s="192"/>
      <c r="WGL28" s="192"/>
      <c r="WGM28" s="192"/>
      <c r="WGN28" s="192"/>
      <c r="WGO28" s="192"/>
      <c r="WGP28" s="192"/>
      <c r="WGQ28" s="192"/>
      <c r="WGR28" s="192"/>
      <c r="WGS28" s="192"/>
      <c r="WGT28" s="192"/>
      <c r="WGU28" s="192"/>
      <c r="WGV28" s="192"/>
      <c r="WGW28" s="192"/>
      <c r="WGX28" s="192"/>
      <c r="WGY28" s="192"/>
      <c r="WGZ28" s="192"/>
      <c r="WHA28" s="192"/>
      <c r="WHB28" s="192"/>
      <c r="WHC28" s="192"/>
      <c r="WHD28" s="192"/>
      <c r="WHE28" s="192"/>
      <c r="WHF28" s="192"/>
      <c r="WHG28" s="192"/>
      <c r="WHH28" s="192"/>
      <c r="WHI28" s="192"/>
      <c r="WHJ28" s="192"/>
      <c r="WHK28" s="192"/>
      <c r="WHL28" s="192"/>
      <c r="WHM28" s="192"/>
      <c r="WHN28" s="192"/>
      <c r="WHO28" s="192"/>
      <c r="WHP28" s="192"/>
      <c r="WHQ28" s="192"/>
      <c r="WHR28" s="192"/>
      <c r="WHS28" s="192"/>
      <c r="WHT28" s="192"/>
      <c r="WHU28" s="192"/>
      <c r="WHV28" s="192"/>
      <c r="WHW28" s="192"/>
      <c r="WHX28" s="192"/>
      <c r="WHY28" s="192"/>
      <c r="WHZ28" s="192"/>
      <c r="WIA28" s="192"/>
      <c r="WIB28" s="192"/>
      <c r="WIC28" s="192"/>
      <c r="WID28" s="192"/>
      <c r="WIE28" s="192"/>
      <c r="WIF28" s="192"/>
      <c r="WIG28" s="192"/>
      <c r="WIH28" s="192"/>
      <c r="WII28" s="192"/>
      <c r="WIJ28" s="192"/>
      <c r="WIK28" s="192"/>
      <c r="WIL28" s="192"/>
      <c r="WIM28" s="192"/>
      <c r="WIN28" s="192"/>
      <c r="WIO28" s="192"/>
      <c r="WIP28" s="192"/>
      <c r="WIQ28" s="192"/>
      <c r="WIR28" s="192"/>
      <c r="WIS28" s="192"/>
      <c r="WIT28" s="192"/>
      <c r="WIU28" s="192"/>
      <c r="WIV28" s="192"/>
      <c r="WIW28" s="192"/>
      <c r="WIX28" s="192"/>
      <c r="WIY28" s="192"/>
      <c r="WIZ28" s="192"/>
      <c r="WJA28" s="192"/>
      <c r="WJB28" s="192"/>
      <c r="WJC28" s="192"/>
      <c r="WJD28" s="192"/>
      <c r="WJE28" s="192"/>
      <c r="WJF28" s="192"/>
      <c r="WJG28" s="192"/>
      <c r="WJH28" s="192"/>
      <c r="WJI28" s="192"/>
      <c r="WJJ28" s="192"/>
      <c r="WJK28" s="192"/>
      <c r="WJL28" s="192"/>
      <c r="WJM28" s="192"/>
      <c r="WJN28" s="192"/>
      <c r="WJO28" s="192"/>
      <c r="WJP28" s="192"/>
      <c r="WJQ28" s="192"/>
      <c r="WJR28" s="192"/>
      <c r="WJS28" s="192"/>
      <c r="WJT28" s="192"/>
      <c r="WJU28" s="192"/>
      <c r="WJV28" s="192"/>
      <c r="WJW28" s="192"/>
      <c r="WJX28" s="192"/>
      <c r="WJY28" s="192"/>
      <c r="WJZ28" s="192"/>
      <c r="WKA28" s="192"/>
      <c r="WKB28" s="192"/>
      <c r="WKC28" s="192"/>
      <c r="WKD28" s="192"/>
      <c r="WKE28" s="192"/>
      <c r="WKF28" s="192"/>
      <c r="WKG28" s="192"/>
      <c r="WKH28" s="192"/>
      <c r="WKI28" s="192"/>
      <c r="WKJ28" s="192"/>
      <c r="WKK28" s="192"/>
      <c r="WKL28" s="192"/>
      <c r="WKM28" s="192"/>
      <c r="WKN28" s="192"/>
      <c r="WKO28" s="192"/>
      <c r="WKP28" s="192"/>
      <c r="WKQ28" s="192"/>
      <c r="WKR28" s="192"/>
      <c r="WKS28" s="192"/>
      <c r="WKT28" s="192"/>
      <c r="WKU28" s="192"/>
      <c r="WKV28" s="192"/>
      <c r="WKW28" s="192"/>
      <c r="WKX28" s="192"/>
      <c r="WKY28" s="192"/>
      <c r="WKZ28" s="192"/>
      <c r="WLA28" s="192"/>
      <c r="WLB28" s="192"/>
      <c r="WLC28" s="192"/>
      <c r="WLD28" s="192"/>
      <c r="WLE28" s="192"/>
      <c r="WLF28" s="192"/>
      <c r="WLG28" s="192"/>
      <c r="WLH28" s="192"/>
      <c r="WLI28" s="192"/>
      <c r="WLJ28" s="192"/>
      <c r="WLK28" s="192"/>
      <c r="WLL28" s="192"/>
      <c r="WLM28" s="192"/>
      <c r="WLN28" s="192"/>
      <c r="WLO28" s="192"/>
      <c r="WLP28" s="192"/>
      <c r="WLQ28" s="192"/>
      <c r="WLR28" s="192"/>
      <c r="WLS28" s="192"/>
      <c r="WLT28" s="192"/>
      <c r="WLU28" s="192"/>
      <c r="WLV28" s="192"/>
      <c r="WLW28" s="192"/>
      <c r="WLX28" s="192"/>
      <c r="WLY28" s="192"/>
      <c r="WLZ28" s="192"/>
      <c r="WMA28" s="192"/>
      <c r="WMB28" s="192"/>
      <c r="WMC28" s="192"/>
      <c r="WMD28" s="192"/>
      <c r="WME28" s="192"/>
      <c r="WMF28" s="192"/>
      <c r="WMG28" s="192"/>
      <c r="WMH28" s="192"/>
      <c r="WMI28" s="192"/>
      <c r="WMJ28" s="192"/>
      <c r="WMK28" s="192"/>
      <c r="WML28" s="192"/>
      <c r="WMM28" s="192"/>
      <c r="WMN28" s="192"/>
      <c r="WMO28" s="192"/>
      <c r="WMP28" s="192"/>
      <c r="WMQ28" s="192"/>
      <c r="WMR28" s="192"/>
      <c r="WMS28" s="192"/>
      <c r="WMT28" s="192"/>
      <c r="WMU28" s="192"/>
      <c r="WMV28" s="192"/>
      <c r="WMW28" s="192"/>
      <c r="WMX28" s="192"/>
      <c r="WMY28" s="192"/>
      <c r="WMZ28" s="192"/>
      <c r="WNA28" s="192"/>
      <c r="WNB28" s="192"/>
      <c r="WNC28" s="192"/>
      <c r="WND28" s="192"/>
      <c r="WNE28" s="192"/>
      <c r="WNF28" s="192"/>
      <c r="WNG28" s="192"/>
      <c r="WNH28" s="192"/>
      <c r="WNI28" s="192"/>
      <c r="WNJ28" s="192"/>
      <c r="WNK28" s="192"/>
      <c r="WNL28" s="192"/>
      <c r="WNM28" s="192"/>
      <c r="WNN28" s="192"/>
      <c r="WNO28" s="192"/>
      <c r="WNP28" s="192"/>
      <c r="WNQ28" s="192"/>
      <c r="WNR28" s="192"/>
      <c r="WNS28" s="192"/>
      <c r="WNT28" s="192"/>
      <c r="WNU28" s="192"/>
      <c r="WNV28" s="192"/>
      <c r="WNW28" s="192"/>
      <c r="WNX28" s="192"/>
      <c r="WNY28" s="192"/>
      <c r="WNZ28" s="192"/>
      <c r="WOA28" s="192"/>
      <c r="WOB28" s="192"/>
      <c r="WOC28" s="192"/>
      <c r="WOD28" s="192"/>
      <c r="WOE28" s="192"/>
      <c r="WOF28" s="192"/>
      <c r="WOG28" s="192"/>
      <c r="WOH28" s="192"/>
      <c r="WOI28" s="192"/>
      <c r="WOJ28" s="192"/>
      <c r="WOK28" s="192"/>
      <c r="WOL28" s="192"/>
      <c r="WOM28" s="192"/>
      <c r="WON28" s="192"/>
      <c r="WOO28" s="192"/>
      <c r="WOP28" s="192"/>
      <c r="WOQ28" s="192"/>
      <c r="WOR28" s="192"/>
      <c r="WOS28" s="192"/>
      <c r="WOT28" s="192"/>
      <c r="WOU28" s="192"/>
      <c r="WOV28" s="192"/>
      <c r="WOW28" s="192"/>
      <c r="WOX28" s="192"/>
      <c r="WOY28" s="192"/>
      <c r="WOZ28" s="192"/>
      <c r="WPA28" s="192"/>
      <c r="WPB28" s="192"/>
      <c r="WPC28" s="192"/>
      <c r="WPD28" s="192"/>
      <c r="WPE28" s="192"/>
      <c r="WPF28" s="192"/>
      <c r="WPG28" s="192"/>
      <c r="WPH28" s="192"/>
      <c r="WPI28" s="192"/>
      <c r="WPJ28" s="192"/>
      <c r="WPK28" s="192"/>
      <c r="WPL28" s="192"/>
      <c r="WPM28" s="192"/>
      <c r="WPN28" s="192"/>
      <c r="WPO28" s="192"/>
      <c r="WPP28" s="192"/>
      <c r="WPQ28" s="192"/>
      <c r="WPR28" s="192"/>
      <c r="WPS28" s="192"/>
      <c r="WPT28" s="192"/>
      <c r="WPU28" s="192"/>
      <c r="WPV28" s="192"/>
      <c r="WPW28" s="192"/>
      <c r="WPX28" s="192"/>
      <c r="WPY28" s="192"/>
      <c r="WPZ28" s="192"/>
      <c r="WQA28" s="192"/>
      <c r="WQB28" s="192"/>
      <c r="WQC28" s="192"/>
      <c r="WQD28" s="192"/>
      <c r="WQE28" s="192"/>
      <c r="WQF28" s="192"/>
      <c r="WQG28" s="192"/>
      <c r="WQH28" s="192"/>
      <c r="WQI28" s="192"/>
      <c r="WQJ28" s="192"/>
      <c r="WQK28" s="192"/>
      <c r="WQL28" s="192"/>
      <c r="WQM28" s="192"/>
      <c r="WQN28" s="192"/>
      <c r="WQO28" s="192"/>
      <c r="WQP28" s="192"/>
      <c r="WQQ28" s="192"/>
      <c r="WQR28" s="192"/>
      <c r="WQS28" s="192"/>
      <c r="WQT28" s="192"/>
      <c r="WQU28" s="192"/>
      <c r="WQV28" s="192"/>
      <c r="WQW28" s="192"/>
      <c r="WQX28" s="192"/>
      <c r="WQY28" s="192"/>
      <c r="WQZ28" s="192"/>
      <c r="WRA28" s="192"/>
      <c r="WRB28" s="192"/>
      <c r="WRC28" s="192"/>
      <c r="WRD28" s="192"/>
      <c r="WRE28" s="192"/>
      <c r="WRF28" s="192"/>
      <c r="WRG28" s="192"/>
      <c r="WRH28" s="192"/>
      <c r="WRI28" s="192"/>
      <c r="WRJ28" s="192"/>
      <c r="WRK28" s="192"/>
      <c r="WRL28" s="192"/>
      <c r="WRM28" s="192"/>
      <c r="WRN28" s="192"/>
      <c r="WRO28" s="192"/>
      <c r="WRP28" s="192"/>
      <c r="WRQ28" s="192"/>
      <c r="WRR28" s="192"/>
      <c r="WRS28" s="192"/>
      <c r="WRT28" s="192"/>
      <c r="WRU28" s="192"/>
      <c r="WRV28" s="192"/>
      <c r="WRW28" s="192"/>
      <c r="WRX28" s="192"/>
      <c r="WRY28" s="192"/>
      <c r="WRZ28" s="192"/>
      <c r="WSA28" s="192"/>
      <c r="WSB28" s="192"/>
      <c r="WSC28" s="192"/>
      <c r="WSD28" s="192"/>
      <c r="WSE28" s="192"/>
      <c r="WSF28" s="192"/>
      <c r="WSG28" s="192"/>
      <c r="WSH28" s="192"/>
      <c r="WSI28" s="192"/>
      <c r="WSJ28" s="192"/>
      <c r="WSK28" s="192"/>
      <c r="WSL28" s="192"/>
      <c r="WSM28" s="192"/>
      <c r="WSN28" s="192"/>
      <c r="WSO28" s="192"/>
      <c r="WSP28" s="192"/>
      <c r="WSQ28" s="192"/>
      <c r="WSR28" s="192"/>
      <c r="WSS28" s="192"/>
      <c r="WST28" s="192"/>
      <c r="WSU28" s="192"/>
      <c r="WSV28" s="192"/>
      <c r="WSW28" s="192"/>
      <c r="WSX28" s="192"/>
      <c r="WSY28" s="192"/>
      <c r="WSZ28" s="192"/>
      <c r="WTA28" s="192"/>
      <c r="WTB28" s="192"/>
      <c r="WTC28" s="192"/>
      <c r="WTD28" s="192"/>
      <c r="WTE28" s="192"/>
      <c r="WTF28" s="192"/>
      <c r="WTG28" s="192"/>
      <c r="WTH28" s="192"/>
      <c r="WTI28" s="192"/>
      <c r="WTJ28" s="192"/>
      <c r="WTK28" s="192"/>
      <c r="WTL28" s="192"/>
      <c r="WTM28" s="192"/>
      <c r="WTN28" s="192"/>
      <c r="WTO28" s="192"/>
      <c r="WTP28" s="192"/>
      <c r="WTQ28" s="192"/>
      <c r="WTR28" s="192"/>
      <c r="WTS28" s="192"/>
      <c r="WTT28" s="192"/>
      <c r="WTU28" s="192"/>
      <c r="WTV28" s="192"/>
      <c r="WTW28" s="192"/>
      <c r="WTX28" s="192"/>
      <c r="WTY28" s="192"/>
      <c r="WTZ28" s="192"/>
      <c r="WUA28" s="192"/>
      <c r="WUB28" s="192"/>
      <c r="WUC28" s="192"/>
      <c r="WUD28" s="192"/>
      <c r="WUE28" s="192"/>
      <c r="WUF28" s="192"/>
      <c r="WUG28" s="192"/>
      <c r="WUH28" s="192"/>
      <c r="WUI28" s="192"/>
      <c r="WUJ28" s="192"/>
      <c r="WUK28" s="192"/>
      <c r="WUL28" s="192"/>
      <c r="WUM28" s="192"/>
      <c r="WUN28" s="192"/>
      <c r="WUO28" s="192"/>
      <c r="WUP28" s="192"/>
      <c r="WUQ28" s="192"/>
      <c r="WUR28" s="192"/>
      <c r="WUS28" s="192"/>
      <c r="WUT28" s="192"/>
      <c r="WUU28" s="192"/>
      <c r="WUV28" s="192"/>
      <c r="WUW28" s="192"/>
      <c r="WUX28" s="192"/>
      <c r="WUY28" s="192"/>
      <c r="WUZ28" s="192"/>
      <c r="WVA28" s="192"/>
      <c r="WVB28" s="192"/>
      <c r="WVC28" s="192"/>
      <c r="WVD28" s="192"/>
      <c r="WVE28" s="192"/>
      <c r="WVF28" s="192"/>
      <c r="WVG28" s="192"/>
      <c r="WVH28" s="192"/>
      <c r="WVI28" s="192"/>
      <c r="WVJ28" s="192"/>
      <c r="WVK28" s="192"/>
      <c r="WVL28" s="192"/>
      <c r="WVM28" s="192"/>
      <c r="WVN28" s="192"/>
      <c r="WVO28" s="192"/>
      <c r="WVP28" s="192"/>
      <c r="WVQ28" s="192"/>
      <c r="WVR28" s="192"/>
      <c r="WVS28" s="192"/>
      <c r="WVT28" s="192"/>
      <c r="WVU28" s="192"/>
      <c r="WVV28" s="192"/>
      <c r="WVW28" s="192"/>
      <c r="WVX28" s="192"/>
      <c r="WVY28" s="192"/>
      <c r="WVZ28" s="192"/>
      <c r="WWA28" s="192"/>
      <c r="WWB28" s="192"/>
      <c r="WWC28" s="192"/>
      <c r="WWD28" s="192"/>
      <c r="WWE28" s="192"/>
      <c r="WWF28" s="192"/>
      <c r="WWG28" s="192"/>
      <c r="WWH28" s="192"/>
      <c r="WWI28" s="192"/>
      <c r="WWJ28" s="192"/>
      <c r="WWK28" s="192"/>
      <c r="WWL28" s="192"/>
      <c r="WWM28" s="192"/>
      <c r="WWN28" s="192"/>
      <c r="WWO28" s="192"/>
      <c r="WWP28" s="192"/>
      <c r="WWQ28" s="192"/>
      <c r="WWR28" s="192"/>
      <c r="WWS28" s="192"/>
      <c r="WWT28" s="192"/>
      <c r="WWU28" s="192"/>
      <c r="WWV28" s="192"/>
      <c r="WWW28" s="192"/>
      <c r="WWX28" s="192"/>
      <c r="WWY28" s="192"/>
      <c r="WWZ28" s="192"/>
      <c r="WXA28" s="192"/>
      <c r="WXB28" s="192"/>
      <c r="WXC28" s="192"/>
      <c r="WXD28" s="192"/>
      <c r="WXE28" s="192"/>
      <c r="WXF28" s="192"/>
      <c r="WXG28" s="192"/>
      <c r="WXH28" s="192"/>
      <c r="WXI28" s="192"/>
      <c r="WXJ28" s="192"/>
      <c r="WXK28" s="192"/>
      <c r="WXL28" s="192"/>
      <c r="WXM28" s="192"/>
      <c r="WXN28" s="192"/>
      <c r="WXO28" s="192"/>
      <c r="WXP28" s="192"/>
      <c r="WXQ28" s="192"/>
      <c r="WXR28" s="192"/>
      <c r="WXS28" s="192"/>
      <c r="WXT28" s="192"/>
      <c r="WXU28" s="192"/>
      <c r="WXV28" s="192"/>
      <c r="WXW28" s="192"/>
      <c r="WXX28" s="192"/>
      <c r="WXY28" s="192"/>
      <c r="WXZ28" s="192"/>
      <c r="WYA28" s="192"/>
      <c r="WYB28" s="192"/>
      <c r="WYC28" s="192"/>
      <c r="WYD28" s="192"/>
      <c r="WYE28" s="192"/>
      <c r="WYF28" s="192"/>
      <c r="WYG28" s="192"/>
      <c r="WYH28" s="192"/>
      <c r="WYI28" s="192"/>
      <c r="WYJ28" s="192"/>
      <c r="WYK28" s="192"/>
      <c r="WYL28" s="192"/>
      <c r="WYM28" s="192"/>
      <c r="WYN28" s="192"/>
      <c r="WYO28" s="192"/>
      <c r="WYP28" s="192"/>
      <c r="WYQ28" s="192"/>
      <c r="WYR28" s="192"/>
      <c r="WYS28" s="192"/>
      <c r="WYT28" s="192"/>
      <c r="WYU28" s="192"/>
      <c r="WYV28" s="192"/>
      <c r="WYW28" s="192"/>
      <c r="WYX28" s="192"/>
      <c r="WYY28" s="192"/>
      <c r="WYZ28" s="192"/>
      <c r="WZA28" s="192"/>
      <c r="WZB28" s="192"/>
      <c r="WZC28" s="192"/>
      <c r="WZD28" s="192"/>
      <c r="WZE28" s="192"/>
      <c r="WZF28" s="192"/>
      <c r="WZG28" s="192"/>
      <c r="WZH28" s="192"/>
      <c r="WZI28" s="192"/>
      <c r="WZJ28" s="192"/>
      <c r="WZK28" s="192"/>
      <c r="WZL28" s="192"/>
      <c r="WZM28" s="192"/>
      <c r="WZN28" s="192"/>
      <c r="WZO28" s="192"/>
      <c r="WZP28" s="192"/>
      <c r="WZQ28" s="192"/>
      <c r="WZR28" s="192"/>
      <c r="WZS28" s="192"/>
      <c r="WZT28" s="192"/>
      <c r="WZU28" s="192"/>
      <c r="WZV28" s="192"/>
      <c r="WZW28" s="192"/>
      <c r="WZX28" s="192"/>
      <c r="WZY28" s="192"/>
      <c r="WZZ28" s="192"/>
      <c r="XAA28" s="192"/>
      <c r="XAB28" s="192"/>
      <c r="XAC28" s="192"/>
      <c r="XAD28" s="192"/>
      <c r="XAE28" s="192"/>
      <c r="XAF28" s="192"/>
      <c r="XAG28" s="192"/>
      <c r="XAH28" s="192"/>
      <c r="XAI28" s="192"/>
      <c r="XAJ28" s="192"/>
      <c r="XAK28" s="192"/>
      <c r="XAL28" s="192"/>
      <c r="XAM28" s="192"/>
      <c r="XAN28" s="192"/>
      <c r="XAO28" s="192"/>
      <c r="XAP28" s="192"/>
      <c r="XAQ28" s="192"/>
      <c r="XAR28" s="192"/>
      <c r="XAS28" s="192"/>
      <c r="XAT28" s="192"/>
      <c r="XAU28" s="192"/>
      <c r="XAV28" s="192"/>
      <c r="XAW28" s="192"/>
      <c r="XAX28" s="192"/>
      <c r="XAY28" s="192"/>
      <c r="XAZ28" s="192"/>
      <c r="XBA28" s="192"/>
      <c r="XBB28" s="192"/>
      <c r="XBC28" s="192"/>
      <c r="XBD28" s="192"/>
      <c r="XBE28" s="192"/>
      <c r="XBF28" s="192"/>
      <c r="XBG28" s="192"/>
      <c r="XBH28" s="192"/>
      <c r="XBI28" s="192"/>
      <c r="XBJ28" s="192"/>
      <c r="XBK28" s="192"/>
      <c r="XBL28" s="192"/>
      <c r="XBM28" s="192"/>
      <c r="XBN28" s="192"/>
      <c r="XBO28" s="192"/>
      <c r="XBP28" s="192"/>
      <c r="XBQ28" s="192"/>
      <c r="XBR28" s="192"/>
      <c r="XBS28" s="192"/>
      <c r="XBT28" s="192"/>
      <c r="XBU28" s="192"/>
      <c r="XBV28" s="192"/>
      <c r="XBW28" s="192"/>
      <c r="XBX28" s="192"/>
      <c r="XBY28" s="192"/>
      <c r="XBZ28" s="192"/>
      <c r="XCA28" s="192"/>
      <c r="XCB28" s="192"/>
      <c r="XCC28" s="192"/>
      <c r="XCD28" s="192"/>
      <c r="XCE28" s="192"/>
      <c r="XCF28" s="192"/>
      <c r="XCG28" s="192"/>
      <c r="XCH28" s="192"/>
      <c r="XCI28" s="192"/>
      <c r="XCJ28" s="192"/>
      <c r="XCK28" s="192"/>
      <c r="XCL28" s="192"/>
      <c r="XCM28" s="192"/>
      <c r="XCN28" s="192"/>
      <c r="XCO28" s="192"/>
      <c r="XCP28" s="192"/>
      <c r="XCQ28" s="192"/>
      <c r="XCR28" s="192"/>
      <c r="XCS28" s="192"/>
      <c r="XCT28" s="192"/>
      <c r="XCU28" s="192"/>
      <c r="XCV28" s="192"/>
      <c r="XCW28" s="192"/>
      <c r="XCX28" s="192"/>
      <c r="XCY28" s="192"/>
      <c r="XCZ28" s="192"/>
      <c r="XDA28" s="192"/>
      <c r="XDB28" s="192"/>
      <c r="XDC28" s="192"/>
      <c r="XDD28" s="192"/>
      <c r="XDE28" s="192"/>
      <c r="XDF28" s="192"/>
      <c r="XDG28" s="192"/>
      <c r="XDH28" s="192"/>
      <c r="XDI28" s="192"/>
      <c r="XDJ28" s="192"/>
      <c r="XDK28" s="192"/>
      <c r="XDL28" s="192"/>
      <c r="XDM28" s="192"/>
      <c r="XDN28" s="192"/>
      <c r="XDO28" s="192"/>
      <c r="XDP28" s="192"/>
      <c r="XDQ28" s="192"/>
      <c r="XDR28" s="192"/>
      <c r="XDS28" s="192"/>
      <c r="XDT28" s="192"/>
      <c r="XDU28" s="192"/>
      <c r="XDV28" s="192"/>
      <c r="XDW28" s="192"/>
      <c r="XDX28" s="192"/>
      <c r="XDY28" s="192"/>
      <c r="XDZ28" s="192"/>
      <c r="XEA28" s="192"/>
      <c r="XEB28" s="192"/>
      <c r="XEC28" s="192"/>
      <c r="XED28" s="192"/>
      <c r="XEE28" s="192"/>
      <c r="XEF28" s="192"/>
      <c r="XEG28" s="192"/>
      <c r="XEH28" s="192"/>
      <c r="XEI28" s="192"/>
      <c r="XEJ28" s="192"/>
      <c r="XEK28" s="192"/>
      <c r="XEL28" s="192"/>
      <c r="XEM28" s="192"/>
      <c r="XEN28" s="192"/>
      <c r="XEO28" s="192"/>
      <c r="XEP28" s="192"/>
      <c r="XEQ28" s="192"/>
      <c r="XER28" s="192"/>
      <c r="XES28" s="192"/>
      <c r="XET28" s="192"/>
      <c r="XEU28" s="192"/>
      <c r="XEV28" s="192"/>
      <c r="XEW28" s="192"/>
      <c r="XEX28" s="192"/>
      <c r="XEY28" s="192"/>
    </row>
    <row r="29" spans="1:16379" s="2" customFormat="1" ht="64.5" customHeight="1" thickTop="1" thickBot="1" x14ac:dyDescent="0.3">
      <c r="A29" s="58">
        <v>20</v>
      </c>
      <c r="B29" s="58" t="s">
        <v>120</v>
      </c>
      <c r="C29" s="58" t="s">
        <v>121</v>
      </c>
      <c r="D29" s="58" t="s">
        <v>116</v>
      </c>
      <c r="E29" s="58" t="s">
        <v>103</v>
      </c>
      <c r="F29" s="58" t="s">
        <v>104</v>
      </c>
      <c r="G29" s="58" t="s">
        <v>62</v>
      </c>
      <c r="H29" s="58" t="s">
        <v>72</v>
      </c>
      <c r="I29" s="58" t="s">
        <v>73</v>
      </c>
      <c r="J29" s="58" t="s">
        <v>58</v>
      </c>
      <c r="K29" s="59" t="s">
        <v>59</v>
      </c>
      <c r="L29" s="60"/>
      <c r="M29" s="59"/>
      <c r="N29" s="59"/>
      <c r="O29" s="60"/>
      <c r="P29" s="59"/>
      <c r="Q29" s="60"/>
      <c r="R29" s="59"/>
      <c r="S29" s="61"/>
      <c r="T29" s="183"/>
      <c r="U29" s="192"/>
      <c r="W29" s="192"/>
      <c r="Y29" s="192"/>
      <c r="AA29" s="192"/>
      <c r="AC29" s="192"/>
      <c r="AE29" s="192"/>
      <c r="AG29" s="192"/>
      <c r="AI29" s="192"/>
      <c r="AK29" s="192"/>
      <c r="AM29" s="192"/>
      <c r="AO29" s="192"/>
      <c r="AQ29" s="192"/>
      <c r="AS29" s="192"/>
      <c r="AU29" s="192"/>
      <c r="AW29" s="192"/>
      <c r="AY29" s="192"/>
      <c r="BA29" s="192"/>
      <c r="BC29" s="192"/>
      <c r="BE29" s="192"/>
      <c r="BG29" s="192"/>
      <c r="BI29" s="192"/>
      <c r="BK29" s="192"/>
      <c r="BM29" s="192"/>
      <c r="BO29" s="192"/>
      <c r="BQ29" s="192"/>
      <c r="BS29" s="192"/>
      <c r="BU29" s="192"/>
      <c r="BW29" s="192"/>
      <c r="BY29" s="192"/>
      <c r="CA29" s="192"/>
      <c r="CC29" s="192"/>
      <c r="CE29" s="192"/>
      <c r="CG29" s="192"/>
      <c r="CI29" s="192"/>
      <c r="CK29" s="192"/>
      <c r="CM29" s="192"/>
      <c r="CO29" s="192"/>
      <c r="CQ29" s="192"/>
      <c r="CS29" s="192"/>
      <c r="CU29" s="192"/>
      <c r="CW29" s="192"/>
      <c r="CY29" s="192"/>
      <c r="DA29" s="192"/>
      <c r="DC29" s="192"/>
      <c r="DE29" s="192"/>
      <c r="DG29" s="192"/>
      <c r="DI29" s="192"/>
      <c r="DK29" s="192"/>
      <c r="DM29" s="192"/>
      <c r="DO29" s="192"/>
      <c r="DQ29" s="192"/>
      <c r="DS29" s="192"/>
      <c r="DU29" s="192"/>
      <c r="DW29" s="192"/>
      <c r="DY29" s="192"/>
      <c r="EA29" s="192"/>
      <c r="EC29" s="192"/>
      <c r="EE29" s="192"/>
      <c r="EG29" s="192"/>
      <c r="EI29" s="192"/>
      <c r="EK29" s="192"/>
      <c r="EM29" s="192"/>
      <c r="EO29" s="192"/>
      <c r="EQ29" s="192"/>
      <c r="ES29" s="192"/>
      <c r="EU29" s="192"/>
      <c r="EW29" s="192"/>
      <c r="EY29" s="192"/>
      <c r="FA29" s="192"/>
      <c r="FC29" s="192"/>
      <c r="FE29" s="192"/>
      <c r="FG29" s="192"/>
      <c r="FI29" s="192"/>
      <c r="FK29" s="192"/>
      <c r="FM29" s="192"/>
      <c r="FO29" s="192"/>
      <c r="FQ29" s="192"/>
      <c r="FS29" s="192"/>
      <c r="FU29" s="192"/>
      <c r="FW29" s="192"/>
      <c r="FY29" s="192"/>
      <c r="GA29" s="192"/>
      <c r="GC29" s="192"/>
      <c r="GE29" s="192"/>
      <c r="GG29" s="192"/>
      <c r="GI29" s="192"/>
      <c r="GK29" s="192"/>
      <c r="GM29" s="192"/>
      <c r="GO29" s="192"/>
      <c r="GQ29" s="192"/>
      <c r="GS29" s="192"/>
      <c r="GU29" s="192"/>
      <c r="GW29" s="192"/>
      <c r="GY29" s="192"/>
      <c r="HA29" s="192"/>
      <c r="HC29" s="192"/>
      <c r="HE29" s="192"/>
      <c r="HG29" s="192"/>
      <c r="HI29" s="192"/>
      <c r="HK29" s="192"/>
      <c r="HM29" s="192"/>
      <c r="HO29" s="192"/>
      <c r="HQ29" s="192"/>
      <c r="HS29" s="192"/>
      <c r="HU29" s="192"/>
      <c r="HW29" s="192"/>
      <c r="HY29" s="192"/>
      <c r="IA29" s="192"/>
      <c r="IC29" s="192"/>
      <c r="IE29" s="192"/>
      <c r="IG29" s="192"/>
      <c r="II29" s="192"/>
      <c r="IK29" s="192"/>
      <c r="IM29" s="192"/>
      <c r="IO29" s="192"/>
      <c r="IQ29" s="192"/>
      <c r="IS29" s="192"/>
      <c r="IU29" s="192"/>
      <c r="IW29" s="192"/>
      <c r="IY29" s="192"/>
      <c r="JA29" s="192"/>
      <c r="JC29" s="192"/>
      <c r="JE29" s="192"/>
      <c r="JG29" s="192"/>
      <c r="JI29" s="192"/>
      <c r="JK29" s="192"/>
      <c r="JM29" s="192"/>
      <c r="JO29" s="192"/>
      <c r="JQ29" s="192"/>
      <c r="JS29" s="192"/>
      <c r="JU29" s="192"/>
      <c r="JW29" s="192"/>
      <c r="JY29" s="192"/>
      <c r="KA29" s="192"/>
      <c r="KC29" s="192"/>
      <c r="KE29" s="192"/>
      <c r="KG29" s="192"/>
      <c r="KI29" s="192"/>
      <c r="KK29" s="192"/>
      <c r="KM29" s="192"/>
      <c r="KO29" s="192"/>
      <c r="KQ29" s="192"/>
      <c r="KS29" s="192"/>
      <c r="KU29" s="192"/>
      <c r="KW29" s="192"/>
      <c r="KY29" s="192"/>
      <c r="LA29" s="192"/>
      <c r="LC29" s="192"/>
      <c r="LE29" s="192"/>
      <c r="LG29" s="192"/>
      <c r="LI29" s="192"/>
      <c r="LK29" s="192"/>
      <c r="LM29" s="192"/>
      <c r="LO29" s="192"/>
      <c r="LQ29" s="192"/>
      <c r="LS29" s="192"/>
      <c r="LU29" s="192"/>
      <c r="LW29" s="192"/>
      <c r="LY29" s="192"/>
      <c r="MA29" s="192"/>
      <c r="MC29" s="192"/>
      <c r="ME29" s="192"/>
      <c r="MG29" s="192"/>
      <c r="MI29" s="192"/>
      <c r="MK29" s="192"/>
      <c r="MM29" s="192"/>
      <c r="MO29" s="192"/>
      <c r="MQ29" s="192"/>
      <c r="MS29" s="192"/>
      <c r="MU29" s="192"/>
      <c r="MW29" s="192"/>
      <c r="MY29" s="192"/>
      <c r="NA29" s="192"/>
      <c r="NC29" s="192"/>
      <c r="NE29" s="192"/>
      <c r="NG29" s="192"/>
      <c r="NI29" s="192"/>
      <c r="NK29" s="192"/>
      <c r="NM29" s="192"/>
      <c r="NO29" s="192"/>
      <c r="NQ29" s="192"/>
      <c r="NS29" s="192"/>
      <c r="NU29" s="192"/>
      <c r="NW29" s="192"/>
      <c r="NY29" s="192"/>
      <c r="OA29" s="192"/>
      <c r="OC29" s="192"/>
      <c r="OE29" s="192"/>
      <c r="OG29" s="192"/>
      <c r="OI29" s="192"/>
      <c r="OK29" s="192"/>
      <c r="OM29" s="192"/>
      <c r="OO29" s="192"/>
      <c r="OQ29" s="192"/>
      <c r="OS29" s="192"/>
      <c r="OU29" s="192"/>
      <c r="OW29" s="192"/>
      <c r="OY29" s="192"/>
      <c r="PA29" s="192"/>
      <c r="PC29" s="192"/>
      <c r="PE29" s="192"/>
      <c r="PG29" s="192"/>
      <c r="PI29" s="192"/>
      <c r="PK29" s="192"/>
      <c r="PM29" s="192"/>
      <c r="PO29" s="192"/>
      <c r="PQ29" s="192"/>
      <c r="PS29" s="192"/>
      <c r="PU29" s="192"/>
      <c r="PW29" s="192"/>
      <c r="PY29" s="192"/>
      <c r="QA29" s="192"/>
      <c r="QC29" s="192"/>
      <c r="QE29" s="192"/>
      <c r="QG29" s="192"/>
      <c r="QI29" s="192"/>
      <c r="QK29" s="192"/>
      <c r="QM29" s="192"/>
      <c r="QO29" s="192"/>
      <c r="QQ29" s="192"/>
      <c r="QS29" s="192"/>
      <c r="QU29" s="192"/>
      <c r="QW29" s="192"/>
      <c r="QY29" s="192"/>
      <c r="RA29" s="192"/>
      <c r="RC29" s="192"/>
      <c r="RE29" s="192"/>
      <c r="RG29" s="192"/>
      <c r="RI29" s="192"/>
      <c r="RK29" s="192"/>
      <c r="RM29" s="192"/>
      <c r="RO29" s="192"/>
      <c r="RQ29" s="192"/>
      <c r="RS29" s="192"/>
      <c r="RU29" s="192"/>
      <c r="RW29" s="192"/>
      <c r="RY29" s="192"/>
      <c r="SA29" s="192"/>
      <c r="SC29" s="192"/>
      <c r="SE29" s="192"/>
      <c r="SG29" s="192"/>
      <c r="SI29" s="192"/>
      <c r="SK29" s="192"/>
      <c r="SM29" s="192"/>
      <c r="SO29" s="192"/>
      <c r="SQ29" s="192"/>
      <c r="SS29" s="192"/>
      <c r="SU29" s="192"/>
      <c r="SW29" s="192"/>
      <c r="SY29" s="192"/>
      <c r="TA29" s="192"/>
      <c r="TC29" s="192"/>
      <c r="TE29" s="192"/>
      <c r="TG29" s="192"/>
      <c r="TI29" s="192"/>
      <c r="TK29" s="192"/>
      <c r="TM29" s="192"/>
      <c r="TO29" s="192"/>
      <c r="TQ29" s="192"/>
      <c r="TS29" s="192"/>
      <c r="TU29" s="192"/>
      <c r="TW29" s="192"/>
      <c r="TY29" s="192"/>
      <c r="UA29" s="192"/>
      <c r="UC29" s="192"/>
      <c r="UE29" s="192"/>
      <c r="UG29" s="192"/>
      <c r="UI29" s="192"/>
      <c r="UK29" s="192"/>
      <c r="UM29" s="192"/>
      <c r="UO29" s="192"/>
      <c r="UQ29" s="192"/>
      <c r="US29" s="192"/>
      <c r="UU29" s="192"/>
      <c r="UW29" s="192"/>
      <c r="UY29" s="192"/>
      <c r="VA29" s="192"/>
      <c r="VC29" s="192"/>
      <c r="VE29" s="192"/>
      <c r="VG29" s="192"/>
      <c r="VI29" s="192"/>
      <c r="VK29" s="192"/>
      <c r="VM29" s="192"/>
      <c r="VO29" s="192"/>
      <c r="VQ29" s="192"/>
      <c r="VS29" s="192"/>
      <c r="VU29" s="192"/>
      <c r="VW29" s="192"/>
      <c r="VY29" s="192"/>
      <c r="WA29" s="192"/>
      <c r="WC29" s="192"/>
      <c r="WE29" s="192"/>
      <c r="WG29" s="192"/>
      <c r="WI29" s="192"/>
      <c r="WK29" s="192"/>
      <c r="WM29" s="192"/>
      <c r="WO29" s="192"/>
      <c r="WQ29" s="192"/>
      <c r="WS29" s="192"/>
      <c r="WU29" s="192"/>
      <c r="WW29" s="192"/>
      <c r="WY29" s="192"/>
      <c r="XA29" s="192"/>
      <c r="XC29" s="192"/>
      <c r="XE29" s="192"/>
      <c r="XG29" s="192"/>
      <c r="XI29" s="192"/>
      <c r="XK29" s="192"/>
      <c r="XM29" s="192"/>
      <c r="XO29" s="192"/>
      <c r="XQ29" s="192"/>
      <c r="XS29" s="192"/>
      <c r="XU29" s="192"/>
      <c r="XW29" s="192"/>
      <c r="XY29" s="192"/>
      <c r="YA29" s="192"/>
      <c r="YC29" s="192"/>
      <c r="YE29" s="192"/>
      <c r="YG29" s="192"/>
      <c r="YI29" s="192"/>
      <c r="YK29" s="192"/>
      <c r="YM29" s="192"/>
      <c r="YO29" s="192"/>
      <c r="YQ29" s="192"/>
      <c r="YS29" s="192"/>
      <c r="YU29" s="192"/>
      <c r="YW29" s="192"/>
      <c r="YY29" s="192"/>
      <c r="ZA29" s="192"/>
      <c r="ZC29" s="192"/>
      <c r="ZE29" s="192"/>
      <c r="ZG29" s="192"/>
      <c r="ZI29" s="192"/>
      <c r="ZK29" s="192"/>
      <c r="ZM29" s="192"/>
      <c r="ZO29" s="192"/>
      <c r="ZQ29" s="192"/>
      <c r="ZS29" s="192"/>
      <c r="ZU29" s="192"/>
      <c r="ZW29" s="192"/>
      <c r="ZY29" s="192"/>
      <c r="AAA29" s="192"/>
      <c r="AAC29" s="192"/>
      <c r="AAE29" s="192"/>
      <c r="AAG29" s="192"/>
      <c r="AAI29" s="192"/>
      <c r="AAK29" s="192"/>
      <c r="AAM29" s="192"/>
      <c r="AAO29" s="192"/>
      <c r="AAQ29" s="192"/>
      <c r="AAS29" s="192"/>
      <c r="AAU29" s="192"/>
      <c r="AAW29" s="192"/>
      <c r="AAY29" s="192"/>
      <c r="ABA29" s="192"/>
      <c r="ABC29" s="192"/>
      <c r="ABE29" s="192"/>
      <c r="ABG29" s="192"/>
      <c r="ABI29" s="192"/>
      <c r="ABK29" s="192"/>
      <c r="ABM29" s="192"/>
      <c r="ABO29" s="192"/>
      <c r="ABQ29" s="192"/>
      <c r="ABS29" s="192"/>
      <c r="ABU29" s="192"/>
      <c r="ABW29" s="192"/>
      <c r="ABY29" s="192"/>
      <c r="ACA29" s="192"/>
      <c r="ACC29" s="192"/>
      <c r="ACE29" s="192"/>
      <c r="ACG29" s="192"/>
      <c r="ACI29" s="192"/>
      <c r="ACK29" s="192"/>
      <c r="ACM29" s="192"/>
      <c r="ACO29" s="192"/>
      <c r="ACQ29" s="192"/>
      <c r="ACS29" s="192"/>
      <c r="ACU29" s="192"/>
      <c r="ACW29" s="192"/>
      <c r="ACY29" s="192"/>
      <c r="ADA29" s="192"/>
      <c r="ADC29" s="192"/>
      <c r="ADE29" s="192"/>
      <c r="ADG29" s="192"/>
      <c r="ADI29" s="192"/>
      <c r="ADK29" s="192"/>
      <c r="ADM29" s="192"/>
      <c r="ADO29" s="192"/>
      <c r="ADQ29" s="192"/>
      <c r="ADS29" s="192"/>
      <c r="ADU29" s="192"/>
      <c r="ADW29" s="192"/>
      <c r="ADY29" s="192"/>
      <c r="AEA29" s="192"/>
      <c r="AEC29" s="192"/>
      <c r="AEE29" s="192"/>
      <c r="AEG29" s="192"/>
      <c r="AEI29" s="192"/>
      <c r="AEK29" s="192"/>
      <c r="AEM29" s="192"/>
      <c r="AEO29" s="192"/>
      <c r="AEQ29" s="192"/>
      <c r="AES29" s="192"/>
      <c r="AEU29" s="192"/>
      <c r="AEW29" s="192"/>
      <c r="AEY29" s="192"/>
      <c r="AFA29" s="192"/>
      <c r="AFC29" s="192"/>
      <c r="AFE29" s="192"/>
      <c r="AFG29" s="192"/>
      <c r="AFI29" s="192"/>
      <c r="AFK29" s="192"/>
      <c r="AFM29" s="192"/>
      <c r="AFO29" s="192"/>
      <c r="AFQ29" s="192"/>
      <c r="AFS29" s="192"/>
      <c r="AFU29" s="192"/>
      <c r="AFW29" s="192"/>
      <c r="AFY29" s="192"/>
      <c r="AGA29" s="192"/>
      <c r="AGC29" s="192"/>
      <c r="AGE29" s="192"/>
      <c r="AGG29" s="192"/>
      <c r="AGI29" s="192"/>
      <c r="AGK29" s="192"/>
      <c r="AGM29" s="192"/>
      <c r="AGO29" s="192"/>
      <c r="AGQ29" s="192"/>
      <c r="AGS29" s="192"/>
      <c r="AGU29" s="192"/>
      <c r="AGW29" s="192"/>
      <c r="AGY29" s="192"/>
      <c r="AHA29" s="192"/>
      <c r="AHC29" s="192"/>
      <c r="AHE29" s="192"/>
      <c r="AHG29" s="192"/>
      <c r="AHI29" s="192"/>
      <c r="AHK29" s="192"/>
      <c r="AHM29" s="192"/>
      <c r="AHO29" s="192"/>
      <c r="AHQ29" s="192"/>
      <c r="AHS29" s="192"/>
      <c r="AHU29" s="192"/>
      <c r="AHW29" s="192"/>
      <c r="AHY29" s="192"/>
      <c r="AIA29" s="192"/>
      <c r="AIC29" s="192"/>
      <c r="AIE29" s="192"/>
      <c r="AIG29" s="192"/>
      <c r="AII29" s="192"/>
      <c r="AIK29" s="192"/>
      <c r="AIM29" s="192"/>
      <c r="AIO29" s="192"/>
      <c r="AIQ29" s="192"/>
      <c r="AIS29" s="192"/>
      <c r="AIU29" s="192"/>
      <c r="AIW29" s="192"/>
      <c r="AIY29" s="192"/>
      <c r="AJA29" s="192"/>
      <c r="AJC29" s="192"/>
      <c r="AJE29" s="192"/>
      <c r="AJG29" s="192"/>
      <c r="AJI29" s="192"/>
      <c r="AJK29" s="192"/>
      <c r="AJM29" s="192"/>
      <c r="AJO29" s="192"/>
      <c r="AJQ29" s="192"/>
      <c r="AJS29" s="192"/>
      <c r="AJU29" s="192"/>
      <c r="AJW29" s="192"/>
      <c r="AJY29" s="192"/>
      <c r="AKA29" s="192"/>
      <c r="AKC29" s="192"/>
      <c r="AKE29" s="192"/>
      <c r="AKG29" s="192"/>
      <c r="AKI29" s="192"/>
      <c r="AKK29" s="192"/>
      <c r="AKM29" s="192"/>
      <c r="AKO29" s="192"/>
      <c r="AKQ29" s="192"/>
      <c r="AKS29" s="192"/>
      <c r="AKU29" s="192"/>
      <c r="AKW29" s="192"/>
      <c r="AKY29" s="192"/>
      <c r="ALA29" s="192"/>
      <c r="ALC29" s="192"/>
      <c r="ALE29" s="192"/>
      <c r="ALG29" s="192"/>
      <c r="ALI29" s="192"/>
      <c r="ALK29" s="192"/>
      <c r="ALM29" s="192"/>
      <c r="ALO29" s="192"/>
      <c r="ALQ29" s="192"/>
      <c r="ALS29" s="192"/>
      <c r="ALU29" s="192"/>
      <c r="ALW29" s="192"/>
      <c r="ALY29" s="192"/>
      <c r="AMA29" s="192"/>
      <c r="AMC29" s="192"/>
      <c r="AME29" s="192"/>
      <c r="AMG29" s="192"/>
      <c r="AMI29" s="192"/>
      <c r="AMK29" s="192"/>
      <c r="AMM29" s="192"/>
      <c r="AMO29" s="192"/>
      <c r="AMQ29" s="192"/>
      <c r="AMS29" s="192"/>
      <c r="AMU29" s="192"/>
      <c r="AMW29" s="192"/>
      <c r="AMY29" s="192"/>
      <c r="ANA29" s="192"/>
      <c r="ANC29" s="192"/>
      <c r="ANE29" s="192"/>
      <c r="ANG29" s="192"/>
      <c r="ANI29" s="192"/>
      <c r="ANK29" s="192"/>
      <c r="ANM29" s="192"/>
      <c r="ANO29" s="192"/>
      <c r="ANQ29" s="192"/>
      <c r="ANS29" s="192"/>
      <c r="ANU29" s="192"/>
      <c r="ANW29" s="192"/>
      <c r="ANY29" s="192"/>
      <c r="AOA29" s="192"/>
      <c r="AOC29" s="192"/>
      <c r="AOE29" s="192"/>
      <c r="AOG29" s="192"/>
      <c r="AOI29" s="192"/>
      <c r="AOK29" s="192"/>
      <c r="AOM29" s="192"/>
      <c r="AOO29" s="192"/>
      <c r="AOQ29" s="192"/>
      <c r="AOS29" s="192"/>
      <c r="AOU29" s="192"/>
      <c r="AOW29" s="192"/>
      <c r="AOY29" s="192"/>
      <c r="APA29" s="192"/>
      <c r="APC29" s="192"/>
      <c r="APE29" s="192"/>
      <c r="APG29" s="192"/>
      <c r="API29" s="192"/>
      <c r="APK29" s="192"/>
      <c r="APM29" s="192"/>
      <c r="APO29" s="192"/>
      <c r="APQ29" s="192"/>
      <c r="APS29" s="192"/>
      <c r="APU29" s="192"/>
      <c r="APW29" s="192"/>
      <c r="APY29" s="192"/>
      <c r="AQA29" s="192"/>
      <c r="AQC29" s="192"/>
      <c r="AQE29" s="192"/>
      <c r="AQG29" s="192"/>
      <c r="AQI29" s="192"/>
      <c r="AQK29" s="192"/>
      <c r="AQM29" s="192"/>
      <c r="AQO29" s="192"/>
      <c r="AQQ29" s="192"/>
      <c r="AQS29" s="192"/>
      <c r="AQU29" s="192"/>
      <c r="AQW29" s="192"/>
      <c r="AQY29" s="192"/>
      <c r="ARA29" s="192"/>
      <c r="ARC29" s="192"/>
      <c r="ARE29" s="192"/>
      <c r="ARG29" s="192"/>
      <c r="ARI29" s="192"/>
      <c r="ARK29" s="192"/>
      <c r="ARM29" s="192"/>
      <c r="ARO29" s="192"/>
      <c r="ARQ29" s="192"/>
      <c r="ARS29" s="192"/>
      <c r="ARU29" s="192"/>
      <c r="ARW29" s="192"/>
      <c r="ARY29" s="192"/>
      <c r="ASA29" s="192"/>
      <c r="ASC29" s="192"/>
      <c r="ASE29" s="192"/>
      <c r="ASG29" s="192"/>
      <c r="ASI29" s="192"/>
      <c r="ASK29" s="192"/>
      <c r="ASM29" s="192"/>
      <c r="ASO29" s="192"/>
      <c r="ASQ29" s="192"/>
      <c r="ASS29" s="192"/>
      <c r="ASU29" s="192"/>
      <c r="ASW29" s="192"/>
      <c r="ASY29" s="192"/>
      <c r="ATA29" s="192"/>
      <c r="ATC29" s="192"/>
      <c r="ATE29" s="192"/>
      <c r="ATG29" s="192"/>
      <c r="ATI29" s="192"/>
      <c r="ATK29" s="192"/>
      <c r="ATM29" s="192"/>
      <c r="ATO29" s="192"/>
      <c r="ATQ29" s="192"/>
      <c r="ATS29" s="192"/>
      <c r="ATU29" s="192"/>
      <c r="ATW29" s="192"/>
      <c r="ATY29" s="192"/>
      <c r="AUA29" s="192"/>
      <c r="AUC29" s="192"/>
      <c r="AUE29" s="192"/>
      <c r="AUG29" s="192"/>
      <c r="AUI29" s="192"/>
      <c r="AUK29" s="192"/>
      <c r="AUM29" s="192"/>
      <c r="AUO29" s="192"/>
      <c r="AUQ29" s="192"/>
      <c r="AUS29" s="192"/>
      <c r="AUU29" s="192"/>
      <c r="AUW29" s="192"/>
      <c r="AUY29" s="192"/>
      <c r="AVA29" s="192"/>
      <c r="AVC29" s="192"/>
      <c r="AVE29" s="192"/>
      <c r="AVG29" s="192"/>
      <c r="AVI29" s="192"/>
      <c r="AVK29" s="192"/>
      <c r="AVM29" s="192"/>
      <c r="AVO29" s="192"/>
      <c r="AVQ29" s="192"/>
      <c r="AVS29" s="192"/>
      <c r="AVU29" s="192"/>
      <c r="AVW29" s="192"/>
      <c r="AVY29" s="192"/>
      <c r="AWA29" s="192"/>
      <c r="AWC29" s="192"/>
      <c r="AWE29" s="192"/>
      <c r="AWG29" s="192"/>
      <c r="AWI29" s="192"/>
      <c r="AWK29" s="192"/>
      <c r="AWM29" s="192"/>
      <c r="AWO29" s="192"/>
      <c r="AWQ29" s="192"/>
      <c r="AWS29" s="192"/>
      <c r="AWU29" s="192"/>
      <c r="AWW29" s="192"/>
      <c r="AWY29" s="192"/>
      <c r="AXA29" s="192"/>
      <c r="AXC29" s="192"/>
      <c r="AXE29" s="192"/>
      <c r="AXG29" s="192"/>
      <c r="AXI29" s="192"/>
      <c r="AXK29" s="192"/>
      <c r="AXM29" s="192"/>
      <c r="AXO29" s="192"/>
      <c r="AXQ29" s="192"/>
      <c r="AXS29" s="192"/>
      <c r="AXU29" s="192"/>
      <c r="AXW29" s="192"/>
      <c r="AXY29" s="192"/>
      <c r="AYA29" s="192"/>
      <c r="AYC29" s="192"/>
      <c r="AYE29" s="192"/>
      <c r="AYG29" s="192"/>
      <c r="AYI29" s="192"/>
      <c r="AYK29" s="192"/>
      <c r="AYM29" s="192"/>
      <c r="AYO29" s="192"/>
      <c r="AYQ29" s="192"/>
      <c r="AYS29" s="192"/>
      <c r="AYU29" s="192"/>
      <c r="AYW29" s="192"/>
      <c r="AYY29" s="192"/>
      <c r="AZA29" s="192"/>
      <c r="AZC29" s="192"/>
      <c r="AZE29" s="192"/>
      <c r="AZG29" s="192"/>
      <c r="AZI29" s="192"/>
      <c r="AZK29" s="192"/>
      <c r="AZM29" s="192"/>
      <c r="AZO29" s="192"/>
      <c r="AZQ29" s="192"/>
      <c r="AZS29" s="192"/>
      <c r="AZU29" s="192"/>
      <c r="AZW29" s="192"/>
      <c r="AZY29" s="192"/>
      <c r="BAA29" s="192"/>
      <c r="BAC29" s="192"/>
      <c r="BAE29" s="192"/>
      <c r="BAG29" s="192"/>
      <c r="BAI29" s="192"/>
      <c r="BAK29" s="192"/>
      <c r="BAM29" s="192"/>
      <c r="BAO29" s="192"/>
      <c r="BAQ29" s="192"/>
      <c r="BAS29" s="192"/>
      <c r="BAU29" s="192"/>
      <c r="BAW29" s="192"/>
      <c r="BAY29" s="192"/>
      <c r="BBA29" s="192"/>
      <c r="BBC29" s="192"/>
      <c r="BBE29" s="192"/>
      <c r="BBG29" s="192"/>
      <c r="BBI29" s="192"/>
      <c r="BBK29" s="192"/>
      <c r="BBM29" s="192"/>
      <c r="BBO29" s="192"/>
      <c r="BBQ29" s="192"/>
      <c r="BBS29" s="192"/>
      <c r="BBU29" s="192"/>
      <c r="BBW29" s="192"/>
      <c r="BBY29" s="192"/>
      <c r="BCA29" s="192"/>
      <c r="BCC29" s="192"/>
      <c r="BCE29" s="192"/>
      <c r="BCG29" s="192"/>
      <c r="BCI29" s="192"/>
      <c r="BCK29" s="192"/>
      <c r="BCM29" s="192"/>
      <c r="BCO29" s="192"/>
      <c r="BCQ29" s="192"/>
      <c r="BCS29" s="192"/>
      <c r="BCU29" s="192"/>
      <c r="BCW29" s="192"/>
      <c r="BCY29" s="192"/>
      <c r="BDA29" s="192"/>
      <c r="BDC29" s="192"/>
      <c r="BDE29" s="192"/>
      <c r="BDG29" s="192"/>
      <c r="BDI29" s="192"/>
      <c r="BDK29" s="192"/>
      <c r="BDM29" s="192"/>
      <c r="BDO29" s="192"/>
      <c r="BDQ29" s="192"/>
      <c r="BDS29" s="192"/>
      <c r="BDU29" s="192"/>
      <c r="BDW29" s="192"/>
      <c r="BDY29" s="192"/>
      <c r="BEA29" s="192"/>
      <c r="BEC29" s="192"/>
      <c r="BEE29" s="192"/>
      <c r="BEG29" s="192"/>
      <c r="BEI29" s="192"/>
      <c r="BEK29" s="192"/>
      <c r="BEM29" s="192"/>
      <c r="BEO29" s="192"/>
      <c r="BEQ29" s="192"/>
      <c r="BES29" s="192"/>
      <c r="BEU29" s="192"/>
      <c r="BEW29" s="192"/>
      <c r="BEY29" s="192"/>
      <c r="BFA29" s="192"/>
      <c r="BFC29" s="192"/>
      <c r="BFE29" s="192"/>
      <c r="BFG29" s="192"/>
      <c r="BFI29" s="192"/>
      <c r="BFK29" s="192"/>
      <c r="BFM29" s="192"/>
      <c r="BFO29" s="192"/>
      <c r="BFQ29" s="192"/>
      <c r="BFS29" s="192"/>
      <c r="BFU29" s="192"/>
      <c r="BFW29" s="192"/>
      <c r="BFY29" s="192"/>
      <c r="BGA29" s="192"/>
      <c r="BGC29" s="192"/>
      <c r="BGE29" s="192"/>
      <c r="BGG29" s="192"/>
      <c r="BGI29" s="192"/>
      <c r="BGK29" s="192"/>
      <c r="BGM29" s="192"/>
      <c r="BGO29" s="192"/>
      <c r="BGQ29" s="192"/>
      <c r="BGS29" s="192"/>
      <c r="BGU29" s="192"/>
      <c r="BGW29" s="192"/>
      <c r="BGY29" s="192"/>
      <c r="BHA29" s="192"/>
      <c r="BHC29" s="192"/>
      <c r="BHE29" s="192"/>
      <c r="BHG29" s="192"/>
      <c r="BHI29" s="192"/>
      <c r="BHK29" s="192"/>
      <c r="BHM29" s="192"/>
      <c r="BHO29" s="192"/>
      <c r="BHQ29" s="192"/>
      <c r="BHS29" s="192"/>
      <c r="BHU29" s="192"/>
      <c r="BHW29" s="192"/>
      <c r="BHY29" s="192"/>
      <c r="BIA29" s="192"/>
      <c r="BIC29" s="192"/>
      <c r="BIE29" s="192"/>
      <c r="BIG29" s="192"/>
      <c r="BII29" s="192"/>
      <c r="BIK29" s="192"/>
      <c r="BIM29" s="192"/>
      <c r="BIO29" s="192"/>
      <c r="BIQ29" s="192"/>
      <c r="BIS29" s="192"/>
      <c r="BIU29" s="192"/>
      <c r="BIW29" s="192"/>
      <c r="BIY29" s="192"/>
      <c r="BJA29" s="192"/>
      <c r="BJC29" s="192"/>
      <c r="BJE29" s="192"/>
      <c r="BJG29" s="192"/>
      <c r="BJI29" s="192"/>
      <c r="BJK29" s="192"/>
      <c r="BJM29" s="192"/>
      <c r="BJO29" s="192"/>
      <c r="BJQ29" s="192"/>
      <c r="BJS29" s="192"/>
      <c r="BJU29" s="192"/>
      <c r="BJW29" s="192"/>
      <c r="BJY29" s="192"/>
      <c r="BKA29" s="192"/>
      <c r="BKC29" s="192"/>
      <c r="BKE29" s="192"/>
      <c r="BKG29" s="192"/>
      <c r="BKI29" s="192"/>
      <c r="BKK29" s="192"/>
      <c r="BKM29" s="192"/>
      <c r="BKO29" s="192"/>
      <c r="BKQ29" s="192"/>
      <c r="BKS29" s="192"/>
      <c r="BKU29" s="192"/>
      <c r="BKW29" s="192"/>
      <c r="BKY29" s="192"/>
      <c r="BLA29" s="192"/>
      <c r="BLC29" s="192"/>
      <c r="BLE29" s="192"/>
      <c r="BLG29" s="192"/>
      <c r="BLI29" s="192"/>
      <c r="BLK29" s="192"/>
      <c r="BLM29" s="192"/>
      <c r="BLO29" s="192"/>
      <c r="BLQ29" s="192"/>
      <c r="BLS29" s="192"/>
      <c r="BLU29" s="192"/>
      <c r="BLW29" s="192"/>
      <c r="BLY29" s="192"/>
      <c r="BMA29" s="192"/>
      <c r="BMC29" s="192"/>
      <c r="BME29" s="192"/>
      <c r="BMG29" s="192"/>
      <c r="BMI29" s="192"/>
      <c r="BMK29" s="192"/>
      <c r="BMM29" s="192"/>
      <c r="BMO29" s="192"/>
      <c r="BMQ29" s="192"/>
      <c r="BMS29" s="192"/>
      <c r="BMU29" s="192"/>
      <c r="BMW29" s="192"/>
      <c r="BMY29" s="192"/>
      <c r="BNA29" s="192"/>
      <c r="BNC29" s="192"/>
      <c r="BNE29" s="192"/>
      <c r="BNG29" s="192"/>
      <c r="BNI29" s="192"/>
      <c r="BNK29" s="192"/>
      <c r="BNM29" s="192"/>
      <c r="BNO29" s="192"/>
      <c r="BNQ29" s="192"/>
      <c r="BNS29" s="192"/>
      <c r="BNU29" s="192"/>
      <c r="BNW29" s="192"/>
      <c r="BNY29" s="192"/>
      <c r="BOA29" s="192"/>
      <c r="BOC29" s="192"/>
      <c r="BOE29" s="192"/>
      <c r="BOG29" s="192"/>
      <c r="BOI29" s="192"/>
      <c r="BOK29" s="192"/>
      <c r="BOM29" s="192"/>
      <c r="BOO29" s="192"/>
      <c r="BOQ29" s="192"/>
      <c r="BOS29" s="192"/>
      <c r="BOU29" s="192"/>
      <c r="BOW29" s="192"/>
      <c r="BOY29" s="192"/>
      <c r="BPA29" s="192"/>
      <c r="BPC29" s="192"/>
      <c r="BPE29" s="192"/>
      <c r="BPG29" s="192"/>
      <c r="BPI29" s="192"/>
      <c r="BPK29" s="192"/>
      <c r="BPM29" s="192"/>
      <c r="BPO29" s="192"/>
      <c r="BPQ29" s="192"/>
      <c r="BPS29" s="192"/>
      <c r="BPU29" s="192"/>
      <c r="BPW29" s="192"/>
      <c r="BPY29" s="192"/>
      <c r="BQA29" s="192"/>
      <c r="BQC29" s="192"/>
      <c r="BQE29" s="192"/>
      <c r="BQG29" s="192"/>
      <c r="BQI29" s="192"/>
      <c r="BQK29" s="192"/>
      <c r="BQM29" s="192"/>
      <c r="BQO29" s="192"/>
      <c r="BQQ29" s="192"/>
      <c r="BQS29" s="192"/>
      <c r="BQU29" s="192"/>
      <c r="BQW29" s="192"/>
      <c r="BQY29" s="192"/>
      <c r="BRA29" s="192"/>
      <c r="BRC29" s="192"/>
      <c r="BRE29" s="192"/>
      <c r="BRG29" s="192"/>
      <c r="BRI29" s="192"/>
      <c r="BRK29" s="192"/>
      <c r="BRM29" s="192"/>
      <c r="BRO29" s="192"/>
      <c r="BRQ29" s="192"/>
      <c r="BRS29" s="192"/>
      <c r="BRU29" s="192"/>
      <c r="BRW29" s="192"/>
      <c r="BRY29" s="192"/>
      <c r="BSA29" s="192"/>
      <c r="BSC29" s="192"/>
      <c r="BSE29" s="192"/>
      <c r="BSG29" s="192"/>
      <c r="BSI29" s="192"/>
      <c r="BSK29" s="192"/>
      <c r="BSM29" s="192"/>
      <c r="BSO29" s="192"/>
      <c r="BSQ29" s="192"/>
      <c r="BSS29" s="192"/>
      <c r="BSU29" s="192"/>
      <c r="BSW29" s="192"/>
      <c r="BSY29" s="192"/>
      <c r="BTA29" s="192"/>
      <c r="BTC29" s="192"/>
      <c r="BTE29" s="192"/>
      <c r="BTG29" s="192"/>
      <c r="BTI29" s="192"/>
      <c r="BTK29" s="192"/>
      <c r="BTM29" s="192"/>
      <c r="BTO29" s="192"/>
      <c r="BTQ29" s="192"/>
      <c r="BTS29" s="192"/>
      <c r="BTU29" s="192"/>
      <c r="BTW29" s="192"/>
      <c r="BTY29" s="192"/>
      <c r="BUA29" s="192"/>
      <c r="BUC29" s="192"/>
      <c r="BUE29" s="192"/>
      <c r="BUG29" s="192"/>
      <c r="BUI29" s="192"/>
      <c r="BUK29" s="192"/>
      <c r="BUM29" s="192"/>
      <c r="BUO29" s="192"/>
      <c r="BUQ29" s="192"/>
      <c r="BUS29" s="192"/>
      <c r="BUU29" s="192"/>
      <c r="BUW29" s="192"/>
      <c r="BUY29" s="192"/>
      <c r="BVA29" s="192"/>
      <c r="BVC29" s="192"/>
      <c r="BVE29" s="192"/>
      <c r="BVG29" s="192"/>
      <c r="BVI29" s="192"/>
      <c r="BVK29" s="192"/>
      <c r="BVM29" s="192"/>
      <c r="BVO29" s="192"/>
      <c r="BVQ29" s="192"/>
      <c r="BVS29" s="192"/>
      <c r="BVU29" s="192"/>
      <c r="BVW29" s="192"/>
      <c r="BVY29" s="192"/>
      <c r="BWA29" s="192"/>
      <c r="BWC29" s="192"/>
      <c r="BWE29" s="192"/>
      <c r="BWG29" s="192"/>
      <c r="BWI29" s="192"/>
      <c r="BWK29" s="192"/>
      <c r="BWM29" s="192"/>
      <c r="BWO29" s="192"/>
      <c r="BWQ29" s="192"/>
      <c r="BWS29" s="192"/>
      <c r="BWU29" s="192"/>
      <c r="BWW29" s="192"/>
      <c r="BWY29" s="192"/>
      <c r="BXA29" s="192"/>
      <c r="BXC29" s="192"/>
      <c r="BXE29" s="192"/>
      <c r="BXG29" s="192"/>
      <c r="BXI29" s="192"/>
      <c r="BXK29" s="192"/>
      <c r="BXM29" s="192"/>
      <c r="BXO29" s="192"/>
      <c r="BXQ29" s="192"/>
      <c r="BXS29" s="192"/>
      <c r="BXU29" s="192"/>
      <c r="BXW29" s="192"/>
      <c r="BXY29" s="192"/>
      <c r="BYA29" s="192"/>
      <c r="BYC29" s="192"/>
      <c r="BYE29" s="192"/>
      <c r="BYG29" s="192"/>
      <c r="BYI29" s="192"/>
      <c r="BYK29" s="192"/>
      <c r="BYM29" s="192"/>
      <c r="BYO29" s="192"/>
      <c r="BYQ29" s="192"/>
      <c r="BYS29" s="192"/>
      <c r="BYU29" s="192"/>
      <c r="BYW29" s="192"/>
      <c r="BYY29" s="192"/>
      <c r="BZA29" s="192"/>
      <c r="BZC29" s="192"/>
      <c r="BZE29" s="192"/>
      <c r="BZG29" s="192"/>
      <c r="BZI29" s="192"/>
      <c r="BZK29" s="192"/>
      <c r="BZM29" s="192"/>
      <c r="BZO29" s="192"/>
      <c r="BZQ29" s="192"/>
      <c r="BZS29" s="192"/>
      <c r="BZU29" s="192"/>
      <c r="BZW29" s="192"/>
      <c r="BZY29" s="192"/>
      <c r="CAA29" s="192"/>
      <c r="CAC29" s="192"/>
      <c r="CAE29" s="192"/>
      <c r="CAG29" s="192"/>
      <c r="CAI29" s="192"/>
      <c r="CAK29" s="192"/>
      <c r="CAM29" s="192"/>
      <c r="CAO29" s="192"/>
      <c r="CAQ29" s="192"/>
      <c r="CAS29" s="192"/>
      <c r="CAU29" s="192"/>
      <c r="CAW29" s="192"/>
      <c r="CAY29" s="192"/>
      <c r="CBA29" s="192"/>
      <c r="CBC29" s="192"/>
      <c r="CBE29" s="192"/>
      <c r="CBG29" s="192"/>
      <c r="CBI29" s="192"/>
      <c r="CBK29" s="192"/>
      <c r="CBM29" s="192"/>
      <c r="CBO29" s="192"/>
      <c r="CBQ29" s="192"/>
      <c r="CBS29" s="192"/>
      <c r="CBU29" s="192"/>
      <c r="CBW29" s="192"/>
      <c r="CBY29" s="192"/>
      <c r="CCA29" s="192"/>
      <c r="CCC29" s="192"/>
      <c r="CCE29" s="192"/>
      <c r="CCG29" s="192"/>
      <c r="CCI29" s="192"/>
      <c r="CCK29" s="192"/>
      <c r="CCM29" s="192"/>
      <c r="CCO29" s="192"/>
      <c r="CCQ29" s="192"/>
      <c r="CCS29" s="192"/>
      <c r="CCU29" s="192"/>
      <c r="CCW29" s="192"/>
      <c r="CCY29" s="192"/>
      <c r="CDA29" s="192"/>
      <c r="CDC29" s="192"/>
      <c r="CDE29" s="192"/>
      <c r="CDG29" s="192"/>
      <c r="CDI29" s="192"/>
      <c r="CDK29" s="192"/>
      <c r="CDM29" s="192"/>
      <c r="CDO29" s="192"/>
      <c r="CDQ29" s="192"/>
      <c r="CDS29" s="192"/>
      <c r="CDU29" s="192"/>
      <c r="CDW29" s="192"/>
      <c r="CDY29" s="192"/>
      <c r="CEA29" s="192"/>
      <c r="CEC29" s="192"/>
      <c r="CEE29" s="192"/>
      <c r="CEG29" s="192"/>
      <c r="CEI29" s="192"/>
      <c r="CEK29" s="192"/>
      <c r="CEM29" s="192"/>
      <c r="CEO29" s="192"/>
      <c r="CEQ29" s="192"/>
      <c r="CES29" s="192"/>
      <c r="CEU29" s="192"/>
      <c r="CEW29" s="192"/>
      <c r="CEY29" s="192"/>
      <c r="CFA29" s="192"/>
      <c r="CFC29" s="192"/>
      <c r="CFE29" s="192"/>
      <c r="CFG29" s="192"/>
      <c r="CFI29" s="192"/>
      <c r="CFK29" s="192"/>
      <c r="CFM29" s="192"/>
      <c r="CFO29" s="192"/>
      <c r="CFQ29" s="192"/>
      <c r="CFS29" s="192"/>
      <c r="CFU29" s="192"/>
      <c r="CFW29" s="192"/>
      <c r="CFY29" s="192"/>
      <c r="CGA29" s="192"/>
      <c r="CGC29" s="192"/>
      <c r="CGE29" s="192"/>
      <c r="CGG29" s="192"/>
      <c r="CGI29" s="192"/>
      <c r="CGK29" s="192"/>
      <c r="CGM29" s="192"/>
      <c r="CGO29" s="192"/>
      <c r="CGQ29" s="192"/>
      <c r="CGS29" s="192"/>
      <c r="CGU29" s="192"/>
      <c r="CGW29" s="192"/>
      <c r="CGY29" s="192"/>
      <c r="CHA29" s="192"/>
      <c r="CHC29" s="192"/>
      <c r="CHE29" s="192"/>
      <c r="CHG29" s="192"/>
      <c r="CHI29" s="192"/>
      <c r="CHK29" s="192"/>
      <c r="CHM29" s="192"/>
      <c r="CHO29" s="192"/>
      <c r="CHQ29" s="192"/>
      <c r="CHS29" s="192"/>
      <c r="CHU29" s="192"/>
      <c r="CHW29" s="192"/>
      <c r="CHY29" s="192"/>
      <c r="CIA29" s="192"/>
      <c r="CIC29" s="192"/>
      <c r="CIE29" s="192"/>
      <c r="CIG29" s="192"/>
      <c r="CII29" s="192"/>
      <c r="CIK29" s="192"/>
      <c r="CIM29" s="192"/>
      <c r="CIO29" s="192"/>
      <c r="CIQ29" s="192"/>
      <c r="CIS29" s="192"/>
      <c r="CIU29" s="192"/>
      <c r="CIW29" s="192"/>
      <c r="CIY29" s="192"/>
      <c r="CJA29" s="192"/>
      <c r="CJC29" s="192"/>
      <c r="CJE29" s="192"/>
      <c r="CJG29" s="192"/>
      <c r="CJI29" s="192"/>
      <c r="CJK29" s="192"/>
      <c r="CJM29" s="192"/>
      <c r="CJO29" s="192"/>
      <c r="CJQ29" s="192"/>
      <c r="CJS29" s="192"/>
      <c r="CJU29" s="192"/>
      <c r="CJW29" s="192"/>
      <c r="CJY29" s="192"/>
      <c r="CKA29" s="192"/>
      <c r="CKC29" s="192"/>
      <c r="CKE29" s="192"/>
      <c r="CKG29" s="192"/>
      <c r="CKI29" s="192"/>
      <c r="CKK29" s="192"/>
      <c r="CKM29" s="192"/>
      <c r="CKO29" s="192"/>
      <c r="CKQ29" s="192"/>
      <c r="CKS29" s="192"/>
      <c r="CKU29" s="192"/>
      <c r="CKW29" s="192"/>
      <c r="CKY29" s="192"/>
      <c r="CLA29" s="192"/>
      <c r="CLC29" s="192"/>
      <c r="CLE29" s="192"/>
      <c r="CLG29" s="192"/>
      <c r="CLI29" s="192"/>
      <c r="CLK29" s="192"/>
      <c r="CLM29" s="192"/>
      <c r="CLO29" s="192"/>
      <c r="CLQ29" s="192"/>
      <c r="CLS29" s="192"/>
      <c r="CLU29" s="192"/>
      <c r="CLW29" s="192"/>
      <c r="CLY29" s="192"/>
      <c r="CMA29" s="192"/>
      <c r="CMC29" s="192"/>
      <c r="CME29" s="192"/>
      <c r="CMG29" s="192"/>
      <c r="CMI29" s="192"/>
      <c r="CMK29" s="192"/>
      <c r="CMM29" s="192"/>
      <c r="CMO29" s="192"/>
      <c r="CMQ29" s="192"/>
      <c r="CMS29" s="192"/>
      <c r="CMU29" s="192"/>
      <c r="CMW29" s="192"/>
      <c r="CMY29" s="192"/>
      <c r="CNA29" s="192"/>
      <c r="CNC29" s="192"/>
      <c r="CNE29" s="192"/>
      <c r="CNG29" s="192"/>
      <c r="CNI29" s="192"/>
      <c r="CNK29" s="192"/>
      <c r="CNM29" s="192"/>
      <c r="CNO29" s="192"/>
      <c r="CNQ29" s="192"/>
      <c r="CNS29" s="192"/>
      <c r="CNU29" s="192"/>
      <c r="CNW29" s="192"/>
      <c r="CNY29" s="192"/>
      <c r="COA29" s="192"/>
      <c r="COC29" s="192"/>
      <c r="COE29" s="192"/>
      <c r="COG29" s="192"/>
      <c r="COI29" s="192"/>
      <c r="COK29" s="192"/>
      <c r="COM29" s="192"/>
      <c r="COO29" s="192"/>
      <c r="COQ29" s="192"/>
      <c r="COS29" s="192"/>
      <c r="COU29" s="192"/>
      <c r="COW29" s="192"/>
      <c r="COY29" s="192"/>
      <c r="CPA29" s="192"/>
      <c r="CPC29" s="192"/>
      <c r="CPE29" s="192"/>
      <c r="CPG29" s="192"/>
      <c r="CPI29" s="192"/>
      <c r="CPK29" s="192"/>
      <c r="CPM29" s="192"/>
      <c r="CPO29" s="192"/>
      <c r="CPQ29" s="192"/>
      <c r="CPS29" s="192"/>
      <c r="CPU29" s="192"/>
      <c r="CPW29" s="192"/>
      <c r="CPY29" s="192"/>
      <c r="CQA29" s="192"/>
      <c r="CQC29" s="192"/>
      <c r="CQE29" s="192"/>
      <c r="CQG29" s="192"/>
      <c r="CQI29" s="192"/>
      <c r="CQK29" s="192"/>
      <c r="CQM29" s="192"/>
      <c r="CQO29" s="192"/>
      <c r="CQQ29" s="192"/>
      <c r="CQS29" s="192"/>
      <c r="CQU29" s="192"/>
      <c r="CQW29" s="192"/>
      <c r="CQY29" s="192"/>
      <c r="CRA29" s="192"/>
      <c r="CRC29" s="192"/>
      <c r="CRE29" s="192"/>
      <c r="CRG29" s="192"/>
      <c r="CRI29" s="192"/>
      <c r="CRK29" s="192"/>
      <c r="CRM29" s="192"/>
      <c r="CRO29" s="192"/>
      <c r="CRQ29" s="192"/>
      <c r="CRS29" s="192"/>
      <c r="CRU29" s="192"/>
      <c r="CRW29" s="192"/>
      <c r="CRY29" s="192"/>
      <c r="CSA29" s="192"/>
      <c r="CSC29" s="192"/>
      <c r="CSE29" s="192"/>
      <c r="CSG29" s="192"/>
      <c r="CSI29" s="192"/>
      <c r="CSK29" s="192"/>
      <c r="CSM29" s="192"/>
      <c r="CSO29" s="192"/>
      <c r="CSQ29" s="192"/>
      <c r="CSS29" s="192"/>
      <c r="CSU29" s="192"/>
      <c r="CSW29" s="192"/>
      <c r="CSY29" s="192"/>
      <c r="CTA29" s="192"/>
      <c r="CTC29" s="192"/>
      <c r="CTE29" s="192"/>
      <c r="CTG29" s="192"/>
      <c r="CTI29" s="192"/>
      <c r="CTK29" s="192"/>
      <c r="CTM29" s="192"/>
      <c r="CTO29" s="192"/>
      <c r="CTQ29" s="192"/>
      <c r="CTS29" s="192"/>
      <c r="CTU29" s="192"/>
      <c r="CTW29" s="192"/>
      <c r="CTY29" s="192"/>
      <c r="CUA29" s="192"/>
      <c r="CUC29" s="192"/>
      <c r="CUE29" s="192"/>
      <c r="CUG29" s="192"/>
      <c r="CUI29" s="192"/>
      <c r="CUK29" s="192"/>
      <c r="CUM29" s="192"/>
      <c r="CUO29" s="192"/>
      <c r="CUQ29" s="192"/>
      <c r="CUS29" s="192"/>
      <c r="CUU29" s="192"/>
      <c r="CUW29" s="192"/>
      <c r="CUY29" s="192"/>
      <c r="CVA29" s="192"/>
      <c r="CVC29" s="192"/>
      <c r="CVE29" s="192"/>
      <c r="CVG29" s="192"/>
      <c r="CVI29" s="192"/>
      <c r="CVK29" s="192"/>
      <c r="CVM29" s="192"/>
      <c r="CVO29" s="192"/>
      <c r="CVQ29" s="192"/>
      <c r="CVS29" s="192"/>
      <c r="CVU29" s="192"/>
      <c r="CVW29" s="192"/>
      <c r="CVY29" s="192"/>
      <c r="CWA29" s="192"/>
      <c r="CWC29" s="192"/>
      <c r="CWE29" s="192"/>
      <c r="CWG29" s="192"/>
      <c r="CWI29" s="192"/>
      <c r="CWK29" s="192"/>
      <c r="CWM29" s="192"/>
      <c r="CWO29" s="192"/>
      <c r="CWQ29" s="192"/>
      <c r="CWS29" s="192"/>
      <c r="CWU29" s="192"/>
      <c r="CWW29" s="192"/>
      <c r="CWY29" s="192"/>
      <c r="CXA29" s="192"/>
      <c r="CXC29" s="192"/>
      <c r="CXE29" s="192"/>
      <c r="CXG29" s="192"/>
      <c r="CXI29" s="192"/>
      <c r="CXK29" s="192"/>
      <c r="CXM29" s="192"/>
      <c r="CXO29" s="192"/>
      <c r="CXQ29" s="192"/>
      <c r="CXS29" s="192"/>
      <c r="CXU29" s="192"/>
      <c r="CXW29" s="192"/>
      <c r="CXY29" s="192"/>
      <c r="CYA29" s="192"/>
      <c r="CYC29" s="192"/>
      <c r="CYE29" s="192"/>
      <c r="CYG29" s="192"/>
      <c r="CYI29" s="192"/>
      <c r="CYK29" s="192"/>
      <c r="CYM29" s="192"/>
      <c r="CYO29" s="192"/>
      <c r="CYQ29" s="192"/>
      <c r="CYS29" s="192"/>
      <c r="CYU29" s="192"/>
      <c r="CYW29" s="192"/>
      <c r="CYY29" s="192"/>
      <c r="CZA29" s="192"/>
      <c r="CZC29" s="192"/>
      <c r="CZE29" s="192"/>
      <c r="CZG29" s="192"/>
      <c r="CZI29" s="192"/>
      <c r="CZK29" s="192"/>
      <c r="CZM29" s="192"/>
      <c r="CZO29" s="192"/>
      <c r="CZQ29" s="192"/>
      <c r="CZS29" s="192"/>
      <c r="CZU29" s="192"/>
      <c r="CZW29" s="192"/>
      <c r="CZY29" s="192"/>
      <c r="DAA29" s="192"/>
      <c r="DAC29" s="192"/>
      <c r="DAE29" s="192"/>
      <c r="DAG29" s="192"/>
      <c r="DAI29" s="192"/>
      <c r="DAK29" s="192"/>
      <c r="DAM29" s="192"/>
      <c r="DAO29" s="192"/>
      <c r="DAQ29" s="192"/>
      <c r="DAS29" s="192"/>
      <c r="DAU29" s="192"/>
      <c r="DAW29" s="192"/>
      <c r="DAY29" s="192"/>
      <c r="DBA29" s="192"/>
      <c r="DBC29" s="192"/>
      <c r="DBE29" s="192"/>
      <c r="DBG29" s="192"/>
      <c r="DBI29" s="192"/>
      <c r="DBK29" s="192"/>
      <c r="DBM29" s="192"/>
      <c r="DBO29" s="192"/>
      <c r="DBQ29" s="192"/>
      <c r="DBS29" s="192"/>
      <c r="DBU29" s="192"/>
      <c r="DBW29" s="192"/>
      <c r="DBY29" s="192"/>
      <c r="DCA29" s="192"/>
      <c r="DCC29" s="192"/>
      <c r="DCE29" s="192"/>
      <c r="DCG29" s="192"/>
      <c r="DCI29" s="192"/>
      <c r="DCK29" s="192"/>
      <c r="DCM29" s="192"/>
      <c r="DCO29" s="192"/>
      <c r="DCQ29" s="192"/>
      <c r="DCS29" s="192"/>
      <c r="DCU29" s="192"/>
      <c r="DCW29" s="192"/>
      <c r="DCY29" s="192"/>
      <c r="DDA29" s="192"/>
      <c r="DDC29" s="192"/>
      <c r="DDE29" s="192"/>
      <c r="DDG29" s="192"/>
      <c r="DDI29" s="192"/>
      <c r="DDK29" s="192"/>
      <c r="DDM29" s="192"/>
      <c r="DDO29" s="192"/>
      <c r="DDQ29" s="192"/>
      <c r="DDS29" s="192"/>
      <c r="DDU29" s="192"/>
      <c r="DDW29" s="192"/>
      <c r="DDY29" s="192"/>
      <c r="DEA29" s="192"/>
      <c r="DEC29" s="192"/>
      <c r="DEE29" s="192"/>
      <c r="DEG29" s="192"/>
      <c r="DEI29" s="192"/>
      <c r="DEK29" s="192"/>
      <c r="DEM29" s="192"/>
      <c r="DEO29" s="192"/>
      <c r="DEQ29" s="192"/>
      <c r="DES29" s="192"/>
      <c r="DEU29" s="192"/>
      <c r="DEW29" s="192"/>
      <c r="DEY29" s="192"/>
      <c r="DFA29" s="192"/>
      <c r="DFC29" s="192"/>
      <c r="DFE29" s="192"/>
      <c r="DFG29" s="192"/>
      <c r="DFI29" s="192"/>
      <c r="DFK29" s="192"/>
      <c r="DFM29" s="192"/>
      <c r="DFO29" s="192"/>
      <c r="DFQ29" s="192"/>
      <c r="DFS29" s="192"/>
      <c r="DFU29" s="192"/>
      <c r="DFW29" s="192"/>
      <c r="DFY29" s="192"/>
      <c r="DGA29" s="192"/>
      <c r="DGC29" s="192"/>
      <c r="DGE29" s="192"/>
      <c r="DGG29" s="192"/>
      <c r="DGI29" s="192"/>
      <c r="DGK29" s="192"/>
      <c r="DGM29" s="192"/>
      <c r="DGO29" s="192"/>
      <c r="DGQ29" s="192"/>
      <c r="DGS29" s="192"/>
      <c r="DGU29" s="192"/>
      <c r="DGW29" s="192"/>
      <c r="DGY29" s="192"/>
      <c r="DHA29" s="192"/>
      <c r="DHC29" s="192"/>
      <c r="DHE29" s="192"/>
      <c r="DHG29" s="192"/>
      <c r="DHI29" s="192"/>
      <c r="DHK29" s="192"/>
      <c r="DHM29" s="192"/>
      <c r="DHO29" s="192"/>
      <c r="DHQ29" s="192"/>
      <c r="DHS29" s="192"/>
      <c r="DHU29" s="192"/>
      <c r="DHW29" s="192"/>
      <c r="DHY29" s="192"/>
      <c r="DIA29" s="192"/>
      <c r="DIC29" s="192"/>
      <c r="DIE29" s="192"/>
      <c r="DIG29" s="192"/>
      <c r="DII29" s="192"/>
      <c r="DIK29" s="192"/>
      <c r="DIM29" s="192"/>
      <c r="DIO29" s="192"/>
      <c r="DIQ29" s="192"/>
      <c r="DIS29" s="192"/>
      <c r="DIU29" s="192"/>
      <c r="DIW29" s="192"/>
      <c r="DIY29" s="192"/>
      <c r="DJA29" s="192"/>
      <c r="DJC29" s="192"/>
      <c r="DJE29" s="192"/>
      <c r="DJG29" s="192"/>
      <c r="DJI29" s="192"/>
      <c r="DJK29" s="192"/>
      <c r="DJM29" s="192"/>
      <c r="DJO29" s="192"/>
      <c r="DJQ29" s="192"/>
      <c r="DJS29" s="192"/>
      <c r="DJU29" s="192"/>
      <c r="DJW29" s="192"/>
      <c r="DJY29" s="192"/>
      <c r="DKA29" s="192"/>
      <c r="DKC29" s="192"/>
      <c r="DKE29" s="192"/>
      <c r="DKG29" s="192"/>
      <c r="DKI29" s="192"/>
      <c r="DKK29" s="192"/>
      <c r="DKM29" s="192"/>
      <c r="DKO29" s="192"/>
      <c r="DKQ29" s="192"/>
      <c r="DKS29" s="192"/>
      <c r="DKU29" s="192"/>
      <c r="DKW29" s="192"/>
      <c r="DKY29" s="192"/>
      <c r="DLA29" s="192"/>
      <c r="DLC29" s="192"/>
      <c r="DLE29" s="192"/>
      <c r="DLG29" s="192"/>
      <c r="DLI29" s="192"/>
      <c r="DLK29" s="192"/>
      <c r="DLM29" s="192"/>
      <c r="DLO29" s="192"/>
      <c r="DLQ29" s="192"/>
      <c r="DLS29" s="192"/>
      <c r="DLU29" s="192"/>
      <c r="DLW29" s="192"/>
      <c r="DLY29" s="192"/>
      <c r="DMA29" s="192"/>
      <c r="DMC29" s="192"/>
      <c r="DME29" s="192"/>
      <c r="DMG29" s="192"/>
      <c r="DMI29" s="192"/>
      <c r="DMK29" s="192"/>
      <c r="DMM29" s="192"/>
      <c r="DMO29" s="192"/>
      <c r="DMQ29" s="192"/>
      <c r="DMS29" s="192"/>
      <c r="DMU29" s="192"/>
      <c r="DMW29" s="192"/>
      <c r="DMY29" s="192"/>
      <c r="DNA29" s="192"/>
      <c r="DNC29" s="192"/>
      <c r="DNE29" s="192"/>
      <c r="DNG29" s="192"/>
      <c r="DNI29" s="192"/>
      <c r="DNK29" s="192"/>
      <c r="DNM29" s="192"/>
      <c r="DNO29" s="192"/>
      <c r="DNQ29" s="192"/>
      <c r="DNS29" s="192"/>
      <c r="DNU29" s="192"/>
      <c r="DNW29" s="192"/>
      <c r="DNY29" s="192"/>
      <c r="DOA29" s="192"/>
      <c r="DOC29" s="192"/>
      <c r="DOE29" s="192"/>
      <c r="DOG29" s="192"/>
      <c r="DOI29" s="192"/>
      <c r="DOK29" s="192"/>
      <c r="DOM29" s="192"/>
      <c r="DOO29" s="192"/>
      <c r="DOQ29" s="192"/>
      <c r="DOS29" s="192"/>
      <c r="DOU29" s="192"/>
      <c r="DOW29" s="192"/>
      <c r="DOY29" s="192"/>
      <c r="DPA29" s="192"/>
      <c r="DPC29" s="192"/>
      <c r="DPE29" s="192"/>
      <c r="DPG29" s="192"/>
      <c r="DPI29" s="192"/>
      <c r="DPK29" s="192"/>
      <c r="DPM29" s="192"/>
      <c r="DPO29" s="192"/>
      <c r="DPQ29" s="192"/>
      <c r="DPS29" s="192"/>
      <c r="DPU29" s="192"/>
      <c r="DPW29" s="192"/>
      <c r="DPY29" s="192"/>
      <c r="DQA29" s="192"/>
      <c r="DQC29" s="192"/>
      <c r="DQE29" s="192"/>
      <c r="DQG29" s="192"/>
      <c r="DQI29" s="192"/>
      <c r="DQK29" s="192"/>
      <c r="DQM29" s="192"/>
      <c r="DQO29" s="192"/>
      <c r="DQQ29" s="192"/>
      <c r="DQS29" s="192"/>
      <c r="DQU29" s="192"/>
      <c r="DQW29" s="192"/>
      <c r="DQY29" s="192"/>
      <c r="DRA29" s="192"/>
      <c r="DRC29" s="192"/>
      <c r="DRE29" s="192"/>
      <c r="DRG29" s="192"/>
      <c r="DRI29" s="192"/>
      <c r="DRK29" s="192"/>
      <c r="DRM29" s="192"/>
      <c r="DRO29" s="192"/>
      <c r="DRQ29" s="192"/>
      <c r="DRS29" s="192"/>
      <c r="DRU29" s="192"/>
      <c r="DRW29" s="192"/>
      <c r="DRY29" s="192"/>
      <c r="DSA29" s="192"/>
      <c r="DSC29" s="192"/>
      <c r="DSE29" s="192"/>
      <c r="DSG29" s="192"/>
      <c r="DSI29" s="192"/>
      <c r="DSK29" s="192"/>
      <c r="DSM29" s="192"/>
      <c r="DSO29" s="192"/>
      <c r="DSQ29" s="192"/>
      <c r="DSS29" s="192"/>
      <c r="DSU29" s="192"/>
      <c r="DSW29" s="192"/>
      <c r="DSY29" s="192"/>
      <c r="DTA29" s="192"/>
      <c r="DTC29" s="192"/>
      <c r="DTE29" s="192"/>
      <c r="DTG29" s="192"/>
      <c r="DTI29" s="192"/>
      <c r="DTK29" s="192"/>
      <c r="DTM29" s="192"/>
      <c r="DTO29" s="192"/>
      <c r="DTQ29" s="192"/>
      <c r="DTS29" s="192"/>
      <c r="DTU29" s="192"/>
      <c r="DTW29" s="192"/>
      <c r="DTY29" s="192"/>
      <c r="DUA29" s="192"/>
      <c r="DUC29" s="192"/>
      <c r="DUE29" s="192"/>
      <c r="DUG29" s="192"/>
      <c r="DUI29" s="192"/>
      <c r="DUK29" s="192"/>
      <c r="DUM29" s="192"/>
      <c r="DUO29" s="192"/>
      <c r="DUQ29" s="192"/>
      <c r="DUS29" s="192"/>
      <c r="DUU29" s="192"/>
      <c r="DUW29" s="192"/>
      <c r="DUY29" s="192"/>
      <c r="DVA29" s="192"/>
      <c r="DVC29" s="192"/>
      <c r="DVE29" s="192"/>
      <c r="DVG29" s="192"/>
      <c r="DVI29" s="192"/>
      <c r="DVK29" s="192"/>
      <c r="DVM29" s="192"/>
      <c r="DVO29" s="192"/>
      <c r="DVQ29" s="192"/>
      <c r="DVS29" s="192"/>
      <c r="DVU29" s="192"/>
      <c r="DVW29" s="192"/>
      <c r="DVY29" s="192"/>
      <c r="DWA29" s="192"/>
      <c r="DWC29" s="192"/>
      <c r="DWE29" s="192"/>
      <c r="DWG29" s="192"/>
      <c r="DWI29" s="192"/>
      <c r="DWK29" s="192"/>
      <c r="DWM29" s="192"/>
      <c r="DWO29" s="192"/>
      <c r="DWQ29" s="192"/>
      <c r="DWS29" s="192"/>
      <c r="DWU29" s="192"/>
      <c r="DWW29" s="192"/>
      <c r="DWY29" s="192"/>
      <c r="DXA29" s="192"/>
      <c r="DXC29" s="192"/>
      <c r="DXE29" s="192"/>
      <c r="DXG29" s="192"/>
      <c r="DXI29" s="192"/>
      <c r="DXK29" s="192"/>
      <c r="DXM29" s="192"/>
      <c r="DXO29" s="192"/>
      <c r="DXQ29" s="192"/>
      <c r="DXS29" s="192"/>
      <c r="DXU29" s="192"/>
      <c r="DXW29" s="192"/>
      <c r="DXY29" s="192"/>
      <c r="DYA29" s="192"/>
      <c r="DYC29" s="192"/>
      <c r="DYE29" s="192"/>
      <c r="DYG29" s="192"/>
      <c r="DYI29" s="192"/>
      <c r="DYK29" s="192"/>
      <c r="DYM29" s="192"/>
      <c r="DYO29" s="192"/>
      <c r="DYQ29" s="192"/>
      <c r="DYS29" s="192"/>
      <c r="DYU29" s="192"/>
      <c r="DYW29" s="192"/>
      <c r="DYY29" s="192"/>
      <c r="DZA29" s="192"/>
      <c r="DZC29" s="192"/>
      <c r="DZE29" s="192"/>
      <c r="DZG29" s="192"/>
      <c r="DZI29" s="192"/>
      <c r="DZK29" s="192"/>
      <c r="DZM29" s="192"/>
      <c r="DZO29" s="192"/>
      <c r="DZQ29" s="192"/>
      <c r="DZS29" s="192"/>
      <c r="DZU29" s="192"/>
      <c r="DZW29" s="192"/>
      <c r="DZY29" s="192"/>
      <c r="EAA29" s="192"/>
      <c r="EAC29" s="192"/>
      <c r="EAE29" s="192"/>
      <c r="EAG29" s="192"/>
      <c r="EAI29" s="192"/>
      <c r="EAK29" s="192"/>
      <c r="EAM29" s="192"/>
      <c r="EAO29" s="192"/>
      <c r="EAQ29" s="192"/>
      <c r="EAS29" s="192"/>
      <c r="EAU29" s="192"/>
      <c r="EAW29" s="192"/>
      <c r="EAY29" s="192"/>
      <c r="EBA29" s="192"/>
      <c r="EBC29" s="192"/>
      <c r="EBE29" s="192"/>
      <c r="EBG29" s="192"/>
      <c r="EBI29" s="192"/>
      <c r="EBK29" s="192"/>
      <c r="EBM29" s="192"/>
      <c r="EBO29" s="192"/>
      <c r="EBQ29" s="192"/>
      <c r="EBS29" s="192"/>
      <c r="EBU29" s="192"/>
      <c r="EBW29" s="192"/>
      <c r="EBY29" s="192"/>
      <c r="ECA29" s="192"/>
      <c r="ECC29" s="192"/>
      <c r="ECE29" s="192"/>
      <c r="ECG29" s="192"/>
      <c r="ECI29" s="192"/>
      <c r="ECK29" s="192"/>
      <c r="ECM29" s="192"/>
      <c r="ECO29" s="192"/>
      <c r="ECQ29" s="192"/>
      <c r="ECS29" s="192"/>
      <c r="ECU29" s="192"/>
      <c r="ECW29" s="192"/>
      <c r="ECY29" s="192"/>
      <c r="EDA29" s="192"/>
      <c r="EDC29" s="192"/>
      <c r="EDE29" s="192"/>
      <c r="EDG29" s="192"/>
      <c r="EDI29" s="192"/>
      <c r="EDK29" s="192"/>
      <c r="EDM29" s="192"/>
      <c r="EDO29" s="192"/>
      <c r="EDQ29" s="192"/>
      <c r="EDS29" s="192"/>
      <c r="EDU29" s="192"/>
      <c r="EDW29" s="192"/>
      <c r="EDY29" s="192"/>
      <c r="EEA29" s="192"/>
      <c r="EEC29" s="192"/>
      <c r="EEE29" s="192"/>
      <c r="EEG29" s="192"/>
      <c r="EEI29" s="192"/>
      <c r="EEK29" s="192"/>
      <c r="EEM29" s="192"/>
      <c r="EEO29" s="192"/>
      <c r="EEQ29" s="192"/>
      <c r="EES29" s="192"/>
      <c r="EEU29" s="192"/>
      <c r="EEW29" s="192"/>
      <c r="EEY29" s="192"/>
      <c r="EFA29" s="192"/>
      <c r="EFC29" s="192"/>
      <c r="EFE29" s="192"/>
      <c r="EFG29" s="192"/>
      <c r="EFI29" s="192"/>
      <c r="EFK29" s="192"/>
      <c r="EFM29" s="192"/>
      <c r="EFO29" s="192"/>
      <c r="EFQ29" s="192"/>
      <c r="EFS29" s="192"/>
      <c r="EFU29" s="192"/>
      <c r="EFW29" s="192"/>
      <c r="EFY29" s="192"/>
      <c r="EGA29" s="192"/>
      <c r="EGC29" s="192"/>
      <c r="EGE29" s="192"/>
      <c r="EGG29" s="192"/>
      <c r="EGI29" s="192"/>
      <c r="EGK29" s="192"/>
      <c r="EGM29" s="192"/>
      <c r="EGO29" s="192"/>
      <c r="EGQ29" s="192"/>
      <c r="EGS29" s="192"/>
      <c r="EGU29" s="192"/>
      <c r="EGW29" s="192"/>
      <c r="EGY29" s="192"/>
      <c r="EHA29" s="192"/>
      <c r="EHC29" s="192"/>
      <c r="EHE29" s="192"/>
      <c r="EHG29" s="192"/>
      <c r="EHI29" s="192"/>
      <c r="EHK29" s="192"/>
      <c r="EHM29" s="192"/>
      <c r="EHO29" s="192"/>
      <c r="EHQ29" s="192"/>
      <c r="EHS29" s="192"/>
      <c r="EHU29" s="192"/>
      <c r="EHW29" s="192"/>
      <c r="EHY29" s="192"/>
      <c r="EIA29" s="192"/>
      <c r="EIC29" s="192"/>
      <c r="EIE29" s="192"/>
      <c r="EIG29" s="192"/>
      <c r="EII29" s="192"/>
      <c r="EIK29" s="192"/>
      <c r="EIM29" s="192"/>
      <c r="EIO29" s="192"/>
      <c r="EIQ29" s="192"/>
      <c r="EIS29" s="192"/>
      <c r="EIU29" s="192"/>
      <c r="EIW29" s="192"/>
      <c r="EIY29" s="192"/>
      <c r="EJA29" s="192"/>
      <c r="EJC29" s="192"/>
      <c r="EJE29" s="192"/>
      <c r="EJG29" s="192"/>
      <c r="EJI29" s="192"/>
      <c r="EJK29" s="192"/>
      <c r="EJM29" s="192"/>
      <c r="EJO29" s="192"/>
      <c r="EJQ29" s="192"/>
      <c r="EJS29" s="192"/>
      <c r="EJU29" s="192"/>
      <c r="EJW29" s="192"/>
      <c r="EJY29" s="192"/>
      <c r="EKA29" s="192"/>
      <c r="EKC29" s="192"/>
      <c r="EKE29" s="192"/>
      <c r="EKG29" s="192"/>
      <c r="EKI29" s="192"/>
      <c r="EKK29" s="192"/>
      <c r="EKM29" s="192"/>
      <c r="EKO29" s="192"/>
      <c r="EKQ29" s="192"/>
      <c r="EKS29" s="192"/>
      <c r="EKU29" s="192"/>
      <c r="EKW29" s="192"/>
      <c r="EKY29" s="192"/>
      <c r="ELA29" s="192"/>
      <c r="ELC29" s="192"/>
      <c r="ELE29" s="192"/>
      <c r="ELG29" s="192"/>
      <c r="ELI29" s="192"/>
      <c r="ELK29" s="192"/>
      <c r="ELM29" s="192"/>
      <c r="ELO29" s="192"/>
      <c r="ELQ29" s="192"/>
      <c r="ELS29" s="192"/>
      <c r="ELU29" s="192"/>
      <c r="ELW29" s="192"/>
      <c r="ELY29" s="192"/>
      <c r="EMA29" s="192"/>
      <c r="EMC29" s="192"/>
      <c r="EME29" s="192"/>
      <c r="EMG29" s="192"/>
      <c r="EMI29" s="192"/>
      <c r="EMK29" s="192"/>
      <c r="EMM29" s="192"/>
      <c r="EMO29" s="192"/>
      <c r="EMQ29" s="192"/>
      <c r="EMS29" s="192"/>
      <c r="EMU29" s="192"/>
      <c r="EMW29" s="192"/>
      <c r="EMY29" s="192"/>
      <c r="ENA29" s="192"/>
      <c r="ENC29" s="192"/>
      <c r="ENE29" s="192"/>
      <c r="ENG29" s="192"/>
      <c r="ENI29" s="192"/>
      <c r="ENK29" s="192"/>
      <c r="ENM29" s="192"/>
      <c r="ENO29" s="192"/>
      <c r="ENQ29" s="192"/>
      <c r="ENS29" s="192"/>
      <c r="ENU29" s="192"/>
      <c r="ENW29" s="192"/>
      <c r="ENY29" s="192"/>
      <c r="EOA29" s="192"/>
      <c r="EOC29" s="192"/>
      <c r="EOE29" s="192"/>
      <c r="EOG29" s="192"/>
      <c r="EOI29" s="192"/>
      <c r="EOK29" s="192"/>
      <c r="EOM29" s="192"/>
      <c r="EOO29" s="192"/>
      <c r="EOQ29" s="192"/>
      <c r="EOS29" s="192"/>
      <c r="EOU29" s="192"/>
      <c r="EOW29" s="192"/>
      <c r="EOY29" s="192"/>
      <c r="EPA29" s="192"/>
      <c r="EPC29" s="192"/>
      <c r="EPE29" s="192"/>
      <c r="EPG29" s="192"/>
      <c r="EPI29" s="192"/>
      <c r="EPK29" s="192"/>
      <c r="EPM29" s="192"/>
      <c r="EPO29" s="192"/>
      <c r="EPQ29" s="192"/>
      <c r="EPS29" s="192"/>
      <c r="EPU29" s="192"/>
      <c r="EPW29" s="192"/>
      <c r="EPY29" s="192"/>
      <c r="EQA29" s="192"/>
      <c r="EQC29" s="192"/>
      <c r="EQE29" s="192"/>
      <c r="EQG29" s="192"/>
      <c r="EQI29" s="192"/>
      <c r="EQK29" s="192"/>
      <c r="EQM29" s="192"/>
      <c r="EQO29" s="192"/>
      <c r="EQQ29" s="192"/>
      <c r="EQS29" s="192"/>
      <c r="EQU29" s="192"/>
      <c r="EQW29" s="192"/>
      <c r="EQY29" s="192"/>
      <c r="ERA29" s="192"/>
      <c r="ERC29" s="192"/>
      <c r="ERE29" s="192"/>
      <c r="ERG29" s="192"/>
      <c r="ERI29" s="192"/>
      <c r="ERK29" s="192"/>
      <c r="ERM29" s="192"/>
      <c r="ERO29" s="192"/>
      <c r="ERQ29" s="192"/>
      <c r="ERS29" s="192"/>
      <c r="ERU29" s="192"/>
      <c r="ERW29" s="192"/>
      <c r="ERY29" s="192"/>
      <c r="ESA29" s="192"/>
      <c r="ESC29" s="192"/>
      <c r="ESE29" s="192"/>
      <c r="ESG29" s="192"/>
      <c r="ESI29" s="192"/>
      <c r="ESK29" s="192"/>
      <c r="ESM29" s="192"/>
      <c r="ESO29" s="192"/>
      <c r="ESQ29" s="192"/>
      <c r="ESS29" s="192"/>
      <c r="ESU29" s="192"/>
      <c r="ESW29" s="192"/>
      <c r="ESY29" s="192"/>
      <c r="ETA29" s="192"/>
      <c r="ETC29" s="192"/>
      <c r="ETE29" s="192"/>
      <c r="ETG29" s="192"/>
      <c r="ETI29" s="192"/>
      <c r="ETK29" s="192"/>
      <c r="ETM29" s="192"/>
      <c r="ETO29" s="192"/>
      <c r="ETQ29" s="192"/>
      <c r="ETS29" s="192"/>
      <c r="ETU29" s="192"/>
      <c r="ETW29" s="192"/>
      <c r="ETY29" s="192"/>
      <c r="EUA29" s="192"/>
      <c r="EUC29" s="192"/>
      <c r="EUE29" s="192"/>
      <c r="EUG29" s="192"/>
      <c r="EUI29" s="192"/>
      <c r="EUK29" s="192"/>
      <c r="EUM29" s="192"/>
      <c r="EUO29" s="192"/>
      <c r="EUQ29" s="192"/>
      <c r="EUS29" s="192"/>
      <c r="EUU29" s="192"/>
      <c r="EUW29" s="192"/>
      <c r="EUY29" s="192"/>
      <c r="EVA29" s="192"/>
      <c r="EVC29" s="192"/>
      <c r="EVE29" s="192"/>
      <c r="EVG29" s="192"/>
      <c r="EVI29" s="192"/>
      <c r="EVK29" s="192"/>
      <c r="EVM29" s="192"/>
      <c r="EVO29" s="192"/>
      <c r="EVQ29" s="192"/>
      <c r="EVS29" s="192"/>
      <c r="EVU29" s="192"/>
      <c r="EVW29" s="192"/>
      <c r="EVY29" s="192"/>
      <c r="EWA29" s="192"/>
      <c r="EWC29" s="192"/>
      <c r="EWE29" s="192"/>
      <c r="EWG29" s="192"/>
      <c r="EWI29" s="192"/>
      <c r="EWK29" s="192"/>
      <c r="EWM29" s="192"/>
      <c r="EWO29" s="192"/>
      <c r="EWQ29" s="192"/>
      <c r="EWS29" s="192"/>
      <c r="EWU29" s="192"/>
      <c r="EWW29" s="192"/>
      <c r="EWY29" s="192"/>
      <c r="EXA29" s="192"/>
      <c r="EXC29" s="192"/>
      <c r="EXE29" s="192"/>
      <c r="EXG29" s="192"/>
      <c r="EXI29" s="192"/>
      <c r="EXK29" s="192"/>
      <c r="EXM29" s="192"/>
      <c r="EXO29" s="192"/>
      <c r="EXQ29" s="192"/>
      <c r="EXS29" s="192"/>
      <c r="EXU29" s="192"/>
      <c r="EXW29" s="192"/>
      <c r="EXY29" s="192"/>
      <c r="EYA29" s="192"/>
      <c r="EYC29" s="192"/>
      <c r="EYE29" s="192"/>
      <c r="EYG29" s="192"/>
      <c r="EYI29" s="192"/>
      <c r="EYK29" s="192"/>
      <c r="EYM29" s="192"/>
      <c r="EYO29" s="192"/>
      <c r="EYQ29" s="192"/>
      <c r="EYS29" s="192"/>
      <c r="EYU29" s="192"/>
      <c r="EYW29" s="192"/>
      <c r="EYY29" s="192"/>
      <c r="EZA29" s="192"/>
      <c r="EZC29" s="192"/>
      <c r="EZE29" s="192"/>
      <c r="EZG29" s="192"/>
      <c r="EZI29" s="192"/>
      <c r="EZK29" s="192"/>
      <c r="EZM29" s="192"/>
      <c r="EZO29" s="192"/>
      <c r="EZQ29" s="192"/>
      <c r="EZS29" s="192"/>
      <c r="EZU29" s="192"/>
      <c r="EZW29" s="192"/>
      <c r="EZY29" s="192"/>
      <c r="FAA29" s="192"/>
      <c r="FAC29" s="192"/>
      <c r="FAE29" s="192"/>
      <c r="FAG29" s="192"/>
      <c r="FAI29" s="192"/>
      <c r="FAK29" s="192"/>
      <c r="FAM29" s="192"/>
      <c r="FAO29" s="192"/>
      <c r="FAQ29" s="192"/>
      <c r="FAS29" s="192"/>
      <c r="FAU29" s="192"/>
      <c r="FAW29" s="192"/>
      <c r="FAY29" s="192"/>
      <c r="FBA29" s="192"/>
      <c r="FBC29" s="192"/>
      <c r="FBE29" s="192"/>
      <c r="FBG29" s="192"/>
      <c r="FBI29" s="192"/>
      <c r="FBK29" s="192"/>
      <c r="FBM29" s="192"/>
      <c r="FBO29" s="192"/>
      <c r="FBQ29" s="192"/>
      <c r="FBS29" s="192"/>
      <c r="FBU29" s="192"/>
      <c r="FBW29" s="192"/>
      <c r="FBY29" s="192"/>
      <c r="FCA29" s="192"/>
      <c r="FCC29" s="192"/>
      <c r="FCE29" s="192"/>
      <c r="FCG29" s="192"/>
      <c r="FCI29" s="192"/>
      <c r="FCK29" s="192"/>
      <c r="FCM29" s="192"/>
      <c r="FCO29" s="192"/>
      <c r="FCQ29" s="192"/>
      <c r="FCS29" s="192"/>
      <c r="FCU29" s="192"/>
      <c r="FCW29" s="192"/>
      <c r="FCY29" s="192"/>
      <c r="FDA29" s="192"/>
      <c r="FDC29" s="192"/>
      <c r="FDE29" s="192"/>
      <c r="FDG29" s="192"/>
      <c r="FDI29" s="192"/>
      <c r="FDK29" s="192"/>
      <c r="FDM29" s="192"/>
      <c r="FDO29" s="192"/>
      <c r="FDQ29" s="192"/>
      <c r="FDS29" s="192"/>
      <c r="FDU29" s="192"/>
      <c r="FDW29" s="192"/>
      <c r="FDY29" s="192"/>
      <c r="FEA29" s="192"/>
      <c r="FEC29" s="192"/>
      <c r="FEE29" s="192"/>
      <c r="FEG29" s="192"/>
      <c r="FEI29" s="192"/>
      <c r="FEK29" s="192"/>
      <c r="FEM29" s="192"/>
      <c r="FEO29" s="192"/>
      <c r="FEQ29" s="192"/>
      <c r="FES29" s="192"/>
      <c r="FEU29" s="192"/>
      <c r="FEW29" s="192"/>
      <c r="FEY29" s="192"/>
      <c r="FFA29" s="192"/>
      <c r="FFC29" s="192"/>
      <c r="FFE29" s="192"/>
      <c r="FFG29" s="192"/>
      <c r="FFI29" s="192"/>
      <c r="FFK29" s="192"/>
      <c r="FFM29" s="192"/>
      <c r="FFO29" s="192"/>
      <c r="FFQ29" s="192"/>
      <c r="FFS29" s="192"/>
      <c r="FFU29" s="192"/>
      <c r="FFW29" s="192"/>
      <c r="FFY29" s="192"/>
      <c r="FGA29" s="192"/>
      <c r="FGC29" s="192"/>
      <c r="FGE29" s="192"/>
      <c r="FGG29" s="192"/>
      <c r="FGI29" s="192"/>
      <c r="FGK29" s="192"/>
      <c r="FGM29" s="192"/>
      <c r="FGO29" s="192"/>
      <c r="FGQ29" s="192"/>
      <c r="FGS29" s="192"/>
      <c r="FGU29" s="192"/>
      <c r="FGW29" s="192"/>
      <c r="FGY29" s="192"/>
      <c r="FHA29" s="192"/>
      <c r="FHC29" s="192"/>
      <c r="FHE29" s="192"/>
      <c r="FHG29" s="192"/>
      <c r="FHI29" s="192"/>
      <c r="FHK29" s="192"/>
      <c r="FHM29" s="192"/>
      <c r="FHO29" s="192"/>
      <c r="FHQ29" s="192"/>
      <c r="FHS29" s="192"/>
      <c r="FHU29" s="192"/>
      <c r="FHW29" s="192"/>
      <c r="FHY29" s="192"/>
      <c r="FIA29" s="192"/>
      <c r="FIC29" s="192"/>
      <c r="FIE29" s="192"/>
      <c r="FIG29" s="192"/>
      <c r="FII29" s="192"/>
      <c r="FIK29" s="192"/>
      <c r="FIM29" s="192"/>
      <c r="FIO29" s="192"/>
      <c r="FIQ29" s="192"/>
      <c r="FIS29" s="192"/>
      <c r="FIU29" s="192"/>
      <c r="FIW29" s="192"/>
      <c r="FIY29" s="192"/>
      <c r="FJA29" s="192"/>
      <c r="FJC29" s="192"/>
      <c r="FJE29" s="192"/>
      <c r="FJG29" s="192"/>
      <c r="FJI29" s="192"/>
      <c r="FJK29" s="192"/>
      <c r="FJM29" s="192"/>
      <c r="FJO29" s="192"/>
      <c r="FJQ29" s="192"/>
      <c r="FJS29" s="192"/>
      <c r="FJU29" s="192"/>
      <c r="FJW29" s="192"/>
      <c r="FJY29" s="192"/>
      <c r="FKA29" s="192"/>
      <c r="FKC29" s="192"/>
      <c r="FKE29" s="192"/>
      <c r="FKG29" s="192"/>
      <c r="FKI29" s="192"/>
      <c r="FKK29" s="192"/>
      <c r="FKM29" s="192"/>
      <c r="FKO29" s="192"/>
      <c r="FKQ29" s="192"/>
      <c r="FKS29" s="192"/>
      <c r="FKU29" s="192"/>
      <c r="FKW29" s="192"/>
      <c r="FKY29" s="192"/>
      <c r="FLA29" s="192"/>
      <c r="FLC29" s="192"/>
      <c r="FLE29" s="192"/>
      <c r="FLG29" s="192"/>
      <c r="FLI29" s="192"/>
      <c r="FLK29" s="192"/>
      <c r="FLM29" s="192"/>
      <c r="FLO29" s="192"/>
      <c r="FLQ29" s="192"/>
      <c r="FLS29" s="192"/>
      <c r="FLU29" s="192"/>
      <c r="FLW29" s="192"/>
      <c r="FLY29" s="192"/>
      <c r="FMA29" s="192"/>
      <c r="FMC29" s="192"/>
      <c r="FME29" s="192"/>
      <c r="FMG29" s="192"/>
      <c r="FMI29" s="192"/>
      <c r="FMK29" s="192"/>
      <c r="FMM29" s="192"/>
      <c r="FMO29" s="192"/>
      <c r="FMQ29" s="192"/>
      <c r="FMS29" s="192"/>
      <c r="FMU29" s="192"/>
      <c r="FMW29" s="192"/>
      <c r="FMY29" s="192"/>
      <c r="FNA29" s="192"/>
      <c r="FNC29" s="192"/>
      <c r="FNE29" s="192"/>
      <c r="FNG29" s="192"/>
      <c r="FNI29" s="192"/>
      <c r="FNK29" s="192"/>
      <c r="FNM29" s="192"/>
      <c r="FNO29" s="192"/>
      <c r="FNQ29" s="192"/>
      <c r="FNS29" s="192"/>
      <c r="FNU29" s="192"/>
      <c r="FNW29" s="192"/>
      <c r="FNY29" s="192"/>
      <c r="FOA29" s="192"/>
      <c r="FOC29" s="192"/>
      <c r="FOE29" s="192"/>
      <c r="FOG29" s="192"/>
      <c r="FOI29" s="192"/>
      <c r="FOK29" s="192"/>
      <c r="FOM29" s="192"/>
      <c r="FOO29" s="192"/>
      <c r="FOQ29" s="192"/>
      <c r="FOS29" s="192"/>
      <c r="FOU29" s="192"/>
      <c r="FOW29" s="192"/>
      <c r="FOY29" s="192"/>
      <c r="FPA29" s="192"/>
      <c r="FPC29" s="192"/>
      <c r="FPE29" s="192"/>
      <c r="FPG29" s="192"/>
      <c r="FPI29" s="192"/>
      <c r="FPK29" s="192"/>
      <c r="FPM29" s="192"/>
      <c r="FPO29" s="192"/>
      <c r="FPQ29" s="192"/>
      <c r="FPS29" s="192"/>
      <c r="FPU29" s="192"/>
      <c r="FPW29" s="192"/>
      <c r="FPY29" s="192"/>
      <c r="FQA29" s="192"/>
      <c r="FQC29" s="192"/>
      <c r="FQE29" s="192"/>
      <c r="FQG29" s="192"/>
      <c r="FQI29" s="192"/>
      <c r="FQK29" s="192"/>
      <c r="FQM29" s="192"/>
      <c r="FQO29" s="192"/>
      <c r="FQQ29" s="192"/>
      <c r="FQS29" s="192"/>
      <c r="FQU29" s="192"/>
      <c r="FQW29" s="192"/>
      <c r="FQY29" s="192"/>
      <c r="FRA29" s="192"/>
      <c r="FRC29" s="192"/>
      <c r="FRE29" s="192"/>
      <c r="FRG29" s="192"/>
      <c r="FRI29" s="192"/>
      <c r="FRK29" s="192"/>
      <c r="FRM29" s="192"/>
      <c r="FRO29" s="192"/>
      <c r="FRQ29" s="192"/>
      <c r="FRS29" s="192"/>
      <c r="FRU29" s="192"/>
      <c r="FRW29" s="192"/>
      <c r="FRY29" s="192"/>
      <c r="FSA29" s="192"/>
      <c r="FSC29" s="192"/>
      <c r="FSE29" s="192"/>
      <c r="FSG29" s="192"/>
      <c r="FSI29" s="192"/>
      <c r="FSK29" s="192"/>
      <c r="FSM29" s="192"/>
      <c r="FSO29" s="192"/>
      <c r="FSQ29" s="192"/>
      <c r="FSS29" s="192"/>
      <c r="FSU29" s="192"/>
      <c r="FSW29" s="192"/>
      <c r="FSY29" s="192"/>
      <c r="FTA29" s="192"/>
      <c r="FTC29" s="192"/>
      <c r="FTE29" s="192"/>
      <c r="FTG29" s="192"/>
      <c r="FTI29" s="192"/>
      <c r="FTK29" s="192"/>
      <c r="FTM29" s="192"/>
      <c r="FTO29" s="192"/>
      <c r="FTQ29" s="192"/>
      <c r="FTS29" s="192"/>
      <c r="FTU29" s="192"/>
      <c r="FTW29" s="192"/>
      <c r="FTY29" s="192"/>
      <c r="FUA29" s="192"/>
      <c r="FUC29" s="192"/>
      <c r="FUE29" s="192"/>
      <c r="FUG29" s="192"/>
      <c r="FUI29" s="192"/>
      <c r="FUK29" s="192"/>
      <c r="FUM29" s="192"/>
      <c r="FUO29" s="192"/>
      <c r="FUQ29" s="192"/>
      <c r="FUS29" s="192"/>
      <c r="FUU29" s="192"/>
      <c r="FUW29" s="192"/>
      <c r="FUY29" s="192"/>
      <c r="FVA29" s="192"/>
      <c r="FVC29" s="192"/>
      <c r="FVE29" s="192"/>
      <c r="FVG29" s="192"/>
      <c r="FVI29" s="192"/>
      <c r="FVK29" s="192"/>
      <c r="FVM29" s="192"/>
      <c r="FVO29" s="192"/>
      <c r="FVQ29" s="192"/>
      <c r="FVS29" s="192"/>
      <c r="FVU29" s="192"/>
      <c r="FVW29" s="192"/>
      <c r="FVY29" s="192"/>
      <c r="FWA29" s="192"/>
      <c r="FWC29" s="192"/>
      <c r="FWE29" s="192"/>
      <c r="FWG29" s="192"/>
      <c r="FWI29" s="192"/>
      <c r="FWK29" s="192"/>
      <c r="FWM29" s="192"/>
      <c r="FWO29" s="192"/>
      <c r="FWQ29" s="192"/>
      <c r="FWS29" s="192"/>
      <c r="FWU29" s="192"/>
      <c r="FWW29" s="192"/>
      <c r="FWY29" s="192"/>
      <c r="FXA29" s="192"/>
      <c r="FXC29" s="192"/>
      <c r="FXE29" s="192"/>
      <c r="FXG29" s="192"/>
      <c r="FXI29" s="192"/>
      <c r="FXK29" s="192"/>
      <c r="FXM29" s="192"/>
      <c r="FXO29" s="192"/>
      <c r="FXQ29" s="192"/>
      <c r="FXS29" s="192"/>
      <c r="FXU29" s="192"/>
      <c r="FXW29" s="192"/>
      <c r="FXY29" s="192"/>
      <c r="FYA29" s="192"/>
      <c r="FYC29" s="192"/>
      <c r="FYE29" s="192"/>
      <c r="FYG29" s="192"/>
      <c r="FYI29" s="192"/>
      <c r="FYK29" s="192"/>
      <c r="FYM29" s="192"/>
      <c r="FYO29" s="192"/>
      <c r="FYQ29" s="192"/>
      <c r="FYS29" s="192"/>
      <c r="FYU29" s="192"/>
      <c r="FYW29" s="192"/>
      <c r="FYY29" s="192"/>
      <c r="FZA29" s="192"/>
      <c r="FZC29" s="192"/>
      <c r="FZE29" s="192"/>
      <c r="FZG29" s="192"/>
      <c r="FZI29" s="192"/>
      <c r="FZK29" s="192"/>
      <c r="FZM29" s="192"/>
      <c r="FZO29" s="192"/>
      <c r="FZQ29" s="192"/>
      <c r="FZS29" s="192"/>
      <c r="FZU29" s="192"/>
      <c r="FZW29" s="192"/>
      <c r="FZY29" s="192"/>
      <c r="GAA29" s="192"/>
      <c r="GAC29" s="192"/>
      <c r="GAE29" s="192"/>
      <c r="GAG29" s="192"/>
      <c r="GAI29" s="192"/>
      <c r="GAK29" s="192"/>
      <c r="GAM29" s="192"/>
      <c r="GAO29" s="192"/>
      <c r="GAQ29" s="192"/>
      <c r="GAS29" s="192"/>
      <c r="GAU29" s="192"/>
      <c r="GAW29" s="192"/>
      <c r="GAY29" s="192"/>
      <c r="GBA29" s="192"/>
      <c r="GBC29" s="192"/>
      <c r="GBE29" s="192"/>
      <c r="GBG29" s="192"/>
      <c r="GBI29" s="192"/>
      <c r="GBK29" s="192"/>
      <c r="GBM29" s="192"/>
      <c r="GBO29" s="192"/>
      <c r="GBQ29" s="192"/>
      <c r="GBS29" s="192"/>
      <c r="GBU29" s="192"/>
      <c r="GBW29" s="192"/>
      <c r="GBY29" s="192"/>
      <c r="GCA29" s="192"/>
      <c r="GCC29" s="192"/>
      <c r="GCE29" s="192"/>
      <c r="GCG29" s="192"/>
      <c r="GCI29" s="192"/>
      <c r="GCK29" s="192"/>
      <c r="GCM29" s="192"/>
      <c r="GCO29" s="192"/>
      <c r="GCQ29" s="192"/>
      <c r="GCS29" s="192"/>
      <c r="GCU29" s="192"/>
      <c r="GCW29" s="192"/>
      <c r="GCY29" s="192"/>
      <c r="GDA29" s="192"/>
      <c r="GDC29" s="192"/>
      <c r="GDE29" s="192"/>
      <c r="GDG29" s="192"/>
      <c r="GDI29" s="192"/>
      <c r="GDK29" s="192"/>
      <c r="GDM29" s="192"/>
      <c r="GDO29" s="192"/>
      <c r="GDQ29" s="192"/>
      <c r="GDS29" s="192"/>
      <c r="GDU29" s="192"/>
      <c r="GDW29" s="192"/>
      <c r="GDY29" s="192"/>
      <c r="GEA29" s="192"/>
      <c r="GEC29" s="192"/>
      <c r="GEE29" s="192"/>
      <c r="GEG29" s="192"/>
      <c r="GEI29" s="192"/>
      <c r="GEK29" s="192"/>
      <c r="GEM29" s="192"/>
      <c r="GEO29" s="192"/>
      <c r="GEQ29" s="192"/>
      <c r="GES29" s="192"/>
      <c r="GEU29" s="192"/>
      <c r="GEW29" s="192"/>
      <c r="GEY29" s="192"/>
      <c r="GFA29" s="192"/>
      <c r="GFC29" s="192"/>
      <c r="GFE29" s="192"/>
      <c r="GFG29" s="192"/>
      <c r="GFI29" s="192"/>
      <c r="GFK29" s="192"/>
      <c r="GFM29" s="192"/>
      <c r="GFO29" s="192"/>
      <c r="GFQ29" s="192"/>
      <c r="GFS29" s="192"/>
      <c r="GFU29" s="192"/>
      <c r="GFW29" s="192"/>
      <c r="GFY29" s="192"/>
      <c r="GGA29" s="192"/>
      <c r="GGC29" s="192"/>
      <c r="GGE29" s="192"/>
      <c r="GGG29" s="192"/>
      <c r="GGI29" s="192"/>
      <c r="GGK29" s="192"/>
      <c r="GGM29" s="192"/>
      <c r="GGO29" s="192"/>
      <c r="GGQ29" s="192"/>
      <c r="GGS29" s="192"/>
      <c r="GGU29" s="192"/>
      <c r="GGW29" s="192"/>
      <c r="GGY29" s="192"/>
      <c r="GHA29" s="192"/>
      <c r="GHC29" s="192"/>
      <c r="GHE29" s="192"/>
      <c r="GHG29" s="192"/>
      <c r="GHI29" s="192"/>
      <c r="GHK29" s="192"/>
      <c r="GHM29" s="192"/>
      <c r="GHO29" s="192"/>
      <c r="GHQ29" s="192"/>
      <c r="GHS29" s="192"/>
      <c r="GHU29" s="192"/>
      <c r="GHW29" s="192"/>
      <c r="GHY29" s="192"/>
      <c r="GIA29" s="192"/>
      <c r="GIC29" s="192"/>
      <c r="GIE29" s="192"/>
      <c r="GIG29" s="192"/>
      <c r="GII29" s="192"/>
      <c r="GIK29" s="192"/>
      <c r="GIM29" s="192"/>
      <c r="GIO29" s="192"/>
      <c r="GIQ29" s="192"/>
      <c r="GIS29" s="192"/>
      <c r="GIU29" s="192"/>
      <c r="GIW29" s="192"/>
      <c r="GIY29" s="192"/>
      <c r="GJA29" s="192"/>
      <c r="GJC29" s="192"/>
      <c r="GJE29" s="192"/>
      <c r="GJG29" s="192"/>
      <c r="GJI29" s="192"/>
      <c r="GJK29" s="192"/>
      <c r="GJM29" s="192"/>
      <c r="GJO29" s="192"/>
      <c r="GJQ29" s="192"/>
      <c r="GJS29" s="192"/>
      <c r="GJU29" s="192"/>
      <c r="GJW29" s="192"/>
      <c r="GJY29" s="192"/>
      <c r="GKA29" s="192"/>
      <c r="GKC29" s="192"/>
      <c r="GKE29" s="192"/>
      <c r="GKG29" s="192"/>
      <c r="GKI29" s="192"/>
      <c r="GKK29" s="192"/>
      <c r="GKM29" s="192"/>
      <c r="GKO29" s="192"/>
      <c r="GKQ29" s="192"/>
      <c r="GKS29" s="192"/>
      <c r="GKU29" s="192"/>
      <c r="GKW29" s="192"/>
      <c r="GKY29" s="192"/>
      <c r="GLA29" s="192"/>
      <c r="GLC29" s="192"/>
      <c r="GLE29" s="192"/>
      <c r="GLG29" s="192"/>
      <c r="GLI29" s="192"/>
      <c r="GLK29" s="192"/>
      <c r="GLM29" s="192"/>
      <c r="GLO29" s="192"/>
      <c r="GLQ29" s="192"/>
      <c r="GLS29" s="192"/>
      <c r="GLU29" s="192"/>
      <c r="GLW29" s="192"/>
      <c r="GLY29" s="192"/>
      <c r="GMA29" s="192"/>
      <c r="GMC29" s="192"/>
      <c r="GME29" s="192"/>
      <c r="GMG29" s="192"/>
      <c r="GMI29" s="192"/>
      <c r="GMK29" s="192"/>
      <c r="GMM29" s="192"/>
      <c r="GMO29" s="192"/>
      <c r="GMQ29" s="192"/>
      <c r="GMS29" s="192"/>
      <c r="GMU29" s="192"/>
      <c r="GMW29" s="192"/>
      <c r="GMY29" s="192"/>
      <c r="GNA29" s="192"/>
      <c r="GNC29" s="192"/>
      <c r="GNE29" s="192"/>
      <c r="GNG29" s="192"/>
      <c r="GNI29" s="192"/>
      <c r="GNK29" s="192"/>
      <c r="GNM29" s="192"/>
      <c r="GNO29" s="192"/>
      <c r="GNQ29" s="192"/>
      <c r="GNS29" s="192"/>
      <c r="GNU29" s="192"/>
      <c r="GNW29" s="192"/>
      <c r="GNY29" s="192"/>
      <c r="GOA29" s="192"/>
      <c r="GOC29" s="192"/>
      <c r="GOE29" s="192"/>
      <c r="GOG29" s="192"/>
      <c r="GOI29" s="192"/>
      <c r="GOK29" s="192"/>
      <c r="GOM29" s="192"/>
      <c r="GOO29" s="192"/>
      <c r="GOQ29" s="192"/>
      <c r="GOS29" s="192"/>
      <c r="GOU29" s="192"/>
      <c r="GOW29" s="192"/>
      <c r="GOY29" s="192"/>
      <c r="GPA29" s="192"/>
      <c r="GPC29" s="192"/>
      <c r="GPE29" s="192"/>
      <c r="GPG29" s="192"/>
      <c r="GPI29" s="192"/>
      <c r="GPK29" s="192"/>
      <c r="GPM29" s="192"/>
      <c r="GPO29" s="192"/>
      <c r="GPQ29" s="192"/>
      <c r="GPS29" s="192"/>
      <c r="GPU29" s="192"/>
      <c r="GPW29" s="192"/>
      <c r="GPY29" s="192"/>
      <c r="GQA29" s="192"/>
      <c r="GQC29" s="192"/>
      <c r="GQE29" s="192"/>
      <c r="GQG29" s="192"/>
      <c r="GQI29" s="192"/>
      <c r="GQK29" s="192"/>
      <c r="GQM29" s="192"/>
      <c r="GQO29" s="192"/>
      <c r="GQQ29" s="192"/>
      <c r="GQS29" s="192"/>
      <c r="GQU29" s="192"/>
      <c r="GQW29" s="192"/>
      <c r="GQY29" s="192"/>
      <c r="GRA29" s="192"/>
      <c r="GRC29" s="192"/>
      <c r="GRE29" s="192"/>
      <c r="GRG29" s="192"/>
      <c r="GRI29" s="192"/>
      <c r="GRK29" s="192"/>
      <c r="GRM29" s="192"/>
      <c r="GRO29" s="192"/>
      <c r="GRQ29" s="192"/>
      <c r="GRS29" s="192"/>
      <c r="GRU29" s="192"/>
      <c r="GRW29" s="192"/>
      <c r="GRY29" s="192"/>
      <c r="GSA29" s="192"/>
      <c r="GSC29" s="192"/>
      <c r="GSE29" s="192"/>
      <c r="GSG29" s="192"/>
      <c r="GSI29" s="192"/>
      <c r="GSK29" s="192"/>
      <c r="GSM29" s="192"/>
      <c r="GSO29" s="192"/>
      <c r="GSQ29" s="192"/>
      <c r="GSS29" s="192"/>
      <c r="GSU29" s="192"/>
      <c r="GSW29" s="192"/>
      <c r="GSY29" s="192"/>
      <c r="GTA29" s="192"/>
      <c r="GTC29" s="192"/>
      <c r="GTE29" s="192"/>
      <c r="GTG29" s="192"/>
      <c r="GTI29" s="192"/>
      <c r="GTK29" s="192"/>
      <c r="GTM29" s="192"/>
      <c r="GTO29" s="192"/>
      <c r="GTQ29" s="192"/>
      <c r="GTS29" s="192"/>
      <c r="GTU29" s="192"/>
      <c r="GTW29" s="192"/>
      <c r="GTY29" s="192"/>
      <c r="GUA29" s="192"/>
      <c r="GUC29" s="192"/>
      <c r="GUE29" s="192"/>
      <c r="GUG29" s="192"/>
      <c r="GUI29" s="192"/>
      <c r="GUK29" s="192"/>
      <c r="GUM29" s="192"/>
      <c r="GUO29" s="192"/>
      <c r="GUQ29" s="192"/>
      <c r="GUS29" s="192"/>
      <c r="GUU29" s="192"/>
      <c r="GUW29" s="192"/>
      <c r="GUY29" s="192"/>
      <c r="GVA29" s="192"/>
      <c r="GVC29" s="192"/>
      <c r="GVE29" s="192"/>
      <c r="GVG29" s="192"/>
      <c r="GVI29" s="192"/>
      <c r="GVK29" s="192"/>
      <c r="GVM29" s="192"/>
      <c r="GVO29" s="192"/>
      <c r="GVQ29" s="192"/>
      <c r="GVS29" s="192"/>
      <c r="GVU29" s="192"/>
      <c r="GVW29" s="192"/>
      <c r="GVY29" s="192"/>
      <c r="GWA29" s="192"/>
      <c r="GWC29" s="192"/>
      <c r="GWE29" s="192"/>
      <c r="GWG29" s="192"/>
      <c r="GWI29" s="192"/>
      <c r="GWK29" s="192"/>
      <c r="GWM29" s="192"/>
      <c r="GWO29" s="192"/>
      <c r="GWQ29" s="192"/>
      <c r="GWS29" s="192"/>
      <c r="GWU29" s="192"/>
      <c r="GWW29" s="192"/>
      <c r="GWY29" s="192"/>
      <c r="GXA29" s="192"/>
      <c r="GXC29" s="192"/>
      <c r="GXE29" s="192"/>
      <c r="GXG29" s="192"/>
      <c r="GXI29" s="192"/>
      <c r="GXK29" s="192"/>
      <c r="GXM29" s="192"/>
      <c r="GXO29" s="192"/>
      <c r="GXQ29" s="192"/>
      <c r="GXS29" s="192"/>
      <c r="GXU29" s="192"/>
      <c r="GXW29" s="192"/>
      <c r="GXY29" s="192"/>
      <c r="GYA29" s="192"/>
      <c r="GYC29" s="192"/>
      <c r="GYE29" s="192"/>
      <c r="GYG29" s="192"/>
      <c r="GYI29" s="192"/>
      <c r="GYK29" s="192"/>
      <c r="GYM29" s="192"/>
      <c r="GYO29" s="192"/>
      <c r="GYQ29" s="192"/>
      <c r="GYS29" s="192"/>
      <c r="GYU29" s="192"/>
      <c r="GYW29" s="192"/>
      <c r="GYY29" s="192"/>
      <c r="GZA29" s="192"/>
      <c r="GZC29" s="192"/>
      <c r="GZE29" s="192"/>
      <c r="GZG29" s="192"/>
      <c r="GZI29" s="192"/>
      <c r="GZK29" s="192"/>
      <c r="GZM29" s="192"/>
      <c r="GZO29" s="192"/>
      <c r="GZQ29" s="192"/>
      <c r="GZS29" s="192"/>
      <c r="GZU29" s="192"/>
      <c r="GZW29" s="192"/>
      <c r="GZY29" s="192"/>
      <c r="HAA29" s="192"/>
      <c r="HAC29" s="192"/>
      <c r="HAE29" s="192"/>
      <c r="HAG29" s="192"/>
      <c r="HAI29" s="192"/>
      <c r="HAK29" s="192"/>
      <c r="HAM29" s="192"/>
      <c r="HAO29" s="192"/>
      <c r="HAQ29" s="192"/>
      <c r="HAS29" s="192"/>
      <c r="HAU29" s="192"/>
      <c r="HAW29" s="192"/>
      <c r="HAY29" s="192"/>
      <c r="HBA29" s="192"/>
      <c r="HBC29" s="192"/>
      <c r="HBE29" s="192"/>
      <c r="HBG29" s="192"/>
      <c r="HBI29" s="192"/>
      <c r="HBK29" s="192"/>
      <c r="HBM29" s="192"/>
      <c r="HBO29" s="192"/>
      <c r="HBQ29" s="192"/>
      <c r="HBS29" s="192"/>
      <c r="HBU29" s="192"/>
      <c r="HBW29" s="192"/>
      <c r="HBY29" s="192"/>
      <c r="HCA29" s="192"/>
      <c r="HCC29" s="192"/>
      <c r="HCE29" s="192"/>
      <c r="HCG29" s="192"/>
      <c r="HCI29" s="192"/>
      <c r="HCK29" s="192"/>
      <c r="HCM29" s="192"/>
      <c r="HCO29" s="192"/>
      <c r="HCQ29" s="192"/>
      <c r="HCS29" s="192"/>
      <c r="HCU29" s="192"/>
      <c r="HCW29" s="192"/>
      <c r="HCY29" s="192"/>
      <c r="HDA29" s="192"/>
      <c r="HDC29" s="192"/>
      <c r="HDE29" s="192"/>
      <c r="HDG29" s="192"/>
      <c r="HDI29" s="192"/>
      <c r="HDK29" s="192"/>
      <c r="HDM29" s="192"/>
      <c r="HDO29" s="192"/>
      <c r="HDQ29" s="192"/>
      <c r="HDS29" s="192"/>
      <c r="HDU29" s="192"/>
      <c r="HDW29" s="192"/>
      <c r="HDY29" s="192"/>
      <c r="HEA29" s="192"/>
      <c r="HEC29" s="192"/>
      <c r="HEE29" s="192"/>
      <c r="HEG29" s="192"/>
      <c r="HEI29" s="192"/>
      <c r="HEK29" s="192"/>
      <c r="HEM29" s="192"/>
      <c r="HEO29" s="192"/>
      <c r="HEQ29" s="192"/>
      <c r="HES29" s="192"/>
      <c r="HEU29" s="192"/>
      <c r="HEW29" s="192"/>
      <c r="HEY29" s="192"/>
      <c r="HFA29" s="192"/>
      <c r="HFC29" s="192"/>
      <c r="HFE29" s="192"/>
      <c r="HFG29" s="192"/>
      <c r="HFI29" s="192"/>
      <c r="HFK29" s="192"/>
      <c r="HFM29" s="192"/>
      <c r="HFO29" s="192"/>
      <c r="HFQ29" s="192"/>
      <c r="HFS29" s="192"/>
      <c r="HFU29" s="192"/>
      <c r="HFW29" s="192"/>
      <c r="HFY29" s="192"/>
      <c r="HGA29" s="192"/>
      <c r="HGC29" s="192"/>
      <c r="HGE29" s="192"/>
      <c r="HGG29" s="192"/>
      <c r="HGI29" s="192"/>
      <c r="HGK29" s="192"/>
      <c r="HGM29" s="192"/>
      <c r="HGO29" s="192"/>
      <c r="HGQ29" s="192"/>
      <c r="HGS29" s="192"/>
      <c r="HGU29" s="192"/>
      <c r="HGW29" s="192"/>
      <c r="HGY29" s="192"/>
      <c r="HHA29" s="192"/>
      <c r="HHC29" s="192"/>
      <c r="HHE29" s="192"/>
      <c r="HHG29" s="192"/>
      <c r="HHI29" s="192"/>
      <c r="HHK29" s="192"/>
      <c r="HHM29" s="192"/>
      <c r="HHO29" s="192"/>
      <c r="HHQ29" s="192"/>
      <c r="HHS29" s="192"/>
      <c r="HHU29" s="192"/>
      <c r="HHW29" s="192"/>
      <c r="HHY29" s="192"/>
      <c r="HIA29" s="192"/>
      <c r="HIC29" s="192"/>
      <c r="HIE29" s="192"/>
      <c r="HIG29" s="192"/>
      <c r="HII29" s="192"/>
      <c r="HIK29" s="192"/>
      <c r="HIM29" s="192"/>
      <c r="HIO29" s="192"/>
      <c r="HIQ29" s="192"/>
      <c r="HIS29" s="192"/>
      <c r="HIU29" s="192"/>
      <c r="HIW29" s="192"/>
      <c r="HIY29" s="192"/>
      <c r="HJA29" s="192"/>
      <c r="HJC29" s="192"/>
      <c r="HJE29" s="192"/>
      <c r="HJG29" s="192"/>
      <c r="HJI29" s="192"/>
      <c r="HJK29" s="192"/>
      <c r="HJM29" s="192"/>
      <c r="HJO29" s="192"/>
      <c r="HJQ29" s="192"/>
      <c r="HJS29" s="192"/>
      <c r="HJU29" s="192"/>
      <c r="HJW29" s="192"/>
      <c r="HJY29" s="192"/>
      <c r="HKA29" s="192"/>
      <c r="HKC29" s="192"/>
      <c r="HKE29" s="192"/>
      <c r="HKG29" s="192"/>
      <c r="HKI29" s="192"/>
      <c r="HKK29" s="192"/>
      <c r="HKM29" s="192"/>
      <c r="HKO29" s="192"/>
      <c r="HKQ29" s="192"/>
      <c r="HKS29" s="192"/>
      <c r="HKU29" s="192"/>
      <c r="HKW29" s="192"/>
      <c r="HKY29" s="192"/>
      <c r="HLA29" s="192"/>
      <c r="HLC29" s="192"/>
      <c r="HLE29" s="192"/>
      <c r="HLG29" s="192"/>
      <c r="HLI29" s="192"/>
      <c r="HLK29" s="192"/>
      <c r="HLM29" s="192"/>
      <c r="HLO29" s="192"/>
      <c r="HLQ29" s="192"/>
      <c r="HLS29" s="192"/>
      <c r="HLU29" s="192"/>
      <c r="HLW29" s="192"/>
      <c r="HLY29" s="192"/>
      <c r="HMA29" s="192"/>
      <c r="HMC29" s="192"/>
      <c r="HME29" s="192"/>
      <c r="HMG29" s="192"/>
      <c r="HMI29" s="192"/>
      <c r="HMK29" s="192"/>
      <c r="HMM29" s="192"/>
      <c r="HMO29" s="192"/>
      <c r="HMQ29" s="192"/>
      <c r="HMS29" s="192"/>
      <c r="HMU29" s="192"/>
      <c r="HMW29" s="192"/>
      <c r="HMY29" s="192"/>
      <c r="HNA29" s="192"/>
      <c r="HNC29" s="192"/>
      <c r="HNE29" s="192"/>
      <c r="HNG29" s="192"/>
      <c r="HNI29" s="192"/>
      <c r="HNK29" s="192"/>
      <c r="HNM29" s="192"/>
      <c r="HNO29" s="192"/>
      <c r="HNQ29" s="192"/>
      <c r="HNS29" s="192"/>
      <c r="HNU29" s="192"/>
      <c r="HNW29" s="192"/>
      <c r="HNY29" s="192"/>
      <c r="HOA29" s="192"/>
      <c r="HOC29" s="192"/>
      <c r="HOE29" s="192"/>
      <c r="HOG29" s="192"/>
      <c r="HOI29" s="192"/>
      <c r="HOK29" s="192"/>
      <c r="HOM29" s="192"/>
      <c r="HOO29" s="192"/>
      <c r="HOQ29" s="192"/>
      <c r="HOS29" s="192"/>
      <c r="HOU29" s="192"/>
      <c r="HOW29" s="192"/>
      <c r="HOY29" s="192"/>
      <c r="HPA29" s="192"/>
      <c r="HPC29" s="192"/>
      <c r="HPE29" s="192"/>
      <c r="HPG29" s="192"/>
      <c r="HPI29" s="192"/>
      <c r="HPK29" s="192"/>
      <c r="HPM29" s="192"/>
      <c r="HPO29" s="192"/>
      <c r="HPQ29" s="192"/>
      <c r="HPS29" s="192"/>
      <c r="HPU29" s="192"/>
      <c r="HPW29" s="192"/>
      <c r="HPY29" s="192"/>
      <c r="HQA29" s="192"/>
      <c r="HQC29" s="192"/>
      <c r="HQE29" s="192"/>
      <c r="HQG29" s="192"/>
      <c r="HQI29" s="192"/>
      <c r="HQK29" s="192"/>
      <c r="HQM29" s="192"/>
      <c r="HQO29" s="192"/>
      <c r="HQQ29" s="192"/>
      <c r="HQS29" s="192"/>
      <c r="HQU29" s="192"/>
      <c r="HQW29" s="192"/>
      <c r="HQY29" s="192"/>
      <c r="HRA29" s="192"/>
      <c r="HRC29" s="192"/>
      <c r="HRE29" s="192"/>
      <c r="HRG29" s="192"/>
      <c r="HRI29" s="192"/>
      <c r="HRK29" s="192"/>
      <c r="HRM29" s="192"/>
      <c r="HRO29" s="192"/>
      <c r="HRQ29" s="192"/>
      <c r="HRS29" s="192"/>
      <c r="HRU29" s="192"/>
      <c r="HRW29" s="192"/>
      <c r="HRY29" s="192"/>
      <c r="HSA29" s="192"/>
      <c r="HSC29" s="192"/>
      <c r="HSE29" s="192"/>
      <c r="HSG29" s="192"/>
      <c r="HSI29" s="192"/>
      <c r="HSK29" s="192"/>
      <c r="HSM29" s="192"/>
      <c r="HSO29" s="192"/>
      <c r="HSQ29" s="192"/>
      <c r="HSS29" s="192"/>
      <c r="HSU29" s="192"/>
      <c r="HSW29" s="192"/>
      <c r="HSY29" s="192"/>
      <c r="HTA29" s="192"/>
      <c r="HTC29" s="192"/>
      <c r="HTE29" s="192"/>
      <c r="HTG29" s="192"/>
      <c r="HTI29" s="192"/>
      <c r="HTK29" s="192"/>
      <c r="HTM29" s="192"/>
      <c r="HTO29" s="192"/>
      <c r="HTQ29" s="192"/>
      <c r="HTS29" s="192"/>
      <c r="HTU29" s="192"/>
      <c r="HTW29" s="192"/>
      <c r="HTY29" s="192"/>
      <c r="HUA29" s="192"/>
      <c r="HUC29" s="192"/>
      <c r="HUE29" s="192"/>
      <c r="HUG29" s="192"/>
      <c r="HUI29" s="192"/>
      <c r="HUK29" s="192"/>
      <c r="HUM29" s="192"/>
      <c r="HUO29" s="192"/>
      <c r="HUQ29" s="192"/>
      <c r="HUS29" s="192"/>
      <c r="HUU29" s="192"/>
      <c r="HUW29" s="192"/>
      <c r="HUY29" s="192"/>
      <c r="HVA29" s="192"/>
      <c r="HVC29" s="192"/>
      <c r="HVE29" s="192"/>
      <c r="HVG29" s="192"/>
      <c r="HVI29" s="192"/>
      <c r="HVK29" s="192"/>
      <c r="HVM29" s="192"/>
      <c r="HVO29" s="192"/>
      <c r="HVQ29" s="192"/>
      <c r="HVS29" s="192"/>
      <c r="HVU29" s="192"/>
      <c r="HVW29" s="192"/>
      <c r="HVY29" s="192"/>
      <c r="HWA29" s="192"/>
      <c r="HWC29" s="192"/>
      <c r="HWE29" s="192"/>
      <c r="HWG29" s="192"/>
      <c r="HWI29" s="192"/>
      <c r="HWK29" s="192"/>
      <c r="HWM29" s="192"/>
      <c r="HWO29" s="192"/>
      <c r="HWQ29" s="192"/>
      <c r="HWS29" s="192"/>
      <c r="HWU29" s="192"/>
      <c r="HWW29" s="192"/>
      <c r="HWY29" s="192"/>
      <c r="HXA29" s="192"/>
      <c r="HXC29" s="192"/>
      <c r="HXE29" s="192"/>
      <c r="HXG29" s="192"/>
      <c r="HXI29" s="192"/>
      <c r="HXK29" s="192"/>
      <c r="HXM29" s="192"/>
      <c r="HXO29" s="192"/>
      <c r="HXQ29" s="192"/>
      <c r="HXS29" s="192"/>
      <c r="HXU29" s="192"/>
      <c r="HXW29" s="192"/>
      <c r="HXY29" s="192"/>
      <c r="HYA29" s="192"/>
      <c r="HYC29" s="192"/>
      <c r="HYE29" s="192"/>
      <c r="HYG29" s="192"/>
      <c r="HYI29" s="192"/>
      <c r="HYK29" s="192"/>
      <c r="HYM29" s="192"/>
      <c r="HYO29" s="192"/>
      <c r="HYQ29" s="192"/>
      <c r="HYS29" s="192"/>
      <c r="HYU29" s="192"/>
      <c r="HYW29" s="192"/>
      <c r="HYY29" s="192"/>
      <c r="HZA29" s="192"/>
      <c r="HZC29" s="192"/>
      <c r="HZE29" s="192"/>
      <c r="HZG29" s="192"/>
      <c r="HZI29" s="192"/>
      <c r="HZK29" s="192"/>
      <c r="HZM29" s="192"/>
      <c r="HZO29" s="192"/>
      <c r="HZQ29" s="192"/>
      <c r="HZS29" s="192"/>
      <c r="HZU29" s="192"/>
      <c r="HZW29" s="192"/>
      <c r="HZY29" s="192"/>
      <c r="IAA29" s="192"/>
      <c r="IAC29" s="192"/>
      <c r="IAE29" s="192"/>
      <c r="IAG29" s="192"/>
      <c r="IAI29" s="192"/>
      <c r="IAK29" s="192"/>
      <c r="IAM29" s="192"/>
      <c r="IAO29" s="192"/>
      <c r="IAQ29" s="192"/>
      <c r="IAS29" s="192"/>
      <c r="IAU29" s="192"/>
      <c r="IAW29" s="192"/>
      <c r="IAY29" s="192"/>
      <c r="IBA29" s="192"/>
      <c r="IBC29" s="192"/>
      <c r="IBE29" s="192"/>
      <c r="IBG29" s="192"/>
      <c r="IBI29" s="192"/>
      <c r="IBK29" s="192"/>
      <c r="IBM29" s="192"/>
      <c r="IBO29" s="192"/>
      <c r="IBQ29" s="192"/>
      <c r="IBS29" s="192"/>
      <c r="IBU29" s="192"/>
      <c r="IBW29" s="192"/>
      <c r="IBY29" s="192"/>
      <c r="ICA29" s="192"/>
      <c r="ICC29" s="192"/>
      <c r="ICE29" s="192"/>
      <c r="ICG29" s="192"/>
      <c r="ICI29" s="192"/>
      <c r="ICK29" s="192"/>
      <c r="ICM29" s="192"/>
      <c r="ICO29" s="192"/>
      <c r="ICQ29" s="192"/>
      <c r="ICS29" s="192"/>
      <c r="ICU29" s="192"/>
      <c r="ICW29" s="192"/>
      <c r="ICY29" s="192"/>
      <c r="IDA29" s="192"/>
      <c r="IDC29" s="192"/>
      <c r="IDE29" s="192"/>
      <c r="IDG29" s="192"/>
      <c r="IDI29" s="192"/>
      <c r="IDK29" s="192"/>
      <c r="IDM29" s="192"/>
      <c r="IDO29" s="192"/>
      <c r="IDQ29" s="192"/>
      <c r="IDS29" s="192"/>
      <c r="IDU29" s="192"/>
      <c r="IDW29" s="192"/>
      <c r="IDY29" s="192"/>
      <c r="IEA29" s="192"/>
      <c r="IEC29" s="192"/>
      <c r="IEE29" s="192"/>
      <c r="IEG29" s="192"/>
      <c r="IEI29" s="192"/>
      <c r="IEK29" s="192"/>
      <c r="IEM29" s="192"/>
      <c r="IEO29" s="192"/>
      <c r="IEQ29" s="192"/>
      <c r="IES29" s="192"/>
      <c r="IEU29" s="192"/>
      <c r="IEW29" s="192"/>
      <c r="IEY29" s="192"/>
      <c r="IFA29" s="192"/>
      <c r="IFC29" s="192"/>
      <c r="IFE29" s="192"/>
      <c r="IFG29" s="192"/>
      <c r="IFI29" s="192"/>
      <c r="IFK29" s="192"/>
      <c r="IFM29" s="192"/>
      <c r="IFO29" s="192"/>
      <c r="IFQ29" s="192"/>
      <c r="IFS29" s="192"/>
      <c r="IFU29" s="192"/>
      <c r="IFW29" s="192"/>
      <c r="IFY29" s="192"/>
      <c r="IGA29" s="192"/>
      <c r="IGC29" s="192"/>
      <c r="IGE29" s="192"/>
      <c r="IGG29" s="192"/>
      <c r="IGI29" s="192"/>
      <c r="IGK29" s="192"/>
      <c r="IGM29" s="192"/>
      <c r="IGO29" s="192"/>
      <c r="IGQ29" s="192"/>
      <c r="IGS29" s="192"/>
      <c r="IGU29" s="192"/>
      <c r="IGW29" s="192"/>
      <c r="IGY29" s="192"/>
      <c r="IHA29" s="192"/>
      <c r="IHC29" s="192"/>
      <c r="IHE29" s="192"/>
      <c r="IHG29" s="192"/>
      <c r="IHI29" s="192"/>
      <c r="IHK29" s="192"/>
      <c r="IHM29" s="192"/>
      <c r="IHO29" s="192"/>
      <c r="IHQ29" s="192"/>
      <c r="IHS29" s="192"/>
      <c r="IHU29" s="192"/>
      <c r="IHW29" s="192"/>
      <c r="IHY29" s="192"/>
      <c r="IIA29" s="192"/>
      <c r="IIC29" s="192"/>
      <c r="IIE29" s="192"/>
      <c r="IIG29" s="192"/>
      <c r="III29" s="192"/>
      <c r="IIK29" s="192"/>
      <c r="IIM29" s="192"/>
      <c r="IIO29" s="192"/>
      <c r="IIQ29" s="192"/>
      <c r="IIS29" s="192"/>
      <c r="IIU29" s="192"/>
      <c r="IIW29" s="192"/>
      <c r="IIY29" s="192"/>
      <c r="IJA29" s="192"/>
      <c r="IJC29" s="192"/>
      <c r="IJE29" s="192"/>
      <c r="IJG29" s="192"/>
      <c r="IJI29" s="192"/>
      <c r="IJK29" s="192"/>
      <c r="IJM29" s="192"/>
      <c r="IJO29" s="192"/>
      <c r="IJQ29" s="192"/>
      <c r="IJS29" s="192"/>
      <c r="IJU29" s="192"/>
      <c r="IJW29" s="192"/>
      <c r="IJY29" s="192"/>
      <c r="IKA29" s="192"/>
      <c r="IKC29" s="192"/>
      <c r="IKE29" s="192"/>
      <c r="IKG29" s="192"/>
      <c r="IKI29" s="192"/>
      <c r="IKK29" s="192"/>
      <c r="IKM29" s="192"/>
      <c r="IKO29" s="192"/>
      <c r="IKQ29" s="192"/>
      <c r="IKS29" s="192"/>
      <c r="IKU29" s="192"/>
      <c r="IKW29" s="192"/>
      <c r="IKY29" s="192"/>
      <c r="ILA29" s="192"/>
      <c r="ILC29" s="192"/>
      <c r="ILE29" s="192"/>
      <c r="ILG29" s="192"/>
      <c r="ILI29" s="192"/>
      <c r="ILK29" s="192"/>
      <c r="ILM29" s="192"/>
      <c r="ILO29" s="192"/>
      <c r="ILQ29" s="192"/>
      <c r="ILS29" s="192"/>
      <c r="ILU29" s="192"/>
      <c r="ILW29" s="192"/>
      <c r="ILY29" s="192"/>
      <c r="IMA29" s="192"/>
      <c r="IMC29" s="192"/>
      <c r="IME29" s="192"/>
      <c r="IMG29" s="192"/>
      <c r="IMI29" s="192"/>
      <c r="IMK29" s="192"/>
      <c r="IMM29" s="192"/>
      <c r="IMO29" s="192"/>
      <c r="IMQ29" s="192"/>
      <c r="IMS29" s="192"/>
      <c r="IMU29" s="192"/>
      <c r="IMW29" s="192"/>
      <c r="IMY29" s="192"/>
      <c r="INA29" s="192"/>
      <c r="INC29" s="192"/>
      <c r="INE29" s="192"/>
      <c r="ING29" s="192"/>
      <c r="INI29" s="192"/>
      <c r="INK29" s="192"/>
      <c r="INM29" s="192"/>
      <c r="INO29" s="192"/>
      <c r="INQ29" s="192"/>
      <c r="INS29" s="192"/>
      <c r="INU29" s="192"/>
      <c r="INW29" s="192"/>
      <c r="INY29" s="192"/>
      <c r="IOA29" s="192"/>
      <c r="IOC29" s="192"/>
      <c r="IOE29" s="192"/>
      <c r="IOG29" s="192"/>
      <c r="IOI29" s="192"/>
      <c r="IOK29" s="192"/>
      <c r="IOM29" s="192"/>
      <c r="IOO29" s="192"/>
      <c r="IOQ29" s="192"/>
      <c r="IOS29" s="192"/>
      <c r="IOU29" s="192"/>
      <c r="IOW29" s="192"/>
      <c r="IOY29" s="192"/>
      <c r="IPA29" s="192"/>
      <c r="IPC29" s="192"/>
      <c r="IPE29" s="192"/>
      <c r="IPG29" s="192"/>
      <c r="IPI29" s="192"/>
      <c r="IPK29" s="192"/>
      <c r="IPM29" s="192"/>
      <c r="IPO29" s="192"/>
      <c r="IPQ29" s="192"/>
      <c r="IPS29" s="192"/>
      <c r="IPU29" s="192"/>
      <c r="IPW29" s="192"/>
      <c r="IPY29" s="192"/>
      <c r="IQA29" s="192"/>
      <c r="IQC29" s="192"/>
      <c r="IQE29" s="192"/>
      <c r="IQG29" s="192"/>
      <c r="IQI29" s="192"/>
      <c r="IQK29" s="192"/>
      <c r="IQM29" s="192"/>
      <c r="IQO29" s="192"/>
      <c r="IQQ29" s="192"/>
      <c r="IQS29" s="192"/>
      <c r="IQU29" s="192"/>
      <c r="IQW29" s="192"/>
      <c r="IQY29" s="192"/>
      <c r="IRA29" s="192"/>
      <c r="IRC29" s="192"/>
      <c r="IRE29" s="192"/>
      <c r="IRG29" s="192"/>
      <c r="IRI29" s="192"/>
      <c r="IRK29" s="192"/>
      <c r="IRM29" s="192"/>
      <c r="IRO29" s="192"/>
      <c r="IRQ29" s="192"/>
      <c r="IRS29" s="192"/>
      <c r="IRU29" s="192"/>
      <c r="IRW29" s="192"/>
      <c r="IRY29" s="192"/>
      <c r="ISA29" s="192"/>
      <c r="ISC29" s="192"/>
      <c r="ISE29" s="192"/>
      <c r="ISG29" s="192"/>
      <c r="ISI29" s="192"/>
      <c r="ISK29" s="192"/>
      <c r="ISM29" s="192"/>
      <c r="ISO29" s="192"/>
      <c r="ISQ29" s="192"/>
      <c r="ISS29" s="192"/>
      <c r="ISU29" s="192"/>
      <c r="ISW29" s="192"/>
      <c r="ISY29" s="192"/>
      <c r="ITA29" s="192"/>
      <c r="ITC29" s="192"/>
      <c r="ITE29" s="192"/>
      <c r="ITG29" s="192"/>
      <c r="ITI29" s="192"/>
      <c r="ITK29" s="192"/>
      <c r="ITM29" s="192"/>
      <c r="ITO29" s="192"/>
      <c r="ITQ29" s="192"/>
      <c r="ITS29" s="192"/>
      <c r="ITU29" s="192"/>
      <c r="ITW29" s="192"/>
      <c r="ITY29" s="192"/>
      <c r="IUA29" s="192"/>
      <c r="IUC29" s="192"/>
      <c r="IUE29" s="192"/>
      <c r="IUG29" s="192"/>
      <c r="IUI29" s="192"/>
      <c r="IUK29" s="192"/>
      <c r="IUM29" s="192"/>
      <c r="IUO29" s="192"/>
      <c r="IUQ29" s="192"/>
      <c r="IUS29" s="192"/>
      <c r="IUU29" s="192"/>
      <c r="IUW29" s="192"/>
      <c r="IUY29" s="192"/>
      <c r="IVA29" s="192"/>
      <c r="IVC29" s="192"/>
      <c r="IVE29" s="192"/>
      <c r="IVG29" s="192"/>
      <c r="IVI29" s="192"/>
      <c r="IVK29" s="192"/>
      <c r="IVM29" s="192"/>
      <c r="IVO29" s="192"/>
      <c r="IVQ29" s="192"/>
      <c r="IVS29" s="192"/>
      <c r="IVU29" s="192"/>
      <c r="IVW29" s="192"/>
      <c r="IVY29" s="192"/>
      <c r="IWA29" s="192"/>
      <c r="IWC29" s="192"/>
      <c r="IWE29" s="192"/>
      <c r="IWG29" s="192"/>
      <c r="IWI29" s="192"/>
      <c r="IWK29" s="192"/>
      <c r="IWM29" s="192"/>
      <c r="IWO29" s="192"/>
      <c r="IWQ29" s="192"/>
      <c r="IWS29" s="192"/>
      <c r="IWU29" s="192"/>
      <c r="IWW29" s="192"/>
      <c r="IWY29" s="192"/>
      <c r="IXA29" s="192"/>
      <c r="IXC29" s="192"/>
      <c r="IXE29" s="192"/>
      <c r="IXG29" s="192"/>
      <c r="IXI29" s="192"/>
      <c r="IXK29" s="192"/>
      <c r="IXM29" s="192"/>
      <c r="IXO29" s="192"/>
      <c r="IXQ29" s="192"/>
      <c r="IXS29" s="192"/>
      <c r="IXU29" s="192"/>
      <c r="IXW29" s="192"/>
      <c r="IXY29" s="192"/>
      <c r="IYA29" s="192"/>
      <c r="IYC29" s="192"/>
      <c r="IYE29" s="192"/>
      <c r="IYG29" s="192"/>
      <c r="IYI29" s="192"/>
      <c r="IYK29" s="192"/>
      <c r="IYM29" s="192"/>
      <c r="IYO29" s="192"/>
      <c r="IYQ29" s="192"/>
      <c r="IYS29" s="192"/>
      <c r="IYU29" s="192"/>
      <c r="IYW29" s="192"/>
      <c r="IYY29" s="192"/>
      <c r="IZA29" s="192"/>
      <c r="IZC29" s="192"/>
      <c r="IZE29" s="192"/>
      <c r="IZG29" s="192"/>
      <c r="IZI29" s="192"/>
      <c r="IZK29" s="192"/>
      <c r="IZM29" s="192"/>
      <c r="IZO29" s="192"/>
      <c r="IZQ29" s="192"/>
      <c r="IZS29" s="192"/>
      <c r="IZU29" s="192"/>
      <c r="IZW29" s="192"/>
      <c r="IZY29" s="192"/>
      <c r="JAA29" s="192"/>
      <c r="JAC29" s="192"/>
      <c r="JAE29" s="192"/>
      <c r="JAG29" s="192"/>
      <c r="JAI29" s="192"/>
      <c r="JAK29" s="192"/>
      <c r="JAM29" s="192"/>
      <c r="JAO29" s="192"/>
      <c r="JAQ29" s="192"/>
      <c r="JAS29" s="192"/>
      <c r="JAU29" s="192"/>
      <c r="JAW29" s="192"/>
      <c r="JAY29" s="192"/>
      <c r="JBA29" s="192"/>
      <c r="JBC29" s="192"/>
      <c r="JBE29" s="192"/>
      <c r="JBG29" s="192"/>
      <c r="JBI29" s="192"/>
      <c r="JBK29" s="192"/>
      <c r="JBM29" s="192"/>
      <c r="JBO29" s="192"/>
      <c r="JBQ29" s="192"/>
      <c r="JBS29" s="192"/>
      <c r="JBU29" s="192"/>
      <c r="JBW29" s="192"/>
      <c r="JBY29" s="192"/>
      <c r="JCA29" s="192"/>
      <c r="JCC29" s="192"/>
      <c r="JCE29" s="192"/>
      <c r="JCG29" s="192"/>
      <c r="JCI29" s="192"/>
      <c r="JCK29" s="192"/>
      <c r="JCM29" s="192"/>
      <c r="JCO29" s="192"/>
      <c r="JCQ29" s="192"/>
      <c r="JCS29" s="192"/>
      <c r="JCU29" s="192"/>
      <c r="JCW29" s="192"/>
      <c r="JCY29" s="192"/>
      <c r="JDA29" s="192"/>
      <c r="JDC29" s="192"/>
      <c r="JDE29" s="192"/>
      <c r="JDG29" s="192"/>
      <c r="JDI29" s="192"/>
      <c r="JDK29" s="192"/>
      <c r="JDM29" s="192"/>
      <c r="JDO29" s="192"/>
      <c r="JDQ29" s="192"/>
      <c r="JDS29" s="192"/>
      <c r="JDU29" s="192"/>
      <c r="JDW29" s="192"/>
      <c r="JDY29" s="192"/>
      <c r="JEA29" s="192"/>
      <c r="JEC29" s="192"/>
      <c r="JEE29" s="192"/>
      <c r="JEG29" s="192"/>
      <c r="JEI29" s="192"/>
      <c r="JEK29" s="192"/>
      <c r="JEM29" s="192"/>
      <c r="JEO29" s="192"/>
      <c r="JEQ29" s="192"/>
      <c r="JES29" s="192"/>
      <c r="JEU29" s="192"/>
      <c r="JEW29" s="192"/>
      <c r="JEY29" s="192"/>
      <c r="JFA29" s="192"/>
      <c r="JFC29" s="192"/>
      <c r="JFE29" s="192"/>
      <c r="JFG29" s="192"/>
      <c r="JFI29" s="192"/>
      <c r="JFK29" s="192"/>
      <c r="JFM29" s="192"/>
      <c r="JFO29" s="192"/>
      <c r="JFQ29" s="192"/>
      <c r="JFS29" s="192"/>
      <c r="JFU29" s="192"/>
      <c r="JFW29" s="192"/>
      <c r="JFY29" s="192"/>
      <c r="JGA29" s="192"/>
      <c r="JGC29" s="192"/>
      <c r="JGE29" s="192"/>
      <c r="JGG29" s="192"/>
      <c r="JGI29" s="192"/>
      <c r="JGK29" s="192"/>
      <c r="JGM29" s="192"/>
      <c r="JGO29" s="192"/>
      <c r="JGQ29" s="192"/>
      <c r="JGS29" s="192"/>
      <c r="JGU29" s="192"/>
      <c r="JGW29" s="192"/>
      <c r="JGY29" s="192"/>
      <c r="JHA29" s="192"/>
      <c r="JHC29" s="192"/>
      <c r="JHE29" s="192"/>
      <c r="JHG29" s="192"/>
      <c r="JHI29" s="192"/>
      <c r="JHK29" s="192"/>
      <c r="JHM29" s="192"/>
      <c r="JHO29" s="192"/>
      <c r="JHQ29" s="192"/>
      <c r="JHS29" s="192"/>
      <c r="JHU29" s="192"/>
      <c r="JHW29" s="192"/>
      <c r="JHY29" s="192"/>
      <c r="JIA29" s="192"/>
      <c r="JIC29" s="192"/>
      <c r="JIE29" s="192"/>
      <c r="JIG29" s="192"/>
      <c r="JII29" s="192"/>
      <c r="JIK29" s="192"/>
      <c r="JIM29" s="192"/>
      <c r="JIO29" s="192"/>
      <c r="JIQ29" s="192"/>
      <c r="JIS29" s="192"/>
      <c r="JIU29" s="192"/>
      <c r="JIW29" s="192"/>
      <c r="JIY29" s="192"/>
      <c r="JJA29" s="192"/>
      <c r="JJC29" s="192"/>
      <c r="JJE29" s="192"/>
      <c r="JJG29" s="192"/>
      <c r="JJI29" s="192"/>
      <c r="JJK29" s="192"/>
      <c r="JJM29" s="192"/>
      <c r="JJO29" s="192"/>
      <c r="JJQ29" s="192"/>
      <c r="JJS29" s="192"/>
      <c r="JJU29" s="192"/>
      <c r="JJW29" s="192"/>
      <c r="JJY29" s="192"/>
      <c r="JKA29" s="192"/>
      <c r="JKC29" s="192"/>
      <c r="JKE29" s="192"/>
      <c r="JKG29" s="192"/>
      <c r="JKI29" s="192"/>
      <c r="JKK29" s="192"/>
      <c r="JKM29" s="192"/>
      <c r="JKO29" s="192"/>
      <c r="JKQ29" s="192"/>
      <c r="JKS29" s="192"/>
      <c r="JKU29" s="192"/>
      <c r="JKW29" s="192"/>
      <c r="JKY29" s="192"/>
      <c r="JLA29" s="192"/>
      <c r="JLC29" s="192"/>
      <c r="JLE29" s="192"/>
      <c r="JLG29" s="192"/>
      <c r="JLI29" s="192"/>
      <c r="JLK29" s="192"/>
      <c r="JLM29" s="192"/>
      <c r="JLO29" s="192"/>
      <c r="JLQ29" s="192"/>
      <c r="JLS29" s="192"/>
      <c r="JLU29" s="192"/>
      <c r="JLW29" s="192"/>
      <c r="JLY29" s="192"/>
      <c r="JMA29" s="192"/>
      <c r="JMC29" s="192"/>
      <c r="JME29" s="192"/>
      <c r="JMG29" s="192"/>
      <c r="JMI29" s="192"/>
      <c r="JMK29" s="192"/>
      <c r="JMM29" s="192"/>
      <c r="JMO29" s="192"/>
      <c r="JMQ29" s="192"/>
      <c r="JMS29" s="192"/>
      <c r="JMU29" s="192"/>
      <c r="JMW29" s="192"/>
      <c r="JMY29" s="192"/>
      <c r="JNA29" s="192"/>
      <c r="JNC29" s="192"/>
      <c r="JNE29" s="192"/>
      <c r="JNG29" s="192"/>
      <c r="JNI29" s="192"/>
      <c r="JNK29" s="192"/>
      <c r="JNM29" s="192"/>
      <c r="JNO29" s="192"/>
      <c r="JNQ29" s="192"/>
      <c r="JNS29" s="192"/>
      <c r="JNU29" s="192"/>
      <c r="JNW29" s="192"/>
      <c r="JNY29" s="192"/>
      <c r="JOA29" s="192"/>
      <c r="JOC29" s="192"/>
      <c r="JOE29" s="192"/>
      <c r="JOG29" s="192"/>
      <c r="JOI29" s="192"/>
      <c r="JOK29" s="192"/>
      <c r="JOM29" s="192"/>
      <c r="JOO29" s="192"/>
      <c r="JOQ29" s="192"/>
      <c r="JOS29" s="192"/>
      <c r="JOU29" s="192"/>
      <c r="JOW29" s="192"/>
      <c r="JOY29" s="192"/>
      <c r="JPA29" s="192"/>
      <c r="JPC29" s="192"/>
      <c r="JPE29" s="192"/>
      <c r="JPG29" s="192"/>
      <c r="JPI29" s="192"/>
      <c r="JPK29" s="192"/>
      <c r="JPM29" s="192"/>
      <c r="JPO29" s="192"/>
      <c r="JPQ29" s="192"/>
      <c r="JPS29" s="192"/>
      <c r="JPU29" s="192"/>
      <c r="JPW29" s="192"/>
      <c r="JPY29" s="192"/>
      <c r="JQA29" s="192"/>
      <c r="JQC29" s="192"/>
      <c r="JQE29" s="192"/>
      <c r="JQG29" s="192"/>
      <c r="JQI29" s="192"/>
      <c r="JQK29" s="192"/>
      <c r="JQM29" s="192"/>
      <c r="JQO29" s="192"/>
      <c r="JQQ29" s="192"/>
      <c r="JQS29" s="192"/>
      <c r="JQU29" s="192"/>
      <c r="JQW29" s="192"/>
      <c r="JQY29" s="192"/>
      <c r="JRA29" s="192"/>
      <c r="JRC29" s="192"/>
      <c r="JRE29" s="192"/>
      <c r="JRG29" s="192"/>
      <c r="JRI29" s="192"/>
      <c r="JRK29" s="192"/>
      <c r="JRM29" s="192"/>
      <c r="JRO29" s="192"/>
      <c r="JRQ29" s="192"/>
      <c r="JRS29" s="192"/>
      <c r="JRU29" s="192"/>
      <c r="JRW29" s="192"/>
      <c r="JRY29" s="192"/>
      <c r="JSA29" s="192"/>
      <c r="JSC29" s="192"/>
      <c r="JSE29" s="192"/>
      <c r="JSG29" s="192"/>
      <c r="JSI29" s="192"/>
      <c r="JSK29" s="192"/>
      <c r="JSM29" s="192"/>
      <c r="JSO29" s="192"/>
      <c r="JSQ29" s="192"/>
      <c r="JSS29" s="192"/>
      <c r="JSU29" s="192"/>
      <c r="JSW29" s="192"/>
      <c r="JSY29" s="192"/>
      <c r="JTA29" s="192"/>
      <c r="JTC29" s="192"/>
      <c r="JTE29" s="192"/>
      <c r="JTG29" s="192"/>
      <c r="JTI29" s="192"/>
      <c r="JTK29" s="192"/>
      <c r="JTM29" s="192"/>
      <c r="JTO29" s="192"/>
      <c r="JTQ29" s="192"/>
      <c r="JTS29" s="192"/>
      <c r="JTU29" s="192"/>
      <c r="JTW29" s="192"/>
      <c r="JTY29" s="192"/>
      <c r="JUA29" s="192"/>
      <c r="JUC29" s="192"/>
      <c r="JUE29" s="192"/>
      <c r="JUG29" s="192"/>
      <c r="JUI29" s="192"/>
      <c r="JUK29" s="192"/>
      <c r="JUM29" s="192"/>
      <c r="JUO29" s="192"/>
      <c r="JUQ29" s="192"/>
      <c r="JUS29" s="192"/>
      <c r="JUU29" s="192"/>
      <c r="JUW29" s="192"/>
      <c r="JUY29" s="192"/>
      <c r="JVA29" s="192"/>
      <c r="JVC29" s="192"/>
      <c r="JVE29" s="192"/>
      <c r="JVG29" s="192"/>
      <c r="JVI29" s="192"/>
      <c r="JVK29" s="192"/>
      <c r="JVM29" s="192"/>
      <c r="JVO29" s="192"/>
      <c r="JVQ29" s="192"/>
      <c r="JVS29" s="192"/>
      <c r="JVU29" s="192"/>
      <c r="JVW29" s="192"/>
      <c r="JVY29" s="192"/>
      <c r="JWA29" s="192"/>
      <c r="JWC29" s="192"/>
      <c r="JWE29" s="192"/>
      <c r="JWG29" s="192"/>
      <c r="JWI29" s="192"/>
      <c r="JWK29" s="192"/>
      <c r="JWM29" s="192"/>
      <c r="JWO29" s="192"/>
      <c r="JWQ29" s="192"/>
      <c r="JWS29" s="192"/>
      <c r="JWU29" s="192"/>
      <c r="JWW29" s="192"/>
      <c r="JWY29" s="192"/>
      <c r="JXA29" s="192"/>
      <c r="JXC29" s="192"/>
      <c r="JXE29" s="192"/>
      <c r="JXG29" s="192"/>
      <c r="JXI29" s="192"/>
      <c r="JXK29" s="192"/>
      <c r="JXM29" s="192"/>
      <c r="JXO29" s="192"/>
      <c r="JXQ29" s="192"/>
      <c r="JXS29" s="192"/>
      <c r="JXU29" s="192"/>
      <c r="JXW29" s="192"/>
      <c r="JXY29" s="192"/>
      <c r="JYA29" s="192"/>
      <c r="JYC29" s="192"/>
      <c r="JYE29" s="192"/>
      <c r="JYG29" s="192"/>
      <c r="JYI29" s="192"/>
      <c r="JYK29" s="192"/>
      <c r="JYM29" s="192"/>
      <c r="JYO29" s="192"/>
      <c r="JYQ29" s="192"/>
      <c r="JYS29" s="192"/>
      <c r="JYU29" s="192"/>
      <c r="JYW29" s="192"/>
      <c r="JYY29" s="192"/>
      <c r="JZA29" s="192"/>
      <c r="JZC29" s="192"/>
      <c r="JZE29" s="192"/>
      <c r="JZG29" s="192"/>
      <c r="JZI29" s="192"/>
      <c r="JZK29" s="192"/>
      <c r="JZM29" s="192"/>
      <c r="JZO29" s="192"/>
      <c r="JZQ29" s="192"/>
      <c r="JZS29" s="192"/>
      <c r="JZU29" s="192"/>
      <c r="JZW29" s="192"/>
      <c r="JZY29" s="192"/>
      <c r="KAA29" s="192"/>
      <c r="KAC29" s="192"/>
      <c r="KAE29" s="192"/>
      <c r="KAG29" s="192"/>
      <c r="KAI29" s="192"/>
      <c r="KAK29" s="192"/>
      <c r="KAM29" s="192"/>
      <c r="KAO29" s="192"/>
      <c r="KAQ29" s="192"/>
      <c r="KAS29" s="192"/>
      <c r="KAU29" s="192"/>
      <c r="KAW29" s="192"/>
      <c r="KAY29" s="192"/>
      <c r="KBA29" s="192"/>
      <c r="KBC29" s="192"/>
      <c r="KBE29" s="192"/>
      <c r="KBG29" s="192"/>
      <c r="KBI29" s="192"/>
      <c r="KBK29" s="192"/>
      <c r="KBM29" s="192"/>
      <c r="KBO29" s="192"/>
      <c r="KBQ29" s="192"/>
      <c r="KBS29" s="192"/>
      <c r="KBU29" s="192"/>
      <c r="KBW29" s="192"/>
      <c r="KBY29" s="192"/>
      <c r="KCA29" s="192"/>
      <c r="KCC29" s="192"/>
      <c r="KCE29" s="192"/>
      <c r="KCG29" s="192"/>
      <c r="KCI29" s="192"/>
      <c r="KCK29" s="192"/>
      <c r="KCM29" s="192"/>
      <c r="KCO29" s="192"/>
      <c r="KCQ29" s="192"/>
      <c r="KCS29" s="192"/>
      <c r="KCU29" s="192"/>
      <c r="KCW29" s="192"/>
      <c r="KCY29" s="192"/>
      <c r="KDA29" s="192"/>
      <c r="KDC29" s="192"/>
      <c r="KDE29" s="192"/>
      <c r="KDG29" s="192"/>
      <c r="KDI29" s="192"/>
      <c r="KDK29" s="192"/>
      <c r="KDM29" s="192"/>
      <c r="KDO29" s="192"/>
      <c r="KDQ29" s="192"/>
      <c r="KDS29" s="192"/>
      <c r="KDU29" s="192"/>
      <c r="KDW29" s="192"/>
      <c r="KDY29" s="192"/>
      <c r="KEA29" s="192"/>
      <c r="KEC29" s="192"/>
      <c r="KEE29" s="192"/>
      <c r="KEG29" s="192"/>
      <c r="KEI29" s="192"/>
      <c r="KEK29" s="192"/>
      <c r="KEM29" s="192"/>
      <c r="KEO29" s="192"/>
      <c r="KEQ29" s="192"/>
      <c r="KES29" s="192"/>
      <c r="KEU29" s="192"/>
      <c r="KEW29" s="192"/>
      <c r="KEY29" s="192"/>
      <c r="KFA29" s="192"/>
      <c r="KFC29" s="192"/>
      <c r="KFE29" s="192"/>
      <c r="KFG29" s="192"/>
      <c r="KFI29" s="192"/>
      <c r="KFK29" s="192"/>
      <c r="KFM29" s="192"/>
      <c r="KFO29" s="192"/>
      <c r="KFQ29" s="192"/>
      <c r="KFS29" s="192"/>
      <c r="KFU29" s="192"/>
      <c r="KFW29" s="192"/>
      <c r="KFY29" s="192"/>
      <c r="KGA29" s="192"/>
      <c r="KGC29" s="192"/>
      <c r="KGE29" s="192"/>
      <c r="KGG29" s="192"/>
      <c r="KGI29" s="192"/>
      <c r="KGK29" s="192"/>
      <c r="KGM29" s="192"/>
      <c r="KGO29" s="192"/>
      <c r="KGQ29" s="192"/>
      <c r="KGS29" s="192"/>
      <c r="KGU29" s="192"/>
      <c r="KGW29" s="192"/>
      <c r="KGY29" s="192"/>
      <c r="KHA29" s="192"/>
      <c r="KHC29" s="192"/>
      <c r="KHE29" s="192"/>
      <c r="KHG29" s="192"/>
      <c r="KHI29" s="192"/>
      <c r="KHK29" s="192"/>
      <c r="KHM29" s="192"/>
      <c r="KHO29" s="192"/>
      <c r="KHQ29" s="192"/>
      <c r="KHS29" s="192"/>
      <c r="KHU29" s="192"/>
      <c r="KHW29" s="192"/>
      <c r="KHY29" s="192"/>
      <c r="KIA29" s="192"/>
      <c r="KIC29" s="192"/>
      <c r="KIE29" s="192"/>
      <c r="KIG29" s="192"/>
      <c r="KII29" s="192"/>
      <c r="KIK29" s="192"/>
      <c r="KIM29" s="192"/>
      <c r="KIO29" s="192"/>
      <c r="KIQ29" s="192"/>
      <c r="KIS29" s="192"/>
      <c r="KIU29" s="192"/>
      <c r="KIW29" s="192"/>
      <c r="KIY29" s="192"/>
      <c r="KJA29" s="192"/>
      <c r="KJC29" s="192"/>
      <c r="KJE29" s="192"/>
      <c r="KJG29" s="192"/>
      <c r="KJI29" s="192"/>
      <c r="KJK29" s="192"/>
      <c r="KJM29" s="192"/>
      <c r="KJO29" s="192"/>
      <c r="KJQ29" s="192"/>
      <c r="KJS29" s="192"/>
      <c r="KJU29" s="192"/>
      <c r="KJW29" s="192"/>
      <c r="KJY29" s="192"/>
      <c r="KKA29" s="192"/>
      <c r="KKC29" s="192"/>
      <c r="KKE29" s="192"/>
      <c r="KKG29" s="192"/>
      <c r="KKI29" s="192"/>
      <c r="KKK29" s="192"/>
      <c r="KKM29" s="192"/>
      <c r="KKO29" s="192"/>
      <c r="KKQ29" s="192"/>
      <c r="KKS29" s="192"/>
      <c r="KKU29" s="192"/>
      <c r="KKW29" s="192"/>
      <c r="KKY29" s="192"/>
      <c r="KLA29" s="192"/>
      <c r="KLC29" s="192"/>
      <c r="KLE29" s="192"/>
      <c r="KLG29" s="192"/>
      <c r="KLI29" s="192"/>
      <c r="KLK29" s="192"/>
      <c r="KLM29" s="192"/>
      <c r="KLO29" s="192"/>
      <c r="KLQ29" s="192"/>
      <c r="KLS29" s="192"/>
      <c r="KLU29" s="192"/>
      <c r="KLW29" s="192"/>
      <c r="KLY29" s="192"/>
      <c r="KMA29" s="192"/>
      <c r="KMC29" s="192"/>
      <c r="KME29" s="192"/>
      <c r="KMG29" s="192"/>
      <c r="KMI29" s="192"/>
      <c r="KMK29" s="192"/>
      <c r="KMM29" s="192"/>
      <c r="KMO29" s="192"/>
      <c r="KMQ29" s="192"/>
      <c r="KMS29" s="192"/>
      <c r="KMU29" s="192"/>
      <c r="KMW29" s="192"/>
      <c r="KMY29" s="192"/>
      <c r="KNA29" s="192"/>
      <c r="KNC29" s="192"/>
      <c r="KNE29" s="192"/>
      <c r="KNG29" s="192"/>
      <c r="KNI29" s="192"/>
      <c r="KNK29" s="192"/>
      <c r="KNM29" s="192"/>
      <c r="KNO29" s="192"/>
      <c r="KNQ29" s="192"/>
      <c r="KNS29" s="192"/>
      <c r="KNU29" s="192"/>
      <c r="KNW29" s="192"/>
      <c r="KNY29" s="192"/>
      <c r="KOA29" s="192"/>
      <c r="KOC29" s="192"/>
      <c r="KOE29" s="192"/>
      <c r="KOG29" s="192"/>
      <c r="KOI29" s="192"/>
      <c r="KOK29" s="192"/>
      <c r="KOM29" s="192"/>
      <c r="KOO29" s="192"/>
      <c r="KOQ29" s="192"/>
      <c r="KOS29" s="192"/>
      <c r="KOU29" s="192"/>
      <c r="KOW29" s="192"/>
      <c r="KOY29" s="192"/>
      <c r="KPA29" s="192"/>
      <c r="KPC29" s="192"/>
      <c r="KPE29" s="192"/>
      <c r="KPG29" s="192"/>
      <c r="KPI29" s="192"/>
      <c r="KPK29" s="192"/>
      <c r="KPM29" s="192"/>
      <c r="KPO29" s="192"/>
      <c r="KPQ29" s="192"/>
      <c r="KPS29" s="192"/>
      <c r="KPU29" s="192"/>
      <c r="KPW29" s="192"/>
      <c r="KPY29" s="192"/>
      <c r="KQA29" s="192"/>
      <c r="KQC29" s="192"/>
      <c r="KQE29" s="192"/>
      <c r="KQG29" s="192"/>
      <c r="KQI29" s="192"/>
      <c r="KQK29" s="192"/>
      <c r="KQM29" s="192"/>
      <c r="KQO29" s="192"/>
      <c r="KQQ29" s="192"/>
      <c r="KQS29" s="192"/>
      <c r="KQU29" s="192"/>
      <c r="KQW29" s="192"/>
      <c r="KQY29" s="192"/>
      <c r="KRA29" s="192"/>
      <c r="KRC29" s="192"/>
      <c r="KRE29" s="192"/>
      <c r="KRG29" s="192"/>
      <c r="KRI29" s="192"/>
      <c r="KRK29" s="192"/>
      <c r="KRM29" s="192"/>
      <c r="KRO29" s="192"/>
      <c r="KRQ29" s="192"/>
      <c r="KRS29" s="192"/>
      <c r="KRU29" s="192"/>
      <c r="KRW29" s="192"/>
      <c r="KRY29" s="192"/>
      <c r="KSA29" s="192"/>
      <c r="KSC29" s="192"/>
      <c r="KSE29" s="192"/>
      <c r="KSG29" s="192"/>
      <c r="KSI29" s="192"/>
      <c r="KSK29" s="192"/>
      <c r="KSM29" s="192"/>
      <c r="KSO29" s="192"/>
      <c r="KSQ29" s="192"/>
      <c r="KSS29" s="192"/>
      <c r="KSU29" s="192"/>
      <c r="KSW29" s="192"/>
      <c r="KSY29" s="192"/>
      <c r="KTA29" s="192"/>
      <c r="KTC29" s="192"/>
      <c r="KTE29" s="192"/>
      <c r="KTG29" s="192"/>
      <c r="KTI29" s="192"/>
      <c r="KTK29" s="192"/>
      <c r="KTM29" s="192"/>
      <c r="KTO29" s="192"/>
      <c r="KTQ29" s="192"/>
      <c r="KTS29" s="192"/>
      <c r="KTU29" s="192"/>
      <c r="KTW29" s="192"/>
      <c r="KTY29" s="192"/>
      <c r="KUA29" s="192"/>
      <c r="KUC29" s="192"/>
      <c r="KUE29" s="192"/>
      <c r="KUG29" s="192"/>
      <c r="KUI29" s="192"/>
      <c r="KUK29" s="192"/>
      <c r="KUM29" s="192"/>
      <c r="KUO29" s="192"/>
      <c r="KUQ29" s="192"/>
      <c r="KUS29" s="192"/>
      <c r="KUU29" s="192"/>
      <c r="KUW29" s="192"/>
      <c r="KUY29" s="192"/>
      <c r="KVA29" s="192"/>
      <c r="KVC29" s="192"/>
      <c r="KVE29" s="192"/>
      <c r="KVG29" s="192"/>
      <c r="KVI29" s="192"/>
      <c r="KVK29" s="192"/>
      <c r="KVM29" s="192"/>
      <c r="KVO29" s="192"/>
      <c r="KVQ29" s="192"/>
      <c r="KVS29" s="192"/>
      <c r="KVU29" s="192"/>
      <c r="KVW29" s="192"/>
      <c r="KVY29" s="192"/>
      <c r="KWA29" s="192"/>
      <c r="KWC29" s="192"/>
      <c r="KWE29" s="192"/>
      <c r="KWG29" s="192"/>
      <c r="KWI29" s="192"/>
      <c r="KWK29" s="192"/>
      <c r="KWM29" s="192"/>
      <c r="KWO29" s="192"/>
      <c r="KWQ29" s="192"/>
      <c r="KWS29" s="192"/>
      <c r="KWU29" s="192"/>
      <c r="KWW29" s="192"/>
      <c r="KWY29" s="192"/>
      <c r="KXA29" s="192"/>
      <c r="KXC29" s="192"/>
      <c r="KXE29" s="192"/>
      <c r="KXG29" s="192"/>
      <c r="KXI29" s="192"/>
      <c r="KXK29" s="192"/>
      <c r="KXM29" s="192"/>
      <c r="KXO29" s="192"/>
      <c r="KXQ29" s="192"/>
      <c r="KXS29" s="192"/>
      <c r="KXU29" s="192"/>
      <c r="KXW29" s="192"/>
      <c r="KXY29" s="192"/>
      <c r="KYA29" s="192"/>
      <c r="KYC29" s="192"/>
      <c r="KYE29" s="192"/>
      <c r="KYG29" s="192"/>
      <c r="KYI29" s="192"/>
      <c r="KYK29" s="192"/>
      <c r="KYM29" s="192"/>
      <c r="KYO29" s="192"/>
      <c r="KYQ29" s="192"/>
      <c r="KYS29" s="192"/>
      <c r="KYU29" s="192"/>
      <c r="KYW29" s="192"/>
      <c r="KYY29" s="192"/>
      <c r="KZA29" s="192"/>
      <c r="KZC29" s="192"/>
      <c r="KZE29" s="192"/>
      <c r="KZG29" s="192"/>
      <c r="KZI29" s="192"/>
      <c r="KZK29" s="192"/>
      <c r="KZM29" s="192"/>
      <c r="KZO29" s="192"/>
      <c r="KZQ29" s="192"/>
      <c r="KZS29" s="192"/>
      <c r="KZU29" s="192"/>
      <c r="KZW29" s="192"/>
      <c r="KZY29" s="192"/>
      <c r="LAA29" s="192"/>
      <c r="LAC29" s="192"/>
      <c r="LAE29" s="192"/>
      <c r="LAG29" s="192"/>
      <c r="LAI29" s="192"/>
      <c r="LAK29" s="192"/>
      <c r="LAM29" s="192"/>
      <c r="LAO29" s="192"/>
      <c r="LAQ29" s="192"/>
      <c r="LAS29" s="192"/>
      <c r="LAU29" s="192"/>
      <c r="LAW29" s="192"/>
      <c r="LAY29" s="192"/>
      <c r="LBA29" s="192"/>
      <c r="LBC29" s="192"/>
      <c r="LBE29" s="192"/>
      <c r="LBG29" s="192"/>
      <c r="LBI29" s="192"/>
      <c r="LBK29" s="192"/>
      <c r="LBM29" s="192"/>
      <c r="LBO29" s="192"/>
      <c r="LBQ29" s="192"/>
      <c r="LBS29" s="192"/>
      <c r="LBU29" s="192"/>
      <c r="LBW29" s="192"/>
      <c r="LBY29" s="192"/>
      <c r="LCA29" s="192"/>
      <c r="LCC29" s="192"/>
      <c r="LCE29" s="192"/>
      <c r="LCG29" s="192"/>
      <c r="LCI29" s="192"/>
      <c r="LCK29" s="192"/>
      <c r="LCM29" s="192"/>
      <c r="LCO29" s="192"/>
      <c r="LCQ29" s="192"/>
      <c r="LCS29" s="192"/>
      <c r="LCU29" s="192"/>
      <c r="LCW29" s="192"/>
      <c r="LCY29" s="192"/>
      <c r="LDA29" s="192"/>
      <c r="LDC29" s="192"/>
      <c r="LDE29" s="192"/>
      <c r="LDG29" s="192"/>
      <c r="LDI29" s="192"/>
      <c r="LDK29" s="192"/>
      <c r="LDM29" s="192"/>
      <c r="LDO29" s="192"/>
      <c r="LDQ29" s="192"/>
      <c r="LDS29" s="192"/>
      <c r="LDU29" s="192"/>
      <c r="LDW29" s="192"/>
      <c r="LDY29" s="192"/>
      <c r="LEA29" s="192"/>
      <c r="LEC29" s="192"/>
      <c r="LEE29" s="192"/>
      <c r="LEG29" s="192"/>
      <c r="LEI29" s="192"/>
      <c r="LEK29" s="192"/>
      <c r="LEM29" s="192"/>
      <c r="LEO29" s="192"/>
      <c r="LEQ29" s="192"/>
      <c r="LES29" s="192"/>
      <c r="LEU29" s="192"/>
      <c r="LEW29" s="192"/>
      <c r="LEY29" s="192"/>
      <c r="LFA29" s="192"/>
      <c r="LFC29" s="192"/>
      <c r="LFE29" s="192"/>
      <c r="LFG29" s="192"/>
      <c r="LFI29" s="192"/>
      <c r="LFK29" s="192"/>
      <c r="LFM29" s="192"/>
      <c r="LFO29" s="192"/>
      <c r="LFQ29" s="192"/>
      <c r="LFS29" s="192"/>
      <c r="LFU29" s="192"/>
      <c r="LFW29" s="192"/>
      <c r="LFY29" s="192"/>
      <c r="LGA29" s="192"/>
      <c r="LGC29" s="192"/>
      <c r="LGE29" s="192"/>
      <c r="LGG29" s="192"/>
      <c r="LGI29" s="192"/>
      <c r="LGK29" s="192"/>
      <c r="LGM29" s="192"/>
      <c r="LGO29" s="192"/>
      <c r="LGQ29" s="192"/>
      <c r="LGS29" s="192"/>
      <c r="LGU29" s="192"/>
      <c r="LGW29" s="192"/>
      <c r="LGY29" s="192"/>
      <c r="LHA29" s="192"/>
      <c r="LHC29" s="192"/>
      <c r="LHE29" s="192"/>
      <c r="LHG29" s="192"/>
      <c r="LHI29" s="192"/>
      <c r="LHK29" s="192"/>
      <c r="LHM29" s="192"/>
      <c r="LHO29" s="192"/>
      <c r="LHQ29" s="192"/>
      <c r="LHS29" s="192"/>
      <c r="LHU29" s="192"/>
      <c r="LHW29" s="192"/>
      <c r="LHY29" s="192"/>
      <c r="LIA29" s="192"/>
      <c r="LIC29" s="192"/>
      <c r="LIE29" s="192"/>
      <c r="LIG29" s="192"/>
      <c r="LII29" s="192"/>
      <c r="LIK29" s="192"/>
      <c r="LIM29" s="192"/>
      <c r="LIO29" s="192"/>
      <c r="LIQ29" s="192"/>
      <c r="LIS29" s="192"/>
      <c r="LIU29" s="192"/>
      <c r="LIW29" s="192"/>
      <c r="LIY29" s="192"/>
      <c r="LJA29" s="192"/>
      <c r="LJC29" s="192"/>
      <c r="LJE29" s="192"/>
      <c r="LJG29" s="192"/>
      <c r="LJI29" s="192"/>
      <c r="LJK29" s="192"/>
      <c r="LJM29" s="192"/>
      <c r="LJO29" s="192"/>
      <c r="LJQ29" s="192"/>
      <c r="LJS29" s="192"/>
      <c r="LJU29" s="192"/>
      <c r="LJW29" s="192"/>
      <c r="LJY29" s="192"/>
      <c r="LKA29" s="192"/>
      <c r="LKC29" s="192"/>
      <c r="LKE29" s="192"/>
      <c r="LKG29" s="192"/>
      <c r="LKI29" s="192"/>
      <c r="LKK29" s="192"/>
      <c r="LKM29" s="192"/>
      <c r="LKO29" s="192"/>
      <c r="LKQ29" s="192"/>
      <c r="LKS29" s="192"/>
      <c r="LKU29" s="192"/>
      <c r="LKW29" s="192"/>
      <c r="LKY29" s="192"/>
      <c r="LLA29" s="192"/>
      <c r="LLC29" s="192"/>
      <c r="LLE29" s="192"/>
      <c r="LLG29" s="192"/>
      <c r="LLI29" s="192"/>
      <c r="LLK29" s="192"/>
      <c r="LLM29" s="192"/>
      <c r="LLO29" s="192"/>
      <c r="LLQ29" s="192"/>
      <c r="LLS29" s="192"/>
      <c r="LLU29" s="192"/>
      <c r="LLW29" s="192"/>
      <c r="LLY29" s="192"/>
      <c r="LMA29" s="192"/>
      <c r="LMC29" s="192"/>
      <c r="LME29" s="192"/>
      <c r="LMG29" s="192"/>
      <c r="LMI29" s="192"/>
      <c r="LMK29" s="192"/>
      <c r="LMM29" s="192"/>
      <c r="LMO29" s="192"/>
      <c r="LMQ29" s="192"/>
      <c r="LMS29" s="192"/>
      <c r="LMU29" s="192"/>
      <c r="LMW29" s="192"/>
      <c r="LMY29" s="192"/>
      <c r="LNA29" s="192"/>
      <c r="LNC29" s="192"/>
      <c r="LNE29" s="192"/>
      <c r="LNG29" s="192"/>
      <c r="LNI29" s="192"/>
      <c r="LNK29" s="192"/>
      <c r="LNM29" s="192"/>
      <c r="LNO29" s="192"/>
      <c r="LNQ29" s="192"/>
      <c r="LNS29" s="192"/>
      <c r="LNU29" s="192"/>
      <c r="LNW29" s="192"/>
      <c r="LNY29" s="192"/>
      <c r="LOA29" s="192"/>
      <c r="LOC29" s="192"/>
      <c r="LOE29" s="192"/>
      <c r="LOG29" s="192"/>
      <c r="LOI29" s="192"/>
      <c r="LOK29" s="192"/>
      <c r="LOM29" s="192"/>
      <c r="LOO29" s="192"/>
      <c r="LOQ29" s="192"/>
      <c r="LOS29" s="192"/>
      <c r="LOU29" s="192"/>
      <c r="LOW29" s="192"/>
      <c r="LOY29" s="192"/>
      <c r="LPA29" s="192"/>
      <c r="LPC29" s="192"/>
      <c r="LPE29" s="192"/>
      <c r="LPG29" s="192"/>
      <c r="LPI29" s="192"/>
      <c r="LPK29" s="192"/>
      <c r="LPM29" s="192"/>
      <c r="LPO29" s="192"/>
      <c r="LPQ29" s="192"/>
      <c r="LPS29" s="192"/>
      <c r="LPU29" s="192"/>
      <c r="LPW29" s="192"/>
      <c r="LPY29" s="192"/>
      <c r="LQA29" s="192"/>
      <c r="LQC29" s="192"/>
      <c r="LQE29" s="192"/>
      <c r="LQG29" s="192"/>
      <c r="LQI29" s="192"/>
      <c r="LQK29" s="192"/>
      <c r="LQM29" s="192"/>
      <c r="LQO29" s="192"/>
      <c r="LQQ29" s="192"/>
      <c r="LQS29" s="192"/>
      <c r="LQU29" s="192"/>
      <c r="LQW29" s="192"/>
      <c r="LQY29" s="192"/>
      <c r="LRA29" s="192"/>
      <c r="LRC29" s="192"/>
      <c r="LRE29" s="192"/>
      <c r="LRG29" s="192"/>
      <c r="LRI29" s="192"/>
      <c r="LRK29" s="192"/>
      <c r="LRM29" s="192"/>
      <c r="LRO29" s="192"/>
      <c r="LRQ29" s="192"/>
      <c r="LRS29" s="192"/>
      <c r="LRU29" s="192"/>
      <c r="LRW29" s="192"/>
      <c r="LRY29" s="192"/>
      <c r="LSA29" s="192"/>
      <c r="LSC29" s="192"/>
      <c r="LSE29" s="192"/>
      <c r="LSG29" s="192"/>
      <c r="LSI29" s="192"/>
      <c r="LSK29" s="192"/>
      <c r="LSM29" s="192"/>
      <c r="LSO29" s="192"/>
      <c r="LSQ29" s="192"/>
      <c r="LSS29" s="192"/>
      <c r="LSU29" s="192"/>
      <c r="LSW29" s="192"/>
      <c r="LSY29" s="192"/>
      <c r="LTA29" s="192"/>
      <c r="LTC29" s="192"/>
      <c r="LTE29" s="192"/>
      <c r="LTG29" s="192"/>
      <c r="LTI29" s="192"/>
      <c r="LTK29" s="192"/>
      <c r="LTM29" s="192"/>
      <c r="LTO29" s="192"/>
      <c r="LTQ29" s="192"/>
      <c r="LTS29" s="192"/>
      <c r="LTU29" s="192"/>
      <c r="LTW29" s="192"/>
      <c r="LTY29" s="192"/>
      <c r="LUA29" s="192"/>
      <c r="LUC29" s="192"/>
      <c r="LUE29" s="192"/>
      <c r="LUG29" s="192"/>
      <c r="LUI29" s="192"/>
      <c r="LUK29" s="192"/>
      <c r="LUM29" s="192"/>
      <c r="LUO29" s="192"/>
      <c r="LUQ29" s="192"/>
      <c r="LUS29" s="192"/>
      <c r="LUU29" s="192"/>
      <c r="LUW29" s="192"/>
      <c r="LUY29" s="192"/>
      <c r="LVA29" s="192"/>
      <c r="LVC29" s="192"/>
      <c r="LVE29" s="192"/>
      <c r="LVG29" s="192"/>
      <c r="LVI29" s="192"/>
      <c r="LVK29" s="192"/>
      <c r="LVM29" s="192"/>
      <c r="LVO29" s="192"/>
      <c r="LVQ29" s="192"/>
      <c r="LVS29" s="192"/>
      <c r="LVU29" s="192"/>
      <c r="LVW29" s="192"/>
      <c r="LVY29" s="192"/>
      <c r="LWA29" s="192"/>
      <c r="LWC29" s="192"/>
      <c r="LWE29" s="192"/>
      <c r="LWG29" s="192"/>
      <c r="LWI29" s="192"/>
      <c r="LWK29" s="192"/>
      <c r="LWM29" s="192"/>
      <c r="LWO29" s="192"/>
      <c r="LWQ29" s="192"/>
      <c r="LWS29" s="192"/>
      <c r="LWU29" s="192"/>
      <c r="LWW29" s="192"/>
      <c r="LWY29" s="192"/>
      <c r="LXA29" s="192"/>
      <c r="LXC29" s="192"/>
      <c r="LXE29" s="192"/>
      <c r="LXG29" s="192"/>
      <c r="LXI29" s="192"/>
      <c r="LXK29" s="192"/>
      <c r="LXM29" s="192"/>
      <c r="LXO29" s="192"/>
      <c r="LXQ29" s="192"/>
      <c r="LXS29" s="192"/>
      <c r="LXU29" s="192"/>
      <c r="LXW29" s="192"/>
      <c r="LXY29" s="192"/>
      <c r="LYA29" s="192"/>
      <c r="LYC29" s="192"/>
      <c r="LYE29" s="192"/>
      <c r="LYG29" s="192"/>
      <c r="LYI29" s="192"/>
      <c r="LYK29" s="192"/>
      <c r="LYM29" s="192"/>
      <c r="LYO29" s="192"/>
      <c r="LYQ29" s="192"/>
      <c r="LYS29" s="192"/>
      <c r="LYU29" s="192"/>
      <c r="LYW29" s="192"/>
      <c r="LYY29" s="192"/>
      <c r="LZA29" s="192"/>
      <c r="LZC29" s="192"/>
      <c r="LZE29" s="192"/>
      <c r="LZG29" s="192"/>
      <c r="LZI29" s="192"/>
      <c r="LZK29" s="192"/>
      <c r="LZM29" s="192"/>
      <c r="LZO29" s="192"/>
      <c r="LZQ29" s="192"/>
      <c r="LZS29" s="192"/>
      <c r="LZU29" s="192"/>
      <c r="LZW29" s="192"/>
      <c r="LZY29" s="192"/>
      <c r="MAA29" s="192"/>
      <c r="MAC29" s="192"/>
      <c r="MAE29" s="192"/>
      <c r="MAG29" s="192"/>
      <c r="MAI29" s="192"/>
      <c r="MAK29" s="192"/>
      <c r="MAM29" s="192"/>
      <c r="MAO29" s="192"/>
      <c r="MAQ29" s="192"/>
      <c r="MAS29" s="192"/>
      <c r="MAU29" s="192"/>
      <c r="MAW29" s="192"/>
      <c r="MAY29" s="192"/>
      <c r="MBA29" s="192"/>
      <c r="MBC29" s="192"/>
      <c r="MBE29" s="192"/>
      <c r="MBG29" s="192"/>
      <c r="MBI29" s="192"/>
      <c r="MBK29" s="192"/>
      <c r="MBM29" s="192"/>
      <c r="MBO29" s="192"/>
      <c r="MBQ29" s="192"/>
      <c r="MBS29" s="192"/>
      <c r="MBU29" s="192"/>
      <c r="MBW29" s="192"/>
      <c r="MBY29" s="192"/>
      <c r="MCA29" s="192"/>
      <c r="MCC29" s="192"/>
      <c r="MCE29" s="192"/>
      <c r="MCG29" s="192"/>
      <c r="MCI29" s="192"/>
      <c r="MCK29" s="192"/>
      <c r="MCM29" s="192"/>
      <c r="MCO29" s="192"/>
      <c r="MCQ29" s="192"/>
      <c r="MCS29" s="192"/>
      <c r="MCU29" s="192"/>
      <c r="MCW29" s="192"/>
      <c r="MCY29" s="192"/>
      <c r="MDA29" s="192"/>
      <c r="MDC29" s="192"/>
      <c r="MDE29" s="192"/>
      <c r="MDG29" s="192"/>
      <c r="MDI29" s="192"/>
      <c r="MDK29" s="192"/>
      <c r="MDM29" s="192"/>
      <c r="MDO29" s="192"/>
      <c r="MDQ29" s="192"/>
      <c r="MDS29" s="192"/>
      <c r="MDU29" s="192"/>
      <c r="MDW29" s="192"/>
      <c r="MDY29" s="192"/>
      <c r="MEA29" s="192"/>
      <c r="MEC29" s="192"/>
      <c r="MEE29" s="192"/>
      <c r="MEG29" s="192"/>
      <c r="MEI29" s="192"/>
      <c r="MEK29" s="192"/>
      <c r="MEM29" s="192"/>
      <c r="MEO29" s="192"/>
      <c r="MEQ29" s="192"/>
      <c r="MES29" s="192"/>
      <c r="MEU29" s="192"/>
      <c r="MEW29" s="192"/>
      <c r="MEY29" s="192"/>
      <c r="MFA29" s="192"/>
      <c r="MFC29" s="192"/>
      <c r="MFE29" s="192"/>
      <c r="MFG29" s="192"/>
      <c r="MFI29" s="192"/>
      <c r="MFK29" s="192"/>
      <c r="MFM29" s="192"/>
      <c r="MFO29" s="192"/>
      <c r="MFQ29" s="192"/>
      <c r="MFS29" s="192"/>
      <c r="MFU29" s="192"/>
      <c r="MFW29" s="192"/>
      <c r="MFY29" s="192"/>
      <c r="MGA29" s="192"/>
      <c r="MGC29" s="192"/>
      <c r="MGE29" s="192"/>
      <c r="MGG29" s="192"/>
      <c r="MGI29" s="192"/>
      <c r="MGK29" s="192"/>
      <c r="MGM29" s="192"/>
      <c r="MGO29" s="192"/>
      <c r="MGQ29" s="192"/>
      <c r="MGS29" s="192"/>
      <c r="MGU29" s="192"/>
      <c r="MGW29" s="192"/>
      <c r="MGY29" s="192"/>
      <c r="MHA29" s="192"/>
      <c r="MHC29" s="192"/>
      <c r="MHE29" s="192"/>
      <c r="MHG29" s="192"/>
      <c r="MHI29" s="192"/>
      <c r="MHK29" s="192"/>
      <c r="MHM29" s="192"/>
      <c r="MHO29" s="192"/>
      <c r="MHQ29" s="192"/>
      <c r="MHS29" s="192"/>
      <c r="MHU29" s="192"/>
      <c r="MHW29" s="192"/>
      <c r="MHY29" s="192"/>
      <c r="MIA29" s="192"/>
      <c r="MIC29" s="192"/>
      <c r="MIE29" s="192"/>
      <c r="MIG29" s="192"/>
      <c r="MII29" s="192"/>
      <c r="MIK29" s="192"/>
      <c r="MIM29" s="192"/>
      <c r="MIO29" s="192"/>
      <c r="MIQ29" s="192"/>
      <c r="MIS29" s="192"/>
      <c r="MIU29" s="192"/>
      <c r="MIW29" s="192"/>
      <c r="MIY29" s="192"/>
      <c r="MJA29" s="192"/>
      <c r="MJC29" s="192"/>
      <c r="MJE29" s="192"/>
      <c r="MJG29" s="192"/>
      <c r="MJI29" s="192"/>
      <c r="MJK29" s="192"/>
      <c r="MJM29" s="192"/>
      <c r="MJO29" s="192"/>
      <c r="MJQ29" s="192"/>
      <c r="MJS29" s="192"/>
      <c r="MJU29" s="192"/>
      <c r="MJW29" s="192"/>
      <c r="MJY29" s="192"/>
      <c r="MKA29" s="192"/>
      <c r="MKC29" s="192"/>
      <c r="MKE29" s="192"/>
      <c r="MKG29" s="192"/>
      <c r="MKI29" s="192"/>
      <c r="MKK29" s="192"/>
      <c r="MKM29" s="192"/>
      <c r="MKO29" s="192"/>
      <c r="MKQ29" s="192"/>
      <c r="MKS29" s="192"/>
      <c r="MKU29" s="192"/>
      <c r="MKW29" s="192"/>
      <c r="MKY29" s="192"/>
      <c r="MLA29" s="192"/>
      <c r="MLC29" s="192"/>
      <c r="MLE29" s="192"/>
      <c r="MLG29" s="192"/>
      <c r="MLI29" s="192"/>
      <c r="MLK29" s="192"/>
      <c r="MLM29" s="192"/>
      <c r="MLO29" s="192"/>
      <c r="MLQ29" s="192"/>
      <c r="MLS29" s="192"/>
      <c r="MLU29" s="192"/>
      <c r="MLW29" s="192"/>
      <c r="MLY29" s="192"/>
      <c r="MMA29" s="192"/>
      <c r="MMC29" s="192"/>
      <c r="MME29" s="192"/>
      <c r="MMG29" s="192"/>
      <c r="MMI29" s="192"/>
      <c r="MMK29" s="192"/>
      <c r="MMM29" s="192"/>
      <c r="MMO29" s="192"/>
      <c r="MMQ29" s="192"/>
      <c r="MMS29" s="192"/>
      <c r="MMU29" s="192"/>
      <c r="MMW29" s="192"/>
      <c r="MMY29" s="192"/>
      <c r="MNA29" s="192"/>
      <c r="MNC29" s="192"/>
      <c r="MNE29" s="192"/>
      <c r="MNG29" s="192"/>
      <c r="MNI29" s="192"/>
      <c r="MNK29" s="192"/>
      <c r="MNM29" s="192"/>
      <c r="MNO29" s="192"/>
      <c r="MNQ29" s="192"/>
      <c r="MNS29" s="192"/>
      <c r="MNU29" s="192"/>
      <c r="MNW29" s="192"/>
      <c r="MNY29" s="192"/>
      <c r="MOA29" s="192"/>
      <c r="MOC29" s="192"/>
      <c r="MOE29" s="192"/>
      <c r="MOG29" s="192"/>
      <c r="MOI29" s="192"/>
      <c r="MOK29" s="192"/>
      <c r="MOM29" s="192"/>
      <c r="MOO29" s="192"/>
      <c r="MOQ29" s="192"/>
      <c r="MOS29" s="192"/>
      <c r="MOU29" s="192"/>
      <c r="MOW29" s="192"/>
      <c r="MOY29" s="192"/>
      <c r="MPA29" s="192"/>
      <c r="MPC29" s="192"/>
      <c r="MPE29" s="192"/>
      <c r="MPG29" s="192"/>
      <c r="MPI29" s="192"/>
      <c r="MPK29" s="192"/>
      <c r="MPM29" s="192"/>
      <c r="MPO29" s="192"/>
      <c r="MPQ29" s="192"/>
      <c r="MPS29" s="192"/>
      <c r="MPU29" s="192"/>
      <c r="MPW29" s="192"/>
      <c r="MPY29" s="192"/>
      <c r="MQA29" s="192"/>
      <c r="MQC29" s="192"/>
      <c r="MQE29" s="192"/>
      <c r="MQG29" s="192"/>
      <c r="MQI29" s="192"/>
      <c r="MQK29" s="192"/>
      <c r="MQM29" s="192"/>
      <c r="MQO29" s="192"/>
      <c r="MQQ29" s="192"/>
      <c r="MQS29" s="192"/>
      <c r="MQU29" s="192"/>
      <c r="MQW29" s="192"/>
      <c r="MQY29" s="192"/>
      <c r="MRA29" s="192"/>
      <c r="MRC29" s="192"/>
      <c r="MRE29" s="192"/>
      <c r="MRG29" s="192"/>
      <c r="MRI29" s="192"/>
      <c r="MRK29" s="192"/>
      <c r="MRM29" s="192"/>
      <c r="MRO29" s="192"/>
      <c r="MRQ29" s="192"/>
      <c r="MRS29" s="192"/>
      <c r="MRU29" s="192"/>
      <c r="MRW29" s="192"/>
      <c r="MRY29" s="192"/>
      <c r="MSA29" s="192"/>
      <c r="MSC29" s="192"/>
      <c r="MSE29" s="192"/>
      <c r="MSG29" s="192"/>
      <c r="MSI29" s="192"/>
      <c r="MSK29" s="192"/>
      <c r="MSM29" s="192"/>
      <c r="MSO29" s="192"/>
      <c r="MSQ29" s="192"/>
      <c r="MSS29" s="192"/>
      <c r="MSU29" s="192"/>
      <c r="MSW29" s="192"/>
      <c r="MSY29" s="192"/>
      <c r="MTA29" s="192"/>
      <c r="MTC29" s="192"/>
      <c r="MTE29" s="192"/>
      <c r="MTG29" s="192"/>
      <c r="MTI29" s="192"/>
      <c r="MTK29" s="192"/>
      <c r="MTM29" s="192"/>
      <c r="MTO29" s="192"/>
      <c r="MTQ29" s="192"/>
      <c r="MTS29" s="192"/>
      <c r="MTU29" s="192"/>
      <c r="MTW29" s="192"/>
      <c r="MTY29" s="192"/>
      <c r="MUA29" s="192"/>
      <c r="MUC29" s="192"/>
      <c r="MUE29" s="192"/>
      <c r="MUG29" s="192"/>
      <c r="MUI29" s="192"/>
      <c r="MUK29" s="192"/>
      <c r="MUM29" s="192"/>
      <c r="MUO29" s="192"/>
      <c r="MUQ29" s="192"/>
      <c r="MUS29" s="192"/>
      <c r="MUU29" s="192"/>
      <c r="MUW29" s="192"/>
      <c r="MUY29" s="192"/>
      <c r="MVA29" s="192"/>
      <c r="MVC29" s="192"/>
      <c r="MVE29" s="192"/>
      <c r="MVG29" s="192"/>
      <c r="MVI29" s="192"/>
      <c r="MVK29" s="192"/>
      <c r="MVM29" s="192"/>
      <c r="MVO29" s="192"/>
      <c r="MVQ29" s="192"/>
      <c r="MVS29" s="192"/>
      <c r="MVU29" s="192"/>
      <c r="MVW29" s="192"/>
      <c r="MVY29" s="192"/>
      <c r="MWA29" s="192"/>
      <c r="MWC29" s="192"/>
      <c r="MWE29" s="192"/>
      <c r="MWG29" s="192"/>
      <c r="MWI29" s="192"/>
      <c r="MWK29" s="192"/>
      <c r="MWM29" s="192"/>
      <c r="MWO29" s="192"/>
      <c r="MWQ29" s="192"/>
      <c r="MWS29" s="192"/>
      <c r="MWU29" s="192"/>
      <c r="MWW29" s="192"/>
      <c r="MWY29" s="192"/>
      <c r="MXA29" s="192"/>
      <c r="MXC29" s="192"/>
      <c r="MXE29" s="192"/>
      <c r="MXG29" s="192"/>
      <c r="MXI29" s="192"/>
      <c r="MXK29" s="192"/>
      <c r="MXM29" s="192"/>
      <c r="MXO29" s="192"/>
      <c r="MXQ29" s="192"/>
      <c r="MXS29" s="192"/>
      <c r="MXU29" s="192"/>
      <c r="MXW29" s="192"/>
      <c r="MXY29" s="192"/>
      <c r="MYA29" s="192"/>
      <c r="MYC29" s="192"/>
      <c r="MYE29" s="192"/>
      <c r="MYG29" s="192"/>
      <c r="MYI29" s="192"/>
      <c r="MYK29" s="192"/>
      <c r="MYM29" s="192"/>
      <c r="MYO29" s="192"/>
      <c r="MYQ29" s="192"/>
      <c r="MYS29" s="192"/>
      <c r="MYU29" s="192"/>
      <c r="MYW29" s="192"/>
      <c r="MYY29" s="192"/>
      <c r="MZA29" s="192"/>
      <c r="MZC29" s="192"/>
      <c r="MZE29" s="192"/>
      <c r="MZG29" s="192"/>
      <c r="MZI29" s="192"/>
      <c r="MZK29" s="192"/>
      <c r="MZM29" s="192"/>
      <c r="MZO29" s="192"/>
      <c r="MZQ29" s="192"/>
      <c r="MZS29" s="192"/>
      <c r="MZU29" s="192"/>
      <c r="MZW29" s="192"/>
      <c r="MZY29" s="192"/>
      <c r="NAA29" s="192"/>
      <c r="NAC29" s="192"/>
      <c r="NAE29" s="192"/>
      <c r="NAG29" s="192"/>
      <c r="NAI29" s="192"/>
      <c r="NAK29" s="192"/>
      <c r="NAM29" s="192"/>
      <c r="NAO29" s="192"/>
      <c r="NAQ29" s="192"/>
      <c r="NAS29" s="192"/>
      <c r="NAU29" s="192"/>
      <c r="NAW29" s="192"/>
      <c r="NAY29" s="192"/>
      <c r="NBA29" s="192"/>
      <c r="NBC29" s="192"/>
      <c r="NBE29" s="192"/>
      <c r="NBG29" s="192"/>
      <c r="NBI29" s="192"/>
      <c r="NBK29" s="192"/>
      <c r="NBM29" s="192"/>
      <c r="NBO29" s="192"/>
      <c r="NBQ29" s="192"/>
      <c r="NBS29" s="192"/>
      <c r="NBU29" s="192"/>
      <c r="NBW29" s="192"/>
      <c r="NBY29" s="192"/>
      <c r="NCA29" s="192"/>
      <c r="NCC29" s="192"/>
      <c r="NCE29" s="192"/>
      <c r="NCG29" s="192"/>
      <c r="NCI29" s="192"/>
      <c r="NCK29" s="192"/>
      <c r="NCM29" s="192"/>
      <c r="NCO29" s="192"/>
      <c r="NCQ29" s="192"/>
      <c r="NCS29" s="192"/>
      <c r="NCU29" s="192"/>
      <c r="NCW29" s="192"/>
      <c r="NCY29" s="192"/>
      <c r="NDA29" s="192"/>
      <c r="NDC29" s="192"/>
      <c r="NDE29" s="192"/>
      <c r="NDG29" s="192"/>
      <c r="NDI29" s="192"/>
      <c r="NDK29" s="192"/>
      <c r="NDM29" s="192"/>
      <c r="NDO29" s="192"/>
      <c r="NDQ29" s="192"/>
      <c r="NDS29" s="192"/>
      <c r="NDU29" s="192"/>
      <c r="NDW29" s="192"/>
      <c r="NDY29" s="192"/>
      <c r="NEA29" s="192"/>
      <c r="NEC29" s="192"/>
      <c r="NEE29" s="192"/>
      <c r="NEG29" s="192"/>
      <c r="NEI29" s="192"/>
      <c r="NEK29" s="192"/>
      <c r="NEM29" s="192"/>
      <c r="NEO29" s="192"/>
      <c r="NEQ29" s="192"/>
      <c r="NES29" s="192"/>
      <c r="NEU29" s="192"/>
      <c r="NEW29" s="192"/>
      <c r="NEY29" s="192"/>
      <c r="NFA29" s="192"/>
      <c r="NFC29" s="192"/>
      <c r="NFE29" s="192"/>
      <c r="NFG29" s="192"/>
      <c r="NFI29" s="192"/>
      <c r="NFK29" s="192"/>
      <c r="NFM29" s="192"/>
      <c r="NFO29" s="192"/>
      <c r="NFQ29" s="192"/>
      <c r="NFS29" s="192"/>
      <c r="NFU29" s="192"/>
      <c r="NFW29" s="192"/>
      <c r="NFY29" s="192"/>
      <c r="NGA29" s="192"/>
      <c r="NGC29" s="192"/>
      <c r="NGE29" s="192"/>
      <c r="NGG29" s="192"/>
      <c r="NGI29" s="192"/>
      <c r="NGK29" s="192"/>
      <c r="NGM29" s="192"/>
      <c r="NGO29" s="192"/>
      <c r="NGQ29" s="192"/>
      <c r="NGS29" s="192"/>
      <c r="NGU29" s="192"/>
      <c r="NGW29" s="192"/>
      <c r="NGY29" s="192"/>
      <c r="NHA29" s="192"/>
      <c r="NHC29" s="192"/>
      <c r="NHE29" s="192"/>
      <c r="NHG29" s="192"/>
      <c r="NHI29" s="192"/>
      <c r="NHK29" s="192"/>
      <c r="NHM29" s="192"/>
      <c r="NHO29" s="192"/>
      <c r="NHQ29" s="192"/>
      <c r="NHS29" s="192"/>
      <c r="NHU29" s="192"/>
      <c r="NHW29" s="192"/>
      <c r="NHY29" s="192"/>
      <c r="NIA29" s="192"/>
      <c r="NIC29" s="192"/>
      <c r="NIE29" s="192"/>
      <c r="NIG29" s="192"/>
      <c r="NII29" s="192"/>
      <c r="NIK29" s="192"/>
      <c r="NIM29" s="192"/>
      <c r="NIO29" s="192"/>
      <c r="NIQ29" s="192"/>
      <c r="NIS29" s="192"/>
      <c r="NIU29" s="192"/>
      <c r="NIW29" s="192"/>
      <c r="NIY29" s="192"/>
      <c r="NJA29" s="192"/>
      <c r="NJC29" s="192"/>
      <c r="NJE29" s="192"/>
      <c r="NJG29" s="192"/>
      <c r="NJI29" s="192"/>
      <c r="NJK29" s="192"/>
      <c r="NJM29" s="192"/>
      <c r="NJO29" s="192"/>
      <c r="NJQ29" s="192"/>
      <c r="NJS29" s="192"/>
      <c r="NJU29" s="192"/>
      <c r="NJW29" s="192"/>
      <c r="NJY29" s="192"/>
      <c r="NKA29" s="192"/>
      <c r="NKC29" s="192"/>
      <c r="NKE29" s="192"/>
      <c r="NKG29" s="192"/>
      <c r="NKI29" s="192"/>
      <c r="NKK29" s="192"/>
      <c r="NKM29" s="192"/>
      <c r="NKO29" s="192"/>
      <c r="NKQ29" s="192"/>
      <c r="NKS29" s="192"/>
      <c r="NKU29" s="192"/>
      <c r="NKW29" s="192"/>
      <c r="NKY29" s="192"/>
      <c r="NLA29" s="192"/>
      <c r="NLC29" s="192"/>
      <c r="NLE29" s="192"/>
      <c r="NLG29" s="192"/>
      <c r="NLI29" s="192"/>
      <c r="NLK29" s="192"/>
      <c r="NLM29" s="192"/>
      <c r="NLO29" s="192"/>
      <c r="NLQ29" s="192"/>
      <c r="NLS29" s="192"/>
      <c r="NLU29" s="192"/>
      <c r="NLW29" s="192"/>
      <c r="NLY29" s="192"/>
      <c r="NMA29" s="192"/>
      <c r="NMC29" s="192"/>
      <c r="NME29" s="192"/>
      <c r="NMG29" s="192"/>
      <c r="NMI29" s="192"/>
      <c r="NMK29" s="192"/>
      <c r="NMM29" s="192"/>
      <c r="NMO29" s="192"/>
      <c r="NMQ29" s="192"/>
      <c r="NMS29" s="192"/>
      <c r="NMU29" s="192"/>
      <c r="NMW29" s="192"/>
      <c r="NMY29" s="192"/>
      <c r="NNA29" s="192"/>
      <c r="NNC29" s="192"/>
      <c r="NNE29" s="192"/>
      <c r="NNG29" s="192"/>
      <c r="NNI29" s="192"/>
      <c r="NNK29" s="192"/>
      <c r="NNM29" s="192"/>
      <c r="NNO29" s="192"/>
      <c r="NNQ29" s="192"/>
      <c r="NNS29" s="192"/>
      <c r="NNU29" s="192"/>
      <c r="NNW29" s="192"/>
      <c r="NNY29" s="192"/>
      <c r="NOA29" s="192"/>
      <c r="NOC29" s="192"/>
      <c r="NOE29" s="192"/>
      <c r="NOG29" s="192"/>
      <c r="NOI29" s="192"/>
      <c r="NOK29" s="192"/>
      <c r="NOM29" s="192"/>
      <c r="NOO29" s="192"/>
      <c r="NOQ29" s="192"/>
      <c r="NOS29" s="192"/>
      <c r="NOU29" s="192"/>
      <c r="NOW29" s="192"/>
      <c r="NOY29" s="192"/>
      <c r="NPA29" s="192"/>
      <c r="NPC29" s="192"/>
      <c r="NPE29" s="192"/>
      <c r="NPG29" s="192"/>
      <c r="NPI29" s="192"/>
      <c r="NPK29" s="192"/>
      <c r="NPM29" s="192"/>
      <c r="NPO29" s="192"/>
      <c r="NPQ29" s="192"/>
      <c r="NPS29" s="192"/>
      <c r="NPU29" s="192"/>
      <c r="NPW29" s="192"/>
      <c r="NPY29" s="192"/>
      <c r="NQA29" s="192"/>
      <c r="NQC29" s="192"/>
      <c r="NQE29" s="192"/>
      <c r="NQG29" s="192"/>
      <c r="NQI29" s="192"/>
      <c r="NQK29" s="192"/>
      <c r="NQM29" s="192"/>
      <c r="NQO29" s="192"/>
      <c r="NQQ29" s="192"/>
      <c r="NQS29" s="192"/>
      <c r="NQU29" s="192"/>
      <c r="NQW29" s="192"/>
      <c r="NQY29" s="192"/>
      <c r="NRA29" s="192"/>
      <c r="NRC29" s="192"/>
      <c r="NRE29" s="192"/>
      <c r="NRG29" s="192"/>
      <c r="NRI29" s="192"/>
      <c r="NRK29" s="192"/>
      <c r="NRM29" s="192"/>
      <c r="NRO29" s="192"/>
      <c r="NRQ29" s="192"/>
      <c r="NRS29" s="192"/>
      <c r="NRU29" s="192"/>
      <c r="NRW29" s="192"/>
      <c r="NRY29" s="192"/>
      <c r="NSA29" s="192"/>
      <c r="NSC29" s="192"/>
      <c r="NSE29" s="192"/>
      <c r="NSG29" s="192"/>
      <c r="NSI29" s="192"/>
      <c r="NSK29" s="192"/>
      <c r="NSM29" s="192"/>
      <c r="NSO29" s="192"/>
      <c r="NSQ29" s="192"/>
      <c r="NSS29" s="192"/>
      <c r="NSU29" s="192"/>
      <c r="NSW29" s="192"/>
      <c r="NSY29" s="192"/>
      <c r="NTA29" s="192"/>
      <c r="NTC29" s="192"/>
      <c r="NTE29" s="192"/>
      <c r="NTG29" s="192"/>
      <c r="NTI29" s="192"/>
      <c r="NTK29" s="192"/>
      <c r="NTM29" s="192"/>
      <c r="NTO29" s="192"/>
      <c r="NTQ29" s="192"/>
      <c r="NTS29" s="192"/>
      <c r="NTU29" s="192"/>
      <c r="NTW29" s="192"/>
      <c r="NTY29" s="192"/>
      <c r="NUA29" s="192"/>
      <c r="NUC29" s="192"/>
      <c r="NUE29" s="192"/>
      <c r="NUG29" s="192"/>
      <c r="NUI29" s="192"/>
      <c r="NUK29" s="192"/>
      <c r="NUM29" s="192"/>
      <c r="NUO29" s="192"/>
      <c r="NUQ29" s="192"/>
      <c r="NUS29" s="192"/>
      <c r="NUU29" s="192"/>
      <c r="NUW29" s="192"/>
      <c r="NUY29" s="192"/>
      <c r="NVA29" s="192"/>
      <c r="NVC29" s="192"/>
      <c r="NVE29" s="192"/>
      <c r="NVG29" s="192"/>
      <c r="NVI29" s="192"/>
      <c r="NVK29" s="192"/>
      <c r="NVM29" s="192"/>
      <c r="NVO29" s="192"/>
      <c r="NVQ29" s="192"/>
      <c r="NVS29" s="192"/>
      <c r="NVU29" s="192"/>
      <c r="NVW29" s="192"/>
      <c r="NVY29" s="192"/>
      <c r="NWA29" s="192"/>
      <c r="NWC29" s="192"/>
      <c r="NWE29" s="192"/>
      <c r="NWG29" s="192"/>
      <c r="NWI29" s="192"/>
      <c r="NWK29" s="192"/>
      <c r="NWM29" s="192"/>
      <c r="NWO29" s="192"/>
      <c r="NWQ29" s="192"/>
      <c r="NWS29" s="192"/>
      <c r="NWU29" s="192"/>
      <c r="NWW29" s="192"/>
      <c r="NWY29" s="192"/>
      <c r="NXA29" s="192"/>
      <c r="NXC29" s="192"/>
      <c r="NXE29" s="192"/>
      <c r="NXG29" s="192"/>
      <c r="NXI29" s="192"/>
      <c r="NXK29" s="192"/>
      <c r="NXM29" s="192"/>
      <c r="NXO29" s="192"/>
      <c r="NXQ29" s="192"/>
      <c r="NXS29" s="192"/>
      <c r="NXU29" s="192"/>
      <c r="NXW29" s="192"/>
      <c r="NXY29" s="192"/>
      <c r="NYA29" s="192"/>
      <c r="NYC29" s="192"/>
      <c r="NYE29" s="192"/>
      <c r="NYG29" s="192"/>
      <c r="NYI29" s="192"/>
      <c r="NYK29" s="192"/>
      <c r="NYM29" s="192"/>
      <c r="NYO29" s="192"/>
      <c r="NYQ29" s="192"/>
      <c r="NYS29" s="192"/>
      <c r="NYU29" s="192"/>
      <c r="NYW29" s="192"/>
      <c r="NYY29" s="192"/>
      <c r="NZA29" s="192"/>
      <c r="NZC29" s="192"/>
      <c r="NZE29" s="192"/>
      <c r="NZG29" s="192"/>
      <c r="NZI29" s="192"/>
      <c r="NZK29" s="192"/>
      <c r="NZM29" s="192"/>
      <c r="NZO29" s="192"/>
      <c r="NZQ29" s="192"/>
      <c r="NZS29" s="192"/>
      <c r="NZU29" s="192"/>
      <c r="NZW29" s="192"/>
      <c r="NZY29" s="192"/>
      <c r="OAA29" s="192"/>
      <c r="OAC29" s="192"/>
      <c r="OAE29" s="192"/>
      <c r="OAG29" s="192"/>
      <c r="OAI29" s="192"/>
      <c r="OAK29" s="192"/>
      <c r="OAM29" s="192"/>
      <c r="OAO29" s="192"/>
      <c r="OAQ29" s="192"/>
      <c r="OAS29" s="192"/>
      <c r="OAU29" s="192"/>
      <c r="OAW29" s="192"/>
      <c r="OAY29" s="192"/>
      <c r="OBA29" s="192"/>
      <c r="OBC29" s="192"/>
      <c r="OBE29" s="192"/>
      <c r="OBG29" s="192"/>
      <c r="OBI29" s="192"/>
      <c r="OBK29" s="192"/>
      <c r="OBM29" s="192"/>
      <c r="OBO29" s="192"/>
      <c r="OBQ29" s="192"/>
      <c r="OBS29" s="192"/>
      <c r="OBU29" s="192"/>
      <c r="OBW29" s="192"/>
      <c r="OBY29" s="192"/>
      <c r="OCA29" s="192"/>
      <c r="OCC29" s="192"/>
      <c r="OCE29" s="192"/>
      <c r="OCG29" s="192"/>
      <c r="OCI29" s="192"/>
      <c r="OCK29" s="192"/>
      <c r="OCM29" s="192"/>
      <c r="OCO29" s="192"/>
      <c r="OCQ29" s="192"/>
      <c r="OCS29" s="192"/>
      <c r="OCU29" s="192"/>
      <c r="OCW29" s="192"/>
      <c r="OCY29" s="192"/>
      <c r="ODA29" s="192"/>
      <c r="ODC29" s="192"/>
      <c r="ODE29" s="192"/>
      <c r="ODG29" s="192"/>
      <c r="ODI29" s="192"/>
      <c r="ODK29" s="192"/>
      <c r="ODM29" s="192"/>
      <c r="ODO29" s="192"/>
      <c r="ODQ29" s="192"/>
      <c r="ODS29" s="192"/>
      <c r="ODU29" s="192"/>
      <c r="ODW29" s="192"/>
      <c r="ODY29" s="192"/>
      <c r="OEA29" s="192"/>
      <c r="OEC29" s="192"/>
      <c r="OEE29" s="192"/>
      <c r="OEG29" s="192"/>
      <c r="OEI29" s="192"/>
      <c r="OEK29" s="192"/>
      <c r="OEM29" s="192"/>
      <c r="OEO29" s="192"/>
      <c r="OEQ29" s="192"/>
      <c r="OES29" s="192"/>
      <c r="OEU29" s="192"/>
      <c r="OEW29" s="192"/>
      <c r="OEY29" s="192"/>
      <c r="OFA29" s="192"/>
      <c r="OFC29" s="192"/>
      <c r="OFE29" s="192"/>
      <c r="OFG29" s="192"/>
      <c r="OFI29" s="192"/>
      <c r="OFK29" s="192"/>
      <c r="OFM29" s="192"/>
      <c r="OFO29" s="192"/>
      <c r="OFQ29" s="192"/>
      <c r="OFS29" s="192"/>
      <c r="OFU29" s="192"/>
      <c r="OFW29" s="192"/>
      <c r="OFY29" s="192"/>
      <c r="OGA29" s="192"/>
      <c r="OGC29" s="192"/>
      <c r="OGE29" s="192"/>
      <c r="OGG29" s="192"/>
      <c r="OGI29" s="192"/>
      <c r="OGK29" s="192"/>
      <c r="OGM29" s="192"/>
      <c r="OGO29" s="192"/>
      <c r="OGQ29" s="192"/>
      <c r="OGS29" s="192"/>
      <c r="OGU29" s="192"/>
      <c r="OGW29" s="192"/>
      <c r="OGY29" s="192"/>
      <c r="OHA29" s="192"/>
      <c r="OHC29" s="192"/>
      <c r="OHE29" s="192"/>
      <c r="OHG29" s="192"/>
      <c r="OHI29" s="192"/>
      <c r="OHK29" s="192"/>
      <c r="OHM29" s="192"/>
      <c r="OHO29" s="192"/>
      <c r="OHQ29" s="192"/>
      <c r="OHS29" s="192"/>
      <c r="OHU29" s="192"/>
      <c r="OHW29" s="192"/>
      <c r="OHY29" s="192"/>
      <c r="OIA29" s="192"/>
      <c r="OIC29" s="192"/>
      <c r="OIE29" s="192"/>
      <c r="OIG29" s="192"/>
      <c r="OII29" s="192"/>
      <c r="OIK29" s="192"/>
      <c r="OIM29" s="192"/>
      <c r="OIO29" s="192"/>
      <c r="OIQ29" s="192"/>
      <c r="OIS29" s="192"/>
      <c r="OIU29" s="192"/>
      <c r="OIW29" s="192"/>
      <c r="OIY29" s="192"/>
      <c r="OJA29" s="192"/>
      <c r="OJC29" s="192"/>
      <c r="OJE29" s="192"/>
      <c r="OJG29" s="192"/>
      <c r="OJI29" s="192"/>
      <c r="OJK29" s="192"/>
      <c r="OJM29" s="192"/>
      <c r="OJO29" s="192"/>
      <c r="OJQ29" s="192"/>
      <c r="OJS29" s="192"/>
      <c r="OJU29" s="192"/>
      <c r="OJW29" s="192"/>
      <c r="OJY29" s="192"/>
      <c r="OKA29" s="192"/>
      <c r="OKC29" s="192"/>
      <c r="OKE29" s="192"/>
      <c r="OKG29" s="192"/>
      <c r="OKI29" s="192"/>
      <c r="OKK29" s="192"/>
      <c r="OKM29" s="192"/>
      <c r="OKO29" s="192"/>
      <c r="OKQ29" s="192"/>
      <c r="OKS29" s="192"/>
      <c r="OKU29" s="192"/>
      <c r="OKW29" s="192"/>
      <c r="OKY29" s="192"/>
      <c r="OLA29" s="192"/>
      <c r="OLC29" s="192"/>
      <c r="OLE29" s="192"/>
      <c r="OLG29" s="192"/>
      <c r="OLI29" s="192"/>
      <c r="OLK29" s="192"/>
      <c r="OLM29" s="192"/>
      <c r="OLO29" s="192"/>
      <c r="OLQ29" s="192"/>
      <c r="OLS29" s="192"/>
      <c r="OLU29" s="192"/>
      <c r="OLW29" s="192"/>
      <c r="OLY29" s="192"/>
      <c r="OMA29" s="192"/>
      <c r="OMC29" s="192"/>
      <c r="OME29" s="192"/>
      <c r="OMG29" s="192"/>
      <c r="OMI29" s="192"/>
      <c r="OMK29" s="192"/>
      <c r="OMM29" s="192"/>
      <c r="OMO29" s="192"/>
      <c r="OMQ29" s="192"/>
      <c r="OMS29" s="192"/>
      <c r="OMU29" s="192"/>
      <c r="OMW29" s="192"/>
      <c r="OMY29" s="192"/>
      <c r="ONA29" s="192"/>
      <c r="ONC29" s="192"/>
      <c r="ONE29" s="192"/>
      <c r="ONG29" s="192"/>
      <c r="ONI29" s="192"/>
      <c r="ONK29" s="192"/>
      <c r="ONM29" s="192"/>
      <c r="ONO29" s="192"/>
      <c r="ONQ29" s="192"/>
      <c r="ONS29" s="192"/>
      <c r="ONU29" s="192"/>
      <c r="ONW29" s="192"/>
      <c r="ONY29" s="192"/>
      <c r="OOA29" s="192"/>
      <c r="OOC29" s="192"/>
      <c r="OOE29" s="192"/>
      <c r="OOG29" s="192"/>
      <c r="OOI29" s="192"/>
      <c r="OOK29" s="192"/>
      <c r="OOM29" s="192"/>
      <c r="OOO29" s="192"/>
      <c r="OOQ29" s="192"/>
      <c r="OOS29" s="192"/>
      <c r="OOU29" s="192"/>
      <c r="OOW29" s="192"/>
      <c r="OOY29" s="192"/>
      <c r="OPA29" s="192"/>
      <c r="OPC29" s="192"/>
      <c r="OPE29" s="192"/>
      <c r="OPG29" s="192"/>
      <c r="OPI29" s="192"/>
      <c r="OPK29" s="192"/>
      <c r="OPM29" s="192"/>
      <c r="OPO29" s="192"/>
      <c r="OPQ29" s="192"/>
      <c r="OPS29" s="192"/>
      <c r="OPU29" s="192"/>
      <c r="OPW29" s="192"/>
      <c r="OPY29" s="192"/>
      <c r="OQA29" s="192"/>
      <c r="OQC29" s="192"/>
      <c r="OQE29" s="192"/>
      <c r="OQG29" s="192"/>
      <c r="OQI29" s="192"/>
      <c r="OQK29" s="192"/>
      <c r="OQM29" s="192"/>
      <c r="OQO29" s="192"/>
      <c r="OQQ29" s="192"/>
      <c r="OQS29" s="192"/>
      <c r="OQU29" s="192"/>
      <c r="OQW29" s="192"/>
      <c r="OQY29" s="192"/>
      <c r="ORA29" s="192"/>
      <c r="ORC29" s="192"/>
      <c r="ORE29" s="192"/>
      <c r="ORG29" s="192"/>
      <c r="ORI29" s="192"/>
      <c r="ORK29" s="192"/>
      <c r="ORM29" s="192"/>
      <c r="ORO29" s="192"/>
      <c r="ORQ29" s="192"/>
      <c r="ORS29" s="192"/>
      <c r="ORU29" s="192"/>
      <c r="ORW29" s="192"/>
      <c r="ORY29" s="192"/>
      <c r="OSA29" s="192"/>
      <c r="OSC29" s="192"/>
      <c r="OSE29" s="192"/>
      <c r="OSG29" s="192"/>
      <c r="OSI29" s="192"/>
      <c r="OSK29" s="192"/>
      <c r="OSM29" s="192"/>
      <c r="OSO29" s="192"/>
      <c r="OSQ29" s="192"/>
      <c r="OSS29" s="192"/>
      <c r="OSU29" s="192"/>
      <c r="OSW29" s="192"/>
      <c r="OSY29" s="192"/>
      <c r="OTA29" s="192"/>
      <c r="OTC29" s="192"/>
      <c r="OTE29" s="192"/>
      <c r="OTG29" s="192"/>
      <c r="OTI29" s="192"/>
      <c r="OTK29" s="192"/>
      <c r="OTM29" s="192"/>
      <c r="OTO29" s="192"/>
      <c r="OTQ29" s="192"/>
      <c r="OTS29" s="192"/>
      <c r="OTU29" s="192"/>
      <c r="OTW29" s="192"/>
      <c r="OTY29" s="192"/>
      <c r="OUA29" s="192"/>
      <c r="OUC29" s="192"/>
      <c r="OUE29" s="192"/>
      <c r="OUG29" s="192"/>
      <c r="OUI29" s="192"/>
      <c r="OUK29" s="192"/>
      <c r="OUM29" s="192"/>
      <c r="OUO29" s="192"/>
      <c r="OUQ29" s="192"/>
      <c r="OUS29" s="192"/>
      <c r="OUU29" s="192"/>
      <c r="OUW29" s="192"/>
      <c r="OUY29" s="192"/>
      <c r="OVA29" s="192"/>
      <c r="OVC29" s="192"/>
      <c r="OVE29" s="192"/>
      <c r="OVG29" s="192"/>
      <c r="OVI29" s="192"/>
      <c r="OVK29" s="192"/>
      <c r="OVM29" s="192"/>
      <c r="OVO29" s="192"/>
      <c r="OVQ29" s="192"/>
      <c r="OVS29" s="192"/>
      <c r="OVU29" s="192"/>
      <c r="OVW29" s="192"/>
      <c r="OVY29" s="192"/>
      <c r="OWA29" s="192"/>
      <c r="OWC29" s="192"/>
      <c r="OWE29" s="192"/>
      <c r="OWG29" s="192"/>
      <c r="OWI29" s="192"/>
      <c r="OWK29" s="192"/>
      <c r="OWM29" s="192"/>
      <c r="OWO29" s="192"/>
      <c r="OWQ29" s="192"/>
      <c r="OWS29" s="192"/>
      <c r="OWU29" s="192"/>
      <c r="OWW29" s="192"/>
      <c r="OWY29" s="192"/>
      <c r="OXA29" s="192"/>
      <c r="OXC29" s="192"/>
      <c r="OXE29" s="192"/>
      <c r="OXG29" s="192"/>
      <c r="OXI29" s="192"/>
      <c r="OXK29" s="192"/>
      <c r="OXM29" s="192"/>
      <c r="OXO29" s="192"/>
      <c r="OXQ29" s="192"/>
      <c r="OXS29" s="192"/>
      <c r="OXU29" s="192"/>
      <c r="OXW29" s="192"/>
      <c r="OXY29" s="192"/>
      <c r="OYA29" s="192"/>
      <c r="OYC29" s="192"/>
      <c r="OYE29" s="192"/>
      <c r="OYG29" s="192"/>
      <c r="OYI29" s="192"/>
      <c r="OYK29" s="192"/>
      <c r="OYM29" s="192"/>
      <c r="OYO29" s="192"/>
      <c r="OYQ29" s="192"/>
      <c r="OYS29" s="192"/>
      <c r="OYU29" s="192"/>
      <c r="OYW29" s="192"/>
      <c r="OYY29" s="192"/>
      <c r="OZA29" s="192"/>
      <c r="OZC29" s="192"/>
      <c r="OZE29" s="192"/>
      <c r="OZG29" s="192"/>
      <c r="OZI29" s="192"/>
      <c r="OZK29" s="192"/>
      <c r="OZM29" s="192"/>
      <c r="OZO29" s="192"/>
      <c r="OZQ29" s="192"/>
      <c r="OZS29" s="192"/>
      <c r="OZU29" s="192"/>
      <c r="OZW29" s="192"/>
      <c r="OZY29" s="192"/>
      <c r="PAA29" s="192"/>
      <c r="PAC29" s="192"/>
      <c r="PAE29" s="192"/>
      <c r="PAG29" s="192"/>
      <c r="PAI29" s="192"/>
      <c r="PAK29" s="192"/>
      <c r="PAM29" s="192"/>
      <c r="PAO29" s="192"/>
      <c r="PAQ29" s="192"/>
      <c r="PAS29" s="192"/>
      <c r="PAU29" s="192"/>
      <c r="PAW29" s="192"/>
      <c r="PAY29" s="192"/>
      <c r="PBA29" s="192"/>
      <c r="PBC29" s="192"/>
      <c r="PBE29" s="192"/>
      <c r="PBG29" s="192"/>
      <c r="PBI29" s="192"/>
      <c r="PBK29" s="192"/>
      <c r="PBM29" s="192"/>
      <c r="PBO29" s="192"/>
      <c r="PBQ29" s="192"/>
      <c r="PBS29" s="192"/>
      <c r="PBU29" s="192"/>
      <c r="PBW29" s="192"/>
      <c r="PBY29" s="192"/>
      <c r="PCA29" s="192"/>
      <c r="PCC29" s="192"/>
      <c r="PCE29" s="192"/>
      <c r="PCG29" s="192"/>
      <c r="PCI29" s="192"/>
      <c r="PCK29" s="192"/>
      <c r="PCM29" s="192"/>
      <c r="PCO29" s="192"/>
      <c r="PCQ29" s="192"/>
      <c r="PCS29" s="192"/>
      <c r="PCU29" s="192"/>
      <c r="PCW29" s="192"/>
      <c r="PCY29" s="192"/>
      <c r="PDA29" s="192"/>
      <c r="PDC29" s="192"/>
      <c r="PDE29" s="192"/>
      <c r="PDG29" s="192"/>
      <c r="PDI29" s="192"/>
      <c r="PDK29" s="192"/>
      <c r="PDM29" s="192"/>
      <c r="PDO29" s="192"/>
      <c r="PDQ29" s="192"/>
      <c r="PDS29" s="192"/>
      <c r="PDU29" s="192"/>
      <c r="PDW29" s="192"/>
      <c r="PDY29" s="192"/>
      <c r="PEA29" s="192"/>
      <c r="PEC29" s="192"/>
      <c r="PEE29" s="192"/>
      <c r="PEG29" s="192"/>
      <c r="PEI29" s="192"/>
      <c r="PEK29" s="192"/>
      <c r="PEM29" s="192"/>
      <c r="PEO29" s="192"/>
      <c r="PEQ29" s="192"/>
      <c r="PES29" s="192"/>
      <c r="PEU29" s="192"/>
      <c r="PEW29" s="192"/>
      <c r="PEY29" s="192"/>
      <c r="PFA29" s="192"/>
      <c r="PFC29" s="192"/>
      <c r="PFE29" s="192"/>
      <c r="PFG29" s="192"/>
      <c r="PFI29" s="192"/>
      <c r="PFK29" s="192"/>
      <c r="PFM29" s="192"/>
      <c r="PFO29" s="192"/>
      <c r="PFQ29" s="192"/>
      <c r="PFS29" s="192"/>
      <c r="PFU29" s="192"/>
      <c r="PFW29" s="192"/>
      <c r="PFY29" s="192"/>
      <c r="PGA29" s="192"/>
      <c r="PGC29" s="192"/>
      <c r="PGE29" s="192"/>
      <c r="PGG29" s="192"/>
      <c r="PGI29" s="192"/>
      <c r="PGK29" s="192"/>
      <c r="PGM29" s="192"/>
      <c r="PGO29" s="192"/>
      <c r="PGQ29" s="192"/>
      <c r="PGS29" s="192"/>
      <c r="PGU29" s="192"/>
      <c r="PGW29" s="192"/>
      <c r="PGY29" s="192"/>
      <c r="PHA29" s="192"/>
      <c r="PHC29" s="192"/>
      <c r="PHE29" s="192"/>
      <c r="PHG29" s="192"/>
      <c r="PHI29" s="192"/>
      <c r="PHK29" s="192"/>
      <c r="PHM29" s="192"/>
      <c r="PHO29" s="192"/>
      <c r="PHQ29" s="192"/>
      <c r="PHS29" s="192"/>
      <c r="PHU29" s="192"/>
      <c r="PHW29" s="192"/>
      <c r="PHY29" s="192"/>
      <c r="PIA29" s="192"/>
      <c r="PIC29" s="192"/>
      <c r="PIE29" s="192"/>
      <c r="PIG29" s="192"/>
      <c r="PII29" s="192"/>
      <c r="PIK29" s="192"/>
      <c r="PIM29" s="192"/>
      <c r="PIO29" s="192"/>
      <c r="PIQ29" s="192"/>
      <c r="PIS29" s="192"/>
      <c r="PIU29" s="192"/>
      <c r="PIW29" s="192"/>
      <c r="PIY29" s="192"/>
      <c r="PJA29" s="192"/>
      <c r="PJC29" s="192"/>
      <c r="PJE29" s="192"/>
      <c r="PJG29" s="192"/>
      <c r="PJI29" s="192"/>
      <c r="PJK29" s="192"/>
      <c r="PJM29" s="192"/>
      <c r="PJO29" s="192"/>
      <c r="PJQ29" s="192"/>
      <c r="PJS29" s="192"/>
      <c r="PJU29" s="192"/>
      <c r="PJW29" s="192"/>
      <c r="PJY29" s="192"/>
      <c r="PKA29" s="192"/>
      <c r="PKC29" s="192"/>
      <c r="PKE29" s="192"/>
      <c r="PKG29" s="192"/>
      <c r="PKI29" s="192"/>
      <c r="PKK29" s="192"/>
      <c r="PKM29" s="192"/>
      <c r="PKO29" s="192"/>
      <c r="PKQ29" s="192"/>
      <c r="PKS29" s="192"/>
      <c r="PKU29" s="192"/>
      <c r="PKW29" s="192"/>
      <c r="PKY29" s="192"/>
      <c r="PLA29" s="192"/>
      <c r="PLC29" s="192"/>
      <c r="PLE29" s="192"/>
      <c r="PLG29" s="192"/>
      <c r="PLI29" s="192"/>
      <c r="PLK29" s="192"/>
      <c r="PLM29" s="192"/>
      <c r="PLO29" s="192"/>
      <c r="PLQ29" s="192"/>
      <c r="PLS29" s="192"/>
      <c r="PLU29" s="192"/>
      <c r="PLW29" s="192"/>
      <c r="PLY29" s="192"/>
      <c r="PMA29" s="192"/>
      <c r="PMC29" s="192"/>
      <c r="PME29" s="192"/>
      <c r="PMG29" s="192"/>
      <c r="PMI29" s="192"/>
      <c r="PMK29" s="192"/>
      <c r="PMM29" s="192"/>
      <c r="PMO29" s="192"/>
      <c r="PMQ29" s="192"/>
      <c r="PMS29" s="192"/>
      <c r="PMU29" s="192"/>
      <c r="PMW29" s="192"/>
      <c r="PMY29" s="192"/>
      <c r="PNA29" s="192"/>
      <c r="PNC29" s="192"/>
      <c r="PNE29" s="192"/>
      <c r="PNG29" s="192"/>
      <c r="PNI29" s="192"/>
      <c r="PNK29" s="192"/>
      <c r="PNM29" s="192"/>
      <c r="PNO29" s="192"/>
      <c r="PNQ29" s="192"/>
      <c r="PNS29" s="192"/>
      <c r="PNU29" s="192"/>
      <c r="PNW29" s="192"/>
      <c r="PNY29" s="192"/>
      <c r="POA29" s="192"/>
      <c r="POC29" s="192"/>
      <c r="POE29" s="192"/>
      <c r="POG29" s="192"/>
      <c r="POI29" s="192"/>
      <c r="POK29" s="192"/>
      <c r="POM29" s="192"/>
      <c r="POO29" s="192"/>
      <c r="POQ29" s="192"/>
      <c r="POS29" s="192"/>
      <c r="POU29" s="192"/>
      <c r="POW29" s="192"/>
      <c r="POY29" s="192"/>
      <c r="PPA29" s="192"/>
      <c r="PPC29" s="192"/>
      <c r="PPE29" s="192"/>
      <c r="PPG29" s="192"/>
      <c r="PPI29" s="192"/>
      <c r="PPK29" s="192"/>
      <c r="PPM29" s="192"/>
      <c r="PPO29" s="192"/>
      <c r="PPQ29" s="192"/>
      <c r="PPS29" s="192"/>
      <c r="PPU29" s="192"/>
      <c r="PPW29" s="192"/>
      <c r="PPY29" s="192"/>
      <c r="PQA29" s="192"/>
      <c r="PQC29" s="192"/>
      <c r="PQE29" s="192"/>
      <c r="PQG29" s="192"/>
      <c r="PQI29" s="192"/>
      <c r="PQK29" s="192"/>
      <c r="PQM29" s="192"/>
      <c r="PQO29" s="192"/>
      <c r="PQQ29" s="192"/>
      <c r="PQS29" s="192"/>
      <c r="PQU29" s="192"/>
      <c r="PQW29" s="192"/>
      <c r="PQY29" s="192"/>
      <c r="PRA29" s="192"/>
      <c r="PRC29" s="192"/>
      <c r="PRE29" s="192"/>
      <c r="PRG29" s="192"/>
      <c r="PRI29" s="192"/>
      <c r="PRK29" s="192"/>
      <c r="PRM29" s="192"/>
      <c r="PRO29" s="192"/>
      <c r="PRQ29" s="192"/>
      <c r="PRS29" s="192"/>
      <c r="PRU29" s="192"/>
      <c r="PRW29" s="192"/>
      <c r="PRY29" s="192"/>
      <c r="PSA29" s="192"/>
      <c r="PSC29" s="192"/>
      <c r="PSE29" s="192"/>
      <c r="PSG29" s="192"/>
      <c r="PSI29" s="192"/>
      <c r="PSK29" s="192"/>
      <c r="PSM29" s="192"/>
      <c r="PSO29" s="192"/>
      <c r="PSQ29" s="192"/>
      <c r="PSS29" s="192"/>
      <c r="PSU29" s="192"/>
      <c r="PSW29" s="192"/>
      <c r="PSY29" s="192"/>
      <c r="PTA29" s="192"/>
      <c r="PTC29" s="192"/>
      <c r="PTE29" s="192"/>
      <c r="PTG29" s="192"/>
      <c r="PTI29" s="192"/>
      <c r="PTK29" s="192"/>
      <c r="PTM29" s="192"/>
      <c r="PTO29" s="192"/>
      <c r="PTQ29" s="192"/>
      <c r="PTS29" s="192"/>
      <c r="PTU29" s="192"/>
      <c r="PTW29" s="192"/>
      <c r="PTY29" s="192"/>
      <c r="PUA29" s="192"/>
      <c r="PUC29" s="192"/>
      <c r="PUE29" s="192"/>
      <c r="PUG29" s="192"/>
      <c r="PUI29" s="192"/>
      <c r="PUK29" s="192"/>
      <c r="PUM29" s="192"/>
      <c r="PUO29" s="192"/>
      <c r="PUQ29" s="192"/>
      <c r="PUS29" s="192"/>
      <c r="PUU29" s="192"/>
      <c r="PUW29" s="192"/>
      <c r="PUY29" s="192"/>
      <c r="PVA29" s="192"/>
      <c r="PVC29" s="192"/>
      <c r="PVE29" s="192"/>
      <c r="PVG29" s="192"/>
      <c r="PVI29" s="192"/>
      <c r="PVK29" s="192"/>
      <c r="PVM29" s="192"/>
      <c r="PVO29" s="192"/>
      <c r="PVQ29" s="192"/>
      <c r="PVS29" s="192"/>
      <c r="PVU29" s="192"/>
      <c r="PVW29" s="192"/>
      <c r="PVY29" s="192"/>
      <c r="PWA29" s="192"/>
      <c r="PWC29" s="192"/>
      <c r="PWE29" s="192"/>
      <c r="PWG29" s="192"/>
      <c r="PWI29" s="192"/>
      <c r="PWK29" s="192"/>
      <c r="PWM29" s="192"/>
      <c r="PWO29" s="192"/>
      <c r="PWQ29" s="192"/>
      <c r="PWS29" s="192"/>
      <c r="PWU29" s="192"/>
      <c r="PWW29" s="192"/>
      <c r="PWY29" s="192"/>
      <c r="PXA29" s="192"/>
      <c r="PXC29" s="192"/>
      <c r="PXE29" s="192"/>
      <c r="PXG29" s="192"/>
      <c r="PXI29" s="192"/>
      <c r="PXK29" s="192"/>
      <c r="PXM29" s="192"/>
      <c r="PXO29" s="192"/>
      <c r="PXQ29" s="192"/>
      <c r="PXS29" s="192"/>
      <c r="PXU29" s="192"/>
      <c r="PXW29" s="192"/>
      <c r="PXY29" s="192"/>
      <c r="PYA29" s="192"/>
      <c r="PYC29" s="192"/>
      <c r="PYE29" s="192"/>
      <c r="PYG29" s="192"/>
      <c r="PYI29" s="192"/>
      <c r="PYK29" s="192"/>
      <c r="PYM29" s="192"/>
      <c r="PYO29" s="192"/>
      <c r="PYQ29" s="192"/>
      <c r="PYS29" s="192"/>
      <c r="PYU29" s="192"/>
      <c r="PYW29" s="192"/>
      <c r="PYY29" s="192"/>
      <c r="PZA29" s="192"/>
      <c r="PZC29" s="192"/>
      <c r="PZE29" s="192"/>
      <c r="PZG29" s="192"/>
      <c r="PZI29" s="192"/>
      <c r="PZK29" s="192"/>
      <c r="PZM29" s="192"/>
      <c r="PZO29" s="192"/>
      <c r="PZQ29" s="192"/>
      <c r="PZS29" s="192"/>
      <c r="PZU29" s="192"/>
      <c r="PZW29" s="192"/>
      <c r="PZY29" s="192"/>
      <c r="QAA29" s="192"/>
      <c r="QAC29" s="192"/>
      <c r="QAE29" s="192"/>
      <c r="QAG29" s="192"/>
      <c r="QAI29" s="192"/>
      <c r="QAK29" s="192"/>
      <c r="QAM29" s="192"/>
      <c r="QAO29" s="192"/>
      <c r="QAQ29" s="192"/>
      <c r="QAS29" s="192"/>
      <c r="QAU29" s="192"/>
      <c r="QAW29" s="192"/>
      <c r="QAY29" s="192"/>
      <c r="QBA29" s="192"/>
      <c r="QBC29" s="192"/>
      <c r="QBE29" s="192"/>
      <c r="QBG29" s="192"/>
      <c r="QBI29" s="192"/>
      <c r="QBK29" s="192"/>
      <c r="QBM29" s="192"/>
      <c r="QBO29" s="192"/>
      <c r="QBQ29" s="192"/>
      <c r="QBS29" s="192"/>
      <c r="QBU29" s="192"/>
      <c r="QBW29" s="192"/>
      <c r="QBY29" s="192"/>
      <c r="QCA29" s="192"/>
      <c r="QCC29" s="192"/>
      <c r="QCE29" s="192"/>
      <c r="QCG29" s="192"/>
      <c r="QCI29" s="192"/>
      <c r="QCK29" s="192"/>
      <c r="QCM29" s="192"/>
      <c r="QCO29" s="192"/>
      <c r="QCQ29" s="192"/>
      <c r="QCS29" s="192"/>
      <c r="QCU29" s="192"/>
      <c r="QCW29" s="192"/>
      <c r="QCY29" s="192"/>
      <c r="QDA29" s="192"/>
      <c r="QDC29" s="192"/>
      <c r="QDE29" s="192"/>
      <c r="QDG29" s="192"/>
      <c r="QDI29" s="192"/>
      <c r="QDK29" s="192"/>
      <c r="QDM29" s="192"/>
      <c r="QDO29" s="192"/>
      <c r="QDQ29" s="192"/>
      <c r="QDS29" s="192"/>
      <c r="QDU29" s="192"/>
      <c r="QDW29" s="192"/>
      <c r="QDY29" s="192"/>
      <c r="QEA29" s="192"/>
      <c r="QEC29" s="192"/>
      <c r="QEE29" s="192"/>
      <c r="QEG29" s="192"/>
      <c r="QEI29" s="192"/>
      <c r="QEK29" s="192"/>
      <c r="QEM29" s="192"/>
      <c r="QEO29" s="192"/>
      <c r="QEQ29" s="192"/>
      <c r="QES29" s="192"/>
      <c r="QEU29" s="192"/>
      <c r="QEW29" s="192"/>
      <c r="QEY29" s="192"/>
      <c r="QFA29" s="192"/>
      <c r="QFC29" s="192"/>
      <c r="QFE29" s="192"/>
      <c r="QFG29" s="192"/>
      <c r="QFI29" s="192"/>
      <c r="QFK29" s="192"/>
      <c r="QFM29" s="192"/>
      <c r="QFO29" s="192"/>
      <c r="QFQ29" s="192"/>
      <c r="QFS29" s="192"/>
      <c r="QFU29" s="192"/>
      <c r="QFW29" s="192"/>
      <c r="QFY29" s="192"/>
      <c r="QGA29" s="192"/>
      <c r="QGC29" s="192"/>
      <c r="QGE29" s="192"/>
      <c r="QGG29" s="192"/>
      <c r="QGI29" s="192"/>
      <c r="QGK29" s="192"/>
      <c r="QGM29" s="192"/>
      <c r="QGO29" s="192"/>
      <c r="QGQ29" s="192"/>
      <c r="QGS29" s="192"/>
      <c r="QGU29" s="192"/>
      <c r="QGW29" s="192"/>
      <c r="QGY29" s="192"/>
      <c r="QHA29" s="192"/>
      <c r="QHC29" s="192"/>
      <c r="QHE29" s="192"/>
      <c r="QHG29" s="192"/>
      <c r="QHI29" s="192"/>
      <c r="QHK29" s="192"/>
      <c r="QHM29" s="192"/>
      <c r="QHO29" s="192"/>
      <c r="QHQ29" s="192"/>
      <c r="QHS29" s="192"/>
      <c r="QHU29" s="192"/>
      <c r="QHW29" s="192"/>
      <c r="QHY29" s="192"/>
      <c r="QIA29" s="192"/>
      <c r="QIC29" s="192"/>
      <c r="QIE29" s="192"/>
      <c r="QIG29" s="192"/>
      <c r="QII29" s="192"/>
      <c r="QIK29" s="192"/>
      <c r="QIM29" s="192"/>
      <c r="QIO29" s="192"/>
      <c r="QIQ29" s="192"/>
      <c r="QIS29" s="192"/>
      <c r="QIU29" s="192"/>
      <c r="QIW29" s="192"/>
      <c r="QIY29" s="192"/>
      <c r="QJA29" s="192"/>
      <c r="QJC29" s="192"/>
      <c r="QJE29" s="192"/>
      <c r="QJG29" s="192"/>
      <c r="QJI29" s="192"/>
      <c r="QJK29" s="192"/>
      <c r="QJM29" s="192"/>
      <c r="QJO29" s="192"/>
      <c r="QJQ29" s="192"/>
      <c r="QJS29" s="192"/>
      <c r="QJU29" s="192"/>
      <c r="QJW29" s="192"/>
      <c r="QJY29" s="192"/>
      <c r="QKA29" s="192"/>
      <c r="QKC29" s="192"/>
      <c r="QKE29" s="192"/>
      <c r="QKG29" s="192"/>
      <c r="QKI29" s="192"/>
      <c r="QKK29" s="192"/>
      <c r="QKM29" s="192"/>
      <c r="QKO29" s="192"/>
      <c r="QKQ29" s="192"/>
      <c r="QKS29" s="192"/>
      <c r="QKU29" s="192"/>
      <c r="QKW29" s="192"/>
      <c r="QKY29" s="192"/>
      <c r="QLA29" s="192"/>
      <c r="QLC29" s="192"/>
      <c r="QLE29" s="192"/>
      <c r="QLG29" s="192"/>
      <c r="QLI29" s="192"/>
      <c r="QLK29" s="192"/>
      <c r="QLM29" s="192"/>
      <c r="QLO29" s="192"/>
      <c r="QLQ29" s="192"/>
      <c r="QLS29" s="192"/>
      <c r="QLU29" s="192"/>
      <c r="QLW29" s="192"/>
      <c r="QLY29" s="192"/>
      <c r="QMA29" s="192"/>
      <c r="QMC29" s="192"/>
      <c r="QME29" s="192"/>
      <c r="QMG29" s="192"/>
      <c r="QMI29" s="192"/>
      <c r="QMK29" s="192"/>
      <c r="QMM29" s="192"/>
      <c r="QMO29" s="192"/>
      <c r="QMQ29" s="192"/>
      <c r="QMS29" s="192"/>
      <c r="QMU29" s="192"/>
      <c r="QMW29" s="192"/>
      <c r="QMY29" s="192"/>
      <c r="QNA29" s="192"/>
      <c r="QNC29" s="192"/>
      <c r="QNE29" s="192"/>
      <c r="QNG29" s="192"/>
      <c r="QNI29" s="192"/>
      <c r="QNK29" s="192"/>
      <c r="QNM29" s="192"/>
      <c r="QNO29" s="192"/>
      <c r="QNQ29" s="192"/>
      <c r="QNS29" s="192"/>
      <c r="QNU29" s="192"/>
      <c r="QNW29" s="192"/>
      <c r="QNY29" s="192"/>
      <c r="QOA29" s="192"/>
      <c r="QOC29" s="192"/>
      <c r="QOE29" s="192"/>
      <c r="QOG29" s="192"/>
      <c r="QOI29" s="192"/>
      <c r="QOK29" s="192"/>
      <c r="QOM29" s="192"/>
      <c r="QOO29" s="192"/>
      <c r="QOQ29" s="192"/>
      <c r="QOS29" s="192"/>
      <c r="QOU29" s="192"/>
      <c r="QOW29" s="192"/>
      <c r="QOY29" s="192"/>
      <c r="QPA29" s="192"/>
      <c r="QPC29" s="192"/>
      <c r="QPE29" s="192"/>
      <c r="QPG29" s="192"/>
      <c r="QPI29" s="192"/>
      <c r="QPK29" s="192"/>
      <c r="QPM29" s="192"/>
      <c r="QPO29" s="192"/>
      <c r="QPQ29" s="192"/>
      <c r="QPS29" s="192"/>
      <c r="QPU29" s="192"/>
      <c r="QPW29" s="192"/>
      <c r="QPY29" s="192"/>
      <c r="QQA29" s="192"/>
      <c r="QQC29" s="192"/>
      <c r="QQE29" s="192"/>
      <c r="QQG29" s="192"/>
      <c r="QQI29" s="192"/>
      <c r="QQK29" s="192"/>
      <c r="QQM29" s="192"/>
      <c r="QQO29" s="192"/>
      <c r="QQQ29" s="192"/>
      <c r="QQS29" s="192"/>
      <c r="QQU29" s="192"/>
      <c r="QQW29" s="192"/>
      <c r="QQY29" s="192"/>
      <c r="QRA29" s="192"/>
      <c r="QRC29" s="192"/>
      <c r="QRE29" s="192"/>
      <c r="QRG29" s="192"/>
      <c r="QRI29" s="192"/>
      <c r="QRK29" s="192"/>
      <c r="QRM29" s="192"/>
      <c r="QRO29" s="192"/>
      <c r="QRQ29" s="192"/>
      <c r="QRS29" s="192"/>
      <c r="QRU29" s="192"/>
      <c r="QRW29" s="192"/>
      <c r="QRY29" s="192"/>
      <c r="QSA29" s="192"/>
      <c r="QSC29" s="192"/>
      <c r="QSE29" s="192"/>
      <c r="QSG29" s="192"/>
      <c r="QSI29" s="192"/>
      <c r="QSK29" s="192"/>
      <c r="QSM29" s="192"/>
      <c r="QSO29" s="192"/>
      <c r="QSQ29" s="192"/>
      <c r="QSS29" s="192"/>
      <c r="QSU29" s="192"/>
      <c r="QSW29" s="192"/>
      <c r="QSY29" s="192"/>
      <c r="QTA29" s="192"/>
      <c r="QTC29" s="192"/>
      <c r="QTE29" s="192"/>
      <c r="QTG29" s="192"/>
      <c r="QTI29" s="192"/>
      <c r="QTK29" s="192"/>
      <c r="QTM29" s="192"/>
      <c r="QTO29" s="192"/>
      <c r="QTQ29" s="192"/>
      <c r="QTS29" s="192"/>
      <c r="QTU29" s="192"/>
      <c r="QTW29" s="192"/>
      <c r="QTY29" s="192"/>
      <c r="QUA29" s="192"/>
      <c r="QUC29" s="192"/>
      <c r="QUE29" s="192"/>
      <c r="QUG29" s="192"/>
      <c r="QUI29" s="192"/>
      <c r="QUK29" s="192"/>
      <c r="QUM29" s="192"/>
      <c r="QUO29" s="192"/>
      <c r="QUQ29" s="192"/>
      <c r="QUS29" s="192"/>
      <c r="QUU29" s="192"/>
      <c r="QUW29" s="192"/>
      <c r="QUY29" s="192"/>
      <c r="QVA29" s="192"/>
      <c r="QVC29" s="192"/>
      <c r="QVE29" s="192"/>
      <c r="QVG29" s="192"/>
      <c r="QVI29" s="192"/>
      <c r="QVK29" s="192"/>
      <c r="QVM29" s="192"/>
      <c r="QVO29" s="192"/>
      <c r="QVQ29" s="192"/>
      <c r="QVS29" s="192"/>
      <c r="QVU29" s="192"/>
      <c r="QVW29" s="192"/>
      <c r="QVY29" s="192"/>
      <c r="QWA29" s="192"/>
      <c r="QWC29" s="192"/>
      <c r="QWE29" s="192"/>
      <c r="QWG29" s="192"/>
      <c r="QWI29" s="192"/>
      <c r="QWK29" s="192"/>
      <c r="QWM29" s="192"/>
      <c r="QWO29" s="192"/>
      <c r="QWQ29" s="192"/>
      <c r="QWS29" s="192"/>
      <c r="QWU29" s="192"/>
      <c r="QWW29" s="192"/>
      <c r="QWY29" s="192"/>
      <c r="QXA29" s="192"/>
      <c r="QXC29" s="192"/>
      <c r="QXE29" s="192"/>
      <c r="QXG29" s="192"/>
      <c r="QXI29" s="192"/>
      <c r="QXK29" s="192"/>
      <c r="QXM29" s="192"/>
      <c r="QXO29" s="192"/>
      <c r="QXQ29" s="192"/>
      <c r="QXS29" s="192"/>
      <c r="QXU29" s="192"/>
      <c r="QXW29" s="192"/>
      <c r="QXY29" s="192"/>
      <c r="QYA29" s="192"/>
      <c r="QYC29" s="192"/>
      <c r="QYE29" s="192"/>
      <c r="QYG29" s="192"/>
      <c r="QYI29" s="192"/>
      <c r="QYK29" s="192"/>
      <c r="QYM29" s="192"/>
      <c r="QYO29" s="192"/>
      <c r="QYQ29" s="192"/>
      <c r="QYS29" s="192"/>
      <c r="QYU29" s="192"/>
      <c r="QYW29" s="192"/>
      <c r="QYY29" s="192"/>
      <c r="QZA29" s="192"/>
      <c r="QZC29" s="192"/>
      <c r="QZE29" s="192"/>
      <c r="QZG29" s="192"/>
      <c r="QZI29" s="192"/>
      <c r="QZK29" s="192"/>
      <c r="QZM29" s="192"/>
      <c r="QZO29" s="192"/>
      <c r="QZQ29" s="192"/>
      <c r="QZS29" s="192"/>
      <c r="QZU29" s="192"/>
      <c r="QZW29" s="192"/>
      <c r="QZY29" s="192"/>
      <c r="RAA29" s="192"/>
      <c r="RAC29" s="192"/>
      <c r="RAE29" s="192"/>
      <c r="RAG29" s="192"/>
      <c r="RAI29" s="192"/>
      <c r="RAK29" s="192"/>
      <c r="RAM29" s="192"/>
      <c r="RAO29" s="192"/>
      <c r="RAQ29" s="192"/>
      <c r="RAS29" s="192"/>
      <c r="RAU29" s="192"/>
      <c r="RAW29" s="192"/>
      <c r="RAY29" s="192"/>
      <c r="RBA29" s="192"/>
      <c r="RBC29" s="192"/>
      <c r="RBE29" s="192"/>
      <c r="RBG29" s="192"/>
      <c r="RBI29" s="192"/>
      <c r="RBK29" s="192"/>
      <c r="RBM29" s="192"/>
      <c r="RBO29" s="192"/>
      <c r="RBQ29" s="192"/>
      <c r="RBS29" s="192"/>
      <c r="RBU29" s="192"/>
      <c r="RBW29" s="192"/>
      <c r="RBY29" s="192"/>
      <c r="RCA29" s="192"/>
      <c r="RCC29" s="192"/>
      <c r="RCE29" s="192"/>
      <c r="RCG29" s="192"/>
      <c r="RCI29" s="192"/>
      <c r="RCK29" s="192"/>
      <c r="RCM29" s="192"/>
      <c r="RCO29" s="192"/>
      <c r="RCQ29" s="192"/>
      <c r="RCS29" s="192"/>
      <c r="RCU29" s="192"/>
      <c r="RCW29" s="192"/>
      <c r="RCY29" s="192"/>
      <c r="RDA29" s="192"/>
      <c r="RDC29" s="192"/>
      <c r="RDE29" s="192"/>
      <c r="RDG29" s="192"/>
      <c r="RDI29" s="192"/>
      <c r="RDK29" s="192"/>
      <c r="RDM29" s="192"/>
      <c r="RDO29" s="192"/>
      <c r="RDQ29" s="192"/>
      <c r="RDS29" s="192"/>
      <c r="RDU29" s="192"/>
      <c r="RDW29" s="192"/>
      <c r="RDY29" s="192"/>
      <c r="REA29" s="192"/>
      <c r="REC29" s="192"/>
      <c r="REE29" s="192"/>
      <c r="REG29" s="192"/>
      <c r="REI29" s="192"/>
      <c r="REK29" s="192"/>
      <c r="REM29" s="192"/>
      <c r="REO29" s="192"/>
      <c r="REQ29" s="192"/>
      <c r="RES29" s="192"/>
      <c r="REU29" s="192"/>
      <c r="REW29" s="192"/>
      <c r="REY29" s="192"/>
      <c r="RFA29" s="192"/>
      <c r="RFC29" s="192"/>
      <c r="RFE29" s="192"/>
      <c r="RFG29" s="192"/>
      <c r="RFI29" s="192"/>
      <c r="RFK29" s="192"/>
      <c r="RFM29" s="192"/>
      <c r="RFO29" s="192"/>
      <c r="RFQ29" s="192"/>
      <c r="RFS29" s="192"/>
      <c r="RFU29" s="192"/>
      <c r="RFW29" s="192"/>
      <c r="RFY29" s="192"/>
      <c r="RGA29" s="192"/>
      <c r="RGC29" s="192"/>
      <c r="RGE29" s="192"/>
      <c r="RGG29" s="192"/>
      <c r="RGI29" s="192"/>
      <c r="RGK29" s="192"/>
      <c r="RGM29" s="192"/>
      <c r="RGO29" s="192"/>
      <c r="RGQ29" s="192"/>
      <c r="RGS29" s="192"/>
      <c r="RGU29" s="192"/>
      <c r="RGW29" s="192"/>
      <c r="RGY29" s="192"/>
      <c r="RHA29" s="192"/>
      <c r="RHC29" s="192"/>
      <c r="RHE29" s="192"/>
      <c r="RHG29" s="192"/>
      <c r="RHI29" s="192"/>
      <c r="RHK29" s="192"/>
      <c r="RHM29" s="192"/>
      <c r="RHO29" s="192"/>
      <c r="RHQ29" s="192"/>
      <c r="RHS29" s="192"/>
      <c r="RHU29" s="192"/>
      <c r="RHW29" s="192"/>
      <c r="RHY29" s="192"/>
      <c r="RIA29" s="192"/>
      <c r="RIC29" s="192"/>
      <c r="RIE29" s="192"/>
      <c r="RIG29" s="192"/>
      <c r="RII29" s="192"/>
      <c r="RIK29" s="192"/>
      <c r="RIM29" s="192"/>
      <c r="RIO29" s="192"/>
      <c r="RIQ29" s="192"/>
      <c r="RIS29" s="192"/>
      <c r="RIU29" s="192"/>
      <c r="RIW29" s="192"/>
      <c r="RIY29" s="192"/>
      <c r="RJA29" s="192"/>
      <c r="RJC29" s="192"/>
      <c r="RJE29" s="192"/>
      <c r="RJG29" s="192"/>
      <c r="RJI29" s="192"/>
      <c r="RJK29" s="192"/>
      <c r="RJM29" s="192"/>
      <c r="RJO29" s="192"/>
      <c r="RJQ29" s="192"/>
      <c r="RJS29" s="192"/>
      <c r="RJU29" s="192"/>
      <c r="RJW29" s="192"/>
      <c r="RJY29" s="192"/>
      <c r="RKA29" s="192"/>
      <c r="RKC29" s="192"/>
      <c r="RKE29" s="192"/>
      <c r="RKG29" s="192"/>
      <c r="RKI29" s="192"/>
      <c r="RKK29" s="192"/>
      <c r="RKM29" s="192"/>
      <c r="RKO29" s="192"/>
      <c r="RKQ29" s="192"/>
      <c r="RKS29" s="192"/>
      <c r="RKU29" s="192"/>
      <c r="RKW29" s="192"/>
      <c r="RKY29" s="192"/>
      <c r="RLA29" s="192"/>
      <c r="RLC29" s="192"/>
      <c r="RLE29" s="192"/>
      <c r="RLG29" s="192"/>
      <c r="RLI29" s="192"/>
      <c r="RLK29" s="192"/>
      <c r="RLM29" s="192"/>
      <c r="RLO29" s="192"/>
      <c r="RLQ29" s="192"/>
      <c r="RLS29" s="192"/>
      <c r="RLU29" s="192"/>
      <c r="RLW29" s="192"/>
      <c r="RLY29" s="192"/>
      <c r="RMA29" s="192"/>
      <c r="RMC29" s="192"/>
      <c r="RME29" s="192"/>
      <c r="RMG29" s="192"/>
      <c r="RMI29" s="192"/>
      <c r="RMK29" s="192"/>
      <c r="RMM29" s="192"/>
      <c r="RMO29" s="192"/>
      <c r="RMQ29" s="192"/>
      <c r="RMS29" s="192"/>
      <c r="RMU29" s="192"/>
      <c r="RMW29" s="192"/>
      <c r="RMY29" s="192"/>
      <c r="RNA29" s="192"/>
      <c r="RNC29" s="192"/>
      <c r="RNE29" s="192"/>
      <c r="RNG29" s="192"/>
      <c r="RNI29" s="192"/>
      <c r="RNK29" s="192"/>
      <c r="RNM29" s="192"/>
      <c r="RNO29" s="192"/>
      <c r="RNQ29" s="192"/>
      <c r="RNS29" s="192"/>
      <c r="RNU29" s="192"/>
      <c r="RNW29" s="192"/>
      <c r="RNY29" s="192"/>
      <c r="ROA29" s="192"/>
      <c r="ROC29" s="192"/>
      <c r="ROE29" s="192"/>
      <c r="ROG29" s="192"/>
      <c r="ROI29" s="192"/>
      <c r="ROK29" s="192"/>
      <c r="ROM29" s="192"/>
      <c r="ROO29" s="192"/>
      <c r="ROQ29" s="192"/>
      <c r="ROS29" s="192"/>
      <c r="ROU29" s="192"/>
      <c r="ROW29" s="192"/>
      <c r="ROY29" s="192"/>
      <c r="RPA29" s="192"/>
      <c r="RPC29" s="192"/>
      <c r="RPE29" s="192"/>
      <c r="RPG29" s="192"/>
      <c r="RPI29" s="192"/>
      <c r="RPK29" s="192"/>
      <c r="RPM29" s="192"/>
      <c r="RPO29" s="192"/>
      <c r="RPQ29" s="192"/>
      <c r="RPS29" s="192"/>
      <c r="RPU29" s="192"/>
      <c r="RPW29" s="192"/>
      <c r="RPY29" s="192"/>
      <c r="RQA29" s="192"/>
      <c r="RQC29" s="192"/>
      <c r="RQE29" s="192"/>
      <c r="RQG29" s="192"/>
      <c r="RQI29" s="192"/>
      <c r="RQK29" s="192"/>
      <c r="RQM29" s="192"/>
      <c r="RQO29" s="192"/>
      <c r="RQQ29" s="192"/>
      <c r="RQS29" s="192"/>
      <c r="RQU29" s="192"/>
      <c r="RQW29" s="192"/>
      <c r="RQY29" s="192"/>
      <c r="RRA29" s="192"/>
      <c r="RRC29" s="192"/>
      <c r="RRE29" s="192"/>
      <c r="RRG29" s="192"/>
      <c r="RRI29" s="192"/>
      <c r="RRK29" s="192"/>
      <c r="RRM29" s="192"/>
      <c r="RRO29" s="192"/>
      <c r="RRQ29" s="192"/>
      <c r="RRS29" s="192"/>
      <c r="RRU29" s="192"/>
      <c r="RRW29" s="192"/>
      <c r="RRY29" s="192"/>
      <c r="RSA29" s="192"/>
      <c r="RSC29" s="192"/>
      <c r="RSE29" s="192"/>
      <c r="RSG29" s="192"/>
      <c r="RSI29" s="192"/>
      <c r="RSK29" s="192"/>
      <c r="RSM29" s="192"/>
      <c r="RSO29" s="192"/>
      <c r="RSQ29" s="192"/>
      <c r="RSS29" s="192"/>
      <c r="RSU29" s="192"/>
      <c r="RSW29" s="192"/>
      <c r="RSY29" s="192"/>
      <c r="RTA29" s="192"/>
      <c r="RTC29" s="192"/>
      <c r="RTE29" s="192"/>
      <c r="RTG29" s="192"/>
      <c r="RTI29" s="192"/>
      <c r="RTK29" s="192"/>
      <c r="RTM29" s="192"/>
      <c r="RTO29" s="192"/>
      <c r="RTQ29" s="192"/>
      <c r="RTS29" s="192"/>
      <c r="RTU29" s="192"/>
      <c r="RTW29" s="192"/>
      <c r="RTY29" s="192"/>
      <c r="RUA29" s="192"/>
      <c r="RUC29" s="192"/>
      <c r="RUE29" s="192"/>
      <c r="RUG29" s="192"/>
      <c r="RUI29" s="192"/>
      <c r="RUK29" s="192"/>
      <c r="RUM29" s="192"/>
      <c r="RUO29" s="192"/>
      <c r="RUQ29" s="192"/>
      <c r="RUS29" s="192"/>
      <c r="RUU29" s="192"/>
      <c r="RUW29" s="192"/>
      <c r="RUY29" s="192"/>
      <c r="RVA29" s="192"/>
      <c r="RVC29" s="192"/>
      <c r="RVE29" s="192"/>
      <c r="RVG29" s="192"/>
      <c r="RVI29" s="192"/>
      <c r="RVK29" s="192"/>
      <c r="RVM29" s="192"/>
      <c r="RVO29" s="192"/>
      <c r="RVQ29" s="192"/>
      <c r="RVS29" s="192"/>
      <c r="RVU29" s="192"/>
      <c r="RVW29" s="192"/>
      <c r="RVY29" s="192"/>
      <c r="RWA29" s="192"/>
      <c r="RWC29" s="192"/>
      <c r="RWE29" s="192"/>
      <c r="RWG29" s="192"/>
      <c r="RWI29" s="192"/>
      <c r="RWK29" s="192"/>
      <c r="RWM29" s="192"/>
      <c r="RWO29" s="192"/>
      <c r="RWQ29" s="192"/>
      <c r="RWS29" s="192"/>
      <c r="RWU29" s="192"/>
      <c r="RWW29" s="192"/>
      <c r="RWY29" s="192"/>
      <c r="RXA29" s="192"/>
      <c r="RXC29" s="192"/>
      <c r="RXE29" s="192"/>
      <c r="RXG29" s="192"/>
      <c r="RXI29" s="192"/>
      <c r="RXK29" s="192"/>
      <c r="RXM29" s="192"/>
      <c r="RXO29" s="192"/>
      <c r="RXQ29" s="192"/>
      <c r="RXS29" s="192"/>
      <c r="RXU29" s="192"/>
      <c r="RXW29" s="192"/>
      <c r="RXY29" s="192"/>
      <c r="RYA29" s="192"/>
      <c r="RYC29" s="192"/>
      <c r="RYE29" s="192"/>
      <c r="RYG29" s="192"/>
      <c r="RYI29" s="192"/>
      <c r="RYK29" s="192"/>
      <c r="RYM29" s="192"/>
      <c r="RYO29" s="192"/>
      <c r="RYQ29" s="192"/>
      <c r="RYS29" s="192"/>
      <c r="RYU29" s="192"/>
      <c r="RYW29" s="192"/>
      <c r="RYY29" s="192"/>
      <c r="RZA29" s="192"/>
      <c r="RZC29" s="192"/>
      <c r="RZE29" s="192"/>
      <c r="RZG29" s="192"/>
      <c r="RZI29" s="192"/>
      <c r="RZK29" s="192"/>
      <c r="RZM29" s="192"/>
      <c r="RZO29" s="192"/>
      <c r="RZQ29" s="192"/>
      <c r="RZS29" s="192"/>
      <c r="RZU29" s="192"/>
      <c r="RZW29" s="192"/>
      <c r="RZY29" s="192"/>
      <c r="SAA29" s="192"/>
      <c r="SAC29" s="192"/>
      <c r="SAE29" s="192"/>
      <c r="SAG29" s="192"/>
      <c r="SAI29" s="192"/>
      <c r="SAK29" s="192"/>
      <c r="SAM29" s="192"/>
      <c r="SAO29" s="192"/>
      <c r="SAQ29" s="192"/>
      <c r="SAS29" s="192"/>
      <c r="SAU29" s="192"/>
      <c r="SAW29" s="192"/>
      <c r="SAY29" s="192"/>
      <c r="SBA29" s="192"/>
      <c r="SBC29" s="192"/>
      <c r="SBE29" s="192"/>
      <c r="SBG29" s="192"/>
      <c r="SBI29" s="192"/>
      <c r="SBK29" s="192"/>
      <c r="SBM29" s="192"/>
      <c r="SBO29" s="192"/>
      <c r="SBQ29" s="192"/>
      <c r="SBS29" s="192"/>
      <c r="SBU29" s="192"/>
      <c r="SBW29" s="192"/>
      <c r="SBY29" s="192"/>
      <c r="SCA29" s="192"/>
      <c r="SCC29" s="192"/>
      <c r="SCE29" s="192"/>
      <c r="SCG29" s="192"/>
      <c r="SCI29" s="192"/>
      <c r="SCK29" s="192"/>
      <c r="SCM29" s="192"/>
      <c r="SCO29" s="192"/>
      <c r="SCQ29" s="192"/>
      <c r="SCS29" s="192"/>
      <c r="SCU29" s="192"/>
      <c r="SCW29" s="192"/>
      <c r="SCY29" s="192"/>
      <c r="SDA29" s="192"/>
      <c r="SDC29" s="192"/>
      <c r="SDE29" s="192"/>
      <c r="SDG29" s="192"/>
      <c r="SDI29" s="192"/>
      <c r="SDK29" s="192"/>
      <c r="SDM29" s="192"/>
      <c r="SDO29" s="192"/>
      <c r="SDQ29" s="192"/>
      <c r="SDS29" s="192"/>
      <c r="SDU29" s="192"/>
      <c r="SDW29" s="192"/>
      <c r="SDY29" s="192"/>
      <c r="SEA29" s="192"/>
      <c r="SEC29" s="192"/>
      <c r="SEE29" s="192"/>
      <c r="SEG29" s="192"/>
      <c r="SEI29" s="192"/>
      <c r="SEK29" s="192"/>
      <c r="SEM29" s="192"/>
      <c r="SEO29" s="192"/>
      <c r="SEQ29" s="192"/>
      <c r="SES29" s="192"/>
      <c r="SEU29" s="192"/>
      <c r="SEW29" s="192"/>
      <c r="SEY29" s="192"/>
      <c r="SFA29" s="192"/>
      <c r="SFC29" s="192"/>
      <c r="SFE29" s="192"/>
      <c r="SFG29" s="192"/>
      <c r="SFI29" s="192"/>
      <c r="SFK29" s="192"/>
      <c r="SFM29" s="192"/>
      <c r="SFO29" s="192"/>
      <c r="SFQ29" s="192"/>
      <c r="SFS29" s="192"/>
      <c r="SFU29" s="192"/>
      <c r="SFW29" s="192"/>
      <c r="SFY29" s="192"/>
      <c r="SGA29" s="192"/>
      <c r="SGC29" s="192"/>
      <c r="SGE29" s="192"/>
      <c r="SGG29" s="192"/>
      <c r="SGI29" s="192"/>
      <c r="SGK29" s="192"/>
      <c r="SGM29" s="192"/>
      <c r="SGO29" s="192"/>
      <c r="SGQ29" s="192"/>
      <c r="SGS29" s="192"/>
      <c r="SGU29" s="192"/>
      <c r="SGW29" s="192"/>
      <c r="SGY29" s="192"/>
      <c r="SHA29" s="192"/>
      <c r="SHC29" s="192"/>
      <c r="SHE29" s="192"/>
      <c r="SHG29" s="192"/>
      <c r="SHI29" s="192"/>
      <c r="SHK29" s="192"/>
      <c r="SHM29" s="192"/>
      <c r="SHO29" s="192"/>
      <c r="SHQ29" s="192"/>
      <c r="SHS29" s="192"/>
      <c r="SHU29" s="192"/>
      <c r="SHW29" s="192"/>
      <c r="SHY29" s="192"/>
      <c r="SIA29" s="192"/>
      <c r="SIC29" s="192"/>
      <c r="SIE29" s="192"/>
      <c r="SIG29" s="192"/>
      <c r="SII29" s="192"/>
      <c r="SIK29" s="192"/>
      <c r="SIM29" s="192"/>
      <c r="SIO29" s="192"/>
      <c r="SIQ29" s="192"/>
      <c r="SIS29" s="192"/>
      <c r="SIU29" s="192"/>
      <c r="SIW29" s="192"/>
      <c r="SIY29" s="192"/>
      <c r="SJA29" s="192"/>
      <c r="SJC29" s="192"/>
      <c r="SJE29" s="192"/>
      <c r="SJG29" s="192"/>
      <c r="SJI29" s="192"/>
      <c r="SJK29" s="192"/>
      <c r="SJM29" s="192"/>
      <c r="SJO29" s="192"/>
      <c r="SJQ29" s="192"/>
      <c r="SJS29" s="192"/>
      <c r="SJU29" s="192"/>
      <c r="SJW29" s="192"/>
      <c r="SJY29" s="192"/>
      <c r="SKA29" s="192"/>
      <c r="SKC29" s="192"/>
      <c r="SKE29" s="192"/>
      <c r="SKG29" s="192"/>
      <c r="SKI29" s="192"/>
      <c r="SKK29" s="192"/>
      <c r="SKM29" s="192"/>
      <c r="SKO29" s="192"/>
      <c r="SKQ29" s="192"/>
      <c r="SKS29" s="192"/>
      <c r="SKU29" s="192"/>
      <c r="SKW29" s="192"/>
      <c r="SKY29" s="192"/>
      <c r="SLA29" s="192"/>
      <c r="SLC29" s="192"/>
      <c r="SLE29" s="192"/>
      <c r="SLG29" s="192"/>
      <c r="SLI29" s="192"/>
      <c r="SLK29" s="192"/>
      <c r="SLM29" s="192"/>
      <c r="SLO29" s="192"/>
      <c r="SLQ29" s="192"/>
      <c r="SLS29" s="192"/>
      <c r="SLU29" s="192"/>
      <c r="SLW29" s="192"/>
      <c r="SLY29" s="192"/>
      <c r="SMA29" s="192"/>
      <c r="SMC29" s="192"/>
      <c r="SME29" s="192"/>
      <c r="SMG29" s="192"/>
      <c r="SMI29" s="192"/>
      <c r="SMK29" s="192"/>
      <c r="SMM29" s="192"/>
      <c r="SMO29" s="192"/>
      <c r="SMQ29" s="192"/>
      <c r="SMS29" s="192"/>
      <c r="SMU29" s="192"/>
      <c r="SMW29" s="192"/>
      <c r="SMY29" s="192"/>
      <c r="SNA29" s="192"/>
      <c r="SNC29" s="192"/>
      <c r="SNE29" s="192"/>
      <c r="SNG29" s="192"/>
      <c r="SNI29" s="192"/>
      <c r="SNK29" s="192"/>
      <c r="SNM29" s="192"/>
      <c r="SNO29" s="192"/>
      <c r="SNQ29" s="192"/>
      <c r="SNS29" s="192"/>
      <c r="SNU29" s="192"/>
      <c r="SNW29" s="192"/>
      <c r="SNY29" s="192"/>
      <c r="SOA29" s="192"/>
      <c r="SOC29" s="192"/>
      <c r="SOE29" s="192"/>
      <c r="SOG29" s="192"/>
      <c r="SOI29" s="192"/>
      <c r="SOK29" s="192"/>
      <c r="SOM29" s="192"/>
      <c r="SOO29" s="192"/>
      <c r="SOQ29" s="192"/>
      <c r="SOS29" s="192"/>
      <c r="SOU29" s="192"/>
      <c r="SOW29" s="192"/>
      <c r="SOY29" s="192"/>
      <c r="SPA29" s="192"/>
      <c r="SPC29" s="192"/>
      <c r="SPE29" s="192"/>
      <c r="SPG29" s="192"/>
      <c r="SPI29" s="192"/>
      <c r="SPK29" s="192"/>
      <c r="SPM29" s="192"/>
      <c r="SPO29" s="192"/>
      <c r="SPQ29" s="192"/>
      <c r="SPS29" s="192"/>
      <c r="SPU29" s="192"/>
      <c r="SPW29" s="192"/>
      <c r="SPY29" s="192"/>
      <c r="SQA29" s="192"/>
      <c r="SQC29" s="192"/>
      <c r="SQE29" s="192"/>
      <c r="SQG29" s="192"/>
      <c r="SQI29" s="192"/>
      <c r="SQK29" s="192"/>
      <c r="SQM29" s="192"/>
      <c r="SQO29" s="192"/>
      <c r="SQQ29" s="192"/>
      <c r="SQS29" s="192"/>
      <c r="SQU29" s="192"/>
      <c r="SQW29" s="192"/>
      <c r="SQY29" s="192"/>
      <c r="SRA29" s="192"/>
      <c r="SRC29" s="192"/>
      <c r="SRE29" s="192"/>
      <c r="SRG29" s="192"/>
      <c r="SRI29" s="192"/>
      <c r="SRK29" s="192"/>
      <c r="SRM29" s="192"/>
      <c r="SRO29" s="192"/>
      <c r="SRQ29" s="192"/>
      <c r="SRS29" s="192"/>
      <c r="SRU29" s="192"/>
      <c r="SRW29" s="192"/>
      <c r="SRY29" s="192"/>
      <c r="SSA29" s="192"/>
      <c r="SSC29" s="192"/>
      <c r="SSE29" s="192"/>
      <c r="SSG29" s="192"/>
      <c r="SSI29" s="192"/>
      <c r="SSK29" s="192"/>
      <c r="SSM29" s="192"/>
      <c r="SSO29" s="192"/>
      <c r="SSQ29" s="192"/>
      <c r="SSS29" s="192"/>
      <c r="SSU29" s="192"/>
      <c r="SSW29" s="192"/>
      <c r="SSY29" s="192"/>
      <c r="STA29" s="192"/>
      <c r="STC29" s="192"/>
      <c r="STE29" s="192"/>
      <c r="STG29" s="192"/>
      <c r="STI29" s="192"/>
      <c r="STK29" s="192"/>
      <c r="STM29" s="192"/>
      <c r="STO29" s="192"/>
      <c r="STQ29" s="192"/>
      <c r="STS29" s="192"/>
      <c r="STU29" s="192"/>
      <c r="STW29" s="192"/>
      <c r="STY29" s="192"/>
      <c r="SUA29" s="192"/>
      <c r="SUC29" s="192"/>
      <c r="SUE29" s="192"/>
      <c r="SUG29" s="192"/>
      <c r="SUI29" s="192"/>
      <c r="SUK29" s="192"/>
      <c r="SUM29" s="192"/>
      <c r="SUO29" s="192"/>
      <c r="SUQ29" s="192"/>
      <c r="SUS29" s="192"/>
      <c r="SUU29" s="192"/>
      <c r="SUW29" s="192"/>
      <c r="SUY29" s="192"/>
      <c r="SVA29" s="192"/>
      <c r="SVC29" s="192"/>
      <c r="SVE29" s="192"/>
      <c r="SVG29" s="192"/>
      <c r="SVI29" s="192"/>
      <c r="SVK29" s="192"/>
      <c r="SVM29" s="192"/>
      <c r="SVO29" s="192"/>
      <c r="SVQ29" s="192"/>
      <c r="SVS29" s="192"/>
      <c r="SVU29" s="192"/>
      <c r="SVW29" s="192"/>
      <c r="SVY29" s="192"/>
      <c r="SWA29" s="192"/>
      <c r="SWC29" s="192"/>
      <c r="SWE29" s="192"/>
      <c r="SWG29" s="192"/>
      <c r="SWI29" s="192"/>
      <c r="SWK29" s="192"/>
      <c r="SWM29" s="192"/>
      <c r="SWO29" s="192"/>
      <c r="SWQ29" s="192"/>
      <c r="SWS29" s="192"/>
      <c r="SWU29" s="192"/>
      <c r="SWW29" s="192"/>
      <c r="SWY29" s="192"/>
      <c r="SXA29" s="192"/>
      <c r="SXC29" s="192"/>
      <c r="SXE29" s="192"/>
      <c r="SXG29" s="192"/>
      <c r="SXI29" s="192"/>
      <c r="SXK29" s="192"/>
      <c r="SXM29" s="192"/>
      <c r="SXO29" s="192"/>
      <c r="SXQ29" s="192"/>
      <c r="SXS29" s="192"/>
      <c r="SXU29" s="192"/>
      <c r="SXW29" s="192"/>
      <c r="SXY29" s="192"/>
      <c r="SYA29" s="192"/>
      <c r="SYC29" s="192"/>
      <c r="SYE29" s="192"/>
      <c r="SYG29" s="192"/>
      <c r="SYI29" s="192"/>
      <c r="SYK29" s="192"/>
      <c r="SYM29" s="192"/>
      <c r="SYO29" s="192"/>
      <c r="SYQ29" s="192"/>
      <c r="SYS29" s="192"/>
      <c r="SYU29" s="192"/>
      <c r="SYW29" s="192"/>
      <c r="SYY29" s="192"/>
      <c r="SZA29" s="192"/>
      <c r="SZC29" s="192"/>
      <c r="SZE29" s="192"/>
      <c r="SZG29" s="192"/>
      <c r="SZI29" s="192"/>
      <c r="SZK29" s="192"/>
      <c r="SZM29" s="192"/>
      <c r="SZO29" s="192"/>
      <c r="SZQ29" s="192"/>
      <c r="SZS29" s="192"/>
      <c r="SZU29" s="192"/>
      <c r="SZW29" s="192"/>
      <c r="SZY29" s="192"/>
      <c r="TAA29" s="192"/>
      <c r="TAC29" s="192"/>
      <c r="TAE29" s="192"/>
      <c r="TAG29" s="192"/>
      <c r="TAI29" s="192"/>
      <c r="TAK29" s="192"/>
      <c r="TAM29" s="192"/>
      <c r="TAO29" s="192"/>
      <c r="TAQ29" s="192"/>
      <c r="TAS29" s="192"/>
      <c r="TAU29" s="192"/>
      <c r="TAW29" s="192"/>
      <c r="TAY29" s="192"/>
      <c r="TBA29" s="192"/>
      <c r="TBC29" s="192"/>
      <c r="TBE29" s="192"/>
      <c r="TBG29" s="192"/>
      <c r="TBI29" s="192"/>
      <c r="TBK29" s="192"/>
      <c r="TBM29" s="192"/>
      <c r="TBO29" s="192"/>
      <c r="TBQ29" s="192"/>
      <c r="TBS29" s="192"/>
      <c r="TBU29" s="192"/>
      <c r="TBW29" s="192"/>
      <c r="TBY29" s="192"/>
      <c r="TCA29" s="192"/>
      <c r="TCC29" s="192"/>
      <c r="TCE29" s="192"/>
      <c r="TCG29" s="192"/>
      <c r="TCI29" s="192"/>
      <c r="TCK29" s="192"/>
      <c r="TCM29" s="192"/>
      <c r="TCO29" s="192"/>
      <c r="TCQ29" s="192"/>
      <c r="TCS29" s="192"/>
      <c r="TCU29" s="192"/>
      <c r="TCW29" s="192"/>
      <c r="TCY29" s="192"/>
      <c r="TDA29" s="192"/>
      <c r="TDC29" s="192"/>
      <c r="TDE29" s="192"/>
      <c r="TDG29" s="192"/>
      <c r="TDI29" s="192"/>
      <c r="TDK29" s="192"/>
      <c r="TDM29" s="192"/>
      <c r="TDO29" s="192"/>
      <c r="TDQ29" s="192"/>
      <c r="TDS29" s="192"/>
      <c r="TDU29" s="192"/>
      <c r="TDW29" s="192"/>
      <c r="TDY29" s="192"/>
      <c r="TEA29" s="192"/>
      <c r="TEC29" s="192"/>
      <c r="TEE29" s="192"/>
      <c r="TEG29" s="192"/>
      <c r="TEI29" s="192"/>
      <c r="TEK29" s="192"/>
      <c r="TEM29" s="192"/>
      <c r="TEO29" s="192"/>
      <c r="TEQ29" s="192"/>
      <c r="TES29" s="192"/>
      <c r="TEU29" s="192"/>
      <c r="TEW29" s="192"/>
      <c r="TEY29" s="192"/>
      <c r="TFA29" s="192"/>
      <c r="TFC29" s="192"/>
      <c r="TFE29" s="192"/>
      <c r="TFG29" s="192"/>
      <c r="TFI29" s="192"/>
      <c r="TFK29" s="192"/>
      <c r="TFM29" s="192"/>
      <c r="TFO29" s="192"/>
      <c r="TFQ29" s="192"/>
      <c r="TFS29" s="192"/>
      <c r="TFU29" s="192"/>
      <c r="TFW29" s="192"/>
      <c r="TFY29" s="192"/>
      <c r="TGA29" s="192"/>
      <c r="TGC29" s="192"/>
      <c r="TGE29" s="192"/>
      <c r="TGG29" s="192"/>
      <c r="TGI29" s="192"/>
      <c r="TGK29" s="192"/>
      <c r="TGM29" s="192"/>
      <c r="TGO29" s="192"/>
      <c r="TGQ29" s="192"/>
      <c r="TGS29" s="192"/>
      <c r="TGU29" s="192"/>
      <c r="TGW29" s="192"/>
      <c r="TGY29" s="192"/>
      <c r="THA29" s="192"/>
      <c r="THC29" s="192"/>
      <c r="THE29" s="192"/>
      <c r="THG29" s="192"/>
      <c r="THI29" s="192"/>
      <c r="THK29" s="192"/>
      <c r="THM29" s="192"/>
      <c r="THO29" s="192"/>
      <c r="THQ29" s="192"/>
      <c r="THS29" s="192"/>
      <c r="THU29" s="192"/>
      <c r="THW29" s="192"/>
      <c r="THY29" s="192"/>
      <c r="TIA29" s="192"/>
      <c r="TIC29" s="192"/>
      <c r="TIE29" s="192"/>
      <c r="TIG29" s="192"/>
      <c r="TII29" s="192"/>
      <c r="TIK29" s="192"/>
      <c r="TIM29" s="192"/>
      <c r="TIO29" s="192"/>
      <c r="TIQ29" s="192"/>
      <c r="TIS29" s="192"/>
      <c r="TIU29" s="192"/>
      <c r="TIW29" s="192"/>
      <c r="TIY29" s="192"/>
      <c r="TJA29" s="192"/>
      <c r="TJC29" s="192"/>
      <c r="TJE29" s="192"/>
      <c r="TJG29" s="192"/>
      <c r="TJI29" s="192"/>
      <c r="TJK29" s="192"/>
      <c r="TJM29" s="192"/>
      <c r="TJO29" s="192"/>
      <c r="TJQ29" s="192"/>
      <c r="TJS29" s="192"/>
      <c r="TJU29" s="192"/>
      <c r="TJW29" s="192"/>
      <c r="TJY29" s="192"/>
      <c r="TKA29" s="192"/>
      <c r="TKC29" s="192"/>
      <c r="TKE29" s="192"/>
      <c r="TKG29" s="192"/>
      <c r="TKI29" s="192"/>
      <c r="TKK29" s="192"/>
      <c r="TKM29" s="192"/>
      <c r="TKO29" s="192"/>
      <c r="TKQ29" s="192"/>
      <c r="TKS29" s="192"/>
      <c r="TKU29" s="192"/>
      <c r="TKW29" s="192"/>
      <c r="TKY29" s="192"/>
      <c r="TLA29" s="192"/>
      <c r="TLC29" s="192"/>
      <c r="TLE29" s="192"/>
      <c r="TLG29" s="192"/>
      <c r="TLI29" s="192"/>
      <c r="TLK29" s="192"/>
      <c r="TLM29" s="192"/>
      <c r="TLO29" s="192"/>
      <c r="TLQ29" s="192"/>
      <c r="TLS29" s="192"/>
      <c r="TLU29" s="192"/>
      <c r="TLW29" s="192"/>
      <c r="TLY29" s="192"/>
      <c r="TMA29" s="192"/>
      <c r="TMC29" s="192"/>
      <c r="TME29" s="192"/>
      <c r="TMG29" s="192"/>
      <c r="TMI29" s="192"/>
      <c r="TMK29" s="192"/>
      <c r="TMM29" s="192"/>
      <c r="TMO29" s="192"/>
      <c r="TMQ29" s="192"/>
      <c r="TMS29" s="192"/>
      <c r="TMU29" s="192"/>
      <c r="TMW29" s="192"/>
      <c r="TMY29" s="192"/>
      <c r="TNA29" s="192"/>
      <c r="TNC29" s="192"/>
      <c r="TNE29" s="192"/>
      <c r="TNG29" s="192"/>
      <c r="TNI29" s="192"/>
      <c r="TNK29" s="192"/>
      <c r="TNM29" s="192"/>
      <c r="TNO29" s="192"/>
      <c r="TNQ29" s="192"/>
      <c r="TNS29" s="192"/>
      <c r="TNU29" s="192"/>
      <c r="TNW29" s="192"/>
      <c r="TNY29" s="192"/>
      <c r="TOA29" s="192"/>
      <c r="TOC29" s="192"/>
      <c r="TOE29" s="192"/>
      <c r="TOG29" s="192"/>
      <c r="TOI29" s="192"/>
      <c r="TOK29" s="192"/>
      <c r="TOM29" s="192"/>
      <c r="TOO29" s="192"/>
      <c r="TOQ29" s="192"/>
      <c r="TOS29" s="192"/>
      <c r="TOU29" s="192"/>
      <c r="TOW29" s="192"/>
      <c r="TOY29" s="192"/>
      <c r="TPA29" s="192"/>
      <c r="TPC29" s="192"/>
      <c r="TPE29" s="192"/>
      <c r="TPG29" s="192"/>
      <c r="TPI29" s="192"/>
      <c r="TPK29" s="192"/>
      <c r="TPM29" s="192"/>
      <c r="TPO29" s="192"/>
      <c r="TPQ29" s="192"/>
      <c r="TPS29" s="192"/>
      <c r="TPU29" s="192"/>
      <c r="TPW29" s="192"/>
      <c r="TPY29" s="192"/>
      <c r="TQA29" s="192"/>
      <c r="TQC29" s="192"/>
      <c r="TQE29" s="192"/>
      <c r="TQG29" s="192"/>
      <c r="TQI29" s="192"/>
      <c r="TQK29" s="192"/>
      <c r="TQM29" s="192"/>
      <c r="TQO29" s="192"/>
      <c r="TQQ29" s="192"/>
      <c r="TQS29" s="192"/>
      <c r="TQU29" s="192"/>
      <c r="TQW29" s="192"/>
      <c r="TQY29" s="192"/>
      <c r="TRA29" s="192"/>
      <c r="TRC29" s="192"/>
      <c r="TRE29" s="192"/>
      <c r="TRG29" s="192"/>
      <c r="TRI29" s="192"/>
      <c r="TRK29" s="192"/>
      <c r="TRM29" s="192"/>
      <c r="TRO29" s="192"/>
      <c r="TRQ29" s="192"/>
      <c r="TRS29" s="192"/>
      <c r="TRU29" s="192"/>
      <c r="TRW29" s="192"/>
      <c r="TRY29" s="192"/>
      <c r="TSA29" s="192"/>
      <c r="TSC29" s="192"/>
      <c r="TSE29" s="192"/>
      <c r="TSG29" s="192"/>
      <c r="TSI29" s="192"/>
      <c r="TSK29" s="192"/>
      <c r="TSM29" s="192"/>
      <c r="TSO29" s="192"/>
      <c r="TSQ29" s="192"/>
      <c r="TSS29" s="192"/>
      <c r="TSU29" s="192"/>
      <c r="TSW29" s="192"/>
      <c r="TSY29" s="192"/>
      <c r="TTA29" s="192"/>
      <c r="TTC29" s="192"/>
      <c r="TTE29" s="192"/>
      <c r="TTG29" s="192"/>
      <c r="TTI29" s="192"/>
      <c r="TTK29" s="192"/>
      <c r="TTM29" s="192"/>
      <c r="TTO29" s="192"/>
      <c r="TTQ29" s="192"/>
      <c r="TTS29" s="192"/>
      <c r="TTU29" s="192"/>
      <c r="TTW29" s="192"/>
      <c r="TTY29" s="192"/>
      <c r="TUA29" s="192"/>
      <c r="TUC29" s="192"/>
      <c r="TUE29" s="192"/>
      <c r="TUG29" s="192"/>
      <c r="TUI29" s="192"/>
      <c r="TUK29" s="192"/>
      <c r="TUM29" s="192"/>
      <c r="TUO29" s="192"/>
      <c r="TUQ29" s="192"/>
      <c r="TUS29" s="192"/>
      <c r="TUU29" s="192"/>
      <c r="TUW29" s="192"/>
      <c r="TUY29" s="192"/>
      <c r="TVA29" s="192"/>
      <c r="TVC29" s="192"/>
      <c r="TVE29" s="192"/>
      <c r="TVG29" s="192"/>
      <c r="TVI29" s="192"/>
      <c r="TVK29" s="192"/>
      <c r="TVM29" s="192"/>
      <c r="TVO29" s="192"/>
      <c r="TVQ29" s="192"/>
      <c r="TVS29" s="192"/>
      <c r="TVU29" s="192"/>
      <c r="TVW29" s="192"/>
      <c r="TVY29" s="192"/>
      <c r="TWA29" s="192"/>
      <c r="TWC29" s="192"/>
      <c r="TWE29" s="192"/>
      <c r="TWG29" s="192"/>
      <c r="TWI29" s="192"/>
      <c r="TWK29" s="192"/>
      <c r="TWM29" s="192"/>
      <c r="TWO29" s="192"/>
      <c r="TWQ29" s="192"/>
      <c r="TWS29" s="192"/>
      <c r="TWU29" s="192"/>
      <c r="TWW29" s="192"/>
      <c r="TWY29" s="192"/>
      <c r="TXA29" s="192"/>
      <c r="TXC29" s="192"/>
      <c r="TXE29" s="192"/>
      <c r="TXG29" s="192"/>
      <c r="TXI29" s="192"/>
      <c r="TXK29" s="192"/>
      <c r="TXM29" s="192"/>
      <c r="TXO29" s="192"/>
      <c r="TXQ29" s="192"/>
      <c r="TXS29" s="192"/>
      <c r="TXU29" s="192"/>
      <c r="TXW29" s="192"/>
      <c r="TXY29" s="192"/>
      <c r="TYA29" s="192"/>
      <c r="TYC29" s="192"/>
      <c r="TYE29" s="192"/>
      <c r="TYG29" s="192"/>
      <c r="TYI29" s="192"/>
      <c r="TYK29" s="192"/>
      <c r="TYM29" s="192"/>
      <c r="TYO29" s="192"/>
      <c r="TYQ29" s="192"/>
      <c r="TYS29" s="192"/>
      <c r="TYU29" s="192"/>
      <c r="TYW29" s="192"/>
      <c r="TYY29" s="192"/>
      <c r="TZA29" s="192"/>
      <c r="TZC29" s="192"/>
      <c r="TZE29" s="192"/>
      <c r="TZG29" s="192"/>
      <c r="TZI29" s="192"/>
      <c r="TZK29" s="192"/>
      <c r="TZM29" s="192"/>
      <c r="TZO29" s="192"/>
      <c r="TZQ29" s="192"/>
      <c r="TZS29" s="192"/>
      <c r="TZU29" s="192"/>
      <c r="TZW29" s="192"/>
      <c r="TZY29" s="192"/>
      <c r="UAA29" s="192"/>
      <c r="UAC29" s="192"/>
      <c r="UAE29" s="192"/>
      <c r="UAG29" s="192"/>
      <c r="UAI29" s="192"/>
      <c r="UAK29" s="192"/>
      <c r="UAM29" s="192"/>
      <c r="UAO29" s="192"/>
      <c r="UAQ29" s="192"/>
      <c r="UAS29" s="192"/>
      <c r="UAU29" s="192"/>
      <c r="UAW29" s="192"/>
      <c r="UAY29" s="192"/>
      <c r="UBA29" s="192"/>
      <c r="UBC29" s="192"/>
      <c r="UBE29" s="192"/>
      <c r="UBG29" s="192"/>
      <c r="UBI29" s="192"/>
      <c r="UBK29" s="192"/>
      <c r="UBM29" s="192"/>
      <c r="UBO29" s="192"/>
      <c r="UBQ29" s="192"/>
      <c r="UBS29" s="192"/>
      <c r="UBU29" s="192"/>
      <c r="UBW29" s="192"/>
      <c r="UBY29" s="192"/>
      <c r="UCA29" s="192"/>
      <c r="UCC29" s="192"/>
      <c r="UCE29" s="192"/>
      <c r="UCG29" s="192"/>
      <c r="UCI29" s="192"/>
      <c r="UCK29" s="192"/>
      <c r="UCM29" s="192"/>
      <c r="UCO29" s="192"/>
      <c r="UCQ29" s="192"/>
      <c r="UCS29" s="192"/>
      <c r="UCU29" s="192"/>
      <c r="UCW29" s="192"/>
      <c r="UCY29" s="192"/>
      <c r="UDA29" s="192"/>
      <c r="UDC29" s="192"/>
      <c r="UDE29" s="192"/>
      <c r="UDG29" s="192"/>
      <c r="UDI29" s="192"/>
      <c r="UDK29" s="192"/>
      <c r="UDM29" s="192"/>
      <c r="UDO29" s="192"/>
      <c r="UDQ29" s="192"/>
      <c r="UDS29" s="192"/>
      <c r="UDU29" s="192"/>
      <c r="UDW29" s="192"/>
      <c r="UDY29" s="192"/>
      <c r="UEA29" s="192"/>
      <c r="UEC29" s="192"/>
      <c r="UEE29" s="192"/>
      <c r="UEG29" s="192"/>
      <c r="UEI29" s="192"/>
      <c r="UEK29" s="192"/>
      <c r="UEM29" s="192"/>
      <c r="UEO29" s="192"/>
      <c r="UEQ29" s="192"/>
      <c r="UES29" s="192"/>
      <c r="UEU29" s="192"/>
      <c r="UEW29" s="192"/>
      <c r="UEY29" s="192"/>
      <c r="UFA29" s="192"/>
      <c r="UFC29" s="192"/>
      <c r="UFE29" s="192"/>
      <c r="UFG29" s="192"/>
      <c r="UFI29" s="192"/>
      <c r="UFK29" s="192"/>
      <c r="UFM29" s="192"/>
      <c r="UFO29" s="192"/>
      <c r="UFQ29" s="192"/>
      <c r="UFS29" s="192"/>
      <c r="UFU29" s="192"/>
      <c r="UFW29" s="192"/>
      <c r="UFY29" s="192"/>
      <c r="UGA29" s="192"/>
      <c r="UGC29" s="192"/>
      <c r="UGE29" s="192"/>
      <c r="UGG29" s="192"/>
      <c r="UGI29" s="192"/>
      <c r="UGK29" s="192"/>
      <c r="UGM29" s="192"/>
      <c r="UGO29" s="192"/>
      <c r="UGQ29" s="192"/>
      <c r="UGS29" s="192"/>
      <c r="UGU29" s="192"/>
      <c r="UGW29" s="192"/>
      <c r="UGY29" s="192"/>
      <c r="UHA29" s="192"/>
      <c r="UHC29" s="192"/>
      <c r="UHE29" s="192"/>
      <c r="UHG29" s="192"/>
      <c r="UHI29" s="192"/>
      <c r="UHK29" s="192"/>
      <c r="UHM29" s="192"/>
      <c r="UHO29" s="192"/>
      <c r="UHQ29" s="192"/>
      <c r="UHS29" s="192"/>
      <c r="UHU29" s="192"/>
      <c r="UHW29" s="192"/>
      <c r="UHY29" s="192"/>
      <c r="UIA29" s="192"/>
      <c r="UIC29" s="192"/>
      <c r="UIE29" s="192"/>
      <c r="UIG29" s="192"/>
      <c r="UII29" s="192"/>
      <c r="UIK29" s="192"/>
      <c r="UIM29" s="192"/>
      <c r="UIO29" s="192"/>
      <c r="UIQ29" s="192"/>
      <c r="UIS29" s="192"/>
      <c r="UIU29" s="192"/>
      <c r="UIW29" s="192"/>
      <c r="UIY29" s="192"/>
      <c r="UJA29" s="192"/>
      <c r="UJC29" s="192"/>
      <c r="UJE29" s="192"/>
      <c r="UJG29" s="192"/>
      <c r="UJI29" s="192"/>
      <c r="UJK29" s="192"/>
      <c r="UJM29" s="192"/>
      <c r="UJO29" s="192"/>
      <c r="UJQ29" s="192"/>
      <c r="UJS29" s="192"/>
      <c r="UJU29" s="192"/>
      <c r="UJW29" s="192"/>
      <c r="UJY29" s="192"/>
      <c r="UKA29" s="192"/>
      <c r="UKC29" s="192"/>
      <c r="UKE29" s="192"/>
      <c r="UKG29" s="192"/>
      <c r="UKI29" s="192"/>
      <c r="UKK29" s="192"/>
      <c r="UKM29" s="192"/>
      <c r="UKO29" s="192"/>
      <c r="UKQ29" s="192"/>
      <c r="UKS29" s="192"/>
      <c r="UKU29" s="192"/>
      <c r="UKW29" s="192"/>
      <c r="UKY29" s="192"/>
      <c r="ULA29" s="192"/>
      <c r="ULC29" s="192"/>
      <c r="ULE29" s="192"/>
      <c r="ULG29" s="192"/>
      <c r="ULI29" s="192"/>
      <c r="ULK29" s="192"/>
      <c r="ULM29" s="192"/>
      <c r="ULO29" s="192"/>
      <c r="ULQ29" s="192"/>
      <c r="ULS29" s="192"/>
      <c r="ULU29" s="192"/>
      <c r="ULW29" s="192"/>
      <c r="ULY29" s="192"/>
      <c r="UMA29" s="192"/>
      <c r="UMC29" s="192"/>
      <c r="UME29" s="192"/>
      <c r="UMG29" s="192"/>
      <c r="UMI29" s="192"/>
      <c r="UMK29" s="192"/>
      <c r="UMM29" s="192"/>
      <c r="UMO29" s="192"/>
      <c r="UMQ29" s="192"/>
      <c r="UMS29" s="192"/>
      <c r="UMU29" s="192"/>
      <c r="UMW29" s="192"/>
      <c r="UMY29" s="192"/>
      <c r="UNA29" s="192"/>
      <c r="UNC29" s="192"/>
      <c r="UNE29" s="192"/>
      <c r="UNG29" s="192"/>
      <c r="UNI29" s="192"/>
      <c r="UNK29" s="192"/>
      <c r="UNM29" s="192"/>
      <c r="UNO29" s="192"/>
      <c r="UNQ29" s="192"/>
      <c r="UNS29" s="192"/>
      <c r="UNU29" s="192"/>
      <c r="UNW29" s="192"/>
      <c r="UNY29" s="192"/>
      <c r="UOA29" s="192"/>
      <c r="UOC29" s="192"/>
      <c r="UOE29" s="192"/>
      <c r="UOG29" s="192"/>
      <c r="UOI29" s="192"/>
      <c r="UOK29" s="192"/>
      <c r="UOM29" s="192"/>
      <c r="UOO29" s="192"/>
      <c r="UOQ29" s="192"/>
      <c r="UOS29" s="192"/>
      <c r="UOU29" s="192"/>
      <c r="UOW29" s="192"/>
      <c r="UOY29" s="192"/>
      <c r="UPA29" s="192"/>
      <c r="UPC29" s="192"/>
      <c r="UPE29" s="192"/>
      <c r="UPG29" s="192"/>
      <c r="UPI29" s="192"/>
      <c r="UPK29" s="192"/>
      <c r="UPM29" s="192"/>
      <c r="UPO29" s="192"/>
      <c r="UPQ29" s="192"/>
      <c r="UPS29" s="192"/>
      <c r="UPU29" s="192"/>
      <c r="UPW29" s="192"/>
      <c r="UPY29" s="192"/>
      <c r="UQA29" s="192"/>
      <c r="UQC29" s="192"/>
      <c r="UQE29" s="192"/>
      <c r="UQG29" s="192"/>
      <c r="UQI29" s="192"/>
      <c r="UQK29" s="192"/>
      <c r="UQM29" s="192"/>
      <c r="UQO29" s="192"/>
      <c r="UQQ29" s="192"/>
      <c r="UQS29" s="192"/>
      <c r="UQU29" s="192"/>
      <c r="UQW29" s="192"/>
      <c r="UQY29" s="192"/>
      <c r="URA29" s="192"/>
      <c r="URC29" s="192"/>
      <c r="URE29" s="192"/>
      <c r="URG29" s="192"/>
      <c r="URI29" s="192"/>
      <c r="URK29" s="192"/>
      <c r="URM29" s="192"/>
      <c r="URO29" s="192"/>
      <c r="URQ29" s="192"/>
      <c r="URS29" s="192"/>
      <c r="URU29" s="192"/>
      <c r="URW29" s="192"/>
      <c r="URY29" s="192"/>
      <c r="USA29" s="192"/>
      <c r="USC29" s="192"/>
      <c r="USE29" s="192"/>
      <c r="USG29" s="192"/>
      <c r="USI29" s="192"/>
      <c r="USK29" s="192"/>
      <c r="USM29" s="192"/>
      <c r="USO29" s="192"/>
      <c r="USQ29" s="192"/>
      <c r="USS29" s="192"/>
      <c r="USU29" s="192"/>
      <c r="USW29" s="192"/>
      <c r="USY29" s="192"/>
      <c r="UTA29" s="192"/>
      <c r="UTC29" s="192"/>
      <c r="UTE29" s="192"/>
      <c r="UTG29" s="192"/>
      <c r="UTI29" s="192"/>
      <c r="UTK29" s="192"/>
      <c r="UTM29" s="192"/>
      <c r="UTO29" s="192"/>
      <c r="UTQ29" s="192"/>
      <c r="UTS29" s="192"/>
      <c r="UTU29" s="192"/>
      <c r="UTW29" s="192"/>
      <c r="UTY29" s="192"/>
      <c r="UUA29" s="192"/>
      <c r="UUC29" s="192"/>
      <c r="UUE29" s="192"/>
      <c r="UUG29" s="192"/>
      <c r="UUI29" s="192"/>
      <c r="UUK29" s="192"/>
      <c r="UUM29" s="192"/>
      <c r="UUO29" s="192"/>
      <c r="UUQ29" s="192"/>
      <c r="UUS29" s="192"/>
      <c r="UUU29" s="192"/>
      <c r="UUW29" s="192"/>
      <c r="UUY29" s="192"/>
      <c r="UVA29" s="192"/>
      <c r="UVC29" s="192"/>
      <c r="UVE29" s="192"/>
      <c r="UVG29" s="192"/>
      <c r="UVI29" s="192"/>
      <c r="UVK29" s="192"/>
      <c r="UVM29" s="192"/>
      <c r="UVO29" s="192"/>
      <c r="UVQ29" s="192"/>
      <c r="UVS29" s="192"/>
      <c r="UVU29" s="192"/>
      <c r="UVW29" s="192"/>
      <c r="UVY29" s="192"/>
      <c r="UWA29" s="192"/>
      <c r="UWC29" s="192"/>
      <c r="UWE29" s="192"/>
      <c r="UWG29" s="192"/>
      <c r="UWI29" s="192"/>
      <c r="UWK29" s="192"/>
      <c r="UWM29" s="192"/>
      <c r="UWO29" s="192"/>
      <c r="UWQ29" s="192"/>
      <c r="UWS29" s="192"/>
      <c r="UWU29" s="192"/>
      <c r="UWW29" s="192"/>
      <c r="UWY29" s="192"/>
      <c r="UXA29" s="192"/>
      <c r="UXC29" s="192"/>
      <c r="UXE29" s="192"/>
      <c r="UXG29" s="192"/>
      <c r="UXI29" s="192"/>
      <c r="UXK29" s="192"/>
      <c r="UXM29" s="192"/>
      <c r="UXO29" s="192"/>
      <c r="UXQ29" s="192"/>
      <c r="UXS29" s="192"/>
      <c r="UXU29" s="192"/>
      <c r="UXW29" s="192"/>
      <c r="UXY29" s="192"/>
      <c r="UYA29" s="192"/>
      <c r="UYC29" s="192"/>
      <c r="UYE29" s="192"/>
      <c r="UYG29" s="192"/>
      <c r="UYI29" s="192"/>
      <c r="UYK29" s="192"/>
      <c r="UYM29" s="192"/>
      <c r="UYO29" s="192"/>
      <c r="UYQ29" s="192"/>
      <c r="UYS29" s="192"/>
      <c r="UYU29" s="192"/>
      <c r="UYW29" s="192"/>
      <c r="UYY29" s="192"/>
      <c r="UZA29" s="192"/>
      <c r="UZC29" s="192"/>
      <c r="UZE29" s="192"/>
      <c r="UZG29" s="192"/>
      <c r="UZI29" s="192"/>
      <c r="UZK29" s="192"/>
      <c r="UZM29" s="192"/>
      <c r="UZO29" s="192"/>
      <c r="UZQ29" s="192"/>
      <c r="UZS29" s="192"/>
      <c r="UZU29" s="192"/>
      <c r="UZW29" s="192"/>
      <c r="UZY29" s="192"/>
      <c r="VAA29" s="192"/>
      <c r="VAC29" s="192"/>
      <c r="VAE29" s="192"/>
      <c r="VAG29" s="192"/>
      <c r="VAI29" s="192"/>
      <c r="VAK29" s="192"/>
      <c r="VAM29" s="192"/>
      <c r="VAO29" s="192"/>
      <c r="VAQ29" s="192"/>
      <c r="VAS29" s="192"/>
      <c r="VAU29" s="192"/>
      <c r="VAW29" s="192"/>
      <c r="VAY29" s="192"/>
      <c r="VBA29" s="192"/>
      <c r="VBC29" s="192"/>
      <c r="VBE29" s="192"/>
      <c r="VBG29" s="192"/>
      <c r="VBI29" s="192"/>
      <c r="VBK29" s="192"/>
      <c r="VBM29" s="192"/>
      <c r="VBO29" s="192"/>
      <c r="VBQ29" s="192"/>
      <c r="VBS29" s="192"/>
      <c r="VBU29" s="192"/>
      <c r="VBW29" s="192"/>
      <c r="VBY29" s="192"/>
      <c r="VCA29" s="192"/>
      <c r="VCC29" s="192"/>
      <c r="VCE29" s="192"/>
      <c r="VCG29" s="192"/>
      <c r="VCI29" s="192"/>
      <c r="VCK29" s="192"/>
      <c r="VCM29" s="192"/>
      <c r="VCO29" s="192"/>
      <c r="VCQ29" s="192"/>
      <c r="VCS29" s="192"/>
      <c r="VCU29" s="192"/>
      <c r="VCW29" s="192"/>
      <c r="VCY29" s="192"/>
      <c r="VDA29" s="192"/>
      <c r="VDC29" s="192"/>
      <c r="VDE29" s="192"/>
      <c r="VDG29" s="192"/>
      <c r="VDI29" s="192"/>
      <c r="VDK29" s="192"/>
      <c r="VDM29" s="192"/>
      <c r="VDO29" s="192"/>
      <c r="VDQ29" s="192"/>
      <c r="VDS29" s="192"/>
      <c r="VDU29" s="192"/>
      <c r="VDW29" s="192"/>
      <c r="VDY29" s="192"/>
      <c r="VEA29" s="192"/>
      <c r="VEC29" s="192"/>
      <c r="VEE29" s="192"/>
      <c r="VEG29" s="192"/>
      <c r="VEI29" s="192"/>
      <c r="VEK29" s="192"/>
      <c r="VEM29" s="192"/>
      <c r="VEO29" s="192"/>
      <c r="VEQ29" s="192"/>
      <c r="VES29" s="192"/>
      <c r="VEU29" s="192"/>
      <c r="VEW29" s="192"/>
      <c r="VEY29" s="192"/>
      <c r="VFA29" s="192"/>
      <c r="VFC29" s="192"/>
      <c r="VFE29" s="192"/>
      <c r="VFG29" s="192"/>
      <c r="VFI29" s="192"/>
      <c r="VFK29" s="192"/>
      <c r="VFM29" s="192"/>
      <c r="VFO29" s="192"/>
      <c r="VFQ29" s="192"/>
      <c r="VFS29" s="192"/>
      <c r="VFU29" s="192"/>
      <c r="VFW29" s="192"/>
      <c r="VFY29" s="192"/>
      <c r="VGA29" s="192"/>
      <c r="VGC29" s="192"/>
      <c r="VGE29" s="192"/>
      <c r="VGG29" s="192"/>
      <c r="VGI29" s="192"/>
      <c r="VGK29" s="192"/>
      <c r="VGM29" s="192"/>
      <c r="VGO29" s="192"/>
      <c r="VGQ29" s="192"/>
      <c r="VGS29" s="192"/>
      <c r="VGU29" s="192"/>
      <c r="VGW29" s="192"/>
      <c r="VGY29" s="192"/>
      <c r="VHA29" s="192"/>
      <c r="VHC29" s="192"/>
      <c r="VHE29" s="192"/>
      <c r="VHG29" s="192"/>
      <c r="VHI29" s="192"/>
      <c r="VHK29" s="192"/>
      <c r="VHM29" s="192"/>
      <c r="VHO29" s="192"/>
      <c r="VHQ29" s="192"/>
      <c r="VHS29" s="192"/>
      <c r="VHU29" s="192"/>
      <c r="VHW29" s="192"/>
      <c r="VHY29" s="192"/>
      <c r="VIA29" s="192"/>
      <c r="VIC29" s="192"/>
      <c r="VIE29" s="192"/>
      <c r="VIG29" s="192"/>
      <c r="VII29" s="192"/>
      <c r="VIK29" s="192"/>
      <c r="VIM29" s="192"/>
      <c r="VIO29" s="192"/>
      <c r="VIQ29" s="192"/>
      <c r="VIS29" s="192"/>
      <c r="VIU29" s="192"/>
      <c r="VIW29" s="192"/>
      <c r="VIY29" s="192"/>
      <c r="VJA29" s="192"/>
      <c r="VJC29" s="192"/>
      <c r="VJE29" s="192"/>
      <c r="VJG29" s="192"/>
      <c r="VJI29" s="192"/>
      <c r="VJK29" s="192"/>
      <c r="VJM29" s="192"/>
      <c r="VJO29" s="192"/>
      <c r="VJQ29" s="192"/>
      <c r="VJS29" s="192"/>
      <c r="VJU29" s="192"/>
      <c r="VJW29" s="192"/>
      <c r="VJY29" s="192"/>
      <c r="VKA29" s="192"/>
      <c r="VKC29" s="192"/>
      <c r="VKE29" s="192"/>
      <c r="VKG29" s="192"/>
      <c r="VKI29" s="192"/>
      <c r="VKK29" s="192"/>
      <c r="VKM29" s="192"/>
      <c r="VKO29" s="192"/>
      <c r="VKQ29" s="192"/>
      <c r="VKS29" s="192"/>
      <c r="VKU29" s="192"/>
      <c r="VKW29" s="192"/>
      <c r="VKY29" s="192"/>
      <c r="VLA29" s="192"/>
      <c r="VLC29" s="192"/>
      <c r="VLE29" s="192"/>
      <c r="VLG29" s="192"/>
      <c r="VLI29" s="192"/>
      <c r="VLK29" s="192"/>
      <c r="VLM29" s="192"/>
      <c r="VLO29" s="192"/>
      <c r="VLQ29" s="192"/>
      <c r="VLS29" s="192"/>
      <c r="VLU29" s="192"/>
      <c r="VLW29" s="192"/>
      <c r="VLY29" s="192"/>
      <c r="VMA29" s="192"/>
      <c r="VMC29" s="192"/>
      <c r="VME29" s="192"/>
      <c r="VMG29" s="192"/>
      <c r="VMI29" s="192"/>
      <c r="VMK29" s="192"/>
      <c r="VMM29" s="192"/>
      <c r="VMO29" s="192"/>
      <c r="VMQ29" s="192"/>
      <c r="VMS29" s="192"/>
      <c r="VMU29" s="192"/>
      <c r="VMW29" s="192"/>
      <c r="VMY29" s="192"/>
      <c r="VNA29" s="192"/>
      <c r="VNC29" s="192"/>
      <c r="VNE29" s="192"/>
      <c r="VNG29" s="192"/>
      <c r="VNI29" s="192"/>
      <c r="VNK29" s="192"/>
      <c r="VNM29" s="192"/>
      <c r="VNO29" s="192"/>
      <c r="VNQ29" s="192"/>
      <c r="VNS29" s="192"/>
      <c r="VNU29" s="192"/>
      <c r="VNW29" s="192"/>
      <c r="VNY29" s="192"/>
      <c r="VOA29" s="192"/>
      <c r="VOC29" s="192"/>
      <c r="VOE29" s="192"/>
      <c r="VOG29" s="192"/>
      <c r="VOI29" s="192"/>
      <c r="VOK29" s="192"/>
      <c r="VOM29" s="192"/>
      <c r="VOO29" s="192"/>
      <c r="VOQ29" s="192"/>
      <c r="VOS29" s="192"/>
      <c r="VOU29" s="192"/>
      <c r="VOW29" s="192"/>
      <c r="VOY29" s="192"/>
      <c r="VPA29" s="192"/>
      <c r="VPC29" s="192"/>
      <c r="VPE29" s="192"/>
      <c r="VPG29" s="192"/>
      <c r="VPI29" s="192"/>
      <c r="VPK29" s="192"/>
      <c r="VPM29" s="192"/>
      <c r="VPO29" s="192"/>
      <c r="VPQ29" s="192"/>
      <c r="VPS29" s="192"/>
      <c r="VPU29" s="192"/>
      <c r="VPW29" s="192"/>
      <c r="VPY29" s="192"/>
      <c r="VQA29" s="192"/>
      <c r="VQC29" s="192"/>
      <c r="VQE29" s="192"/>
      <c r="VQG29" s="192"/>
      <c r="VQI29" s="192"/>
      <c r="VQK29" s="192"/>
      <c r="VQM29" s="192"/>
      <c r="VQO29" s="192"/>
      <c r="VQQ29" s="192"/>
      <c r="VQS29" s="192"/>
      <c r="VQU29" s="192"/>
      <c r="VQW29" s="192"/>
      <c r="VQY29" s="192"/>
      <c r="VRA29" s="192"/>
      <c r="VRC29" s="192"/>
      <c r="VRE29" s="192"/>
      <c r="VRG29" s="192"/>
      <c r="VRI29" s="192"/>
      <c r="VRK29" s="192"/>
      <c r="VRM29" s="192"/>
      <c r="VRO29" s="192"/>
      <c r="VRQ29" s="192"/>
      <c r="VRS29" s="192"/>
      <c r="VRU29" s="192"/>
      <c r="VRW29" s="192"/>
      <c r="VRY29" s="192"/>
      <c r="VSA29" s="192"/>
      <c r="VSC29" s="192"/>
      <c r="VSE29" s="192"/>
      <c r="VSG29" s="192"/>
      <c r="VSI29" s="192"/>
      <c r="VSK29" s="192"/>
      <c r="VSM29" s="192"/>
      <c r="VSO29" s="192"/>
      <c r="VSQ29" s="192"/>
      <c r="VSS29" s="192"/>
      <c r="VSU29" s="192"/>
      <c r="VSW29" s="192"/>
      <c r="VSY29" s="192"/>
      <c r="VTA29" s="192"/>
      <c r="VTC29" s="192"/>
      <c r="VTE29" s="192"/>
      <c r="VTG29" s="192"/>
      <c r="VTI29" s="192"/>
      <c r="VTK29" s="192"/>
      <c r="VTM29" s="192"/>
      <c r="VTO29" s="192"/>
      <c r="VTQ29" s="192"/>
      <c r="VTS29" s="192"/>
      <c r="VTU29" s="192"/>
      <c r="VTW29" s="192"/>
      <c r="VTY29" s="192"/>
      <c r="VUA29" s="192"/>
      <c r="VUC29" s="192"/>
      <c r="VUE29" s="192"/>
      <c r="VUG29" s="192"/>
      <c r="VUI29" s="192"/>
      <c r="VUK29" s="192"/>
      <c r="VUM29" s="192"/>
      <c r="VUO29" s="192"/>
      <c r="VUQ29" s="192"/>
      <c r="VUS29" s="192"/>
      <c r="VUU29" s="192"/>
      <c r="VUW29" s="192"/>
      <c r="VUY29" s="192"/>
      <c r="VVA29" s="192"/>
      <c r="VVC29" s="192"/>
      <c r="VVE29" s="192"/>
      <c r="VVG29" s="192"/>
      <c r="VVI29" s="192"/>
      <c r="VVK29" s="192"/>
      <c r="VVM29" s="192"/>
      <c r="VVO29" s="192"/>
      <c r="VVQ29" s="192"/>
      <c r="VVS29" s="192"/>
      <c r="VVU29" s="192"/>
      <c r="VVW29" s="192"/>
      <c r="VVY29" s="192"/>
      <c r="VWA29" s="192"/>
      <c r="VWC29" s="192"/>
      <c r="VWE29" s="192"/>
      <c r="VWG29" s="192"/>
      <c r="VWI29" s="192"/>
      <c r="VWK29" s="192"/>
      <c r="VWM29" s="192"/>
      <c r="VWO29" s="192"/>
      <c r="VWQ29" s="192"/>
      <c r="VWS29" s="192"/>
      <c r="VWU29" s="192"/>
      <c r="VWW29" s="192"/>
      <c r="VWY29" s="192"/>
      <c r="VXA29" s="192"/>
      <c r="VXC29" s="192"/>
      <c r="VXE29" s="192"/>
      <c r="VXG29" s="192"/>
      <c r="VXI29" s="192"/>
      <c r="VXK29" s="192"/>
      <c r="VXM29" s="192"/>
      <c r="VXO29" s="192"/>
      <c r="VXQ29" s="192"/>
      <c r="VXS29" s="192"/>
      <c r="VXU29" s="192"/>
      <c r="VXW29" s="192"/>
      <c r="VXY29" s="192"/>
      <c r="VYA29" s="192"/>
      <c r="VYC29" s="192"/>
      <c r="VYE29" s="192"/>
      <c r="VYG29" s="192"/>
      <c r="VYI29" s="192"/>
      <c r="VYK29" s="192"/>
      <c r="VYM29" s="192"/>
      <c r="VYO29" s="192"/>
      <c r="VYQ29" s="192"/>
      <c r="VYS29" s="192"/>
      <c r="VYU29" s="192"/>
      <c r="VYW29" s="192"/>
      <c r="VYY29" s="192"/>
      <c r="VZA29" s="192"/>
      <c r="VZC29" s="192"/>
      <c r="VZE29" s="192"/>
      <c r="VZG29" s="192"/>
      <c r="VZI29" s="192"/>
      <c r="VZK29" s="192"/>
      <c r="VZM29" s="192"/>
      <c r="VZO29" s="192"/>
      <c r="VZQ29" s="192"/>
      <c r="VZS29" s="192"/>
      <c r="VZU29" s="192"/>
      <c r="VZW29" s="192"/>
      <c r="VZY29" s="192"/>
      <c r="WAA29" s="192"/>
      <c r="WAC29" s="192"/>
      <c r="WAE29" s="192"/>
      <c r="WAG29" s="192"/>
      <c r="WAI29" s="192"/>
      <c r="WAK29" s="192"/>
      <c r="WAM29" s="192"/>
      <c r="WAO29" s="192"/>
      <c r="WAQ29" s="192"/>
      <c r="WAS29" s="192"/>
      <c r="WAU29" s="192"/>
      <c r="WAW29" s="192"/>
      <c r="WAY29" s="192"/>
      <c r="WBA29" s="192"/>
      <c r="WBC29" s="192"/>
      <c r="WBE29" s="192"/>
      <c r="WBG29" s="192"/>
      <c r="WBI29" s="192"/>
      <c r="WBK29" s="192"/>
      <c r="WBM29" s="192"/>
      <c r="WBO29" s="192"/>
      <c r="WBQ29" s="192"/>
      <c r="WBS29" s="192"/>
      <c r="WBU29" s="192"/>
      <c r="WBW29" s="192"/>
      <c r="WBY29" s="192"/>
      <c r="WCA29" s="192"/>
      <c r="WCC29" s="192"/>
      <c r="WCE29" s="192"/>
      <c r="WCG29" s="192"/>
      <c r="WCI29" s="192"/>
      <c r="WCK29" s="192"/>
      <c r="WCM29" s="192"/>
      <c r="WCO29" s="192"/>
      <c r="WCQ29" s="192"/>
      <c r="WCS29" s="192"/>
      <c r="WCU29" s="192"/>
      <c r="WCW29" s="192"/>
      <c r="WCY29" s="192"/>
      <c r="WDA29" s="192"/>
      <c r="WDC29" s="192"/>
      <c r="WDE29" s="192"/>
      <c r="WDG29" s="192"/>
      <c r="WDI29" s="192"/>
      <c r="WDK29" s="192"/>
      <c r="WDM29" s="192"/>
      <c r="WDO29" s="192"/>
      <c r="WDQ29" s="192"/>
      <c r="WDS29" s="192"/>
      <c r="WDU29" s="192"/>
      <c r="WDW29" s="192"/>
      <c r="WDY29" s="192"/>
      <c r="WEA29" s="192"/>
      <c r="WEC29" s="192"/>
      <c r="WEE29" s="192"/>
      <c r="WEG29" s="192"/>
      <c r="WEI29" s="192"/>
      <c r="WEK29" s="192"/>
      <c r="WEM29" s="192"/>
      <c r="WEO29" s="192"/>
      <c r="WEQ29" s="192"/>
      <c r="WES29" s="192"/>
      <c r="WEU29" s="192"/>
      <c r="WEW29" s="192"/>
      <c r="WEY29" s="192"/>
      <c r="WFA29" s="192"/>
      <c r="WFC29" s="192"/>
      <c r="WFE29" s="192"/>
      <c r="WFG29" s="192"/>
      <c r="WFI29" s="192"/>
      <c r="WFK29" s="192"/>
      <c r="WFM29" s="192"/>
      <c r="WFO29" s="192"/>
      <c r="WFQ29" s="192"/>
      <c r="WFS29" s="192"/>
      <c r="WFU29" s="192"/>
      <c r="WFW29" s="192"/>
      <c r="WFY29" s="192"/>
      <c r="WGA29" s="192"/>
      <c r="WGC29" s="192"/>
      <c r="WGE29" s="192"/>
      <c r="WGG29" s="192"/>
      <c r="WGI29" s="192"/>
      <c r="WGK29" s="192"/>
      <c r="WGM29" s="192"/>
      <c r="WGO29" s="192"/>
      <c r="WGQ29" s="192"/>
      <c r="WGS29" s="192"/>
      <c r="WGU29" s="192"/>
      <c r="WGW29" s="192"/>
      <c r="WGY29" s="192"/>
      <c r="WHA29" s="192"/>
      <c r="WHC29" s="192"/>
      <c r="WHE29" s="192"/>
      <c r="WHG29" s="192"/>
      <c r="WHI29" s="192"/>
      <c r="WHK29" s="192"/>
      <c r="WHM29" s="192"/>
      <c r="WHO29" s="192"/>
      <c r="WHQ29" s="192"/>
      <c r="WHS29" s="192"/>
      <c r="WHU29" s="192"/>
      <c r="WHW29" s="192"/>
      <c r="WHY29" s="192"/>
      <c r="WIA29" s="192"/>
      <c r="WIC29" s="192"/>
      <c r="WIE29" s="192"/>
      <c r="WIG29" s="192"/>
      <c r="WII29" s="192"/>
      <c r="WIK29" s="192"/>
      <c r="WIM29" s="192"/>
      <c r="WIO29" s="192"/>
      <c r="WIQ29" s="192"/>
      <c r="WIS29" s="192"/>
      <c r="WIU29" s="192"/>
      <c r="WIW29" s="192"/>
      <c r="WIY29" s="192"/>
      <c r="WJA29" s="192"/>
      <c r="WJC29" s="192"/>
      <c r="WJE29" s="192"/>
      <c r="WJG29" s="192"/>
      <c r="WJI29" s="192"/>
      <c r="WJK29" s="192"/>
      <c r="WJM29" s="192"/>
      <c r="WJO29" s="192"/>
      <c r="WJQ29" s="192"/>
      <c r="WJS29" s="192"/>
      <c r="WJU29" s="192"/>
      <c r="WJW29" s="192"/>
      <c r="WJY29" s="192"/>
      <c r="WKA29" s="192"/>
      <c r="WKC29" s="192"/>
      <c r="WKE29" s="192"/>
      <c r="WKG29" s="192"/>
      <c r="WKI29" s="192"/>
      <c r="WKK29" s="192"/>
      <c r="WKM29" s="192"/>
      <c r="WKO29" s="192"/>
      <c r="WKQ29" s="192"/>
      <c r="WKS29" s="192"/>
      <c r="WKU29" s="192"/>
      <c r="WKW29" s="192"/>
      <c r="WKY29" s="192"/>
      <c r="WLA29" s="192"/>
      <c r="WLC29" s="192"/>
      <c r="WLE29" s="192"/>
      <c r="WLG29" s="192"/>
      <c r="WLI29" s="192"/>
      <c r="WLK29" s="192"/>
      <c r="WLM29" s="192"/>
      <c r="WLO29" s="192"/>
      <c r="WLQ29" s="192"/>
      <c r="WLS29" s="192"/>
      <c r="WLU29" s="192"/>
      <c r="WLW29" s="192"/>
      <c r="WLY29" s="192"/>
      <c r="WMA29" s="192"/>
      <c r="WMC29" s="192"/>
      <c r="WME29" s="192"/>
      <c r="WMG29" s="192"/>
      <c r="WMI29" s="192"/>
      <c r="WMK29" s="192"/>
      <c r="WMM29" s="192"/>
      <c r="WMO29" s="192"/>
      <c r="WMQ29" s="192"/>
      <c r="WMS29" s="192"/>
      <c r="WMU29" s="192"/>
      <c r="WMW29" s="192"/>
      <c r="WMY29" s="192"/>
      <c r="WNA29" s="192"/>
      <c r="WNC29" s="192"/>
      <c r="WNE29" s="192"/>
      <c r="WNG29" s="192"/>
      <c r="WNI29" s="192"/>
      <c r="WNK29" s="192"/>
      <c r="WNM29" s="192"/>
      <c r="WNO29" s="192"/>
      <c r="WNQ29" s="192"/>
      <c r="WNS29" s="192"/>
      <c r="WNU29" s="192"/>
      <c r="WNW29" s="192"/>
      <c r="WNY29" s="192"/>
      <c r="WOA29" s="192"/>
      <c r="WOC29" s="192"/>
      <c r="WOE29" s="192"/>
      <c r="WOG29" s="192"/>
      <c r="WOI29" s="192"/>
      <c r="WOK29" s="192"/>
      <c r="WOM29" s="192"/>
      <c r="WOO29" s="192"/>
      <c r="WOQ29" s="192"/>
      <c r="WOS29" s="192"/>
      <c r="WOU29" s="192"/>
      <c r="WOW29" s="192"/>
      <c r="WOY29" s="192"/>
      <c r="WPA29" s="192"/>
      <c r="WPC29" s="192"/>
      <c r="WPE29" s="192"/>
      <c r="WPG29" s="192"/>
      <c r="WPI29" s="192"/>
      <c r="WPK29" s="192"/>
      <c r="WPM29" s="192"/>
      <c r="WPO29" s="192"/>
      <c r="WPQ29" s="192"/>
      <c r="WPS29" s="192"/>
      <c r="WPU29" s="192"/>
      <c r="WPW29" s="192"/>
      <c r="WPY29" s="192"/>
      <c r="WQA29" s="192"/>
      <c r="WQC29" s="192"/>
      <c r="WQE29" s="192"/>
      <c r="WQG29" s="192"/>
      <c r="WQI29" s="192"/>
      <c r="WQK29" s="192"/>
      <c r="WQM29" s="192"/>
      <c r="WQO29" s="192"/>
      <c r="WQQ29" s="192"/>
      <c r="WQS29" s="192"/>
      <c r="WQU29" s="192"/>
      <c r="WQW29" s="192"/>
      <c r="WQY29" s="192"/>
      <c r="WRA29" s="192"/>
      <c r="WRC29" s="192"/>
      <c r="WRE29" s="192"/>
      <c r="WRG29" s="192"/>
      <c r="WRI29" s="192"/>
      <c r="WRK29" s="192"/>
      <c r="WRM29" s="192"/>
      <c r="WRO29" s="192"/>
      <c r="WRQ29" s="192"/>
      <c r="WRS29" s="192"/>
      <c r="WRU29" s="192"/>
      <c r="WRW29" s="192"/>
      <c r="WRY29" s="192"/>
      <c r="WSA29" s="192"/>
      <c r="WSC29" s="192"/>
      <c r="WSE29" s="192"/>
      <c r="WSG29" s="192"/>
      <c r="WSI29" s="192"/>
      <c r="WSK29" s="192"/>
      <c r="WSM29" s="192"/>
      <c r="WSO29" s="192"/>
      <c r="WSQ29" s="192"/>
      <c r="WSS29" s="192"/>
      <c r="WSU29" s="192"/>
      <c r="WSW29" s="192"/>
      <c r="WSY29" s="192"/>
      <c r="WTA29" s="192"/>
      <c r="WTC29" s="192"/>
      <c r="WTE29" s="192"/>
      <c r="WTG29" s="192"/>
      <c r="WTI29" s="192"/>
      <c r="WTK29" s="192"/>
      <c r="WTM29" s="192"/>
      <c r="WTO29" s="192"/>
      <c r="WTQ29" s="192"/>
      <c r="WTS29" s="192"/>
      <c r="WTU29" s="192"/>
      <c r="WTW29" s="192"/>
      <c r="WTY29" s="192"/>
      <c r="WUA29" s="192"/>
      <c r="WUC29" s="192"/>
      <c r="WUE29" s="192"/>
      <c r="WUG29" s="192"/>
      <c r="WUI29" s="192"/>
      <c r="WUK29" s="192"/>
      <c r="WUM29" s="192"/>
      <c r="WUO29" s="192"/>
      <c r="WUQ29" s="192"/>
      <c r="WUS29" s="192"/>
      <c r="WUU29" s="192"/>
      <c r="WUW29" s="192"/>
      <c r="WUY29" s="192"/>
      <c r="WVA29" s="192"/>
      <c r="WVC29" s="192"/>
      <c r="WVE29" s="192"/>
      <c r="WVG29" s="192"/>
      <c r="WVI29" s="192"/>
      <c r="WVK29" s="192"/>
      <c r="WVM29" s="192"/>
      <c r="WVO29" s="192"/>
      <c r="WVQ29" s="192"/>
      <c r="WVS29" s="192"/>
      <c r="WVU29" s="192"/>
      <c r="WVW29" s="192"/>
      <c r="WVY29" s="192"/>
      <c r="WWA29" s="192"/>
      <c r="WWC29" s="192"/>
      <c r="WWE29" s="192"/>
      <c r="WWG29" s="192"/>
      <c r="WWI29" s="192"/>
      <c r="WWK29" s="192"/>
      <c r="WWM29" s="192"/>
      <c r="WWO29" s="192"/>
      <c r="WWQ29" s="192"/>
      <c r="WWS29" s="192"/>
      <c r="WWU29" s="192"/>
      <c r="WWW29" s="192"/>
      <c r="WWY29" s="192"/>
      <c r="WXA29" s="192"/>
      <c r="WXC29" s="192"/>
      <c r="WXE29" s="192"/>
      <c r="WXG29" s="192"/>
      <c r="WXI29" s="192"/>
      <c r="WXK29" s="192"/>
      <c r="WXM29" s="192"/>
      <c r="WXO29" s="192"/>
      <c r="WXQ29" s="192"/>
      <c r="WXS29" s="192"/>
      <c r="WXU29" s="192"/>
      <c r="WXW29" s="192"/>
      <c r="WXY29" s="192"/>
      <c r="WYA29" s="192"/>
      <c r="WYC29" s="192"/>
      <c r="WYE29" s="192"/>
      <c r="WYG29" s="192"/>
      <c r="WYI29" s="192"/>
      <c r="WYK29" s="192"/>
      <c r="WYM29" s="192"/>
      <c r="WYO29" s="192"/>
      <c r="WYQ29" s="192"/>
      <c r="WYS29" s="192"/>
      <c r="WYU29" s="192"/>
      <c r="WYW29" s="192"/>
      <c r="WYY29" s="192"/>
      <c r="WZA29" s="192"/>
      <c r="WZC29" s="192"/>
      <c r="WZE29" s="192"/>
      <c r="WZG29" s="192"/>
      <c r="WZI29" s="192"/>
      <c r="WZK29" s="192"/>
      <c r="WZM29" s="192"/>
      <c r="WZO29" s="192"/>
      <c r="WZQ29" s="192"/>
      <c r="WZS29" s="192"/>
      <c r="WZU29" s="192"/>
      <c r="WZW29" s="192"/>
      <c r="WZY29" s="192"/>
      <c r="XAA29" s="192"/>
      <c r="XAC29" s="192"/>
      <c r="XAE29" s="192"/>
      <c r="XAG29" s="192"/>
      <c r="XAI29" s="192"/>
      <c r="XAK29" s="192"/>
      <c r="XAM29" s="192"/>
      <c r="XAO29" s="192"/>
      <c r="XAQ29" s="192"/>
      <c r="XAS29" s="192"/>
      <c r="XAU29" s="192"/>
      <c r="XAW29" s="192"/>
      <c r="XAY29" s="192"/>
      <c r="XBA29" s="192"/>
      <c r="XBC29" s="192"/>
      <c r="XBE29" s="192"/>
      <c r="XBG29" s="192"/>
      <c r="XBI29" s="192"/>
      <c r="XBK29" s="192"/>
      <c r="XBM29" s="192"/>
      <c r="XBO29" s="192"/>
      <c r="XBQ29" s="192"/>
      <c r="XBS29" s="192"/>
      <c r="XBU29" s="192"/>
      <c r="XBW29" s="192"/>
      <c r="XBY29" s="192"/>
      <c r="XCA29" s="192"/>
      <c r="XCC29" s="192"/>
      <c r="XCE29" s="192"/>
      <c r="XCG29" s="192"/>
      <c r="XCI29" s="192"/>
      <c r="XCK29" s="192"/>
      <c r="XCM29" s="192"/>
      <c r="XCO29" s="192"/>
      <c r="XCQ29" s="192"/>
      <c r="XCS29" s="192"/>
      <c r="XCU29" s="192"/>
      <c r="XCW29" s="192"/>
      <c r="XCY29" s="192"/>
      <c r="XDA29" s="192"/>
      <c r="XDC29" s="192"/>
      <c r="XDE29" s="192"/>
      <c r="XDG29" s="192"/>
      <c r="XDI29" s="192"/>
      <c r="XDK29" s="192"/>
      <c r="XDM29" s="192"/>
      <c r="XDO29" s="192"/>
      <c r="XDQ29" s="192"/>
      <c r="XDS29" s="192"/>
      <c r="XDU29" s="192"/>
      <c r="XDW29" s="192"/>
      <c r="XDY29" s="192"/>
      <c r="XEA29" s="192"/>
      <c r="XEC29" s="192"/>
      <c r="XEE29" s="192"/>
      <c r="XEG29" s="192"/>
      <c r="XEI29" s="192"/>
      <c r="XEK29" s="192"/>
      <c r="XEM29" s="192"/>
      <c r="XEO29" s="192"/>
      <c r="XEQ29" s="192"/>
      <c r="XES29" s="192"/>
      <c r="XEU29" s="192"/>
      <c r="XEW29" s="192"/>
      <c r="XEY29" s="192"/>
    </row>
    <row r="30" spans="1:16379" s="2" customFormat="1" ht="69" customHeight="1" thickTop="1" thickBot="1" x14ac:dyDescent="0.3">
      <c r="A30" s="58">
        <v>21</v>
      </c>
      <c r="B30" s="58" t="s">
        <v>122</v>
      </c>
      <c r="C30" s="58" t="s">
        <v>123</v>
      </c>
      <c r="D30" s="58" t="s">
        <v>116</v>
      </c>
      <c r="E30" s="58" t="s">
        <v>103</v>
      </c>
      <c r="F30" s="58" t="s">
        <v>104</v>
      </c>
      <c r="G30" s="58" t="s">
        <v>62</v>
      </c>
      <c r="H30" s="58" t="s">
        <v>72</v>
      </c>
      <c r="I30" s="58" t="s">
        <v>73</v>
      </c>
      <c r="J30" s="58" t="s">
        <v>65</v>
      </c>
      <c r="K30" s="59" t="s">
        <v>66</v>
      </c>
      <c r="L30" s="60" t="s">
        <v>67</v>
      </c>
      <c r="M30" s="59" t="s">
        <v>117</v>
      </c>
      <c r="N30" s="59" t="s">
        <v>117</v>
      </c>
      <c r="O30" s="60" t="s">
        <v>66</v>
      </c>
      <c r="P30" s="59"/>
      <c r="Q30" s="60" t="s">
        <v>59</v>
      </c>
      <c r="R30" s="59"/>
      <c r="S30" s="61"/>
      <c r="T30" s="183"/>
    </row>
    <row r="31" spans="1:16379" s="2" customFormat="1" ht="56.4" thickTop="1" thickBot="1" x14ac:dyDescent="0.3">
      <c r="A31" s="58">
        <v>22</v>
      </c>
      <c r="B31" s="58" t="s">
        <v>124</v>
      </c>
      <c r="C31" s="58" t="s">
        <v>125</v>
      </c>
      <c r="D31" s="58" t="s">
        <v>80</v>
      </c>
      <c r="E31" s="58" t="s">
        <v>103</v>
      </c>
      <c r="F31" s="58" t="s">
        <v>104</v>
      </c>
      <c r="G31" s="58" t="s">
        <v>62</v>
      </c>
      <c r="H31" s="58" t="s">
        <v>72</v>
      </c>
      <c r="I31" s="58" t="s">
        <v>73</v>
      </c>
      <c r="J31" s="58" t="s">
        <v>65</v>
      </c>
      <c r="K31" s="59" t="s">
        <v>66</v>
      </c>
      <c r="L31" s="60" t="s">
        <v>126</v>
      </c>
      <c r="M31" s="59" t="s">
        <v>68</v>
      </c>
      <c r="N31" s="59" t="s">
        <v>68</v>
      </c>
      <c r="O31" s="60" t="s">
        <v>66</v>
      </c>
      <c r="P31" s="59"/>
      <c r="Q31" s="60" t="s">
        <v>59</v>
      </c>
      <c r="R31" s="59"/>
      <c r="S31" s="61"/>
      <c r="T31" s="183"/>
    </row>
    <row r="32" spans="1:16379" ht="50.85" customHeight="1" thickTop="1" thickBot="1" x14ac:dyDescent="0.3">
      <c r="A32" s="58">
        <v>23</v>
      </c>
      <c r="B32" s="58" t="s">
        <v>127</v>
      </c>
      <c r="C32" s="58" t="s">
        <v>128</v>
      </c>
      <c r="D32" s="58" t="s">
        <v>116</v>
      </c>
      <c r="E32" s="58" t="s">
        <v>53</v>
      </c>
      <c r="F32" s="58" t="s">
        <v>54</v>
      </c>
      <c r="G32" s="58" t="s">
        <v>62</v>
      </c>
      <c r="H32" s="58" t="s">
        <v>56</v>
      </c>
      <c r="I32" s="58" t="s">
        <v>57</v>
      </c>
      <c r="J32" s="58" t="s">
        <v>65</v>
      </c>
      <c r="K32" s="59" t="s">
        <v>66</v>
      </c>
      <c r="L32" s="251" t="s">
        <v>67</v>
      </c>
      <c r="M32" s="59" t="s">
        <v>117</v>
      </c>
      <c r="N32" s="59" t="s">
        <v>117</v>
      </c>
      <c r="O32" s="60" t="s">
        <v>66</v>
      </c>
      <c r="P32" s="59"/>
      <c r="Q32" s="60" t="s">
        <v>59</v>
      </c>
      <c r="R32" s="59"/>
      <c r="S32" s="61"/>
      <c r="T32" s="166"/>
    </row>
    <row r="33" spans="1:20" ht="42.6" thickTop="1" thickBot="1" x14ac:dyDescent="0.3">
      <c r="A33" s="58">
        <v>24</v>
      </c>
      <c r="B33" s="58" t="s">
        <v>129</v>
      </c>
      <c r="C33" s="58" t="s">
        <v>130</v>
      </c>
      <c r="D33" s="58" t="s">
        <v>131</v>
      </c>
      <c r="E33" s="58" t="s">
        <v>53</v>
      </c>
      <c r="F33" s="58" t="s">
        <v>54</v>
      </c>
      <c r="G33" s="58" t="s">
        <v>62</v>
      </c>
      <c r="H33" s="58" t="s">
        <v>56</v>
      </c>
      <c r="I33" s="58" t="s">
        <v>57</v>
      </c>
      <c r="J33" s="58" t="s">
        <v>65</v>
      </c>
      <c r="K33" s="59" t="s">
        <v>66</v>
      </c>
      <c r="L33" s="251" t="s">
        <v>67</v>
      </c>
      <c r="M33" s="59" t="s">
        <v>117</v>
      </c>
      <c r="N33" s="59" t="s">
        <v>117</v>
      </c>
      <c r="O33" s="60" t="s">
        <v>66</v>
      </c>
      <c r="P33" s="59"/>
      <c r="Q33" s="60" t="s">
        <v>59</v>
      </c>
      <c r="R33" s="59"/>
      <c r="S33" s="61"/>
      <c r="T33" s="166"/>
    </row>
    <row r="34" spans="1:20" ht="51" customHeight="1" thickTop="1" thickBot="1" x14ac:dyDescent="0.3">
      <c r="A34" s="58">
        <v>25</v>
      </c>
      <c r="B34" s="58" t="s">
        <v>132</v>
      </c>
      <c r="C34" s="58" t="s">
        <v>133</v>
      </c>
      <c r="D34" s="58" t="s">
        <v>102</v>
      </c>
      <c r="E34" s="58" t="s">
        <v>53</v>
      </c>
      <c r="F34" s="58" t="s">
        <v>71</v>
      </c>
      <c r="G34" s="58" t="s">
        <v>62</v>
      </c>
      <c r="H34" s="58" t="s">
        <v>72</v>
      </c>
      <c r="I34" s="58" t="s">
        <v>73</v>
      </c>
      <c r="J34" s="58" t="s">
        <v>65</v>
      </c>
      <c r="K34" s="59" t="s">
        <v>66</v>
      </c>
      <c r="L34" s="60" t="s">
        <v>67</v>
      </c>
      <c r="M34" s="59" t="s">
        <v>117</v>
      </c>
      <c r="N34" s="59" t="s">
        <v>117</v>
      </c>
      <c r="O34" s="60" t="s">
        <v>66</v>
      </c>
      <c r="P34" s="59"/>
      <c r="Q34" s="60" t="s">
        <v>59</v>
      </c>
      <c r="R34" s="59"/>
      <c r="S34" s="61"/>
      <c r="T34" s="166"/>
    </row>
    <row r="35" spans="1:20" ht="56.4" thickTop="1" thickBot="1" x14ac:dyDescent="0.3">
      <c r="A35" s="58">
        <v>26</v>
      </c>
      <c r="B35" s="58" t="s">
        <v>134</v>
      </c>
      <c r="C35" s="58" t="s">
        <v>135</v>
      </c>
      <c r="D35" s="58" t="s">
        <v>131</v>
      </c>
      <c r="E35" s="58" t="s">
        <v>53</v>
      </c>
      <c r="F35" s="58" t="s">
        <v>71</v>
      </c>
      <c r="G35" s="58" t="s">
        <v>136</v>
      </c>
      <c r="H35" s="58" t="s">
        <v>72</v>
      </c>
      <c r="I35" s="58" t="s">
        <v>73</v>
      </c>
      <c r="J35" s="58" t="s">
        <v>65</v>
      </c>
      <c r="K35" s="59" t="s">
        <v>66</v>
      </c>
      <c r="L35" s="60" t="s">
        <v>67</v>
      </c>
      <c r="M35" s="59" t="s">
        <v>117</v>
      </c>
      <c r="N35" s="59" t="s">
        <v>117</v>
      </c>
      <c r="O35" s="60" t="s">
        <v>66</v>
      </c>
      <c r="P35" s="59"/>
      <c r="Q35" s="60" t="s">
        <v>59</v>
      </c>
      <c r="R35" s="59"/>
      <c r="S35" s="61"/>
      <c r="T35" s="166"/>
    </row>
    <row r="36" spans="1:20" ht="56.4" thickTop="1" thickBot="1" x14ac:dyDescent="0.3">
      <c r="A36" s="58">
        <v>27</v>
      </c>
      <c r="B36" s="58" t="s">
        <v>137</v>
      </c>
      <c r="C36" s="58" t="s">
        <v>138</v>
      </c>
      <c r="D36" s="58" t="s">
        <v>116</v>
      </c>
      <c r="E36" s="58" t="s">
        <v>53</v>
      </c>
      <c r="F36" s="58" t="s">
        <v>71</v>
      </c>
      <c r="G36" s="58" t="s">
        <v>136</v>
      </c>
      <c r="H36" s="58" t="s">
        <v>72</v>
      </c>
      <c r="I36" s="58" t="s">
        <v>73</v>
      </c>
      <c r="J36" s="58" t="s">
        <v>65</v>
      </c>
      <c r="K36" s="59" t="s">
        <v>66</v>
      </c>
      <c r="L36" s="60" t="s">
        <v>67</v>
      </c>
      <c r="M36" s="59" t="s">
        <v>117</v>
      </c>
      <c r="N36" s="59" t="s">
        <v>117</v>
      </c>
      <c r="O36" s="60" t="s">
        <v>66</v>
      </c>
      <c r="P36" s="59"/>
      <c r="Q36" s="60" t="s">
        <v>59</v>
      </c>
      <c r="R36" s="59"/>
      <c r="S36" s="61"/>
      <c r="T36" s="166"/>
    </row>
    <row r="37" spans="1:20" ht="28.8" thickTop="1" thickBot="1" x14ac:dyDescent="0.3">
      <c r="A37" s="58">
        <v>28</v>
      </c>
      <c r="B37" s="58" t="s">
        <v>139</v>
      </c>
      <c r="C37" s="58" t="s">
        <v>140</v>
      </c>
      <c r="D37" s="58" t="s">
        <v>131</v>
      </c>
      <c r="E37" s="58" t="s">
        <v>53</v>
      </c>
      <c r="F37" s="58" t="s">
        <v>71</v>
      </c>
      <c r="G37" s="58" t="s">
        <v>62</v>
      </c>
      <c r="H37" s="58" t="s">
        <v>72</v>
      </c>
      <c r="I37" s="58" t="s">
        <v>73</v>
      </c>
      <c r="J37" s="58" t="s">
        <v>58</v>
      </c>
      <c r="K37" s="59" t="s">
        <v>59</v>
      </c>
      <c r="L37" s="60"/>
      <c r="M37" s="59"/>
      <c r="N37" s="59"/>
      <c r="O37" s="60"/>
      <c r="P37" s="59"/>
      <c r="Q37" s="60"/>
      <c r="R37" s="59"/>
      <c r="S37" s="61"/>
      <c r="T37" s="166"/>
    </row>
    <row r="38" spans="1:20" ht="28.8" thickTop="1" thickBot="1" x14ac:dyDescent="0.3">
      <c r="A38" s="58">
        <v>29</v>
      </c>
      <c r="B38" s="58" t="s">
        <v>141</v>
      </c>
      <c r="C38" s="58" t="s">
        <v>142</v>
      </c>
      <c r="D38" s="58" t="s">
        <v>131</v>
      </c>
      <c r="E38" s="58" t="s">
        <v>53</v>
      </c>
      <c r="F38" s="58" t="s">
        <v>71</v>
      </c>
      <c r="G38" s="58" t="s">
        <v>62</v>
      </c>
      <c r="H38" s="58" t="s">
        <v>72</v>
      </c>
      <c r="I38" s="58" t="s">
        <v>73</v>
      </c>
      <c r="J38" s="58" t="s">
        <v>58</v>
      </c>
      <c r="K38" s="59" t="s">
        <v>59</v>
      </c>
      <c r="L38" s="60"/>
      <c r="M38" s="59"/>
      <c r="N38" s="59"/>
      <c r="O38" s="60"/>
      <c r="P38" s="59"/>
      <c r="Q38" s="60"/>
      <c r="R38" s="59"/>
      <c r="S38" s="61"/>
      <c r="T38" s="166"/>
    </row>
    <row r="39" spans="1:20" ht="28.8" thickTop="1" thickBot="1" x14ac:dyDescent="0.3">
      <c r="A39" s="58">
        <v>30</v>
      </c>
      <c r="B39" s="58" t="s">
        <v>143</v>
      </c>
      <c r="C39" s="58" t="s">
        <v>144</v>
      </c>
      <c r="D39" s="58" t="s">
        <v>131</v>
      </c>
      <c r="E39" s="58" t="s">
        <v>53</v>
      </c>
      <c r="F39" s="58" t="s">
        <v>71</v>
      </c>
      <c r="G39" s="58" t="s">
        <v>62</v>
      </c>
      <c r="H39" s="58" t="s">
        <v>72</v>
      </c>
      <c r="I39" s="58" t="s">
        <v>73</v>
      </c>
      <c r="J39" s="58" t="s">
        <v>58</v>
      </c>
      <c r="K39" s="59" t="s">
        <v>59</v>
      </c>
      <c r="L39" s="60"/>
      <c r="M39" s="59"/>
      <c r="N39" s="59"/>
      <c r="O39" s="60"/>
      <c r="P39" s="59"/>
      <c r="Q39" s="60"/>
      <c r="R39" s="59"/>
      <c r="S39" s="61"/>
      <c r="T39" s="166"/>
    </row>
    <row r="40" spans="1:20" ht="36.6" customHeight="1" thickTop="1" thickBot="1" x14ac:dyDescent="0.3">
      <c r="A40" s="58">
        <v>31</v>
      </c>
      <c r="B40" s="58" t="s">
        <v>145</v>
      </c>
      <c r="C40" s="58" t="s">
        <v>146</v>
      </c>
      <c r="D40" s="58" t="s">
        <v>131</v>
      </c>
      <c r="E40" s="58" t="s">
        <v>53</v>
      </c>
      <c r="F40" s="58" t="s">
        <v>71</v>
      </c>
      <c r="G40" s="58" t="s">
        <v>62</v>
      </c>
      <c r="H40" s="58" t="s">
        <v>72</v>
      </c>
      <c r="I40" s="58" t="s">
        <v>73</v>
      </c>
      <c r="J40" s="58" t="s">
        <v>58</v>
      </c>
      <c r="K40" s="59" t="s">
        <v>59</v>
      </c>
      <c r="L40" s="60"/>
      <c r="M40" s="59"/>
      <c r="N40" s="59"/>
      <c r="O40" s="60"/>
      <c r="P40" s="59"/>
      <c r="Q40" s="60"/>
      <c r="R40" s="59"/>
      <c r="S40" s="61"/>
      <c r="T40" s="166"/>
    </row>
    <row r="41" spans="1:20" ht="64.05" customHeight="1" thickTop="1" thickBot="1" x14ac:dyDescent="0.3">
      <c r="A41" s="58">
        <v>32</v>
      </c>
      <c r="B41" s="58" t="s">
        <v>147</v>
      </c>
      <c r="C41" s="58" t="s">
        <v>148</v>
      </c>
      <c r="D41" s="58" t="s">
        <v>131</v>
      </c>
      <c r="E41" s="58" t="s">
        <v>103</v>
      </c>
      <c r="F41" s="58" t="s">
        <v>104</v>
      </c>
      <c r="G41" s="58" t="s">
        <v>62</v>
      </c>
      <c r="H41" s="58" t="s">
        <v>72</v>
      </c>
      <c r="I41" s="58" t="s">
        <v>73</v>
      </c>
      <c r="J41" s="58" t="s">
        <v>65</v>
      </c>
      <c r="K41" s="59" t="s">
        <v>66</v>
      </c>
      <c r="L41" s="60" t="s">
        <v>67</v>
      </c>
      <c r="M41" s="59" t="s">
        <v>68</v>
      </c>
      <c r="N41" s="59" t="s">
        <v>68</v>
      </c>
      <c r="O41" s="60" t="s">
        <v>66</v>
      </c>
      <c r="P41" s="59"/>
      <c r="Q41" s="60" t="s">
        <v>59</v>
      </c>
      <c r="R41" s="59"/>
      <c r="S41" s="61"/>
      <c r="T41" s="166"/>
    </row>
    <row r="42" spans="1:20" ht="34.5" customHeight="1" thickTop="1" thickBot="1" x14ac:dyDescent="0.3">
      <c r="A42" s="58">
        <v>33</v>
      </c>
      <c r="B42" s="58" t="s">
        <v>149</v>
      </c>
      <c r="C42" s="58" t="s">
        <v>150</v>
      </c>
      <c r="D42" s="58" t="s">
        <v>131</v>
      </c>
      <c r="E42" s="58" t="s">
        <v>53</v>
      </c>
      <c r="F42" s="58" t="s">
        <v>151</v>
      </c>
      <c r="G42" s="58" t="s">
        <v>152</v>
      </c>
      <c r="H42" s="58" t="s">
        <v>153</v>
      </c>
      <c r="I42" s="58" t="s">
        <v>57</v>
      </c>
      <c r="J42" s="58" t="s">
        <v>58</v>
      </c>
      <c r="K42" s="59" t="s">
        <v>59</v>
      </c>
      <c r="L42" s="60"/>
      <c r="M42" s="59"/>
      <c r="N42" s="59"/>
      <c r="O42" s="60"/>
      <c r="P42" s="59"/>
      <c r="Q42" s="60"/>
      <c r="R42" s="59"/>
      <c r="S42" s="61"/>
      <c r="T42" s="166"/>
    </row>
    <row r="43" spans="1:20" ht="32.85" customHeight="1" thickTop="1" thickBot="1" x14ac:dyDescent="0.3">
      <c r="A43" s="58">
        <v>34</v>
      </c>
      <c r="B43" s="58" t="s">
        <v>154</v>
      </c>
      <c r="C43" s="58" t="s">
        <v>155</v>
      </c>
      <c r="D43" s="58" t="s">
        <v>131</v>
      </c>
      <c r="E43" s="58" t="s">
        <v>53</v>
      </c>
      <c r="F43" s="58" t="s">
        <v>151</v>
      </c>
      <c r="G43" s="58" t="s">
        <v>152</v>
      </c>
      <c r="H43" s="58" t="s">
        <v>153</v>
      </c>
      <c r="I43" s="58" t="s">
        <v>57</v>
      </c>
      <c r="J43" s="58" t="s">
        <v>58</v>
      </c>
      <c r="K43" s="59" t="s">
        <v>59</v>
      </c>
      <c r="L43" s="60"/>
      <c r="M43" s="59"/>
      <c r="N43" s="59"/>
      <c r="O43" s="60"/>
      <c r="P43" s="59"/>
      <c r="Q43" s="60"/>
      <c r="R43" s="59"/>
      <c r="S43" s="61"/>
      <c r="T43" s="166"/>
    </row>
    <row r="44" spans="1:20" ht="35.25" customHeight="1" thickTop="1" thickBot="1" x14ac:dyDescent="0.3">
      <c r="A44" s="58">
        <v>35</v>
      </c>
      <c r="B44" s="58" t="s">
        <v>156</v>
      </c>
      <c r="C44" s="58" t="s">
        <v>157</v>
      </c>
      <c r="D44" s="58" t="s">
        <v>131</v>
      </c>
      <c r="E44" s="58" t="s">
        <v>53</v>
      </c>
      <c r="F44" s="58" t="s">
        <v>151</v>
      </c>
      <c r="G44" s="58" t="s">
        <v>152</v>
      </c>
      <c r="H44" s="58" t="s">
        <v>153</v>
      </c>
      <c r="I44" s="58" t="s">
        <v>57</v>
      </c>
      <c r="J44" s="58" t="s">
        <v>58</v>
      </c>
      <c r="K44" s="59" t="s">
        <v>59</v>
      </c>
      <c r="L44" s="60"/>
      <c r="M44" s="59"/>
      <c r="N44" s="59"/>
      <c r="O44" s="60"/>
      <c r="P44" s="59"/>
      <c r="Q44" s="60"/>
      <c r="R44" s="59"/>
      <c r="S44" s="61"/>
      <c r="T44" s="166"/>
    </row>
    <row r="45" spans="1:20" s="6" customFormat="1" ht="42.6" thickTop="1" thickBot="1" x14ac:dyDescent="0.3">
      <c r="A45" s="58">
        <v>36</v>
      </c>
      <c r="B45" s="58" t="s">
        <v>158</v>
      </c>
      <c r="C45" s="58" t="s">
        <v>159</v>
      </c>
      <c r="D45" s="58" t="s">
        <v>76</v>
      </c>
      <c r="E45" s="58" t="s">
        <v>53</v>
      </c>
      <c r="F45" s="58" t="s">
        <v>71</v>
      </c>
      <c r="G45" s="58" t="s">
        <v>160</v>
      </c>
      <c r="H45" s="58" t="s">
        <v>161</v>
      </c>
      <c r="I45" s="58" t="s">
        <v>73</v>
      </c>
      <c r="J45" s="58" t="s">
        <v>65</v>
      </c>
      <c r="K45" s="59" t="s">
        <v>66</v>
      </c>
      <c r="L45" s="60" t="s">
        <v>67</v>
      </c>
      <c r="M45" s="59" t="s">
        <v>117</v>
      </c>
      <c r="N45" s="59" t="s">
        <v>117</v>
      </c>
      <c r="O45" s="60" t="s">
        <v>66</v>
      </c>
      <c r="P45" s="59"/>
      <c r="Q45" s="60" t="s">
        <v>59</v>
      </c>
      <c r="R45" s="59"/>
      <c r="S45" s="61"/>
      <c r="T45" s="182"/>
    </row>
    <row r="46" spans="1:20" ht="28.8" thickTop="1" thickBot="1" x14ac:dyDescent="0.3">
      <c r="A46" s="58" t="s">
        <v>162</v>
      </c>
      <c r="B46" s="68" t="s">
        <v>163</v>
      </c>
      <c r="C46" s="235" t="s">
        <v>164</v>
      </c>
      <c r="D46" s="181" t="s">
        <v>165</v>
      </c>
      <c r="E46" s="180" t="s">
        <v>166</v>
      </c>
      <c r="F46" s="59" t="s">
        <v>71</v>
      </c>
      <c r="G46" s="59" t="s">
        <v>167</v>
      </c>
      <c r="H46" s="179" t="s">
        <v>72</v>
      </c>
      <c r="I46" s="179" t="s">
        <v>168</v>
      </c>
      <c r="J46" s="58" t="s">
        <v>65</v>
      </c>
      <c r="K46" s="59" t="s">
        <v>66</v>
      </c>
      <c r="L46" s="60" t="s">
        <v>67</v>
      </c>
      <c r="M46" s="59" t="s">
        <v>68</v>
      </c>
      <c r="N46" s="59" t="s">
        <v>68</v>
      </c>
      <c r="O46" s="178" t="s">
        <v>169</v>
      </c>
      <c r="P46" s="177"/>
      <c r="Q46" s="60" t="s">
        <v>59</v>
      </c>
      <c r="R46" s="59"/>
      <c r="S46" s="61"/>
      <c r="T46" s="166"/>
    </row>
    <row r="47" spans="1:20" ht="65.099999999999994" customHeight="1" thickTop="1" thickBot="1" x14ac:dyDescent="0.3">
      <c r="A47" s="58" t="s">
        <v>170</v>
      </c>
      <c r="B47" s="68" t="s">
        <v>171</v>
      </c>
      <c r="C47" s="235" t="s">
        <v>2105</v>
      </c>
      <c r="D47" s="181" t="s">
        <v>165</v>
      </c>
      <c r="E47" s="180" t="s">
        <v>166</v>
      </c>
      <c r="F47" s="59" t="s">
        <v>71</v>
      </c>
      <c r="G47" s="59" t="s">
        <v>172</v>
      </c>
      <c r="H47" s="179" t="s">
        <v>72</v>
      </c>
      <c r="I47" s="179" t="s">
        <v>168</v>
      </c>
      <c r="J47" s="58" t="s">
        <v>65</v>
      </c>
      <c r="K47" s="59" t="s">
        <v>66</v>
      </c>
      <c r="L47" s="60" t="s">
        <v>67</v>
      </c>
      <c r="M47" s="59" t="s">
        <v>68</v>
      </c>
      <c r="N47" s="59" t="s">
        <v>68</v>
      </c>
      <c r="O47" s="178" t="s">
        <v>169</v>
      </c>
      <c r="P47" s="177"/>
      <c r="Q47" s="60" t="s">
        <v>59</v>
      </c>
      <c r="R47" s="59"/>
      <c r="S47" s="61"/>
      <c r="T47" s="166"/>
    </row>
    <row r="48" spans="1:20" ht="70.2" thickTop="1" thickBot="1" x14ac:dyDescent="0.3">
      <c r="A48" s="69" t="s">
        <v>173</v>
      </c>
      <c r="B48" s="70" t="s">
        <v>174</v>
      </c>
      <c r="C48" s="71" t="s">
        <v>175</v>
      </c>
      <c r="D48" s="72" t="s">
        <v>165</v>
      </c>
      <c r="E48" s="73" t="s">
        <v>166</v>
      </c>
      <c r="F48" s="74" t="s">
        <v>71</v>
      </c>
      <c r="G48" s="74" t="s">
        <v>176</v>
      </c>
      <c r="H48" s="75" t="s">
        <v>72</v>
      </c>
      <c r="I48" s="75" t="s">
        <v>168</v>
      </c>
      <c r="J48" s="69" t="s">
        <v>65</v>
      </c>
      <c r="K48" s="74" t="s">
        <v>66</v>
      </c>
      <c r="L48" s="76" t="s">
        <v>67</v>
      </c>
      <c r="M48" s="74" t="s">
        <v>68</v>
      </c>
      <c r="N48" s="74" t="s">
        <v>68</v>
      </c>
      <c r="O48" s="176" t="s">
        <v>169</v>
      </c>
      <c r="P48" s="77"/>
      <c r="Q48" s="60" t="s">
        <v>59</v>
      </c>
      <c r="R48" s="59"/>
      <c r="S48" s="61"/>
      <c r="T48" s="166"/>
    </row>
    <row r="49" spans="1:20" ht="14.4" thickTop="1" x14ac:dyDescent="0.25">
      <c r="A49" s="175" t="s">
        <v>177</v>
      </c>
      <c r="B49" s="174" t="s">
        <v>178</v>
      </c>
      <c r="C49" s="174" t="s">
        <v>178</v>
      </c>
      <c r="D49" s="174" t="s">
        <v>179</v>
      </c>
      <c r="E49" s="174" t="s">
        <v>178</v>
      </c>
      <c r="F49" s="174" t="s">
        <v>178</v>
      </c>
      <c r="G49" s="174" t="s">
        <v>179</v>
      </c>
      <c r="H49" s="174" t="s">
        <v>178</v>
      </c>
      <c r="I49" s="174" t="s">
        <v>178</v>
      </c>
      <c r="J49" s="174" t="s">
        <v>179</v>
      </c>
      <c r="K49" s="174" t="s">
        <v>178</v>
      </c>
      <c r="L49" s="174" t="s">
        <v>178</v>
      </c>
      <c r="M49" s="174" t="s">
        <v>179</v>
      </c>
      <c r="N49" s="174" t="s">
        <v>178</v>
      </c>
      <c r="O49" s="174" t="s">
        <v>178</v>
      </c>
      <c r="P49" s="174" t="s">
        <v>179</v>
      </c>
      <c r="Q49" s="174" t="s">
        <v>178</v>
      </c>
      <c r="R49" s="174" t="s">
        <v>178</v>
      </c>
      <c r="S49" s="173" t="s">
        <v>179</v>
      </c>
    </row>
    <row r="50" spans="1:20" x14ac:dyDescent="0.25">
      <c r="A50" s="83" t="s">
        <v>180</v>
      </c>
      <c r="B50" s="35"/>
      <c r="C50" s="35"/>
      <c r="D50" s="172"/>
      <c r="E50" s="172"/>
      <c r="F50" s="35"/>
      <c r="G50" s="172"/>
      <c r="H50" s="84"/>
      <c r="I50" s="84"/>
      <c r="J50" s="172"/>
      <c r="K50" s="35"/>
      <c r="L50" s="170"/>
      <c r="M50" s="170"/>
      <c r="N50" s="170"/>
      <c r="O50" s="171" t="s">
        <v>169</v>
      </c>
      <c r="P50" s="171" t="s">
        <v>169</v>
      </c>
      <c r="Q50" s="35"/>
      <c r="R50" s="170"/>
      <c r="S50" s="198"/>
    </row>
    <row r="51" spans="1:20" x14ac:dyDescent="0.25">
      <c r="A51" s="168" t="s">
        <v>178</v>
      </c>
      <c r="B51" s="169" t="s">
        <v>179</v>
      </c>
      <c r="C51" s="168" t="s">
        <v>178</v>
      </c>
      <c r="D51" s="169" t="s">
        <v>179</v>
      </c>
      <c r="E51" s="168" t="s">
        <v>178</v>
      </c>
      <c r="F51" s="169" t="s">
        <v>179</v>
      </c>
      <c r="G51" s="168" t="s">
        <v>178</v>
      </c>
      <c r="H51" s="169" t="s">
        <v>179</v>
      </c>
      <c r="I51" s="168" t="s">
        <v>178</v>
      </c>
      <c r="J51" s="169" t="s">
        <v>179</v>
      </c>
      <c r="K51" s="168" t="s">
        <v>178</v>
      </c>
      <c r="L51" s="169" t="s">
        <v>179</v>
      </c>
      <c r="M51" s="168" t="s">
        <v>178</v>
      </c>
      <c r="N51" s="169" t="s">
        <v>179</v>
      </c>
      <c r="O51" s="168" t="s">
        <v>178</v>
      </c>
      <c r="P51" s="169" t="s">
        <v>179</v>
      </c>
      <c r="Q51" s="168" t="s">
        <v>178</v>
      </c>
      <c r="R51" s="168" t="s">
        <v>178</v>
      </c>
      <c r="S51" s="167" t="s">
        <v>179</v>
      </c>
      <c r="T51" s="166"/>
    </row>
    <row r="52" spans="1:20" ht="33.75" customHeight="1" x14ac:dyDescent="0.25">
      <c r="A52" s="336" t="s">
        <v>181</v>
      </c>
      <c r="B52" s="336"/>
      <c r="C52" s="336"/>
      <c r="D52" s="3"/>
      <c r="E52" s="3"/>
      <c r="F52" s="11"/>
      <c r="G52" s="3"/>
      <c r="H52" s="3"/>
      <c r="I52" s="3"/>
      <c r="J52" s="3"/>
      <c r="L52" s="10"/>
      <c r="M52" s="10"/>
      <c r="N52" s="10"/>
      <c r="O52" s="10"/>
      <c r="P52" s="10"/>
      <c r="Q52" s="165"/>
      <c r="R52" s="10"/>
      <c r="S52" s="10"/>
    </row>
    <row r="53" spans="1:20" ht="16.8" x14ac:dyDescent="0.25">
      <c r="A53" s="337" t="s">
        <v>182</v>
      </c>
      <c r="B53" s="337"/>
      <c r="C53" s="337"/>
      <c r="D53" s="3"/>
      <c r="E53" s="3"/>
      <c r="F53" s="11"/>
      <c r="G53" s="3"/>
      <c r="H53" s="3"/>
      <c r="I53" s="3"/>
      <c r="J53" s="3"/>
      <c r="L53" s="10"/>
      <c r="M53" s="10"/>
      <c r="N53" s="10"/>
      <c r="O53" s="10"/>
      <c r="P53" s="10"/>
      <c r="Q53" s="165"/>
      <c r="R53" s="10"/>
      <c r="S53" s="10"/>
    </row>
    <row r="54" spans="1:20" ht="16.8" x14ac:dyDescent="0.25">
      <c r="A54" s="343" t="s">
        <v>183</v>
      </c>
      <c r="B54" s="344"/>
      <c r="C54" s="344"/>
      <c r="D54" s="3"/>
      <c r="E54" s="3"/>
      <c r="F54" s="11"/>
      <c r="G54" s="3"/>
      <c r="H54" s="3"/>
      <c r="I54" s="3"/>
      <c r="J54" s="3"/>
      <c r="L54" s="10"/>
      <c r="M54" s="10"/>
      <c r="N54" s="10"/>
      <c r="O54" s="10"/>
      <c r="P54" s="10"/>
      <c r="Q54" s="165"/>
      <c r="R54" s="10"/>
      <c r="S54" s="10"/>
    </row>
    <row r="55" spans="1:20" ht="30.6" customHeight="1" x14ac:dyDescent="0.25">
      <c r="A55" s="338" t="s">
        <v>184</v>
      </c>
      <c r="B55" s="338"/>
      <c r="C55" s="338"/>
      <c r="D55" s="3"/>
      <c r="E55" s="3"/>
      <c r="F55" s="11"/>
      <c r="G55" s="3"/>
      <c r="H55" s="3"/>
      <c r="I55" s="3"/>
      <c r="J55" s="3"/>
      <c r="L55" s="10"/>
      <c r="M55" s="10"/>
      <c r="N55" s="10"/>
      <c r="O55" s="10"/>
      <c r="P55" s="10"/>
      <c r="Q55" s="165"/>
      <c r="R55" s="10"/>
      <c r="S55" s="10"/>
    </row>
    <row r="56" spans="1:20" ht="30.6" customHeight="1" x14ac:dyDescent="0.25">
      <c r="A56" s="339" t="s">
        <v>185</v>
      </c>
      <c r="B56" s="339"/>
      <c r="C56" s="339"/>
      <c r="D56" s="3"/>
      <c r="E56" s="3"/>
      <c r="F56" s="3"/>
      <c r="G56" s="3"/>
      <c r="H56" s="3"/>
      <c r="I56" s="3"/>
      <c r="J56" s="3"/>
      <c r="L56" s="10"/>
      <c r="M56" s="10"/>
      <c r="N56" s="10"/>
      <c r="O56" s="10"/>
      <c r="P56" s="10"/>
      <c r="Q56" s="165"/>
      <c r="R56" s="10"/>
      <c r="S56" s="10"/>
    </row>
    <row r="57" spans="1:20" ht="30.6" customHeight="1" x14ac:dyDescent="0.25">
      <c r="A57" s="339" t="s">
        <v>186</v>
      </c>
      <c r="B57" s="339"/>
      <c r="C57" s="339"/>
      <c r="D57" s="3"/>
      <c r="E57" s="3"/>
      <c r="F57" s="3"/>
      <c r="G57" s="3"/>
      <c r="H57" s="3"/>
      <c r="I57" s="3"/>
      <c r="J57" s="3"/>
      <c r="L57" s="10"/>
      <c r="M57" s="10"/>
      <c r="N57" s="10"/>
      <c r="O57" s="10"/>
      <c r="P57" s="10"/>
      <c r="Q57" s="165"/>
      <c r="R57" s="10"/>
      <c r="S57" s="10"/>
    </row>
    <row r="58" spans="1:20" ht="47.1" customHeight="1" x14ac:dyDescent="0.25">
      <c r="A58" s="340" t="s">
        <v>187</v>
      </c>
      <c r="B58" s="340"/>
      <c r="C58" s="340"/>
    </row>
    <row r="59" spans="1:20" x14ac:dyDescent="0.25">
      <c r="A59" s="225" t="s">
        <v>4</v>
      </c>
    </row>
  </sheetData>
  <sheetProtection insertRows="0" autoFilter="0"/>
  <autoFilter ref="A7:S59" xr:uid="{C2916A89-C819-4458-B82C-9F585191959D}"/>
  <mergeCells count="11">
    <mergeCell ref="A55:C55"/>
    <mergeCell ref="A56:C56"/>
    <mergeCell ref="A57:C57"/>
    <mergeCell ref="A58:C58"/>
    <mergeCell ref="A6:K6"/>
    <mergeCell ref="A54:C54"/>
    <mergeCell ref="L6:N6"/>
    <mergeCell ref="O6:P6"/>
    <mergeCell ref="Q6:S6"/>
    <mergeCell ref="A52:C52"/>
    <mergeCell ref="A53:C53"/>
  </mergeCells>
  <dataValidations count="6">
    <dataValidation type="list" allowBlank="1" showInputMessage="1" showErrorMessage="1" sqref="F46:F48 F50" xr:uid="{DF7974EB-2725-495A-8C18-46B9F8D63086}">
      <formula1>"Grievances and appeals, Other monthly and quarterly metrics, Annual metrics that are established quality measure, Other annual metrics"</formula1>
    </dataValidation>
    <dataValidation type="list" allowBlank="1" showInputMessage="1" showErrorMessage="1" sqref="E50 J50" xr:uid="{F291604D-3C8C-4AB2-A438-2B16F216AF39}">
      <formula1>"State-specific"</formula1>
    </dataValidation>
    <dataValidation type="list" allowBlank="1" showInputMessage="1" showErrorMessage="1" sqref="D50" xr:uid="{2CFAB755-B8C9-49A4-834A-1472D63C4817}">
      <formula1>"Assessment of need and qualification for SUD treatment services,Milestone 1,Milestone 2,Milestone 3,Milestone 4,Milestone 5,Milestone 6,Health IT,Other SUD-related metrics"</formula1>
    </dataValidation>
    <dataValidation type="list" allowBlank="1" showInputMessage="1" showErrorMessage="1" sqref="I46:I48 I50" xr:uid="{CF1D7007-C0F7-4B5B-87CF-36A601E15577}">
      <formula1>"Quarterly,Annually"</formula1>
    </dataValidation>
    <dataValidation type="list" allowBlank="1" showInputMessage="1" showErrorMessage="1" sqref="H46:H48 H50" xr:uid="{8357782B-6E6B-4A9D-91DA-382B9816A535}">
      <formula1>"Month,Quarter,Year"</formula1>
    </dataValidation>
    <dataValidation type="list" allowBlank="1" showInputMessage="1" showErrorMessage="1" sqref="Q50 K50 K9:K48 O9:O45 Q9:Q48" xr:uid="{1BFEB12B-F208-4D45-B272-1C0661505C4D}">
      <formula1>"Y,N"</formula1>
    </dataValidation>
  </dataValidations>
  <pageMargins left="0.7" right="0.7" top="0.75" bottom="0.75" header="0.3" footer="0.3"/>
  <pageSetup scale="75" orientation="landscape" r:id="rId1"/>
  <headerFooter differentFirst="1">
    <oddHeader>&amp;L&amp;"Times New Roman,Regular"&amp;10Medicaid Section 1115 Substance Use Disorder Demonstration Monitoring Protocol Workbook – &amp;A</oddHeader>
    <oddFooter>&amp;R&amp;P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0D930-B246-471E-A2EF-0B494727D351}">
  <dimension ref="A1:BE54"/>
  <sheetViews>
    <sheetView topLeftCell="C12" zoomScale="70" zoomScaleNormal="70" workbookViewId="0">
      <selection activeCell="C47" sqref="C47:G47"/>
    </sheetView>
  </sheetViews>
  <sheetFormatPr defaultColWidth="8.5546875" defaultRowHeight="14.4" x14ac:dyDescent="0.3"/>
  <cols>
    <col min="1" max="1" width="23.44140625" style="1" customWidth="1"/>
    <col min="2" max="2" width="30.5546875" style="6" customWidth="1"/>
    <col min="3" max="3" width="69.5546875" style="5" customWidth="1"/>
    <col min="4" max="4" width="18.44140625" style="5" customWidth="1"/>
    <col min="5" max="5" width="17.44140625" style="5" customWidth="1"/>
    <col min="6" max="6" width="16.44140625" style="5" customWidth="1"/>
    <col min="7" max="7" width="13.5546875" style="5" customWidth="1"/>
    <col min="8" max="8" width="14" style="5" customWidth="1"/>
    <col min="9" max="9" width="12.5546875" style="5" customWidth="1"/>
    <col min="10" max="11" width="19.44140625" style="5" customWidth="1"/>
    <col min="12" max="14" width="20.5546875" style="5" customWidth="1"/>
    <col min="15" max="15" width="22.44140625" style="5" customWidth="1"/>
    <col min="16" max="16" width="58.44140625" style="5" customWidth="1"/>
    <col min="17" max="17" width="31.44140625" style="5" customWidth="1"/>
    <col min="18" max="18" width="22.5546875" style="5" customWidth="1"/>
    <col min="19" max="19" width="76.44140625" style="5" customWidth="1"/>
    <col min="20" max="20" width="9.44140625" style="5" customWidth="1"/>
    <col min="21" max="16384" width="8.5546875" style="90"/>
  </cols>
  <sheetData>
    <row r="1" spans="1:57" ht="17.399999999999999" x14ac:dyDescent="0.3">
      <c r="A1" s="46" t="s">
        <v>188</v>
      </c>
      <c r="B1" s="47"/>
    </row>
    <row r="2" spans="1:57" x14ac:dyDescent="0.3">
      <c r="A2" s="195" t="s">
        <v>6</v>
      </c>
      <c r="B2" s="195" t="str">
        <f>'SUD planned metrics'!B2</f>
        <v>Massachussets</v>
      </c>
      <c r="K2" s="3"/>
    </row>
    <row r="3" spans="1:57" s="94" customFormat="1" x14ac:dyDescent="0.3">
      <c r="A3" s="195" t="s">
        <v>8</v>
      </c>
      <c r="B3" s="40" t="str">
        <f>'SUD planned metrics'!B3</f>
        <v>MassHealth</v>
      </c>
      <c r="C3" s="6"/>
      <c r="D3" s="6"/>
      <c r="E3" s="30"/>
      <c r="F3" s="30"/>
      <c r="G3" s="6"/>
      <c r="H3" s="6"/>
      <c r="I3" s="6"/>
      <c r="J3" s="30"/>
      <c r="K3" s="30"/>
      <c r="L3" s="6"/>
      <c r="M3" s="6"/>
      <c r="N3" s="6"/>
      <c r="O3" s="6"/>
      <c r="P3" s="6"/>
      <c r="Q3" s="6"/>
      <c r="R3" s="6"/>
      <c r="S3" s="6"/>
      <c r="T3" s="6"/>
      <c r="U3" s="91"/>
      <c r="V3" s="92"/>
      <c r="W3" s="92"/>
      <c r="X3" s="92"/>
      <c r="Y3" s="93"/>
    </row>
    <row r="4" spans="1:57" s="94" customFormat="1" x14ac:dyDescent="0.3">
      <c r="A4" s="48" t="s">
        <v>2</v>
      </c>
      <c r="B4" s="49"/>
      <c r="C4" s="6"/>
      <c r="D4" s="6"/>
      <c r="E4" s="30"/>
      <c r="F4" s="30"/>
      <c r="G4" s="6"/>
      <c r="H4" s="6"/>
      <c r="I4" s="6"/>
      <c r="J4" s="30"/>
      <c r="K4" s="30"/>
      <c r="L4" s="6"/>
      <c r="M4" s="6"/>
      <c r="N4" s="6"/>
      <c r="O4" s="6"/>
      <c r="P4" s="6"/>
      <c r="Q4" s="6"/>
      <c r="R4" s="6"/>
      <c r="S4" s="6"/>
      <c r="T4" s="6"/>
      <c r="U4" s="95"/>
      <c r="Y4" s="96"/>
    </row>
    <row r="5" spans="1:57" s="94" customFormat="1" ht="20.399999999999999" x14ac:dyDescent="0.35">
      <c r="A5" s="50" t="s">
        <v>189</v>
      </c>
      <c r="B5" s="6"/>
      <c r="C5" s="6"/>
      <c r="D5" s="6"/>
      <c r="E5" s="30"/>
      <c r="F5" s="30"/>
      <c r="G5" s="6"/>
      <c r="H5" s="6"/>
      <c r="I5" s="6"/>
      <c r="J5" s="30"/>
      <c r="K5" s="30"/>
      <c r="L5" s="6"/>
      <c r="M5" s="6"/>
      <c r="N5" s="6"/>
      <c r="O5" s="6"/>
      <c r="P5" s="6"/>
      <c r="Q5" s="6"/>
      <c r="R5" s="6"/>
      <c r="S5" s="6"/>
      <c r="T5" s="6"/>
      <c r="U5" s="91"/>
      <c r="V5" s="93"/>
      <c r="Y5" s="96"/>
    </row>
    <row r="6" spans="1:57" s="94" customFormat="1" ht="15" customHeight="1" x14ac:dyDescent="0.3">
      <c r="A6" s="333" t="s">
        <v>10</v>
      </c>
      <c r="B6" s="333"/>
      <c r="C6" s="333"/>
      <c r="D6" s="333"/>
      <c r="E6" s="333"/>
      <c r="F6" s="333"/>
      <c r="G6" s="333"/>
      <c r="H6" s="333"/>
      <c r="I6" s="333"/>
      <c r="J6" s="333"/>
      <c r="K6" s="348"/>
      <c r="L6" s="332" t="s">
        <v>11</v>
      </c>
      <c r="M6" s="333"/>
      <c r="N6" s="333"/>
      <c r="O6" s="334" t="s">
        <v>12</v>
      </c>
      <c r="P6" s="335"/>
      <c r="Q6" s="345" t="s">
        <v>13</v>
      </c>
      <c r="R6" s="346"/>
      <c r="S6" s="346"/>
      <c r="T6" s="6"/>
      <c r="U6" s="95"/>
      <c r="V6" s="96"/>
      <c r="Y6" s="96"/>
      <c r="AK6" s="91"/>
      <c r="AL6" s="93"/>
      <c r="AM6" s="92"/>
      <c r="AN6" s="92"/>
      <c r="AO6" s="92"/>
      <c r="AP6" s="92"/>
      <c r="AQ6" s="92"/>
      <c r="AR6" s="92"/>
      <c r="AS6" s="92"/>
      <c r="AT6" s="92"/>
      <c r="AU6" s="92"/>
      <c r="AV6" s="92"/>
      <c r="AW6" s="92"/>
      <c r="AX6" s="92"/>
      <c r="AY6" s="92"/>
      <c r="AZ6" s="92"/>
      <c r="BA6" s="92"/>
      <c r="BB6" s="92"/>
      <c r="BC6" s="92"/>
      <c r="BD6" s="92"/>
      <c r="BE6" s="93"/>
    </row>
    <row r="7" spans="1:57" s="104" customFormat="1" ht="75.599999999999994" customHeight="1" x14ac:dyDescent="0.3">
      <c r="A7" s="197" t="s">
        <v>14</v>
      </c>
      <c r="B7" s="197" t="s">
        <v>15</v>
      </c>
      <c r="C7" s="197" t="s">
        <v>16</v>
      </c>
      <c r="D7" s="197" t="s">
        <v>190</v>
      </c>
      <c r="E7" s="197" t="s">
        <v>18</v>
      </c>
      <c r="F7" s="197" t="s">
        <v>191</v>
      </c>
      <c r="G7" s="197" t="s">
        <v>192</v>
      </c>
      <c r="H7" s="197" t="s">
        <v>193</v>
      </c>
      <c r="I7" s="197" t="s">
        <v>194</v>
      </c>
      <c r="J7" s="197" t="s">
        <v>195</v>
      </c>
      <c r="K7" s="197" t="s">
        <v>196</v>
      </c>
      <c r="L7" s="196" t="s">
        <v>197</v>
      </c>
      <c r="M7" s="197" t="s">
        <v>26</v>
      </c>
      <c r="N7" s="197" t="s">
        <v>198</v>
      </c>
      <c r="O7" s="196" t="s">
        <v>199</v>
      </c>
      <c r="P7" s="197" t="s">
        <v>200</v>
      </c>
      <c r="Q7" s="196" t="s">
        <v>201</v>
      </c>
      <c r="R7" s="197" t="s">
        <v>202</v>
      </c>
      <c r="S7" s="197" t="s">
        <v>32</v>
      </c>
      <c r="T7" s="97"/>
      <c r="U7" s="98"/>
      <c r="V7" s="99"/>
      <c r="W7" s="98"/>
      <c r="X7" s="100"/>
      <c r="Y7" s="98"/>
      <c r="Z7" s="98"/>
      <c r="AA7" s="98"/>
      <c r="AB7" s="101"/>
      <c r="AC7" s="98"/>
      <c r="AD7" s="98"/>
      <c r="AE7" s="99"/>
      <c r="AF7" s="101"/>
      <c r="AG7" s="100"/>
      <c r="AH7" s="100"/>
      <c r="AI7" s="100"/>
      <c r="AJ7" s="100"/>
      <c r="AK7" s="102"/>
      <c r="AL7" s="103"/>
      <c r="AM7" s="98"/>
      <c r="AN7" s="99"/>
      <c r="AO7" s="101"/>
      <c r="AP7" s="100"/>
      <c r="AQ7" s="101"/>
      <c r="AR7" s="101"/>
      <c r="AS7" s="101"/>
      <c r="AT7" s="101"/>
      <c r="AU7" s="101"/>
      <c r="AV7" s="101"/>
      <c r="AW7" s="101"/>
      <c r="AX7" s="101"/>
      <c r="AY7" s="101"/>
      <c r="AZ7" s="101"/>
      <c r="BA7" s="99"/>
      <c r="BE7" s="105"/>
    </row>
    <row r="8" spans="1:57" s="110" customFormat="1" ht="63" customHeight="1" thickBot="1" x14ac:dyDescent="0.35">
      <c r="A8" s="51" t="s">
        <v>203</v>
      </c>
      <c r="B8" s="51" t="s">
        <v>204</v>
      </c>
      <c r="C8" s="51" t="s">
        <v>205</v>
      </c>
      <c r="D8" s="51" t="s">
        <v>206</v>
      </c>
      <c r="E8" s="51" t="s">
        <v>37</v>
      </c>
      <c r="F8" s="51" t="s">
        <v>207</v>
      </c>
      <c r="G8" s="51" t="s">
        <v>208</v>
      </c>
      <c r="H8" s="51" t="s">
        <v>209</v>
      </c>
      <c r="I8" s="51" t="s">
        <v>210</v>
      </c>
      <c r="J8" s="51" t="s">
        <v>211</v>
      </c>
      <c r="K8" s="51" t="s">
        <v>43</v>
      </c>
      <c r="L8" s="52" t="s">
        <v>212</v>
      </c>
      <c r="M8" s="51" t="s">
        <v>45</v>
      </c>
      <c r="N8" s="51" t="s">
        <v>213</v>
      </c>
      <c r="O8" s="52" t="s">
        <v>46</v>
      </c>
      <c r="P8" s="51" t="s">
        <v>47</v>
      </c>
      <c r="Q8" s="52" t="s">
        <v>43</v>
      </c>
      <c r="R8" s="51" t="s">
        <v>214</v>
      </c>
      <c r="S8" s="53" t="s">
        <v>215</v>
      </c>
      <c r="T8" s="106"/>
      <c r="U8" s="107"/>
      <c r="V8" s="108"/>
      <c r="W8" s="109"/>
      <c r="X8" s="109"/>
      <c r="Y8" s="108"/>
      <c r="AJ8" s="111"/>
      <c r="AK8" s="112"/>
      <c r="AL8" s="113"/>
      <c r="AM8" s="107"/>
      <c r="AN8" s="108"/>
      <c r="AO8" s="109"/>
      <c r="AP8" s="109"/>
      <c r="AQ8" s="109"/>
      <c r="AR8" s="109"/>
      <c r="AS8" s="109"/>
      <c r="AT8" s="109"/>
      <c r="AU8" s="109"/>
      <c r="AV8" s="109"/>
      <c r="AW8" s="109"/>
      <c r="AX8" s="109"/>
      <c r="AY8" s="109"/>
      <c r="AZ8" s="108"/>
      <c r="BA8" s="109"/>
      <c r="BB8" s="109"/>
      <c r="BC8" s="109"/>
      <c r="BD8" s="109"/>
      <c r="BE8" s="108"/>
    </row>
    <row r="9" spans="1:57" s="115" customFormat="1" ht="55.8" thickBot="1" x14ac:dyDescent="0.35">
      <c r="A9" s="54">
        <v>1</v>
      </c>
      <c r="B9" s="54" t="s">
        <v>216</v>
      </c>
      <c r="C9" s="54" t="s">
        <v>217</v>
      </c>
      <c r="D9" s="54" t="s">
        <v>80</v>
      </c>
      <c r="E9" s="54" t="s">
        <v>103</v>
      </c>
      <c r="F9" s="54" t="s">
        <v>218</v>
      </c>
      <c r="G9" s="54" t="s">
        <v>55</v>
      </c>
      <c r="H9" s="54" t="s">
        <v>72</v>
      </c>
      <c r="I9" s="54" t="s">
        <v>168</v>
      </c>
      <c r="J9" s="54" t="s">
        <v>58</v>
      </c>
      <c r="K9" s="55" t="s">
        <v>59</v>
      </c>
      <c r="L9" s="56"/>
      <c r="M9" s="55"/>
      <c r="N9" s="55"/>
      <c r="O9" s="56"/>
      <c r="P9" s="55"/>
      <c r="Q9" s="56"/>
      <c r="R9" s="55"/>
      <c r="S9" s="57"/>
      <c r="T9" s="114"/>
    </row>
    <row r="10" spans="1:57" s="115" customFormat="1" ht="56.4" thickTop="1" thickBot="1" x14ac:dyDescent="0.35">
      <c r="A10" s="58">
        <v>2</v>
      </c>
      <c r="B10" s="58" t="s">
        <v>219</v>
      </c>
      <c r="C10" s="58" t="s">
        <v>220</v>
      </c>
      <c r="D10" s="58" t="s">
        <v>80</v>
      </c>
      <c r="E10" s="58" t="s">
        <v>103</v>
      </c>
      <c r="F10" s="58" t="s">
        <v>218</v>
      </c>
      <c r="G10" s="58" t="s">
        <v>62</v>
      </c>
      <c r="H10" s="58" t="s">
        <v>72</v>
      </c>
      <c r="I10" s="58" t="s">
        <v>168</v>
      </c>
      <c r="J10" s="58" t="s">
        <v>65</v>
      </c>
      <c r="K10" s="59" t="s">
        <v>66</v>
      </c>
      <c r="L10" s="60" t="s">
        <v>67</v>
      </c>
      <c r="M10" s="59" t="s">
        <v>68</v>
      </c>
      <c r="N10" s="59" t="s">
        <v>77</v>
      </c>
      <c r="O10" s="60" t="s">
        <v>66</v>
      </c>
      <c r="P10" s="59"/>
      <c r="Q10" s="60" t="s">
        <v>59</v>
      </c>
      <c r="R10" s="59"/>
      <c r="S10" s="61"/>
      <c r="T10" s="114"/>
    </row>
    <row r="11" spans="1:57" s="115" customFormat="1" ht="75.75" customHeight="1" thickTop="1" thickBot="1" x14ac:dyDescent="0.35">
      <c r="A11" s="62">
        <v>4</v>
      </c>
      <c r="B11" s="63" t="s">
        <v>221</v>
      </c>
      <c r="C11" s="64" t="s">
        <v>222</v>
      </c>
      <c r="D11" s="63" t="s">
        <v>76</v>
      </c>
      <c r="E11" s="63" t="s">
        <v>103</v>
      </c>
      <c r="F11" s="63" t="s">
        <v>218</v>
      </c>
      <c r="G11" s="63" t="s">
        <v>62</v>
      </c>
      <c r="H11" s="63" t="s">
        <v>72</v>
      </c>
      <c r="I11" s="63" t="s">
        <v>168</v>
      </c>
      <c r="J11" s="63" t="s">
        <v>65</v>
      </c>
      <c r="K11" s="65" t="s">
        <v>66</v>
      </c>
      <c r="L11" s="66" t="s">
        <v>67</v>
      </c>
      <c r="M11" s="65" t="s">
        <v>117</v>
      </c>
      <c r="N11" s="65" t="s">
        <v>117</v>
      </c>
      <c r="O11" s="66" t="s">
        <v>66</v>
      </c>
      <c r="P11" s="65"/>
      <c r="Q11" s="66" t="s">
        <v>59</v>
      </c>
      <c r="R11" s="65"/>
      <c r="S11" s="67"/>
      <c r="T11" s="114"/>
    </row>
    <row r="12" spans="1:57" s="117" customFormat="1" ht="56.4" thickTop="1" thickBot="1" x14ac:dyDescent="0.35">
      <c r="A12" s="58">
        <v>6</v>
      </c>
      <c r="B12" s="58" t="s">
        <v>223</v>
      </c>
      <c r="C12" s="58" t="s">
        <v>224</v>
      </c>
      <c r="D12" s="58" t="s">
        <v>76</v>
      </c>
      <c r="E12" s="58" t="s">
        <v>103</v>
      </c>
      <c r="F12" s="58" t="s">
        <v>218</v>
      </c>
      <c r="G12" s="58" t="s">
        <v>62</v>
      </c>
      <c r="H12" s="58" t="s">
        <v>72</v>
      </c>
      <c r="I12" s="58" t="s">
        <v>168</v>
      </c>
      <c r="J12" s="58" t="s">
        <v>65</v>
      </c>
      <c r="K12" s="59" t="s">
        <v>66</v>
      </c>
      <c r="L12" s="60" t="s">
        <v>2113</v>
      </c>
      <c r="M12" s="59" t="s">
        <v>68</v>
      </c>
      <c r="N12" s="59" t="s">
        <v>68</v>
      </c>
      <c r="O12" s="60" t="s">
        <v>66</v>
      </c>
      <c r="P12" s="59"/>
      <c r="Q12" s="60" t="s">
        <v>59</v>
      </c>
      <c r="R12" s="59"/>
      <c r="S12" s="61"/>
      <c r="T12" s="116"/>
    </row>
    <row r="13" spans="1:57" s="117" customFormat="1" ht="97.8" thickTop="1" thickBot="1" x14ac:dyDescent="0.35">
      <c r="A13" s="58">
        <v>7</v>
      </c>
      <c r="B13" s="58" t="s">
        <v>225</v>
      </c>
      <c r="C13" s="58" t="s">
        <v>226</v>
      </c>
      <c r="D13" s="58" t="s">
        <v>76</v>
      </c>
      <c r="E13" s="58" t="s">
        <v>103</v>
      </c>
      <c r="F13" s="58" t="s">
        <v>218</v>
      </c>
      <c r="G13" s="58" t="s">
        <v>62</v>
      </c>
      <c r="H13" s="58" t="s">
        <v>72</v>
      </c>
      <c r="I13" s="58" t="s">
        <v>168</v>
      </c>
      <c r="J13" s="58" t="s">
        <v>65</v>
      </c>
      <c r="K13" s="59" t="s">
        <v>66</v>
      </c>
      <c r="L13" s="60" t="s">
        <v>67</v>
      </c>
      <c r="M13" s="59" t="s">
        <v>68</v>
      </c>
      <c r="N13" s="59" t="s">
        <v>68</v>
      </c>
      <c r="O13" s="60" t="s">
        <v>66</v>
      </c>
      <c r="P13" s="59"/>
      <c r="Q13" s="60" t="s">
        <v>59</v>
      </c>
      <c r="R13" s="59"/>
      <c r="S13" s="61"/>
      <c r="T13" s="116"/>
    </row>
    <row r="14" spans="1:57" s="117" customFormat="1" ht="97.8" thickTop="1" thickBot="1" x14ac:dyDescent="0.35">
      <c r="A14" s="58">
        <v>8</v>
      </c>
      <c r="B14" s="58" t="s">
        <v>227</v>
      </c>
      <c r="C14" s="58" t="s">
        <v>228</v>
      </c>
      <c r="D14" s="58" t="s">
        <v>76</v>
      </c>
      <c r="E14" s="58" t="s">
        <v>103</v>
      </c>
      <c r="F14" s="58" t="s">
        <v>218</v>
      </c>
      <c r="G14" s="58" t="s">
        <v>62</v>
      </c>
      <c r="H14" s="58" t="s">
        <v>72</v>
      </c>
      <c r="I14" s="58" t="s">
        <v>168</v>
      </c>
      <c r="J14" s="58" t="s">
        <v>65</v>
      </c>
      <c r="K14" s="59" t="s">
        <v>66</v>
      </c>
      <c r="L14" s="60" t="s">
        <v>67</v>
      </c>
      <c r="M14" s="59" t="s">
        <v>68</v>
      </c>
      <c r="N14" s="59" t="s">
        <v>68</v>
      </c>
      <c r="O14" s="60" t="s">
        <v>66</v>
      </c>
      <c r="P14" s="59"/>
      <c r="Q14" s="60" t="s">
        <v>59</v>
      </c>
      <c r="R14" s="59"/>
      <c r="S14" s="61"/>
      <c r="T14" s="116"/>
    </row>
    <row r="15" spans="1:57" s="117" customFormat="1" ht="97.8" thickTop="1" thickBot="1" x14ac:dyDescent="0.35">
      <c r="A15" s="58">
        <v>9</v>
      </c>
      <c r="B15" s="58" t="s">
        <v>229</v>
      </c>
      <c r="C15" s="58" t="s">
        <v>230</v>
      </c>
      <c r="D15" s="58" t="s">
        <v>76</v>
      </c>
      <c r="E15" s="58" t="s">
        <v>103</v>
      </c>
      <c r="F15" s="58" t="s">
        <v>218</v>
      </c>
      <c r="G15" s="58" t="s">
        <v>62</v>
      </c>
      <c r="H15" s="58" t="s">
        <v>72</v>
      </c>
      <c r="I15" s="58" t="s">
        <v>168</v>
      </c>
      <c r="J15" s="58" t="s">
        <v>65</v>
      </c>
      <c r="K15" s="59" t="s">
        <v>66</v>
      </c>
      <c r="L15" s="60" t="s">
        <v>67</v>
      </c>
      <c r="M15" s="59" t="s">
        <v>68</v>
      </c>
      <c r="N15" s="59" t="s">
        <v>68</v>
      </c>
      <c r="O15" s="60" t="s">
        <v>66</v>
      </c>
      <c r="P15" s="59"/>
      <c r="Q15" s="60" t="s">
        <v>59</v>
      </c>
      <c r="R15" s="59"/>
      <c r="S15" s="61"/>
      <c r="T15" s="116"/>
    </row>
    <row r="16" spans="1:57" s="117" customFormat="1" ht="97.8" thickTop="1" thickBot="1" x14ac:dyDescent="0.35">
      <c r="A16" s="58">
        <v>10</v>
      </c>
      <c r="B16" s="58" t="s">
        <v>231</v>
      </c>
      <c r="C16" s="58" t="s">
        <v>232</v>
      </c>
      <c r="D16" s="58" t="s">
        <v>76</v>
      </c>
      <c r="E16" s="58" t="s">
        <v>103</v>
      </c>
      <c r="F16" s="58" t="s">
        <v>218</v>
      </c>
      <c r="G16" s="58" t="s">
        <v>62</v>
      </c>
      <c r="H16" s="58" t="s">
        <v>72</v>
      </c>
      <c r="I16" s="58" t="s">
        <v>168</v>
      </c>
      <c r="J16" s="58" t="s">
        <v>65</v>
      </c>
      <c r="K16" s="59" t="s">
        <v>66</v>
      </c>
      <c r="L16" s="60" t="s">
        <v>67</v>
      </c>
      <c r="M16" s="59" t="s">
        <v>68</v>
      </c>
      <c r="N16" s="59" t="s">
        <v>68</v>
      </c>
      <c r="O16" s="60" t="s">
        <v>66</v>
      </c>
      <c r="P16" s="59"/>
      <c r="Q16" s="60" t="s">
        <v>59</v>
      </c>
      <c r="R16" s="59"/>
      <c r="S16" s="61"/>
      <c r="T16" s="116"/>
    </row>
    <row r="17" spans="1:20" s="117" customFormat="1" ht="84" thickTop="1" thickBot="1" x14ac:dyDescent="0.35">
      <c r="A17" s="58">
        <v>11</v>
      </c>
      <c r="B17" s="58" t="s">
        <v>233</v>
      </c>
      <c r="C17" s="58" t="s">
        <v>234</v>
      </c>
      <c r="D17" s="58" t="s">
        <v>76</v>
      </c>
      <c r="E17" s="58" t="s">
        <v>53</v>
      </c>
      <c r="F17" s="58" t="s">
        <v>71</v>
      </c>
      <c r="G17" s="58" t="s">
        <v>235</v>
      </c>
      <c r="H17" s="58" t="s">
        <v>72</v>
      </c>
      <c r="I17" s="58" t="s">
        <v>168</v>
      </c>
      <c r="J17" s="58" t="s">
        <v>58</v>
      </c>
      <c r="K17" s="59" t="s">
        <v>59</v>
      </c>
      <c r="L17" s="60"/>
      <c r="M17" s="59"/>
      <c r="N17" s="59"/>
      <c r="O17" s="60"/>
      <c r="P17" s="59"/>
      <c r="Q17" s="60"/>
      <c r="R17" s="59"/>
      <c r="S17" s="61"/>
      <c r="T17" s="116"/>
    </row>
    <row r="18" spans="1:20" s="117" customFormat="1" ht="84" thickTop="1" thickBot="1" x14ac:dyDescent="0.35">
      <c r="A18" s="58">
        <v>12</v>
      </c>
      <c r="B18" s="58" t="s">
        <v>236</v>
      </c>
      <c r="C18" s="58" t="s">
        <v>237</v>
      </c>
      <c r="D18" s="58" t="s">
        <v>76</v>
      </c>
      <c r="E18" s="58" t="s">
        <v>53</v>
      </c>
      <c r="F18" s="58" t="s">
        <v>71</v>
      </c>
      <c r="G18" s="58" t="s">
        <v>235</v>
      </c>
      <c r="H18" s="58" t="s">
        <v>72</v>
      </c>
      <c r="I18" s="58" t="s">
        <v>168</v>
      </c>
      <c r="J18" s="58" t="s">
        <v>58</v>
      </c>
      <c r="K18" s="59" t="s">
        <v>59</v>
      </c>
      <c r="L18" s="60"/>
      <c r="M18" s="59"/>
      <c r="N18" s="59"/>
      <c r="O18" s="60"/>
      <c r="P18" s="59"/>
      <c r="Q18" s="60"/>
      <c r="R18" s="59"/>
      <c r="S18" s="61"/>
      <c r="T18" s="116"/>
    </row>
    <row r="19" spans="1:20" s="117" customFormat="1" ht="28.8" thickTop="1" thickBot="1" x14ac:dyDescent="0.35">
      <c r="A19" s="58">
        <v>13</v>
      </c>
      <c r="B19" s="58" t="s">
        <v>238</v>
      </c>
      <c r="C19" s="58" t="s">
        <v>239</v>
      </c>
      <c r="D19" s="58" t="s">
        <v>240</v>
      </c>
      <c r="E19" s="58" t="s">
        <v>53</v>
      </c>
      <c r="F19" s="58" t="s">
        <v>54</v>
      </c>
      <c r="G19" s="58" t="s">
        <v>62</v>
      </c>
      <c r="H19" s="58" t="s">
        <v>56</v>
      </c>
      <c r="I19" s="58" t="s">
        <v>57</v>
      </c>
      <c r="J19" s="58" t="s">
        <v>65</v>
      </c>
      <c r="K19" s="59" t="s">
        <v>66</v>
      </c>
      <c r="L19" s="60" t="s">
        <v>67</v>
      </c>
      <c r="M19" s="59" t="s">
        <v>117</v>
      </c>
      <c r="N19" s="59" t="s">
        <v>117</v>
      </c>
      <c r="O19" s="60" t="s">
        <v>66</v>
      </c>
      <c r="P19" s="59"/>
      <c r="Q19" s="60" t="s">
        <v>59</v>
      </c>
      <c r="R19" s="59"/>
      <c r="S19" s="61"/>
      <c r="T19" s="116"/>
    </row>
    <row r="20" spans="1:20" s="117" customFormat="1" ht="42.6" thickTop="1" thickBot="1" x14ac:dyDescent="0.35">
      <c r="A20" s="58">
        <v>14</v>
      </c>
      <c r="B20" s="58" t="s">
        <v>243</v>
      </c>
      <c r="C20" s="58" t="s">
        <v>244</v>
      </c>
      <c r="D20" s="58" t="s">
        <v>240</v>
      </c>
      <c r="E20" s="58" t="s">
        <v>53</v>
      </c>
      <c r="F20" s="58" t="s">
        <v>54</v>
      </c>
      <c r="G20" s="58" t="s">
        <v>62</v>
      </c>
      <c r="H20" s="58" t="s">
        <v>56</v>
      </c>
      <c r="I20" s="58" t="s">
        <v>57</v>
      </c>
      <c r="J20" s="58" t="s">
        <v>65</v>
      </c>
      <c r="K20" s="59" t="s">
        <v>66</v>
      </c>
      <c r="L20" s="60" t="s">
        <v>67</v>
      </c>
      <c r="M20" s="59" t="s">
        <v>77</v>
      </c>
      <c r="N20" s="59" t="s">
        <v>77</v>
      </c>
      <c r="O20" s="60" t="s">
        <v>66</v>
      </c>
      <c r="P20" s="59"/>
      <c r="Q20" s="60" t="s">
        <v>59</v>
      </c>
      <c r="R20" s="59"/>
      <c r="S20" s="61"/>
      <c r="T20" s="116"/>
    </row>
    <row r="21" spans="1:20" s="117" customFormat="1" ht="28.8" thickTop="1" thickBot="1" x14ac:dyDescent="0.35">
      <c r="A21" s="58">
        <v>15</v>
      </c>
      <c r="B21" s="58" t="s">
        <v>245</v>
      </c>
      <c r="C21" s="58" t="s">
        <v>246</v>
      </c>
      <c r="D21" s="58" t="s">
        <v>240</v>
      </c>
      <c r="E21" s="58" t="s">
        <v>53</v>
      </c>
      <c r="F21" s="58" t="s">
        <v>54</v>
      </c>
      <c r="G21" s="58" t="s">
        <v>62</v>
      </c>
      <c r="H21" s="58" t="s">
        <v>56</v>
      </c>
      <c r="I21" s="58" t="s">
        <v>57</v>
      </c>
      <c r="J21" s="58" t="s">
        <v>65</v>
      </c>
      <c r="K21" s="59" t="s">
        <v>66</v>
      </c>
      <c r="L21" s="60" t="s">
        <v>67</v>
      </c>
      <c r="M21" s="59" t="s">
        <v>68</v>
      </c>
      <c r="N21" s="59" t="s">
        <v>68</v>
      </c>
      <c r="O21" s="60" t="s">
        <v>66</v>
      </c>
      <c r="P21" s="59"/>
      <c r="Q21" s="60" t="s">
        <v>59</v>
      </c>
      <c r="R21" s="59"/>
      <c r="S21" s="61"/>
      <c r="T21" s="116"/>
    </row>
    <row r="22" spans="1:20" s="117" customFormat="1" ht="28.8" thickTop="1" thickBot="1" x14ac:dyDescent="0.35">
      <c r="A22" s="58">
        <v>16</v>
      </c>
      <c r="B22" s="58" t="s">
        <v>247</v>
      </c>
      <c r="C22" s="58" t="s">
        <v>248</v>
      </c>
      <c r="D22" s="58" t="s">
        <v>240</v>
      </c>
      <c r="E22" s="58" t="s">
        <v>53</v>
      </c>
      <c r="F22" s="58" t="s">
        <v>54</v>
      </c>
      <c r="G22" s="58" t="s">
        <v>62</v>
      </c>
      <c r="H22" s="58" t="s">
        <v>56</v>
      </c>
      <c r="I22" s="58" t="s">
        <v>57</v>
      </c>
      <c r="J22" s="58" t="s">
        <v>65</v>
      </c>
      <c r="K22" s="59" t="s">
        <v>66</v>
      </c>
      <c r="L22" s="60" t="s">
        <v>67</v>
      </c>
      <c r="M22" s="59" t="s">
        <v>117</v>
      </c>
      <c r="N22" s="59" t="s">
        <v>117</v>
      </c>
      <c r="O22" s="60" t="s">
        <v>66</v>
      </c>
      <c r="P22" s="59"/>
      <c r="Q22" s="60" t="s">
        <v>59</v>
      </c>
      <c r="R22" s="59"/>
      <c r="S22" s="61"/>
      <c r="T22" s="116"/>
    </row>
    <row r="23" spans="1:20" s="117" customFormat="1" ht="28.8" thickTop="1" thickBot="1" x14ac:dyDescent="0.35">
      <c r="A23" s="58">
        <v>17</v>
      </c>
      <c r="B23" s="58" t="s">
        <v>249</v>
      </c>
      <c r="C23" s="58" t="s">
        <v>250</v>
      </c>
      <c r="D23" s="58" t="s">
        <v>240</v>
      </c>
      <c r="E23" s="58" t="s">
        <v>53</v>
      </c>
      <c r="F23" s="58" t="s">
        <v>54</v>
      </c>
      <c r="G23" s="58" t="s">
        <v>62</v>
      </c>
      <c r="H23" s="58" t="s">
        <v>56</v>
      </c>
      <c r="I23" s="58" t="s">
        <v>57</v>
      </c>
      <c r="J23" s="58" t="s">
        <v>65</v>
      </c>
      <c r="K23" s="59" t="s">
        <v>66</v>
      </c>
      <c r="L23" s="60" t="s">
        <v>67</v>
      </c>
      <c r="M23" s="59" t="s">
        <v>77</v>
      </c>
      <c r="N23" s="59" t="s">
        <v>68</v>
      </c>
      <c r="O23" s="60" t="s">
        <v>66</v>
      </c>
      <c r="P23" s="59"/>
      <c r="Q23" s="60" t="s">
        <v>59</v>
      </c>
      <c r="R23" s="59"/>
      <c r="S23" s="61"/>
      <c r="T23" s="116"/>
    </row>
    <row r="24" spans="1:20" s="117" customFormat="1" ht="28.8" thickTop="1" thickBot="1" x14ac:dyDescent="0.35">
      <c r="A24" s="58">
        <v>18</v>
      </c>
      <c r="B24" s="58" t="s">
        <v>251</v>
      </c>
      <c r="C24" s="58" t="s">
        <v>252</v>
      </c>
      <c r="D24" s="58" t="s">
        <v>240</v>
      </c>
      <c r="E24" s="58" t="s">
        <v>53</v>
      </c>
      <c r="F24" s="58" t="s">
        <v>54</v>
      </c>
      <c r="G24" s="58" t="s">
        <v>62</v>
      </c>
      <c r="H24" s="58" t="s">
        <v>56</v>
      </c>
      <c r="I24" s="58" t="s">
        <v>57</v>
      </c>
      <c r="J24" s="58" t="s">
        <v>65</v>
      </c>
      <c r="K24" s="59" t="s">
        <v>66</v>
      </c>
      <c r="L24" s="60" t="s">
        <v>67</v>
      </c>
      <c r="M24" s="59" t="s">
        <v>68</v>
      </c>
      <c r="N24" s="59" t="s">
        <v>68</v>
      </c>
      <c r="O24" s="60" t="s">
        <v>66</v>
      </c>
      <c r="P24" s="59"/>
      <c r="Q24" s="60" t="s">
        <v>59</v>
      </c>
      <c r="R24" s="59"/>
      <c r="S24" s="61"/>
      <c r="T24" s="116"/>
    </row>
    <row r="25" spans="1:20" s="117" customFormat="1" ht="70.2" thickTop="1" thickBot="1" x14ac:dyDescent="0.35">
      <c r="A25" s="58" t="s">
        <v>253</v>
      </c>
      <c r="B25" s="58" t="s">
        <v>158</v>
      </c>
      <c r="C25" s="58" t="s">
        <v>254</v>
      </c>
      <c r="D25" s="58" t="s">
        <v>240</v>
      </c>
      <c r="E25" s="58" t="s">
        <v>53</v>
      </c>
      <c r="F25" s="58" t="s">
        <v>71</v>
      </c>
      <c r="G25" s="58" t="s">
        <v>255</v>
      </c>
      <c r="H25" s="58" t="s">
        <v>72</v>
      </c>
      <c r="I25" s="58" t="s">
        <v>168</v>
      </c>
      <c r="J25" s="58" t="s">
        <v>65</v>
      </c>
      <c r="K25" s="59" t="s">
        <v>66</v>
      </c>
      <c r="L25" s="60" t="s">
        <v>67</v>
      </c>
      <c r="M25" s="59" t="s">
        <v>117</v>
      </c>
      <c r="N25" s="59" t="s">
        <v>117</v>
      </c>
      <c r="O25" s="60" t="s">
        <v>66</v>
      </c>
      <c r="P25" s="59"/>
      <c r="Q25" s="60" t="s">
        <v>59</v>
      </c>
      <c r="R25" s="59"/>
      <c r="S25" s="61"/>
      <c r="T25" s="116"/>
    </row>
    <row r="26" spans="1:20" s="117" customFormat="1" ht="84" thickTop="1" thickBot="1" x14ac:dyDescent="0.35">
      <c r="A26" s="58" t="s">
        <v>257</v>
      </c>
      <c r="B26" s="58" t="s">
        <v>258</v>
      </c>
      <c r="C26" s="58" t="s">
        <v>259</v>
      </c>
      <c r="D26" s="58" t="s">
        <v>240</v>
      </c>
      <c r="E26" s="58" t="s">
        <v>53</v>
      </c>
      <c r="F26" s="58" t="s">
        <v>71</v>
      </c>
      <c r="G26" s="58" t="s">
        <v>255</v>
      </c>
      <c r="H26" s="58" t="s">
        <v>72</v>
      </c>
      <c r="I26" s="58" t="s">
        <v>168</v>
      </c>
      <c r="J26" s="58" t="s">
        <v>65</v>
      </c>
      <c r="K26" s="59" t="s">
        <v>66</v>
      </c>
      <c r="L26" s="60" t="s">
        <v>67</v>
      </c>
      <c r="M26" s="59" t="s">
        <v>117</v>
      </c>
      <c r="N26" s="59" t="s">
        <v>117</v>
      </c>
      <c r="O26" s="60" t="s">
        <v>66</v>
      </c>
      <c r="P26" s="59"/>
      <c r="Q26" s="60" t="s">
        <v>59</v>
      </c>
      <c r="R26" s="59"/>
      <c r="S26" s="61"/>
      <c r="T26" s="116"/>
    </row>
    <row r="27" spans="1:20" s="117" customFormat="1" ht="42.6" thickTop="1" thickBot="1" x14ac:dyDescent="0.35">
      <c r="A27" s="58">
        <v>20</v>
      </c>
      <c r="B27" s="58" t="s">
        <v>260</v>
      </c>
      <c r="C27" s="58" t="s">
        <v>261</v>
      </c>
      <c r="D27" s="58" t="s">
        <v>240</v>
      </c>
      <c r="E27" s="58" t="s">
        <v>53</v>
      </c>
      <c r="F27" s="58" t="s">
        <v>71</v>
      </c>
      <c r="G27" s="58" t="s">
        <v>62</v>
      </c>
      <c r="H27" s="58" t="s">
        <v>72</v>
      </c>
      <c r="I27" s="58" t="s">
        <v>168</v>
      </c>
      <c r="J27" s="58" t="s">
        <v>65</v>
      </c>
      <c r="K27" s="59" t="s">
        <v>66</v>
      </c>
      <c r="L27" s="60" t="s">
        <v>67</v>
      </c>
      <c r="M27" s="59" t="s">
        <v>117</v>
      </c>
      <c r="N27" s="59" t="s">
        <v>117</v>
      </c>
      <c r="O27" s="60" t="s">
        <v>66</v>
      </c>
      <c r="P27" s="59"/>
      <c r="Q27" s="60" t="s">
        <v>59</v>
      </c>
      <c r="R27" s="59"/>
      <c r="S27" s="61"/>
      <c r="T27" s="116"/>
    </row>
    <row r="28" spans="1:20" s="117" customFormat="1" ht="28.8" thickTop="1" thickBot="1" x14ac:dyDescent="0.35">
      <c r="A28" s="58">
        <v>21</v>
      </c>
      <c r="B28" s="58" t="s">
        <v>262</v>
      </c>
      <c r="C28" s="58" t="s">
        <v>263</v>
      </c>
      <c r="D28" s="58" t="s">
        <v>95</v>
      </c>
      <c r="E28" s="58" t="s">
        <v>53</v>
      </c>
      <c r="F28" s="58" t="s">
        <v>54</v>
      </c>
      <c r="G28" s="58" t="s">
        <v>62</v>
      </c>
      <c r="H28" s="58" t="s">
        <v>56</v>
      </c>
      <c r="I28" s="58" t="s">
        <v>57</v>
      </c>
      <c r="J28" s="58" t="s">
        <v>65</v>
      </c>
      <c r="K28" s="59" t="s">
        <v>66</v>
      </c>
      <c r="L28" s="60" t="s">
        <v>67</v>
      </c>
      <c r="M28" s="59" t="s">
        <v>77</v>
      </c>
      <c r="N28" s="59" t="s">
        <v>77</v>
      </c>
      <c r="O28" s="60" t="s">
        <v>66</v>
      </c>
      <c r="P28" s="59"/>
      <c r="Q28" s="60" t="s">
        <v>59</v>
      </c>
      <c r="R28" s="59"/>
      <c r="S28" s="61"/>
      <c r="T28" s="116"/>
    </row>
    <row r="29" spans="1:20" s="117" customFormat="1" ht="28.8" thickTop="1" thickBot="1" x14ac:dyDescent="0.35">
      <c r="A29" s="58">
        <v>22</v>
      </c>
      <c r="B29" s="58" t="s">
        <v>264</v>
      </c>
      <c r="C29" s="58" t="s">
        <v>265</v>
      </c>
      <c r="D29" s="58" t="s">
        <v>95</v>
      </c>
      <c r="E29" s="58" t="s">
        <v>53</v>
      </c>
      <c r="F29" s="58" t="s">
        <v>71</v>
      </c>
      <c r="G29" s="58" t="s">
        <v>62</v>
      </c>
      <c r="H29" s="58" t="s">
        <v>72</v>
      </c>
      <c r="I29" s="58" t="s">
        <v>168</v>
      </c>
      <c r="J29" s="58" t="s">
        <v>65</v>
      </c>
      <c r="K29" s="59" t="s">
        <v>66</v>
      </c>
      <c r="L29" s="60" t="s">
        <v>67</v>
      </c>
      <c r="M29" s="59" t="s">
        <v>77</v>
      </c>
      <c r="N29" s="59" t="s">
        <v>77</v>
      </c>
      <c r="O29" s="60" t="s">
        <v>66</v>
      </c>
      <c r="P29" s="59"/>
      <c r="Q29" s="60" t="s">
        <v>59</v>
      </c>
      <c r="R29" s="59"/>
      <c r="S29" s="61"/>
      <c r="T29" s="116"/>
    </row>
    <row r="30" spans="1:20" s="117" customFormat="1" ht="56.4" thickTop="1" thickBot="1" x14ac:dyDescent="0.35">
      <c r="A30" s="58">
        <v>23</v>
      </c>
      <c r="B30" s="58" t="s">
        <v>266</v>
      </c>
      <c r="C30" s="58" t="s">
        <v>267</v>
      </c>
      <c r="D30" s="58" t="s">
        <v>95</v>
      </c>
      <c r="E30" s="58" t="s">
        <v>103</v>
      </c>
      <c r="F30" s="58" t="s">
        <v>218</v>
      </c>
      <c r="G30" s="58" t="s">
        <v>268</v>
      </c>
      <c r="H30" s="58" t="s">
        <v>72</v>
      </c>
      <c r="I30" s="58" t="s">
        <v>168</v>
      </c>
      <c r="J30" s="58" t="s">
        <v>65</v>
      </c>
      <c r="K30" s="59" t="s">
        <v>66</v>
      </c>
      <c r="L30" s="60" t="s">
        <v>67</v>
      </c>
      <c r="M30" s="59" t="s">
        <v>117</v>
      </c>
      <c r="N30" s="59" t="s">
        <v>117</v>
      </c>
      <c r="O30" s="60" t="s">
        <v>66</v>
      </c>
      <c r="P30" s="59"/>
      <c r="Q30" s="60" t="s">
        <v>59</v>
      </c>
      <c r="R30" s="59"/>
      <c r="S30" s="61"/>
      <c r="T30" s="116"/>
    </row>
    <row r="31" spans="1:20" s="117" customFormat="1" ht="56.4" thickTop="1" thickBot="1" x14ac:dyDescent="0.35">
      <c r="A31" s="58">
        <v>24</v>
      </c>
      <c r="B31" s="58" t="s">
        <v>269</v>
      </c>
      <c r="C31" s="58" t="s">
        <v>270</v>
      </c>
      <c r="D31" s="58" t="s">
        <v>95</v>
      </c>
      <c r="E31" s="58" t="s">
        <v>103</v>
      </c>
      <c r="F31" s="58" t="s">
        <v>218</v>
      </c>
      <c r="G31" s="58" t="s">
        <v>268</v>
      </c>
      <c r="H31" s="58" t="s">
        <v>72</v>
      </c>
      <c r="I31" s="58" t="s">
        <v>168</v>
      </c>
      <c r="J31" s="58" t="s">
        <v>58</v>
      </c>
      <c r="K31" s="59" t="s">
        <v>59</v>
      </c>
      <c r="L31" s="60"/>
      <c r="M31" s="59" t="s">
        <v>68</v>
      </c>
      <c r="N31" s="59" t="s">
        <v>68</v>
      </c>
      <c r="O31" s="60"/>
      <c r="P31" s="59"/>
      <c r="Q31" s="60"/>
      <c r="R31" s="59"/>
      <c r="S31" s="61"/>
      <c r="T31" s="116"/>
    </row>
    <row r="32" spans="1:20" s="117" customFormat="1" ht="56.4" thickTop="1" thickBot="1" x14ac:dyDescent="0.35">
      <c r="A32" s="58">
        <v>25</v>
      </c>
      <c r="B32" s="58" t="s">
        <v>271</v>
      </c>
      <c r="C32" s="58" t="s">
        <v>272</v>
      </c>
      <c r="D32" s="58" t="s">
        <v>95</v>
      </c>
      <c r="E32" s="58" t="s">
        <v>103</v>
      </c>
      <c r="F32" s="58" t="s">
        <v>218</v>
      </c>
      <c r="G32" s="58" t="s">
        <v>273</v>
      </c>
      <c r="H32" s="58" t="s">
        <v>72</v>
      </c>
      <c r="I32" s="58" t="s">
        <v>168</v>
      </c>
      <c r="J32" s="58" t="s">
        <v>58</v>
      </c>
      <c r="K32" s="59" t="s">
        <v>59</v>
      </c>
      <c r="L32" s="60"/>
      <c r="M32" s="59" t="s">
        <v>68</v>
      </c>
      <c r="N32" s="59" t="s">
        <v>68</v>
      </c>
      <c r="O32" s="60"/>
      <c r="P32" s="59"/>
      <c r="Q32" s="60"/>
      <c r="R32" s="59"/>
      <c r="S32" s="61"/>
      <c r="T32" s="116"/>
    </row>
    <row r="33" spans="1:20" s="117" customFormat="1" ht="56.4" thickTop="1" thickBot="1" x14ac:dyDescent="0.35">
      <c r="A33" s="58">
        <v>26</v>
      </c>
      <c r="B33" s="58" t="s">
        <v>274</v>
      </c>
      <c r="C33" s="58" t="s">
        <v>275</v>
      </c>
      <c r="D33" s="58" t="s">
        <v>95</v>
      </c>
      <c r="E33" s="58" t="s">
        <v>103</v>
      </c>
      <c r="F33" s="58" t="s">
        <v>218</v>
      </c>
      <c r="G33" s="58" t="s">
        <v>62</v>
      </c>
      <c r="H33" s="58" t="s">
        <v>72</v>
      </c>
      <c r="I33" s="58" t="s">
        <v>168</v>
      </c>
      <c r="J33" s="58" t="s">
        <v>65</v>
      </c>
      <c r="K33" s="59" t="s">
        <v>66</v>
      </c>
      <c r="L33" s="60" t="s">
        <v>67</v>
      </c>
      <c r="M33" s="59" t="s">
        <v>68</v>
      </c>
      <c r="N33" s="59" t="s">
        <v>68</v>
      </c>
      <c r="O33" s="60" t="s">
        <v>66</v>
      </c>
      <c r="P33" s="59"/>
      <c r="Q33" s="60" t="s">
        <v>59</v>
      </c>
      <c r="R33" s="59"/>
      <c r="S33" s="61"/>
      <c r="T33" s="116"/>
    </row>
    <row r="34" spans="1:20" s="117" customFormat="1" ht="111.6" thickTop="1" thickBot="1" x14ac:dyDescent="0.35">
      <c r="A34" s="58">
        <v>29</v>
      </c>
      <c r="B34" s="58" t="s">
        <v>276</v>
      </c>
      <c r="C34" s="58" t="s">
        <v>277</v>
      </c>
      <c r="D34" s="58" t="s">
        <v>95</v>
      </c>
      <c r="E34" s="58" t="s">
        <v>103</v>
      </c>
      <c r="F34" s="58" t="s">
        <v>218</v>
      </c>
      <c r="G34" s="58" t="s">
        <v>62</v>
      </c>
      <c r="H34" s="58" t="s">
        <v>72</v>
      </c>
      <c r="I34" s="58" t="s">
        <v>168</v>
      </c>
      <c r="J34" s="58" t="s">
        <v>65</v>
      </c>
      <c r="K34" s="59" t="s">
        <v>66</v>
      </c>
      <c r="L34" s="60" t="s">
        <v>67</v>
      </c>
      <c r="M34" s="59" t="s">
        <v>68</v>
      </c>
      <c r="N34" s="59" t="s">
        <v>68</v>
      </c>
      <c r="O34" s="60" t="s">
        <v>66</v>
      </c>
      <c r="P34" s="59"/>
      <c r="Q34" s="60" t="s">
        <v>59</v>
      </c>
      <c r="R34" s="59"/>
      <c r="S34" s="61"/>
      <c r="T34" s="116"/>
    </row>
    <row r="35" spans="1:20" s="117" customFormat="1" ht="70.2" thickTop="1" thickBot="1" x14ac:dyDescent="0.35">
      <c r="A35" s="58">
        <v>30</v>
      </c>
      <c r="B35" s="58" t="s">
        <v>278</v>
      </c>
      <c r="C35" s="58" t="s">
        <v>279</v>
      </c>
      <c r="D35" s="58" t="s">
        <v>95</v>
      </c>
      <c r="E35" s="58" t="s">
        <v>103</v>
      </c>
      <c r="F35" s="58" t="s">
        <v>218</v>
      </c>
      <c r="G35" s="58" t="s">
        <v>62</v>
      </c>
      <c r="H35" s="58" t="s">
        <v>72</v>
      </c>
      <c r="I35" s="58" t="s">
        <v>168</v>
      </c>
      <c r="J35" s="58" t="s">
        <v>65</v>
      </c>
      <c r="K35" s="59" t="s">
        <v>66</v>
      </c>
      <c r="L35" s="60" t="s">
        <v>67</v>
      </c>
      <c r="M35" s="59" t="s">
        <v>68</v>
      </c>
      <c r="N35" s="59" t="s">
        <v>68</v>
      </c>
      <c r="O35" s="60" t="s">
        <v>66</v>
      </c>
      <c r="P35" s="59"/>
      <c r="Q35" s="60" t="s">
        <v>59</v>
      </c>
      <c r="R35" s="59"/>
      <c r="S35" s="61"/>
      <c r="T35" s="116"/>
    </row>
    <row r="36" spans="1:20" s="117" customFormat="1" ht="56.4" thickTop="1" thickBot="1" x14ac:dyDescent="0.35">
      <c r="A36" s="58">
        <v>32</v>
      </c>
      <c r="B36" s="58" t="s">
        <v>280</v>
      </c>
      <c r="C36" s="58" t="s">
        <v>281</v>
      </c>
      <c r="D36" s="58" t="s">
        <v>282</v>
      </c>
      <c r="E36" s="58" t="s">
        <v>53</v>
      </c>
      <c r="F36" s="58" t="s">
        <v>71</v>
      </c>
      <c r="G36" s="58" t="s">
        <v>62</v>
      </c>
      <c r="H36" s="58" t="s">
        <v>72</v>
      </c>
      <c r="I36" s="58" t="s">
        <v>168</v>
      </c>
      <c r="J36" s="58" t="s">
        <v>65</v>
      </c>
      <c r="K36" s="59" t="s">
        <v>66</v>
      </c>
      <c r="L36" s="60" t="s">
        <v>67</v>
      </c>
      <c r="M36" s="59" t="s">
        <v>77</v>
      </c>
      <c r="N36" s="59" t="s">
        <v>77</v>
      </c>
      <c r="O36" s="60" t="s">
        <v>66</v>
      </c>
      <c r="P36" s="59"/>
      <c r="Q36" s="60" t="s">
        <v>59</v>
      </c>
      <c r="R36" s="59"/>
      <c r="S36" s="61"/>
      <c r="T36" s="116"/>
    </row>
    <row r="37" spans="1:20" s="117" customFormat="1" ht="56.4" thickTop="1" thickBot="1" x14ac:dyDescent="0.35">
      <c r="A37" s="58">
        <v>33</v>
      </c>
      <c r="B37" s="58" t="s">
        <v>283</v>
      </c>
      <c r="C37" s="58" t="s">
        <v>284</v>
      </c>
      <c r="D37" s="58" t="s">
        <v>282</v>
      </c>
      <c r="E37" s="58" t="s">
        <v>53</v>
      </c>
      <c r="F37" s="58" t="s">
        <v>71</v>
      </c>
      <c r="G37" s="58" t="s">
        <v>62</v>
      </c>
      <c r="H37" s="58" t="s">
        <v>72</v>
      </c>
      <c r="I37" s="58" t="s">
        <v>168</v>
      </c>
      <c r="J37" s="58" t="s">
        <v>65</v>
      </c>
      <c r="K37" s="59" t="s">
        <v>66</v>
      </c>
      <c r="L37" s="60" t="s">
        <v>67</v>
      </c>
      <c r="M37" s="59" t="s">
        <v>77</v>
      </c>
      <c r="N37" s="59" t="s">
        <v>77</v>
      </c>
      <c r="O37" s="60" t="s">
        <v>66</v>
      </c>
      <c r="P37" s="59"/>
      <c r="Q37" s="60" t="s">
        <v>59</v>
      </c>
      <c r="R37" s="59"/>
      <c r="S37" s="61"/>
      <c r="T37" s="116"/>
    </row>
    <row r="38" spans="1:20" s="117" customFormat="1" ht="56.4" thickTop="1" thickBot="1" x14ac:dyDescent="0.35">
      <c r="A38" s="58">
        <v>34</v>
      </c>
      <c r="B38" s="58" t="s">
        <v>285</v>
      </c>
      <c r="C38" s="58" t="s">
        <v>286</v>
      </c>
      <c r="D38" s="58" t="s">
        <v>282</v>
      </c>
      <c r="E38" s="58" t="s">
        <v>53</v>
      </c>
      <c r="F38" s="58" t="s">
        <v>71</v>
      </c>
      <c r="G38" s="58" t="s">
        <v>62</v>
      </c>
      <c r="H38" s="58" t="s">
        <v>72</v>
      </c>
      <c r="I38" s="58" t="s">
        <v>168</v>
      </c>
      <c r="J38" s="58" t="s">
        <v>65</v>
      </c>
      <c r="K38" s="59" t="s">
        <v>66</v>
      </c>
      <c r="L38" s="60" t="s">
        <v>67</v>
      </c>
      <c r="M38" s="59" t="s">
        <v>77</v>
      </c>
      <c r="N38" s="59" t="s">
        <v>77</v>
      </c>
      <c r="O38" s="60" t="s">
        <v>66</v>
      </c>
      <c r="P38" s="59"/>
      <c r="Q38" s="60" t="s">
        <v>59</v>
      </c>
      <c r="R38" s="59"/>
      <c r="S38" s="61"/>
      <c r="T38" s="116"/>
    </row>
    <row r="39" spans="1:20" s="117" customFormat="1" ht="56.4" thickTop="1" thickBot="1" x14ac:dyDescent="0.35">
      <c r="A39" s="58">
        <v>35</v>
      </c>
      <c r="B39" s="58" t="s">
        <v>287</v>
      </c>
      <c r="C39" s="58" t="s">
        <v>288</v>
      </c>
      <c r="D39" s="58" t="s">
        <v>282</v>
      </c>
      <c r="E39" s="58" t="s">
        <v>53</v>
      </c>
      <c r="F39" s="58" t="s">
        <v>71</v>
      </c>
      <c r="G39" s="58" t="s">
        <v>62</v>
      </c>
      <c r="H39" s="58" t="s">
        <v>72</v>
      </c>
      <c r="I39" s="58" t="s">
        <v>168</v>
      </c>
      <c r="J39" s="58" t="s">
        <v>65</v>
      </c>
      <c r="K39" s="59" t="s">
        <v>66</v>
      </c>
      <c r="L39" s="60" t="s">
        <v>67</v>
      </c>
      <c r="M39" s="59" t="s">
        <v>77</v>
      </c>
      <c r="N39" s="59" t="s">
        <v>77</v>
      </c>
      <c r="O39" s="60" t="s">
        <v>66</v>
      </c>
      <c r="P39" s="59"/>
      <c r="Q39" s="60" t="s">
        <v>59</v>
      </c>
      <c r="R39" s="59"/>
      <c r="S39" s="61"/>
      <c r="T39" s="116"/>
    </row>
    <row r="40" spans="1:20" s="117" customFormat="1" ht="48.45" customHeight="1" thickTop="1" thickBot="1" x14ac:dyDescent="0.35">
      <c r="A40" s="58">
        <v>36</v>
      </c>
      <c r="B40" s="58" t="s">
        <v>289</v>
      </c>
      <c r="C40" s="58" t="s">
        <v>290</v>
      </c>
      <c r="D40" s="58" t="s">
        <v>282</v>
      </c>
      <c r="E40" s="58" t="s">
        <v>53</v>
      </c>
      <c r="F40" s="58" t="s">
        <v>291</v>
      </c>
      <c r="G40" s="58" t="s">
        <v>152</v>
      </c>
      <c r="H40" s="58" t="s">
        <v>153</v>
      </c>
      <c r="I40" s="58" t="s">
        <v>57</v>
      </c>
      <c r="J40" s="58" t="s">
        <v>65</v>
      </c>
      <c r="K40" s="59" t="s">
        <v>66</v>
      </c>
      <c r="L40" s="60" t="s">
        <v>292</v>
      </c>
      <c r="M40" s="59" t="s">
        <v>117</v>
      </c>
      <c r="N40" s="59" t="s">
        <v>117</v>
      </c>
      <c r="O40" s="60" t="s">
        <v>66</v>
      </c>
      <c r="P40" s="115"/>
      <c r="Q40" s="60" t="s">
        <v>66</v>
      </c>
      <c r="R40" s="59" t="s">
        <v>293</v>
      </c>
      <c r="S40" s="61" t="s">
        <v>2130</v>
      </c>
      <c r="T40" s="116"/>
    </row>
    <row r="41" spans="1:20" s="117" customFormat="1" ht="42.6" thickTop="1" thickBot="1" x14ac:dyDescent="0.35">
      <c r="A41" s="58">
        <v>37</v>
      </c>
      <c r="B41" s="58" t="s">
        <v>294</v>
      </c>
      <c r="C41" s="58" t="s">
        <v>295</v>
      </c>
      <c r="D41" s="58" t="s">
        <v>282</v>
      </c>
      <c r="E41" s="58" t="s">
        <v>53</v>
      </c>
      <c r="F41" s="58" t="s">
        <v>291</v>
      </c>
      <c r="G41" s="58" t="s">
        <v>152</v>
      </c>
      <c r="H41" s="58" t="s">
        <v>153</v>
      </c>
      <c r="I41" s="58" t="s">
        <v>57</v>
      </c>
      <c r="J41" s="58" t="s">
        <v>65</v>
      </c>
      <c r="K41" s="59" t="s">
        <v>66</v>
      </c>
      <c r="L41" s="60" t="s">
        <v>292</v>
      </c>
      <c r="M41" s="59" t="s">
        <v>117</v>
      </c>
      <c r="N41" s="59" t="s">
        <v>117</v>
      </c>
      <c r="O41" s="60" t="s">
        <v>66</v>
      </c>
      <c r="P41" s="59"/>
      <c r="Q41" s="60" t="s">
        <v>66</v>
      </c>
      <c r="R41" s="59" t="s">
        <v>293</v>
      </c>
      <c r="S41" s="61" t="s">
        <v>2129</v>
      </c>
      <c r="T41" s="116"/>
    </row>
    <row r="42" spans="1:20" s="117" customFormat="1" ht="56.4" thickTop="1" thickBot="1" x14ac:dyDescent="0.35">
      <c r="A42" s="58">
        <v>38</v>
      </c>
      <c r="B42" s="58" t="s">
        <v>296</v>
      </c>
      <c r="C42" s="58" t="s">
        <v>297</v>
      </c>
      <c r="D42" s="58" t="s">
        <v>282</v>
      </c>
      <c r="E42" s="58" t="s">
        <v>53</v>
      </c>
      <c r="F42" s="58" t="s">
        <v>291</v>
      </c>
      <c r="G42" s="58" t="s">
        <v>152</v>
      </c>
      <c r="H42" s="58" t="s">
        <v>153</v>
      </c>
      <c r="I42" s="58" t="s">
        <v>57</v>
      </c>
      <c r="J42" s="58" t="s">
        <v>65</v>
      </c>
      <c r="K42" s="59" t="s">
        <v>66</v>
      </c>
      <c r="L42" s="60" t="s">
        <v>292</v>
      </c>
      <c r="M42" s="59" t="s">
        <v>117</v>
      </c>
      <c r="N42" s="59" t="s">
        <v>117</v>
      </c>
      <c r="O42" s="60" t="s">
        <v>66</v>
      </c>
      <c r="P42" s="59" t="s">
        <v>298</v>
      </c>
      <c r="Q42" s="60" t="s">
        <v>66</v>
      </c>
      <c r="R42" s="59" t="s">
        <v>293</v>
      </c>
      <c r="S42" s="61" t="s">
        <v>2128</v>
      </c>
      <c r="T42" s="116"/>
    </row>
    <row r="43" spans="1:20" s="117" customFormat="1" ht="56.4" thickTop="1" thickBot="1" x14ac:dyDescent="0.35">
      <c r="A43" s="58">
        <v>39</v>
      </c>
      <c r="B43" s="58" t="s">
        <v>299</v>
      </c>
      <c r="C43" s="58" t="s">
        <v>300</v>
      </c>
      <c r="D43" s="58" t="s">
        <v>282</v>
      </c>
      <c r="E43" s="58" t="s">
        <v>53</v>
      </c>
      <c r="F43" s="58" t="s">
        <v>71</v>
      </c>
      <c r="G43" s="58" t="s">
        <v>62</v>
      </c>
      <c r="H43" s="58" t="s">
        <v>72</v>
      </c>
      <c r="I43" s="58" t="s">
        <v>168</v>
      </c>
      <c r="J43" s="58" t="s">
        <v>65</v>
      </c>
      <c r="K43" s="59" t="s">
        <v>66</v>
      </c>
      <c r="L43" s="60" t="s">
        <v>67</v>
      </c>
      <c r="M43" s="59" t="s">
        <v>77</v>
      </c>
      <c r="N43" s="59" t="s">
        <v>77</v>
      </c>
      <c r="O43" s="60" t="s">
        <v>66</v>
      </c>
      <c r="P43" s="59"/>
      <c r="Q43" s="60" t="s">
        <v>59</v>
      </c>
      <c r="R43" s="59"/>
      <c r="S43" s="61"/>
      <c r="T43" s="116"/>
    </row>
    <row r="44" spans="1:20" s="117" customFormat="1" ht="56.4" thickTop="1" thickBot="1" x14ac:dyDescent="0.35">
      <c r="A44" s="58">
        <v>40</v>
      </c>
      <c r="B44" s="58" t="s">
        <v>301</v>
      </c>
      <c r="C44" s="58" t="s">
        <v>302</v>
      </c>
      <c r="D44" s="58" t="s">
        <v>282</v>
      </c>
      <c r="E44" s="58" t="s">
        <v>53</v>
      </c>
      <c r="F44" s="58" t="s">
        <v>71</v>
      </c>
      <c r="G44" s="58" t="s">
        <v>62</v>
      </c>
      <c r="H44" s="58" t="s">
        <v>72</v>
      </c>
      <c r="I44" s="58" t="s">
        <v>168</v>
      </c>
      <c r="J44" s="58" t="s">
        <v>65</v>
      </c>
      <c r="K44" s="59" t="s">
        <v>66</v>
      </c>
      <c r="L44" s="60" t="s">
        <v>67</v>
      </c>
      <c r="M44" s="59" t="s">
        <v>77</v>
      </c>
      <c r="N44" s="59" t="s">
        <v>77</v>
      </c>
      <c r="O44" s="60" t="s">
        <v>66</v>
      </c>
      <c r="P44" s="59"/>
      <c r="Q44" s="60" t="s">
        <v>59</v>
      </c>
      <c r="R44" s="59"/>
      <c r="S44" s="61"/>
      <c r="T44" s="116"/>
    </row>
    <row r="45" spans="1:20" s="118" customFormat="1" ht="29.4" thickTop="1" thickBot="1" x14ac:dyDescent="0.35">
      <c r="A45" s="58" t="s">
        <v>162</v>
      </c>
      <c r="B45" s="68" t="s">
        <v>2120</v>
      </c>
      <c r="C45" s="330" t="s">
        <v>2121</v>
      </c>
      <c r="D45" s="58" t="s">
        <v>165</v>
      </c>
      <c r="E45" s="58" t="s">
        <v>166</v>
      </c>
      <c r="F45" s="59" t="s">
        <v>71</v>
      </c>
      <c r="G45" s="59" t="s">
        <v>306</v>
      </c>
      <c r="H45" s="59" t="s">
        <v>72</v>
      </c>
      <c r="I45" s="59" t="s">
        <v>168</v>
      </c>
      <c r="J45" s="58" t="s">
        <v>65</v>
      </c>
      <c r="K45" s="59" t="s">
        <v>66</v>
      </c>
      <c r="L45" s="60" t="s">
        <v>2106</v>
      </c>
      <c r="M45" s="59" t="s">
        <v>68</v>
      </c>
      <c r="N45" s="59" t="s">
        <v>68</v>
      </c>
      <c r="O45" s="178"/>
      <c r="P45" s="59"/>
      <c r="Q45" s="60" t="s">
        <v>66</v>
      </c>
      <c r="R45" s="59" t="s">
        <v>303</v>
      </c>
      <c r="S45" s="61" t="s">
        <v>307</v>
      </c>
      <c r="T45" s="47"/>
    </row>
    <row r="46" spans="1:20" s="118" customFormat="1" ht="28.8" thickTop="1" thickBot="1" x14ac:dyDescent="0.35">
      <c r="A46" s="58" t="s">
        <v>170</v>
      </c>
      <c r="B46" s="68" t="s">
        <v>304</v>
      </c>
      <c r="C46" s="59" t="s">
        <v>305</v>
      </c>
      <c r="D46" s="58" t="s">
        <v>165</v>
      </c>
      <c r="E46" s="58" t="s">
        <v>166</v>
      </c>
      <c r="F46" s="59" t="s">
        <v>71</v>
      </c>
      <c r="G46" s="59" t="s">
        <v>306</v>
      </c>
      <c r="H46" s="59" t="s">
        <v>72</v>
      </c>
      <c r="I46" s="59" t="s">
        <v>168</v>
      </c>
      <c r="J46" s="58" t="s">
        <v>65</v>
      </c>
      <c r="K46" s="59" t="s">
        <v>66</v>
      </c>
      <c r="L46" s="60" t="s">
        <v>2107</v>
      </c>
      <c r="M46" s="59" t="s">
        <v>68</v>
      </c>
      <c r="N46" s="59" t="s">
        <v>68</v>
      </c>
      <c r="O46" s="178"/>
      <c r="P46" s="59"/>
      <c r="Q46" s="60" t="s">
        <v>66</v>
      </c>
      <c r="R46" s="59" t="s">
        <v>256</v>
      </c>
      <c r="S46" s="61" t="s">
        <v>307</v>
      </c>
      <c r="T46" s="47"/>
    </row>
    <row r="47" spans="1:20" s="118" customFormat="1" ht="28.8" thickTop="1" thickBot="1" x14ac:dyDescent="0.35">
      <c r="A47" s="69" t="s">
        <v>173</v>
      </c>
      <c r="B47" s="70" t="s">
        <v>2119</v>
      </c>
      <c r="C47" s="331" t="s">
        <v>2124</v>
      </c>
      <c r="D47" s="72" t="s">
        <v>165</v>
      </c>
      <c r="E47" s="73" t="s">
        <v>166</v>
      </c>
      <c r="F47" s="74" t="s">
        <v>71</v>
      </c>
      <c r="G47" s="59" t="s">
        <v>306</v>
      </c>
      <c r="H47" s="75" t="s">
        <v>72</v>
      </c>
      <c r="I47" s="75" t="s">
        <v>168</v>
      </c>
      <c r="J47" s="69" t="s">
        <v>65</v>
      </c>
      <c r="K47" s="74" t="s">
        <v>66</v>
      </c>
      <c r="L47" s="76" t="s">
        <v>2107</v>
      </c>
      <c r="M47" s="74" t="s">
        <v>68</v>
      </c>
      <c r="N47" s="74" t="s">
        <v>68</v>
      </c>
      <c r="O47" s="176"/>
      <c r="P47" s="77"/>
      <c r="Q47" s="76" t="s">
        <v>66</v>
      </c>
      <c r="R47" s="74" t="s">
        <v>303</v>
      </c>
      <c r="S47" s="78" t="s">
        <v>307</v>
      </c>
      <c r="T47" s="47"/>
    </row>
    <row r="48" spans="1:20" customFormat="1" ht="15" thickTop="1" x14ac:dyDescent="0.3">
      <c r="A48" s="79" t="s">
        <v>177</v>
      </c>
      <c r="B48" s="80" t="s">
        <v>178</v>
      </c>
      <c r="C48" s="80" t="s">
        <v>178</v>
      </c>
      <c r="D48" s="80" t="s">
        <v>178</v>
      </c>
      <c r="E48" s="80" t="s">
        <v>178</v>
      </c>
      <c r="F48" s="80" t="s">
        <v>178</v>
      </c>
      <c r="G48" s="80" t="s">
        <v>178</v>
      </c>
      <c r="H48" s="80" t="s">
        <v>178</v>
      </c>
      <c r="I48" s="80" t="s">
        <v>178</v>
      </c>
      <c r="J48" s="80" t="s">
        <v>178</v>
      </c>
      <c r="K48" s="81" t="s">
        <v>178</v>
      </c>
      <c r="L48" s="81" t="s">
        <v>178</v>
      </c>
      <c r="M48" s="81" t="s">
        <v>178</v>
      </c>
      <c r="N48" s="81" t="s">
        <v>178</v>
      </c>
      <c r="O48" s="81" t="s">
        <v>178</v>
      </c>
      <c r="P48" s="81" t="s">
        <v>178</v>
      </c>
      <c r="Q48" s="81" t="s">
        <v>178</v>
      </c>
      <c r="R48" s="81" t="s">
        <v>178</v>
      </c>
      <c r="S48" s="82" t="s">
        <v>178</v>
      </c>
      <c r="T48" s="9"/>
    </row>
    <row r="49" spans="1:20" s="117" customFormat="1" ht="14.85" customHeight="1" x14ac:dyDescent="0.15">
      <c r="A49" s="83" t="s">
        <v>308</v>
      </c>
      <c r="B49" s="202"/>
      <c r="C49" s="203"/>
      <c r="D49" s="203"/>
      <c r="E49" s="203"/>
      <c r="F49" s="203"/>
      <c r="G49" s="203"/>
      <c r="H49" s="84"/>
      <c r="I49" s="84"/>
      <c r="J49" s="203"/>
      <c r="K49" s="84"/>
      <c r="L49" s="204"/>
      <c r="M49" s="84"/>
      <c r="N49" s="84"/>
      <c r="O49" s="171" t="s">
        <v>169</v>
      </c>
      <c r="P49" s="171" t="s">
        <v>169</v>
      </c>
      <c r="Q49" s="204"/>
      <c r="R49" s="84"/>
      <c r="S49" s="205"/>
      <c r="T49" s="116"/>
    </row>
    <row r="50" spans="1:20" x14ac:dyDescent="0.3">
      <c r="A50" s="85" t="s">
        <v>2</v>
      </c>
      <c r="B50" s="86"/>
      <c r="C50" s="87"/>
      <c r="D50" s="87"/>
      <c r="E50" s="87"/>
      <c r="F50" s="87"/>
      <c r="G50" s="87"/>
      <c r="H50" s="87"/>
      <c r="I50" s="87"/>
      <c r="J50" s="87"/>
      <c r="K50" s="88"/>
      <c r="L50" s="88"/>
      <c r="M50" s="88"/>
      <c r="N50" s="88"/>
      <c r="O50" s="206"/>
      <c r="P50" s="206"/>
      <c r="Q50" s="88"/>
      <c r="R50" s="88"/>
      <c r="S50" s="89"/>
    </row>
    <row r="51" spans="1:20" ht="34.049999999999997" customHeight="1" x14ac:dyDescent="0.3">
      <c r="A51" s="347" t="s">
        <v>309</v>
      </c>
      <c r="B51" s="347"/>
      <c r="C51" s="347"/>
      <c r="K51" s="10"/>
      <c r="L51" s="10"/>
      <c r="M51" s="10"/>
      <c r="N51" s="10"/>
      <c r="O51" s="10"/>
      <c r="P51" s="10"/>
      <c r="Q51" s="10"/>
      <c r="R51" s="10"/>
      <c r="S51" s="10"/>
    </row>
    <row r="52" spans="1:20" ht="17.399999999999999" x14ac:dyDescent="0.3">
      <c r="A52" s="343" t="s">
        <v>310</v>
      </c>
      <c r="B52" s="343"/>
      <c r="C52" s="343"/>
      <c r="K52" s="10"/>
      <c r="L52" s="10"/>
      <c r="M52" s="10"/>
      <c r="N52" s="10"/>
      <c r="O52" s="10"/>
      <c r="P52" s="10"/>
      <c r="Q52" s="10"/>
      <c r="R52" s="10"/>
      <c r="S52" s="10"/>
    </row>
    <row r="53" spans="1:20" ht="49.5" customHeight="1" x14ac:dyDescent="0.3">
      <c r="A53" s="338" t="s">
        <v>311</v>
      </c>
      <c r="B53" s="338"/>
      <c r="C53" s="338"/>
      <c r="K53" s="10"/>
      <c r="L53" s="10"/>
      <c r="M53" s="10"/>
      <c r="N53" s="10"/>
      <c r="O53" s="10"/>
      <c r="P53" s="10"/>
      <c r="Q53" s="10"/>
      <c r="R53" s="10"/>
      <c r="S53" s="10"/>
    </row>
    <row r="54" spans="1:20" x14ac:dyDescent="0.3">
      <c r="A54" s="44" t="s">
        <v>312</v>
      </c>
      <c r="K54" s="10"/>
      <c r="L54" s="10"/>
      <c r="M54" s="10"/>
      <c r="N54" s="10"/>
      <c r="O54" s="10"/>
      <c r="P54" s="10"/>
      <c r="Q54" s="10"/>
      <c r="R54" s="10"/>
      <c r="S54" s="10"/>
    </row>
  </sheetData>
  <sheetProtection insertRows="0" autoFilter="0"/>
  <autoFilter ref="A7:S54" xr:uid="{F0BC7876-5626-4249-BC48-9F5355317C01}"/>
  <mergeCells count="7">
    <mergeCell ref="Q6:S6"/>
    <mergeCell ref="A51:C51"/>
    <mergeCell ref="A52:C52"/>
    <mergeCell ref="A53:C53"/>
    <mergeCell ref="A6:K6"/>
    <mergeCell ref="L6:N6"/>
    <mergeCell ref="O6:P6"/>
  </mergeCells>
  <dataValidations count="6">
    <dataValidation type="list" allowBlank="1" showInputMessage="1" showErrorMessage="1" sqref="F45:F47 F49" xr:uid="{C94DC26F-916C-4A50-BD66-47228F3421B9}">
      <formula1>"Grievances and appeals, Other monthly and quarterly metrics, Annual metrics that are an established quality measure, Other annual metrics"</formula1>
    </dataValidation>
    <dataValidation type="list" allowBlank="1" showInputMessage="1" showErrorMessage="1" sqref="E45:E47 E49 J49" xr:uid="{30E1ABE9-98F8-49C0-B1F3-40DD92640780}">
      <formula1>"State-specific"</formula1>
    </dataValidation>
    <dataValidation type="list" allowBlank="1" showInputMessage="1" showErrorMessage="1" sqref="D45:D47 D49" xr:uid="{9927FE66-0BF8-492C-A168-AECB7D4068FA}">
      <formula1>"Milestone 1, Milestone 2, Milestone 3, Milestone 4, Health IT, Other SMI/SED metrics"</formula1>
    </dataValidation>
    <dataValidation type="list" allowBlank="1" showInputMessage="1" showErrorMessage="1" sqref="I45:I47 I49" xr:uid="{C7E47D58-29E6-4B4F-B76C-E1BC4594AEE9}">
      <formula1>"Quarterly, Annually"</formula1>
    </dataValidation>
    <dataValidation type="list" allowBlank="1" showInputMessage="1" showErrorMessage="1" sqref="K49 Q49 K9:K47 O9:O47 Q9:Q47" xr:uid="{BDF79529-83AB-4ED3-B611-597C578F8236}">
      <formula1>"Y,N"</formula1>
    </dataValidation>
    <dataValidation type="list" allowBlank="1" showInputMessage="1" showErrorMessage="1" sqref="H45:H47 H49" xr:uid="{68C0704F-58C4-40E1-8F6E-EDAA0406C159}">
      <formula1>"Year, Month, Quarter"</formula1>
    </dataValidation>
  </dataValidations>
  <pageMargins left="0.7" right="0.7" top="0.75" bottom="0.75" header="0.3" footer="0.3"/>
  <pageSetup scale="75"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BA1ED-2408-4ADE-BF81-23DCAB4F0EAF}">
  <dimension ref="A1:M22"/>
  <sheetViews>
    <sheetView topLeftCell="A10" zoomScaleNormal="100" workbookViewId="0">
      <selection activeCell="B9" sqref="B9"/>
    </sheetView>
  </sheetViews>
  <sheetFormatPr defaultColWidth="9.44140625" defaultRowHeight="14.4" x14ac:dyDescent="0.3"/>
  <cols>
    <col min="1" max="1" width="28.5546875" style="9" customWidth="1"/>
    <col min="2" max="2" width="61.5546875" style="9" customWidth="1"/>
    <col min="3" max="3" width="61" style="9" customWidth="1"/>
  </cols>
  <sheetData>
    <row r="1" spans="1:13" ht="17.399999999999999" x14ac:dyDescent="0.3">
      <c r="A1" s="46" t="s">
        <v>313</v>
      </c>
      <c r="B1" s="119"/>
    </row>
    <row r="2" spans="1:13" x14ac:dyDescent="0.3">
      <c r="A2" s="195" t="s">
        <v>6</v>
      </c>
      <c r="B2" s="195" t="str">
        <f>'SUD planned metrics'!B2</f>
        <v>Massachussets</v>
      </c>
    </row>
    <row r="3" spans="1:13" x14ac:dyDescent="0.3">
      <c r="A3" s="195" t="s">
        <v>8</v>
      </c>
      <c r="B3" s="195" t="str">
        <f>'SUD planned metrics'!B3</f>
        <v>MassHealth</v>
      </c>
    </row>
    <row r="4" spans="1:13" x14ac:dyDescent="0.3">
      <c r="A4" s="49" t="s">
        <v>2</v>
      </c>
      <c r="B4" s="120"/>
    </row>
    <row r="5" spans="1:13" ht="20.399999999999999" x14ac:dyDescent="0.35">
      <c r="A5" s="50" t="s">
        <v>314</v>
      </c>
    </row>
    <row r="6" spans="1:13" ht="16.5" customHeight="1" x14ac:dyDescent="0.3">
      <c r="A6" s="349" t="s">
        <v>315</v>
      </c>
      <c r="B6" s="349"/>
      <c r="C6" s="350"/>
    </row>
    <row r="7" spans="1:13" ht="18.600000000000001" x14ac:dyDescent="0.3">
      <c r="A7" s="121" t="s">
        <v>316</v>
      </c>
      <c r="B7" s="121"/>
      <c r="C7" s="122"/>
    </row>
    <row r="8" spans="1:13" s="126" customFormat="1" x14ac:dyDescent="0.3">
      <c r="A8" s="123" t="s">
        <v>317</v>
      </c>
      <c r="B8" s="124" t="s">
        <v>318</v>
      </c>
      <c r="C8" s="125" t="s">
        <v>319</v>
      </c>
    </row>
    <row r="9" spans="1:13" ht="166.2" x14ac:dyDescent="0.3">
      <c r="A9" s="127" t="s">
        <v>320</v>
      </c>
      <c r="B9" s="128" t="s">
        <v>2123</v>
      </c>
      <c r="C9" s="237" t="s">
        <v>321</v>
      </c>
    </row>
    <row r="10" spans="1:13" ht="180" x14ac:dyDescent="0.3">
      <c r="A10" s="129" t="s">
        <v>322</v>
      </c>
      <c r="B10" s="318" t="s">
        <v>2112</v>
      </c>
      <c r="C10" s="236" t="s">
        <v>323</v>
      </c>
      <c r="L10" s="130"/>
      <c r="M10" s="131"/>
    </row>
    <row r="11" spans="1:13" ht="409.6" x14ac:dyDescent="0.3">
      <c r="A11" s="132" t="s">
        <v>324</v>
      </c>
      <c r="B11" s="239" t="s">
        <v>2122</v>
      </c>
      <c r="C11" s="238" t="s">
        <v>325</v>
      </c>
    </row>
    <row r="12" spans="1:13" ht="36" customHeight="1" x14ac:dyDescent="0.3">
      <c r="A12" s="336" t="s">
        <v>326</v>
      </c>
      <c r="B12" s="336"/>
      <c r="C12" s="336"/>
    </row>
    <row r="13" spans="1:13" ht="36" customHeight="1" x14ac:dyDescent="0.3">
      <c r="A13" s="336" t="s">
        <v>327</v>
      </c>
      <c r="B13" s="336"/>
      <c r="C13" s="336"/>
    </row>
    <row r="14" spans="1:13" x14ac:dyDescent="0.3">
      <c r="A14" s="44" t="s">
        <v>312</v>
      </c>
    </row>
    <row r="15" spans="1:13" x14ac:dyDescent="0.3">
      <c r="A15" s="133" t="s">
        <v>328</v>
      </c>
    </row>
    <row r="16" spans="1:13" x14ac:dyDescent="0.3">
      <c r="A16" s="134"/>
    </row>
    <row r="22" spans="4:4" x14ac:dyDescent="0.3">
      <c r="D22" s="135"/>
    </row>
  </sheetData>
  <sheetProtection insertRows="0" autoFilter="0"/>
  <autoFilter ref="A8:C11" xr:uid="{5D83B4C1-2E66-4ABE-81D7-A8CEFB772C56}"/>
  <mergeCells count="3">
    <mergeCell ref="A6:C6"/>
    <mergeCell ref="A12:C12"/>
    <mergeCell ref="A13:C13"/>
  </mergeCells>
  <pageMargins left="0.7" right="0.7" top="0.75" bottom="0.75" header="0.3" footer="0.3"/>
  <pageSetup scale="75"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0200-7FCC-4B32-951E-7AD631B9CD31}">
  <dimension ref="A1:J34"/>
  <sheetViews>
    <sheetView topLeftCell="A8" zoomScale="60" zoomScaleNormal="60" workbookViewId="0">
      <selection activeCell="H17" sqref="H17:J17"/>
    </sheetView>
  </sheetViews>
  <sheetFormatPr defaultColWidth="9" defaultRowHeight="13.8" x14ac:dyDescent="0.25"/>
  <cols>
    <col min="1" max="1" width="33.21875" style="9" customWidth="1"/>
    <col min="2" max="2" width="47.21875" style="9" customWidth="1"/>
    <col min="3" max="3" width="21.77734375" style="9" customWidth="1"/>
    <col min="4" max="4" width="31.21875" style="9" customWidth="1"/>
    <col min="5" max="5" width="26" style="9" customWidth="1"/>
    <col min="6" max="6" width="12" style="9" customWidth="1"/>
    <col min="7" max="7" width="25.44140625" style="9" customWidth="1"/>
    <col min="8" max="8" width="48.77734375" style="9" customWidth="1"/>
    <col min="9" max="9" width="30.6640625" style="9" customWidth="1"/>
    <col min="10" max="10" width="46.77734375" style="9" customWidth="1"/>
    <col min="11" max="16384" width="9" style="9"/>
  </cols>
  <sheetData>
    <row r="1" spans="1:10" ht="16.8" x14ac:dyDescent="0.25">
      <c r="A1" s="226" t="s">
        <v>329</v>
      </c>
      <c r="B1" s="12"/>
    </row>
    <row r="2" spans="1:10" x14ac:dyDescent="0.25">
      <c r="A2" s="40" t="s">
        <v>6</v>
      </c>
      <c r="B2" s="40" t="str">
        <f>'SUD planned metrics'!B2</f>
        <v>Massachussets</v>
      </c>
    </row>
    <row r="3" spans="1:10" x14ac:dyDescent="0.25">
      <c r="A3" s="40" t="s">
        <v>8</v>
      </c>
      <c r="B3" s="40" t="str">
        <f>'SUD planned metrics'!B3</f>
        <v>MassHealth</v>
      </c>
    </row>
    <row r="4" spans="1:10" x14ac:dyDescent="0.25">
      <c r="A4" s="44" t="s">
        <v>178</v>
      </c>
    </row>
    <row r="5" spans="1:10" s="5" customFormat="1" ht="20.399999999999999" x14ac:dyDescent="0.25">
      <c r="A5" s="227" t="s">
        <v>330</v>
      </c>
    </row>
    <row r="6" spans="1:10" s="10" customFormat="1" ht="15" customHeight="1" x14ac:dyDescent="0.25">
      <c r="A6" s="353" t="s">
        <v>331</v>
      </c>
      <c r="B6" s="353"/>
      <c r="C6" s="353"/>
      <c r="D6" s="353"/>
      <c r="E6" s="353"/>
      <c r="F6" s="353"/>
      <c r="G6" s="353" t="s">
        <v>12</v>
      </c>
      <c r="H6" s="353"/>
      <c r="I6" s="353"/>
      <c r="J6" s="353"/>
    </row>
    <row r="7" spans="1:10" s="10" customFormat="1" x14ac:dyDescent="0.25">
      <c r="A7" s="354" t="s">
        <v>178</v>
      </c>
      <c r="B7" s="355"/>
      <c r="C7" s="355"/>
      <c r="D7" s="355"/>
      <c r="E7" s="355"/>
      <c r="F7" s="356"/>
      <c r="G7" s="357" t="s">
        <v>332</v>
      </c>
      <c r="H7" s="358"/>
      <c r="I7" s="349" t="s">
        <v>333</v>
      </c>
      <c r="J7" s="349"/>
    </row>
    <row r="8" spans="1:10" s="38" customFormat="1" ht="107.25" customHeight="1" x14ac:dyDescent="0.25">
      <c r="A8" s="197" t="s">
        <v>334</v>
      </c>
      <c r="B8" s="197" t="s">
        <v>335</v>
      </c>
      <c r="C8" s="197" t="s">
        <v>336</v>
      </c>
      <c r="D8" s="197" t="s">
        <v>337</v>
      </c>
      <c r="E8" s="197" t="s">
        <v>338</v>
      </c>
      <c r="F8" s="197" t="s">
        <v>339</v>
      </c>
      <c r="G8" s="196" t="s">
        <v>340</v>
      </c>
      <c r="H8" s="39" t="s">
        <v>341</v>
      </c>
      <c r="I8" s="196" t="s">
        <v>342</v>
      </c>
      <c r="J8" s="39" t="s">
        <v>343</v>
      </c>
    </row>
    <row r="9" spans="1:10" s="10" customFormat="1" ht="42" x14ac:dyDescent="0.25">
      <c r="A9" s="199" t="s">
        <v>344</v>
      </c>
      <c r="B9" s="199" t="s">
        <v>345</v>
      </c>
      <c r="C9" s="199" t="s">
        <v>211</v>
      </c>
      <c r="D9" s="199" t="s">
        <v>346</v>
      </c>
      <c r="E9" s="199" t="s">
        <v>347</v>
      </c>
      <c r="F9" s="199" t="s">
        <v>43</v>
      </c>
      <c r="G9" s="199" t="s">
        <v>46</v>
      </c>
      <c r="H9" s="199" t="s">
        <v>348</v>
      </c>
      <c r="I9" s="199" t="s">
        <v>46</v>
      </c>
      <c r="J9" s="199" t="s">
        <v>349</v>
      </c>
    </row>
    <row r="10" spans="1:10" s="10" customFormat="1" x14ac:dyDescent="0.25">
      <c r="A10" s="218" t="s">
        <v>350</v>
      </c>
      <c r="B10" s="218"/>
      <c r="C10" s="218"/>
      <c r="D10" s="218"/>
      <c r="E10" s="218"/>
      <c r="F10" s="219"/>
      <c r="G10" s="219"/>
      <c r="H10" s="220"/>
      <c r="I10" s="219"/>
      <c r="J10" s="221"/>
    </row>
    <row r="11" spans="1:10" s="10" customFormat="1" ht="124.2" x14ac:dyDescent="0.25">
      <c r="A11" s="207" t="s">
        <v>351</v>
      </c>
      <c r="B11" s="207" t="s">
        <v>352</v>
      </c>
      <c r="C11" s="207" t="s">
        <v>65</v>
      </c>
      <c r="D11" s="207" t="s">
        <v>353</v>
      </c>
      <c r="E11" s="207" t="s">
        <v>354</v>
      </c>
      <c r="F11" s="35" t="s">
        <v>66</v>
      </c>
      <c r="G11" s="35" t="s">
        <v>66</v>
      </c>
      <c r="H11" s="380" t="s">
        <v>2132</v>
      </c>
      <c r="I11" s="380" t="s">
        <v>59</v>
      </c>
      <c r="J11" s="380" t="s">
        <v>2131</v>
      </c>
    </row>
    <row r="12" spans="1:10" s="10" customFormat="1" ht="27.6" x14ac:dyDescent="0.25">
      <c r="A12" s="207" t="s">
        <v>355</v>
      </c>
      <c r="B12" s="207" t="s">
        <v>356</v>
      </c>
      <c r="C12" s="207" t="s">
        <v>65</v>
      </c>
      <c r="D12" s="207" t="s">
        <v>357</v>
      </c>
      <c r="E12" s="207" t="s">
        <v>354</v>
      </c>
      <c r="F12" s="35" t="s">
        <v>66</v>
      </c>
      <c r="G12" s="35" t="s">
        <v>66</v>
      </c>
      <c r="H12" s="192"/>
      <c r="I12" s="35" t="s">
        <v>66</v>
      </c>
      <c r="J12" s="2"/>
    </row>
    <row r="13" spans="1:10" s="10" customFormat="1" ht="55.2" x14ac:dyDescent="0.25">
      <c r="A13" s="207" t="s">
        <v>358</v>
      </c>
      <c r="B13" s="207" t="s">
        <v>359</v>
      </c>
      <c r="C13" s="207" t="s">
        <v>65</v>
      </c>
      <c r="D13" s="216" t="s">
        <v>353</v>
      </c>
      <c r="E13" s="207" t="s">
        <v>354</v>
      </c>
      <c r="F13" s="35" t="s">
        <v>66</v>
      </c>
      <c r="G13" s="35" t="s">
        <v>66</v>
      </c>
      <c r="H13" s="380" t="s">
        <v>2136</v>
      </c>
      <c r="I13" s="381" t="s">
        <v>66</v>
      </c>
      <c r="J13" s="2"/>
    </row>
    <row r="14" spans="1:10" s="10" customFormat="1" ht="69" x14ac:dyDescent="0.25">
      <c r="A14" s="217" t="s">
        <v>360</v>
      </c>
      <c r="B14" s="194" t="s">
        <v>361</v>
      </c>
      <c r="C14" s="207" t="s">
        <v>65</v>
      </c>
      <c r="D14" s="216" t="s">
        <v>353</v>
      </c>
      <c r="E14" s="207" t="s">
        <v>354</v>
      </c>
      <c r="F14" s="35" t="s">
        <v>66</v>
      </c>
      <c r="G14" s="35" t="s">
        <v>66</v>
      </c>
      <c r="H14" s="192" t="s">
        <v>2114</v>
      </c>
      <c r="I14" s="35" t="s">
        <v>66</v>
      </c>
      <c r="J14" s="2"/>
    </row>
    <row r="15" spans="1:10" s="10" customFormat="1" ht="27.6" x14ac:dyDescent="0.25">
      <c r="A15" s="217" t="s">
        <v>362</v>
      </c>
      <c r="B15" s="194" t="s">
        <v>363</v>
      </c>
      <c r="C15" s="207" t="s">
        <v>58</v>
      </c>
      <c r="D15" s="216" t="s">
        <v>364</v>
      </c>
      <c r="E15" s="207" t="s">
        <v>354</v>
      </c>
      <c r="F15" s="35" t="s">
        <v>59</v>
      </c>
      <c r="G15" s="35"/>
      <c r="H15" s="192"/>
      <c r="I15" s="35"/>
      <c r="J15" s="2"/>
    </row>
    <row r="16" spans="1:10" s="10" customFormat="1" x14ac:dyDescent="0.25">
      <c r="A16" s="228" t="s">
        <v>365</v>
      </c>
      <c r="B16" s="229"/>
      <c r="C16" s="230"/>
      <c r="D16" s="230"/>
      <c r="E16" s="230"/>
      <c r="F16" s="222"/>
      <c r="G16" s="35"/>
      <c r="H16" s="192"/>
      <c r="I16" s="35"/>
      <c r="J16" s="2"/>
    </row>
    <row r="17" spans="1:10" s="10" customFormat="1" ht="124.2" x14ac:dyDescent="0.25">
      <c r="A17" s="207" t="s">
        <v>351</v>
      </c>
      <c r="B17" s="207" t="s">
        <v>352</v>
      </c>
      <c r="C17" s="207" t="s">
        <v>65</v>
      </c>
      <c r="D17" s="207" t="s">
        <v>366</v>
      </c>
      <c r="E17" s="207" t="s">
        <v>354</v>
      </c>
      <c r="F17" s="35" t="s">
        <v>66</v>
      </c>
      <c r="G17" s="35" t="s">
        <v>66</v>
      </c>
      <c r="H17" s="380" t="s">
        <v>2132</v>
      </c>
      <c r="I17" s="380" t="s">
        <v>59</v>
      </c>
      <c r="J17" s="380" t="s">
        <v>2131</v>
      </c>
    </row>
    <row r="18" spans="1:10" s="10" customFormat="1" ht="27.6" x14ac:dyDescent="0.25">
      <c r="A18" s="207" t="s">
        <v>355</v>
      </c>
      <c r="B18" s="207" t="s">
        <v>367</v>
      </c>
      <c r="C18" s="207" t="s">
        <v>65</v>
      </c>
      <c r="D18" s="207" t="s">
        <v>368</v>
      </c>
      <c r="E18" s="207" t="s">
        <v>354</v>
      </c>
      <c r="F18" s="35" t="s">
        <v>66</v>
      </c>
      <c r="G18" s="35" t="s">
        <v>66</v>
      </c>
      <c r="H18" s="244"/>
      <c r="I18" s="35" t="s">
        <v>66</v>
      </c>
      <c r="J18" s="2"/>
    </row>
    <row r="19" spans="1:10" s="10" customFormat="1" ht="27.6" x14ac:dyDescent="0.25">
      <c r="A19" s="217" t="s">
        <v>369</v>
      </c>
      <c r="B19" s="217" t="s">
        <v>370</v>
      </c>
      <c r="C19" s="207" t="s">
        <v>65</v>
      </c>
      <c r="D19" s="207" t="s">
        <v>366</v>
      </c>
      <c r="E19" s="207" t="s">
        <v>354</v>
      </c>
      <c r="F19" s="35" t="s">
        <v>66</v>
      </c>
      <c r="G19" s="35" t="s">
        <v>66</v>
      </c>
      <c r="H19" s="244"/>
      <c r="I19" s="35" t="s">
        <v>66</v>
      </c>
      <c r="J19" s="2"/>
    </row>
    <row r="20" spans="1:10" s="10" customFormat="1" ht="27.6" x14ac:dyDescent="0.25">
      <c r="A20" s="217" t="s">
        <v>371</v>
      </c>
      <c r="B20" s="217" t="s">
        <v>372</v>
      </c>
      <c r="C20" s="207" t="s">
        <v>65</v>
      </c>
      <c r="D20" s="207" t="s">
        <v>366</v>
      </c>
      <c r="E20" s="207" t="s">
        <v>166</v>
      </c>
      <c r="F20" s="35" t="s">
        <v>66</v>
      </c>
      <c r="G20" s="35" t="s">
        <v>66</v>
      </c>
      <c r="H20" s="244"/>
      <c r="I20" s="35" t="s">
        <v>66</v>
      </c>
      <c r="J20" s="2"/>
    </row>
    <row r="21" spans="1:10" s="10" customFormat="1" ht="27.6" x14ac:dyDescent="0.25">
      <c r="A21" s="217" t="s">
        <v>373</v>
      </c>
      <c r="B21" s="217" t="s">
        <v>374</v>
      </c>
      <c r="C21" s="207" t="s">
        <v>58</v>
      </c>
      <c r="D21" s="207" t="s">
        <v>366</v>
      </c>
      <c r="E21" s="207" t="s">
        <v>354</v>
      </c>
      <c r="F21" s="35" t="s">
        <v>59</v>
      </c>
      <c r="G21" s="35"/>
      <c r="H21" s="192"/>
      <c r="I21" s="35"/>
      <c r="J21" s="2"/>
    </row>
    <row r="22" spans="1:10" s="10" customFormat="1" ht="27.6" x14ac:dyDescent="0.25">
      <c r="A22" s="217" t="s">
        <v>360</v>
      </c>
      <c r="B22" s="217" t="s">
        <v>361</v>
      </c>
      <c r="C22" s="207" t="s">
        <v>58</v>
      </c>
      <c r="D22" s="207" t="s">
        <v>366</v>
      </c>
      <c r="E22" s="207" t="s">
        <v>354</v>
      </c>
      <c r="F22" s="35" t="s">
        <v>59</v>
      </c>
      <c r="G22" s="35"/>
      <c r="H22" s="192"/>
      <c r="I22" s="35"/>
      <c r="J22" s="2"/>
    </row>
    <row r="23" spans="1:10" s="10" customFormat="1" ht="27.6" x14ac:dyDescent="0.25">
      <c r="A23" s="217" t="s">
        <v>375</v>
      </c>
      <c r="B23" s="194" t="s">
        <v>376</v>
      </c>
      <c r="C23" s="207" t="s">
        <v>58</v>
      </c>
      <c r="D23" s="207" t="s">
        <v>366</v>
      </c>
      <c r="E23" s="207" t="s">
        <v>354</v>
      </c>
      <c r="F23" s="35" t="s">
        <v>59</v>
      </c>
      <c r="G23" s="35"/>
      <c r="H23" s="192"/>
      <c r="I23" s="35"/>
      <c r="J23" s="2"/>
    </row>
    <row r="24" spans="1:10" s="10" customFormat="1" ht="27.6" x14ac:dyDescent="0.25">
      <c r="A24" s="217" t="s">
        <v>377</v>
      </c>
      <c r="B24" s="194" t="s">
        <v>378</v>
      </c>
      <c r="C24" s="207" t="s">
        <v>58</v>
      </c>
      <c r="D24" s="207" t="s">
        <v>366</v>
      </c>
      <c r="E24" s="207" t="s">
        <v>354</v>
      </c>
      <c r="F24" s="35" t="s">
        <v>59</v>
      </c>
      <c r="G24" s="35"/>
      <c r="H24" s="192"/>
      <c r="I24" s="35"/>
      <c r="J24" s="2"/>
    </row>
    <row r="25" spans="1:10" s="10" customFormat="1" x14ac:dyDescent="0.25">
      <c r="A25" s="224" t="s">
        <v>379</v>
      </c>
      <c r="B25" s="231"/>
      <c r="C25" s="231"/>
      <c r="D25" s="231"/>
      <c r="E25" s="231"/>
      <c r="F25" s="231"/>
      <c r="G25" s="231"/>
      <c r="H25" s="231"/>
      <c r="I25" s="231"/>
      <c r="J25" s="232"/>
    </row>
    <row r="26" spans="1:10" s="10" customFormat="1" ht="17.399999999999999" x14ac:dyDescent="0.3">
      <c r="A26" s="121" t="s">
        <v>380</v>
      </c>
      <c r="B26" s="33"/>
      <c r="C26" s="33"/>
      <c r="D26" s="192"/>
      <c r="E26" s="192"/>
      <c r="F26" s="35"/>
      <c r="G26" s="233"/>
      <c r="H26" s="233"/>
      <c r="I26" s="233"/>
      <c r="J26" s="233"/>
    </row>
    <row r="27" spans="1:10" s="194" customFormat="1" x14ac:dyDescent="0.25">
      <c r="A27" s="234" t="s">
        <v>178</v>
      </c>
      <c r="B27" s="234" t="s">
        <v>178</v>
      </c>
      <c r="C27" s="234" t="s">
        <v>178</v>
      </c>
      <c r="D27" s="234" t="s">
        <v>178</v>
      </c>
      <c r="E27" s="234" t="s">
        <v>178</v>
      </c>
      <c r="F27" s="234" t="s">
        <v>178</v>
      </c>
      <c r="G27" s="234" t="s">
        <v>178</v>
      </c>
      <c r="H27" s="234" t="s">
        <v>178</v>
      </c>
      <c r="I27" s="234" t="s">
        <v>178</v>
      </c>
      <c r="J27" s="234" t="s">
        <v>178</v>
      </c>
    </row>
    <row r="28" spans="1:10" s="217" customFormat="1" ht="45.6" customHeight="1" x14ac:dyDescent="0.25">
      <c r="A28" s="351" t="s">
        <v>181</v>
      </c>
      <c r="B28" s="351"/>
      <c r="C28" s="351"/>
      <c r="D28" s="351"/>
    </row>
    <row r="29" spans="1:10" s="217" customFormat="1" x14ac:dyDescent="0.25">
      <c r="A29" s="352" t="s">
        <v>381</v>
      </c>
      <c r="B29" s="352"/>
      <c r="C29" s="352"/>
      <c r="D29" s="352"/>
    </row>
    <row r="30" spans="1:10" s="217" customFormat="1" ht="75.75" customHeight="1" x14ac:dyDescent="0.25">
      <c r="A30" s="352" t="s">
        <v>382</v>
      </c>
      <c r="B30" s="352"/>
      <c r="C30" s="352"/>
      <c r="D30" s="352"/>
    </row>
    <row r="31" spans="1:10" s="217" customFormat="1" ht="31.5" customHeight="1" x14ac:dyDescent="0.25">
      <c r="A31" s="351" t="s">
        <v>383</v>
      </c>
      <c r="B31" s="351"/>
      <c r="C31" s="351"/>
      <c r="D31" s="351"/>
    </row>
    <row r="32" spans="1:10" s="217" customFormat="1" ht="66" customHeight="1" x14ac:dyDescent="0.25">
      <c r="A32" s="351" t="s">
        <v>384</v>
      </c>
      <c r="B32" s="351"/>
      <c r="C32" s="351"/>
      <c r="D32" s="351"/>
    </row>
    <row r="33" spans="1:4" s="217" customFormat="1" ht="49.5" customHeight="1" x14ac:dyDescent="0.25">
      <c r="A33" s="351" t="s">
        <v>385</v>
      </c>
      <c r="B33" s="351"/>
      <c r="C33" s="351"/>
      <c r="D33" s="351"/>
    </row>
    <row r="34" spans="1:4" x14ac:dyDescent="0.25">
      <c r="A34" s="44" t="s">
        <v>4</v>
      </c>
    </row>
  </sheetData>
  <sheetProtection insertRows="0"/>
  <autoFilter ref="A8:J8" xr:uid="{8C216BFF-9D6C-4020-A348-2150CA4BA6D5}"/>
  <mergeCells count="11">
    <mergeCell ref="A6:F6"/>
    <mergeCell ref="G6:J6"/>
    <mergeCell ref="A7:F7"/>
    <mergeCell ref="G7:H7"/>
    <mergeCell ref="I7:J7"/>
    <mergeCell ref="A33:D33"/>
    <mergeCell ref="A28:D28"/>
    <mergeCell ref="A29:D29"/>
    <mergeCell ref="A30:D30"/>
    <mergeCell ref="A31:D31"/>
    <mergeCell ref="A32:D32"/>
  </mergeCells>
  <dataValidations count="1">
    <dataValidation type="list" allowBlank="1" showInputMessage="1" showErrorMessage="1" sqref="F21:F26 G21:G25 F10:G20 I10:I25" xr:uid="{46C956A4-F98D-4771-BF90-22C2B0D85F33}">
      <formula1>"Y,N"</formula1>
    </dataValidation>
  </dataValidations>
  <pageMargins left="0.7" right="0.7" top="0.75" bottom="0.75" header="0.3" footer="0.3"/>
  <pageSetup scale="75" pageOrder="overThenDown" orientation="landscape" r:id="rId1"/>
  <headerFooter differentFirst="1">
    <oddHeader>&amp;L&amp;"Times New Roman,Regular"&amp;10Medicaid Section 1115 Substance Use Disorder Demonstration Monitoring Protocol Workbook – &amp;A</oddHeader>
    <oddFooter>&amp;R&amp;P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2ED4-470C-4519-9018-C1DA988F1A60}">
  <dimension ref="A1:AE199"/>
  <sheetViews>
    <sheetView tabSelected="1" zoomScale="93" zoomScaleNormal="93" zoomScaleSheetLayoutView="80" workbookViewId="0">
      <selection activeCell="J157" sqref="J157:L163"/>
    </sheetView>
  </sheetViews>
  <sheetFormatPr defaultColWidth="9.44140625" defaultRowHeight="14.4" x14ac:dyDescent="0.3"/>
  <cols>
    <col min="1" max="1" width="36.21875" style="9" customWidth="1"/>
    <col min="2" max="2" width="33.77734375" style="9" customWidth="1"/>
    <col min="3" max="6" width="33.5546875" style="9" customWidth="1"/>
    <col min="7" max="7" width="39.44140625" style="9" customWidth="1"/>
    <col min="8" max="8" width="31.109375" style="9" customWidth="1"/>
    <col min="9" max="9" width="35.21875" style="13" customWidth="1"/>
    <col min="10" max="10" width="31.77734375" style="9" customWidth="1"/>
    <col min="11" max="11" width="35.44140625" style="9" customWidth="1"/>
    <col min="12" max="12" width="38.5546875" style="9" customWidth="1"/>
    <col min="13" max="13" width="51.5546875" customWidth="1"/>
    <col min="14" max="14" width="11.44140625" customWidth="1"/>
    <col min="15" max="15" width="19.5546875" customWidth="1"/>
    <col min="16" max="16" width="11.44140625" customWidth="1"/>
    <col min="17" max="17" width="19.5546875" customWidth="1"/>
  </cols>
  <sheetData>
    <row r="1" spans="1:17" s="14" customFormat="1" ht="31.5" customHeight="1" x14ac:dyDescent="0.3">
      <c r="A1" s="277" t="s">
        <v>386</v>
      </c>
      <c r="B1" s="193"/>
      <c r="C1" s="2"/>
      <c r="D1" s="137"/>
      <c r="E1" s="137"/>
      <c r="F1" s="137"/>
      <c r="G1" s="137"/>
      <c r="H1" s="137"/>
      <c r="I1" s="194"/>
      <c r="J1" s="194"/>
      <c r="K1" s="194"/>
      <c r="L1" s="194"/>
      <c r="M1" s="136"/>
      <c r="N1" s="136"/>
      <c r="O1" s="136"/>
      <c r="P1" s="136"/>
      <c r="Q1" s="136"/>
    </row>
    <row r="2" spans="1:17" s="14" customFormat="1" ht="14.1" customHeight="1" x14ac:dyDescent="0.3">
      <c r="A2" s="40" t="s">
        <v>6</v>
      </c>
      <c r="B2" s="195" t="str">
        <f>'SUD planned metrics'!B2</f>
        <v>Massachussets</v>
      </c>
      <c r="C2" s="278"/>
      <c r="D2" s="193"/>
      <c r="E2" s="193"/>
      <c r="F2" s="193"/>
      <c r="G2" s="193"/>
      <c r="H2" s="193"/>
      <c r="I2" s="31"/>
      <c r="J2" s="13"/>
      <c r="K2" s="13"/>
      <c r="L2" s="13"/>
      <c r="M2" s="138"/>
      <c r="N2" s="138"/>
      <c r="O2" s="138"/>
      <c r="P2" s="138"/>
      <c r="Q2" s="138"/>
    </row>
    <row r="3" spans="1:17" s="14" customFormat="1" ht="14.1" customHeight="1" x14ac:dyDescent="0.3">
      <c r="A3" s="40" t="s">
        <v>8</v>
      </c>
      <c r="B3" s="195" t="str">
        <f>'SUD planned metrics'!B3</f>
        <v>MassHealth</v>
      </c>
      <c r="C3" s="278"/>
      <c r="D3" s="9"/>
      <c r="E3" s="9"/>
      <c r="F3" s="9"/>
      <c r="G3" s="9"/>
      <c r="H3" s="9"/>
      <c r="I3" s="31"/>
      <c r="J3" s="13"/>
      <c r="K3" s="13"/>
      <c r="L3" s="13"/>
      <c r="M3" s="138"/>
      <c r="N3" s="138"/>
      <c r="O3" s="138"/>
      <c r="P3" s="138"/>
      <c r="Q3" s="138"/>
    </row>
    <row r="4" spans="1:17" s="14" customFormat="1" ht="9.75" customHeight="1" x14ac:dyDescent="0.3">
      <c r="A4" s="32" t="s">
        <v>2126</v>
      </c>
      <c r="B4" s="279"/>
      <c r="C4" s="9"/>
      <c r="D4" s="9"/>
      <c r="E4" s="9"/>
      <c r="F4" s="9"/>
      <c r="G4" s="9"/>
      <c r="H4" s="9"/>
      <c r="I4" s="31"/>
      <c r="J4" s="13"/>
      <c r="K4" s="13"/>
      <c r="L4" s="13"/>
      <c r="M4" s="138"/>
      <c r="N4" s="138"/>
      <c r="O4" s="138"/>
      <c r="P4" s="138"/>
      <c r="Q4" s="138"/>
    </row>
    <row r="5" spans="1:17" s="14" customFormat="1" ht="20.399999999999999" x14ac:dyDescent="0.35">
      <c r="A5" s="363" t="s">
        <v>387</v>
      </c>
      <c r="B5" s="363"/>
      <c r="C5" s="363"/>
      <c r="D5" s="363"/>
      <c r="E5" s="280"/>
      <c r="F5" s="280"/>
      <c r="G5" s="9"/>
      <c r="H5" s="9"/>
      <c r="I5" s="31"/>
      <c r="J5" s="13"/>
      <c r="K5" s="13"/>
      <c r="L5" s="13"/>
      <c r="M5" s="138"/>
      <c r="N5" s="138"/>
      <c r="O5" s="138"/>
      <c r="P5" s="138"/>
      <c r="Q5" s="138"/>
    </row>
    <row r="6" spans="1:17" s="14" customFormat="1" ht="63.75" customHeight="1" x14ac:dyDescent="0.3">
      <c r="A6" s="364" t="s">
        <v>388</v>
      </c>
      <c r="B6" s="364"/>
      <c r="C6" s="364"/>
      <c r="D6" s="364"/>
      <c r="E6" s="364"/>
      <c r="F6" s="364"/>
      <c r="G6" s="364"/>
      <c r="H6" s="207"/>
      <c r="I6" s="193"/>
      <c r="J6" s="139"/>
      <c r="K6" s="139"/>
      <c r="L6" s="139"/>
      <c r="M6" s="138"/>
      <c r="N6" s="138"/>
      <c r="O6" s="138"/>
      <c r="P6" s="138"/>
      <c r="Q6" s="138"/>
    </row>
    <row r="7" spans="1:17" s="14" customFormat="1" ht="60" customHeight="1" x14ac:dyDescent="0.3">
      <c r="A7" s="364" t="s">
        <v>389</v>
      </c>
      <c r="B7" s="364"/>
      <c r="C7" s="364"/>
      <c r="D7" s="364"/>
      <c r="E7" s="364"/>
      <c r="F7" s="364"/>
      <c r="G7" s="364"/>
      <c r="H7" s="207"/>
      <c r="I7" s="193"/>
      <c r="J7" s="139"/>
      <c r="K7" s="139"/>
      <c r="L7" s="139"/>
      <c r="M7" s="138"/>
      <c r="N7" s="138"/>
      <c r="O7" s="138"/>
      <c r="P7" s="138"/>
      <c r="Q7" s="138"/>
    </row>
    <row r="8" spans="1:17" s="14" customFormat="1" ht="21.75" customHeight="1" x14ac:dyDescent="0.35">
      <c r="A8" s="365" t="s">
        <v>2126</v>
      </c>
      <c r="B8" s="365"/>
      <c r="C8" s="365"/>
      <c r="D8" s="365"/>
      <c r="E8" s="281"/>
      <c r="F8" s="281"/>
      <c r="G8" s="9"/>
      <c r="H8" s="9"/>
      <c r="I8" s="31"/>
      <c r="J8" s="13"/>
      <c r="K8" s="13"/>
      <c r="L8" s="13"/>
      <c r="M8" s="138"/>
      <c r="N8" s="138"/>
      <c r="O8" s="138"/>
      <c r="P8" s="138"/>
      <c r="Q8" s="138"/>
    </row>
    <row r="9" spans="1:17" s="14" customFormat="1" ht="42.6" customHeight="1" x14ac:dyDescent="0.35">
      <c r="A9" s="363" t="s">
        <v>390</v>
      </c>
      <c r="B9" s="363"/>
      <c r="C9" s="363"/>
      <c r="D9" s="363"/>
      <c r="E9" s="280"/>
      <c r="F9" s="280"/>
      <c r="G9" s="9"/>
      <c r="H9" s="9"/>
      <c r="I9" s="31"/>
      <c r="J9" s="13"/>
      <c r="K9" s="13"/>
      <c r="L9" s="13"/>
      <c r="M9" s="138"/>
      <c r="N9" s="138"/>
      <c r="O9" s="138"/>
      <c r="P9" s="138"/>
      <c r="Q9" s="138"/>
    </row>
    <row r="10" spans="1:17" s="14" customFormat="1" ht="46.5" customHeight="1" x14ac:dyDescent="0.3">
      <c r="A10" s="32" t="s">
        <v>391</v>
      </c>
      <c r="B10" s="282" t="s">
        <v>392</v>
      </c>
      <c r="C10" s="282"/>
      <c r="D10" s="9"/>
      <c r="E10" s="9"/>
      <c r="F10" s="9"/>
      <c r="G10" s="9"/>
      <c r="H10" s="9"/>
      <c r="I10" s="31"/>
      <c r="J10" s="13"/>
      <c r="K10" s="13"/>
      <c r="L10" s="13"/>
      <c r="M10" s="138"/>
      <c r="N10" s="138"/>
      <c r="O10" s="138"/>
      <c r="P10" s="138"/>
      <c r="Q10" s="138"/>
    </row>
    <row r="11" spans="1:17" s="14" customFormat="1" ht="39.6" customHeight="1" x14ac:dyDescent="0.3">
      <c r="A11" s="41" t="s">
        <v>393</v>
      </c>
      <c r="B11" s="283"/>
      <c r="C11" s="284"/>
      <c r="D11" s="9"/>
      <c r="E11" s="9"/>
      <c r="F11" s="9"/>
      <c r="G11" s="9"/>
      <c r="H11" s="9"/>
      <c r="I11" s="31"/>
      <c r="J11" s="13"/>
      <c r="K11" s="13"/>
      <c r="L11" s="13"/>
      <c r="M11" s="138"/>
      <c r="N11" s="138"/>
      <c r="O11" s="138"/>
      <c r="P11" s="138"/>
      <c r="Q11" s="138"/>
    </row>
    <row r="12" spans="1:17" s="14" customFormat="1" x14ac:dyDescent="0.3">
      <c r="A12" s="42" t="s">
        <v>394</v>
      </c>
      <c r="B12" s="285">
        <v>44835</v>
      </c>
      <c r="C12" s="286"/>
      <c r="D12" s="9"/>
      <c r="E12" s="9"/>
      <c r="F12" s="9"/>
      <c r="G12" s="9"/>
      <c r="H12" s="9"/>
      <c r="I12" s="31"/>
      <c r="J12" s="13"/>
      <c r="K12" s="13"/>
      <c r="L12" s="13"/>
      <c r="M12" s="138"/>
      <c r="N12" s="138"/>
      <c r="O12" s="138"/>
      <c r="P12" s="138"/>
      <c r="Q12" s="138"/>
    </row>
    <row r="13" spans="1:17" s="14" customFormat="1" x14ac:dyDescent="0.3">
      <c r="A13" s="42" t="s">
        <v>395</v>
      </c>
      <c r="B13" s="285">
        <v>44926</v>
      </c>
      <c r="C13" s="286"/>
      <c r="D13" s="9"/>
      <c r="E13" s="9"/>
      <c r="F13" s="9"/>
      <c r="G13" s="9"/>
      <c r="H13" s="9"/>
      <c r="I13" s="31"/>
      <c r="J13" s="13"/>
      <c r="K13" s="13"/>
      <c r="L13" s="13"/>
      <c r="M13" s="138"/>
      <c r="N13" s="138"/>
      <c r="O13" s="138"/>
      <c r="P13" s="138"/>
      <c r="Q13" s="138"/>
    </row>
    <row r="14" spans="1:17" s="14" customFormat="1" ht="48.6" customHeight="1" x14ac:dyDescent="0.3">
      <c r="A14" s="41" t="s">
        <v>396</v>
      </c>
      <c r="B14" s="287" t="s">
        <v>2125</v>
      </c>
      <c r="C14" s="288"/>
      <c r="D14" s="9"/>
      <c r="E14" s="9"/>
      <c r="F14" s="9"/>
      <c r="G14" s="9"/>
      <c r="H14" s="9"/>
      <c r="I14" s="31"/>
      <c r="J14" s="13"/>
      <c r="K14" s="13"/>
      <c r="L14" s="13"/>
      <c r="M14" s="138"/>
      <c r="N14" s="138"/>
      <c r="O14" s="138"/>
      <c r="P14" s="138"/>
      <c r="Q14" s="138"/>
    </row>
    <row r="15" spans="1:17" s="14" customFormat="1" ht="61.5" customHeight="1" x14ac:dyDescent="0.3">
      <c r="A15" s="42" t="s">
        <v>397</v>
      </c>
      <c r="B15" s="289" t="s">
        <v>398</v>
      </c>
      <c r="C15" s="290"/>
      <c r="D15" s="9"/>
      <c r="E15" s="9"/>
      <c r="F15" s="9"/>
      <c r="G15" s="9"/>
      <c r="H15" s="9"/>
      <c r="I15" s="31"/>
      <c r="J15" s="13"/>
      <c r="K15" s="13"/>
      <c r="L15" s="13"/>
      <c r="M15" s="138"/>
      <c r="N15" s="138"/>
      <c r="O15" s="138"/>
      <c r="P15" s="138"/>
      <c r="Q15" s="138"/>
    </row>
    <row r="16" spans="1:17" s="14" customFormat="1" ht="60" customHeight="1" x14ac:dyDescent="0.3">
      <c r="A16" s="42" t="s">
        <v>399</v>
      </c>
      <c r="B16" s="289" t="s">
        <v>400</v>
      </c>
      <c r="C16" s="290"/>
      <c r="D16" s="9"/>
      <c r="E16" s="9"/>
      <c r="F16" s="9"/>
      <c r="G16" s="9"/>
      <c r="H16" s="9"/>
      <c r="I16" s="31"/>
      <c r="J16" s="13"/>
      <c r="K16" s="13"/>
      <c r="L16" s="13"/>
      <c r="M16" s="138"/>
      <c r="N16" s="138"/>
      <c r="O16" s="138"/>
      <c r="P16" s="138"/>
      <c r="Q16" s="138"/>
    </row>
    <row r="17" spans="1:31" s="14" customFormat="1" ht="16.8" x14ac:dyDescent="0.3">
      <c r="A17" s="42" t="s">
        <v>401</v>
      </c>
      <c r="B17" s="285">
        <v>44562</v>
      </c>
      <c r="C17" s="286"/>
      <c r="D17" s="9"/>
      <c r="E17" s="9"/>
      <c r="F17" s="9"/>
      <c r="G17" s="9"/>
      <c r="H17" s="9"/>
      <c r="I17" s="31"/>
      <c r="J17" s="13"/>
      <c r="K17" s="13"/>
      <c r="L17" s="13"/>
      <c r="M17" s="138"/>
      <c r="N17" s="138"/>
      <c r="O17" s="138"/>
      <c r="P17" s="138"/>
      <c r="Q17" s="138"/>
    </row>
    <row r="18" spans="1:31" s="14" customFormat="1" x14ac:dyDescent="0.3">
      <c r="A18" s="42" t="s">
        <v>395</v>
      </c>
      <c r="B18" s="285">
        <v>44651</v>
      </c>
      <c r="C18" s="286"/>
      <c r="D18" s="9"/>
      <c r="E18" s="9"/>
      <c r="F18" s="9"/>
      <c r="G18" s="9"/>
      <c r="H18" s="9"/>
      <c r="I18" s="31"/>
      <c r="J18" s="13"/>
      <c r="K18" s="13"/>
      <c r="L18" s="13"/>
      <c r="M18" s="138"/>
      <c r="N18" s="138"/>
      <c r="O18" s="138"/>
      <c r="P18" s="138"/>
      <c r="Q18" s="138"/>
      <c r="AE18" s="14" t="s">
        <v>298</v>
      </c>
    </row>
    <row r="19" spans="1:31" s="14" customFormat="1" ht="121.05" customHeight="1" x14ac:dyDescent="0.3">
      <c r="A19" s="200" t="s">
        <v>2127</v>
      </c>
      <c r="B19" s="289" t="s">
        <v>402</v>
      </c>
      <c r="C19" s="291"/>
      <c r="D19" s="9"/>
      <c r="E19" s="9"/>
      <c r="F19" s="9"/>
      <c r="G19" s="9"/>
      <c r="H19" s="9"/>
      <c r="I19" s="31"/>
      <c r="J19" s="13"/>
      <c r="K19" s="13"/>
      <c r="L19" s="13"/>
      <c r="M19" s="138"/>
      <c r="N19" s="138"/>
      <c r="O19" s="138"/>
      <c r="P19" s="138"/>
      <c r="Q19" s="138"/>
    </row>
    <row r="20" spans="1:31" s="14" customFormat="1" ht="44.1" customHeight="1" x14ac:dyDescent="0.3">
      <c r="A20" s="200" t="s">
        <v>403</v>
      </c>
      <c r="B20" s="285">
        <v>44711</v>
      </c>
      <c r="C20" s="286"/>
      <c r="D20" s="9"/>
      <c r="E20" s="9"/>
      <c r="F20" s="9"/>
      <c r="G20" s="9"/>
      <c r="H20" s="9"/>
      <c r="I20" s="31"/>
      <c r="J20" s="13"/>
      <c r="K20" s="13"/>
      <c r="L20" s="13"/>
      <c r="M20" s="138"/>
      <c r="N20" s="138"/>
      <c r="O20" s="138"/>
      <c r="P20" s="138"/>
      <c r="Q20" s="138"/>
    </row>
    <row r="21" spans="1:31" s="14" customFormat="1" ht="74.099999999999994" customHeight="1" x14ac:dyDescent="0.3">
      <c r="A21" s="201" t="s">
        <v>404</v>
      </c>
      <c r="B21" s="287" t="s">
        <v>2125</v>
      </c>
      <c r="C21" s="288"/>
      <c r="D21" s="9"/>
      <c r="E21" s="9"/>
      <c r="F21" s="9"/>
      <c r="G21" s="9"/>
      <c r="H21" s="9"/>
      <c r="I21" s="31"/>
      <c r="J21" s="13"/>
      <c r="K21" s="13"/>
      <c r="L21" s="13"/>
      <c r="M21" s="138"/>
      <c r="N21" s="138"/>
      <c r="O21" s="138"/>
      <c r="P21" s="138"/>
      <c r="Q21" s="138"/>
    </row>
    <row r="22" spans="1:31" s="14" customFormat="1" ht="83.1" customHeight="1" x14ac:dyDescent="0.3">
      <c r="A22" s="42" t="s">
        <v>405</v>
      </c>
      <c r="B22" s="292" t="s">
        <v>406</v>
      </c>
      <c r="C22" s="293"/>
      <c r="D22" s="9"/>
      <c r="E22" s="9"/>
      <c r="F22" s="9"/>
      <c r="G22" s="9"/>
      <c r="H22" s="9"/>
      <c r="I22" s="31"/>
      <c r="J22" s="13"/>
      <c r="K22" s="13"/>
      <c r="L22" s="13"/>
      <c r="M22" s="138"/>
      <c r="N22" s="138"/>
      <c r="O22" s="138"/>
      <c r="P22" s="138"/>
      <c r="Q22" s="138"/>
    </row>
    <row r="23" spans="1:31" s="14" customFormat="1" ht="110.25" customHeight="1" x14ac:dyDescent="0.3">
      <c r="A23" s="42" t="s">
        <v>407</v>
      </c>
      <c r="B23" s="285" t="s">
        <v>408</v>
      </c>
      <c r="C23" s="286"/>
      <c r="D23" s="9"/>
      <c r="E23" s="9"/>
      <c r="F23" s="9"/>
      <c r="G23" s="9"/>
      <c r="H23" s="9"/>
      <c r="I23" s="31"/>
      <c r="J23" s="13"/>
      <c r="K23" s="13"/>
      <c r="L23" s="13"/>
      <c r="M23" s="138"/>
      <c r="N23" s="138"/>
      <c r="O23" s="138"/>
      <c r="P23" s="138"/>
      <c r="Q23" s="138"/>
    </row>
    <row r="24" spans="1:31" s="14" customFormat="1" ht="27.6" x14ac:dyDescent="0.3">
      <c r="A24" s="42" t="s">
        <v>409</v>
      </c>
      <c r="B24" s="285">
        <v>45108</v>
      </c>
      <c r="C24" s="286"/>
      <c r="D24" s="9"/>
      <c r="E24" s="9"/>
      <c r="F24" s="9"/>
      <c r="G24" s="9"/>
      <c r="H24" s="9"/>
      <c r="I24" s="31"/>
      <c r="J24" s="13"/>
      <c r="K24" s="13"/>
      <c r="L24" s="13"/>
      <c r="M24" s="138"/>
      <c r="N24" s="138"/>
      <c r="O24" s="138"/>
      <c r="P24" s="138"/>
      <c r="Q24" s="138"/>
    </row>
    <row r="25" spans="1:31" s="14" customFormat="1" ht="27.6" x14ac:dyDescent="0.3">
      <c r="A25" s="42" t="s">
        <v>410</v>
      </c>
      <c r="B25" s="285">
        <v>45199</v>
      </c>
      <c r="C25" s="286"/>
      <c r="D25" s="9"/>
      <c r="E25" s="9"/>
      <c r="F25" s="9"/>
      <c r="G25" s="9"/>
      <c r="H25" s="9"/>
      <c r="I25" s="31"/>
      <c r="J25" s="13"/>
      <c r="K25" s="13"/>
      <c r="L25" s="13"/>
      <c r="M25" s="138"/>
      <c r="N25" s="138"/>
      <c r="O25" s="138"/>
      <c r="P25" s="138"/>
      <c r="Q25" s="138"/>
    </row>
    <row r="26" spans="1:31" s="14" customFormat="1" ht="41.1" customHeight="1" x14ac:dyDescent="0.3">
      <c r="A26" s="201" t="s">
        <v>411</v>
      </c>
      <c r="B26" s="287" t="s">
        <v>2125</v>
      </c>
      <c r="C26" s="288"/>
      <c r="D26" s="9"/>
      <c r="E26" s="9"/>
      <c r="F26" s="9"/>
      <c r="G26" s="9"/>
      <c r="H26" s="9"/>
      <c r="I26" s="31"/>
      <c r="J26" s="13"/>
      <c r="K26" s="13"/>
      <c r="L26" s="13"/>
      <c r="M26" s="138"/>
      <c r="N26" s="138"/>
      <c r="O26" s="138"/>
      <c r="P26" s="138"/>
      <c r="Q26" s="138"/>
    </row>
    <row r="27" spans="1:31" s="14" customFormat="1" x14ac:dyDescent="0.3">
      <c r="A27" s="42" t="s">
        <v>394</v>
      </c>
      <c r="B27" s="285">
        <v>46661</v>
      </c>
      <c r="C27" s="286"/>
      <c r="D27" s="9"/>
      <c r="E27" s="9"/>
      <c r="F27" s="9"/>
      <c r="G27" s="9"/>
      <c r="H27" s="9"/>
      <c r="I27" s="31"/>
      <c r="J27" s="13"/>
      <c r="K27" s="13"/>
      <c r="L27" s="13"/>
      <c r="M27" s="138"/>
      <c r="N27" s="138"/>
      <c r="O27" s="138"/>
      <c r="P27" s="138"/>
      <c r="Q27" s="138"/>
    </row>
    <row r="28" spans="1:31" s="14" customFormat="1" ht="358.8" x14ac:dyDescent="0.3">
      <c r="A28" s="42" t="s">
        <v>395</v>
      </c>
      <c r="B28" s="294">
        <v>46752</v>
      </c>
      <c r="C28" s="286" t="s">
        <v>412</v>
      </c>
      <c r="D28" s="9"/>
      <c r="E28" s="9"/>
      <c r="F28" s="9"/>
      <c r="G28" s="9"/>
      <c r="H28" s="9"/>
      <c r="I28" s="31"/>
      <c r="J28" s="13"/>
      <c r="K28" s="13"/>
      <c r="L28" s="13"/>
      <c r="M28" s="138"/>
      <c r="N28" s="138"/>
      <c r="O28" s="138"/>
      <c r="P28" s="138"/>
      <c r="Q28" s="138"/>
    </row>
    <row r="29" spans="1:31" s="14" customFormat="1" x14ac:dyDescent="0.3">
      <c r="A29" s="32" t="s">
        <v>413</v>
      </c>
      <c r="B29" s="279"/>
      <c r="C29" s="9"/>
      <c r="D29" s="9"/>
      <c r="E29" s="9"/>
      <c r="F29" s="9"/>
      <c r="G29" s="9"/>
      <c r="H29" s="9"/>
      <c r="I29" s="31"/>
      <c r="J29" s="13"/>
      <c r="K29" s="13"/>
      <c r="L29" s="13"/>
      <c r="M29" s="138"/>
      <c r="N29" s="138"/>
      <c r="O29" s="138"/>
      <c r="P29" s="138"/>
      <c r="Q29" s="138"/>
    </row>
    <row r="30" spans="1:31" s="14" customFormat="1" ht="96" customHeight="1" x14ac:dyDescent="0.35">
      <c r="A30" s="363" t="s">
        <v>414</v>
      </c>
      <c r="B30" s="363"/>
      <c r="C30" s="363"/>
      <c r="D30" s="363"/>
      <c r="E30" s="280"/>
      <c r="F30" s="280"/>
      <c r="G30" s="9"/>
      <c r="H30" s="9"/>
      <c r="I30" s="31"/>
      <c r="J30" s="13"/>
      <c r="K30" s="13"/>
      <c r="L30" s="13"/>
      <c r="M30" s="138"/>
      <c r="N30" s="138"/>
      <c r="O30" s="138"/>
      <c r="P30" s="138"/>
      <c r="Q30" s="138"/>
    </row>
    <row r="31" spans="1:31" s="14" customFormat="1" ht="120" customHeight="1" x14ac:dyDescent="0.3">
      <c r="A31" s="197" t="s">
        <v>415</v>
      </c>
      <c r="B31" s="197" t="s">
        <v>416</v>
      </c>
      <c r="C31" s="196" t="s">
        <v>417</v>
      </c>
      <c r="D31" s="196" t="s">
        <v>418</v>
      </c>
      <c r="E31" s="196" t="s">
        <v>419</v>
      </c>
      <c r="F31" s="196" t="s">
        <v>420</v>
      </c>
      <c r="G31" s="196" t="s">
        <v>421</v>
      </c>
      <c r="H31" s="196" t="s">
        <v>422</v>
      </c>
      <c r="I31" s="196" t="s">
        <v>423</v>
      </c>
      <c r="J31" s="197" t="s">
        <v>424</v>
      </c>
      <c r="K31" s="196" t="s">
        <v>425</v>
      </c>
      <c r="L31" s="196" t="s">
        <v>426</v>
      </c>
    </row>
    <row r="32" spans="1:31" s="14" customFormat="1" ht="15" thickBot="1" x14ac:dyDescent="0.35">
      <c r="A32" s="295">
        <f>IF(B17="","",B17)</f>
        <v>44562</v>
      </c>
      <c r="B32" s="295">
        <f>IF(B18="","",B18)</f>
        <v>44651</v>
      </c>
      <c r="C32" s="295">
        <f>IF(B20="","",B20)</f>
        <v>44711</v>
      </c>
      <c r="D32" s="296" t="str">
        <f>IF(B19="","",B19)</f>
        <v>DY27Q1</v>
      </c>
      <c r="E32" s="296" t="str">
        <f>IF(B15="","",'SUD reporting logic (NO EDIT)'!W3)</f>
        <v>SUD DY6Q1</v>
      </c>
      <c r="F32" s="297" t="str">
        <f>IF(B16="","",'SMI reporting logic (NO EDIT)'!X3)</f>
        <v>SMI/SED DY1Q1</v>
      </c>
      <c r="G32" s="140" t="s">
        <v>427</v>
      </c>
      <c r="H32" s="141" t="str">
        <f>'SUD reporting logic (NO EDIT)'!V7</f>
        <v>SUD DY6Q1</v>
      </c>
      <c r="I32" s="141" t="str">
        <f>'SMI reporting logic (NO EDIT)'!W7</f>
        <v>SMI/SED DY1Q1</v>
      </c>
      <c r="J32" s="311" t="s">
        <v>59</v>
      </c>
      <c r="K32" s="312"/>
      <c r="L32" s="313"/>
      <c r="M32" s="248"/>
    </row>
    <row r="33" spans="1:15" s="14" customFormat="1" ht="95.1" customHeight="1" thickBot="1" x14ac:dyDescent="0.35">
      <c r="A33" s="265" t="s">
        <v>2125</v>
      </c>
      <c r="B33" s="265" t="s">
        <v>2125</v>
      </c>
      <c r="C33" s="265" t="s">
        <v>2125</v>
      </c>
      <c r="D33" s="265" t="s">
        <v>2125</v>
      </c>
      <c r="E33" s="265" t="s">
        <v>2125</v>
      </c>
      <c r="F33" s="266" t="s">
        <v>2125</v>
      </c>
      <c r="G33" s="142" t="s">
        <v>291</v>
      </c>
      <c r="H33" s="143" t="str">
        <f>'SUD reporting logic (NO EDIT)'!V8</f>
        <v>SUD DY6Q1</v>
      </c>
      <c r="I33" s="143" t="str">
        <f>'SMI reporting logic (NO EDIT)'!W8</f>
        <v>SMI/SED DY1Q1</v>
      </c>
      <c r="J33" s="252" t="s">
        <v>428</v>
      </c>
      <c r="K33" s="253" t="s">
        <v>2108</v>
      </c>
      <c r="L33" s="254" t="s">
        <v>429</v>
      </c>
      <c r="M33" s="147"/>
    </row>
    <row r="34" spans="1:15" s="14" customFormat="1" ht="15" thickBot="1" x14ac:dyDescent="0.35">
      <c r="A34" s="265" t="s">
        <v>2125</v>
      </c>
      <c r="B34" s="265" t="s">
        <v>2125</v>
      </c>
      <c r="C34" s="265" t="s">
        <v>2125</v>
      </c>
      <c r="D34" s="265" t="s">
        <v>2125</v>
      </c>
      <c r="E34" s="265" t="s">
        <v>2125</v>
      </c>
      <c r="F34" s="266" t="s">
        <v>2125</v>
      </c>
      <c r="G34" s="142" t="s">
        <v>54</v>
      </c>
      <c r="H34" s="143" t="str">
        <f>'SUD reporting logic (NO EDIT)'!V9</f>
        <v/>
      </c>
      <c r="I34" s="143" t="str">
        <f>'SMI reporting logic (NO EDIT)'!W9</f>
        <v/>
      </c>
      <c r="J34" s="144" t="s">
        <v>59</v>
      </c>
      <c r="K34" s="145"/>
      <c r="L34" s="249"/>
    </row>
    <row r="35" spans="1:15" ht="15" thickBot="1" x14ac:dyDescent="0.35">
      <c r="A35" s="265" t="s">
        <v>2125</v>
      </c>
      <c r="B35" s="265" t="s">
        <v>2125</v>
      </c>
      <c r="C35" s="265" t="s">
        <v>2125</v>
      </c>
      <c r="D35" s="265" t="s">
        <v>2125</v>
      </c>
      <c r="E35" s="265" t="s">
        <v>2125</v>
      </c>
      <c r="F35" s="266" t="s">
        <v>2125</v>
      </c>
      <c r="G35" s="142" t="s">
        <v>430</v>
      </c>
      <c r="H35" s="143">
        <f>'SUD reporting logic (NO EDIT)'!V10</f>
        <v>0</v>
      </c>
      <c r="I35" s="143">
        <f>'SMI reporting logic (NO EDIT)'!W10</f>
        <v>0</v>
      </c>
      <c r="J35" s="144" t="s">
        <v>59</v>
      </c>
      <c r="K35" s="247"/>
      <c r="L35" s="246"/>
    </row>
    <row r="36" spans="1:15" ht="28.2" thickBot="1" x14ac:dyDescent="0.35">
      <c r="A36" s="265" t="s">
        <v>2125</v>
      </c>
      <c r="B36" s="265" t="s">
        <v>2125</v>
      </c>
      <c r="C36" s="265" t="s">
        <v>2125</v>
      </c>
      <c r="D36" s="265" t="s">
        <v>2125</v>
      </c>
      <c r="E36" s="265" t="s">
        <v>2125</v>
      </c>
      <c r="F36" s="266" t="s">
        <v>2125</v>
      </c>
      <c r="G36" s="142" t="s">
        <v>104</v>
      </c>
      <c r="H36" s="143" t="str">
        <f>'SUD reporting logic (NO EDIT)'!V11</f>
        <v/>
      </c>
      <c r="I36" s="143" t="str">
        <f>'SMI reporting logic (NO EDIT)'!W11</f>
        <v/>
      </c>
      <c r="J36" s="144" t="s">
        <v>59</v>
      </c>
      <c r="K36" s="145"/>
      <c r="L36" s="146"/>
      <c r="M36" s="148"/>
    </row>
    <row r="37" spans="1:15" x14ac:dyDescent="0.3">
      <c r="A37" s="265" t="s">
        <v>2125</v>
      </c>
      <c r="B37" s="265" t="s">
        <v>2125</v>
      </c>
      <c r="C37" s="265" t="s">
        <v>2125</v>
      </c>
      <c r="D37" s="265" t="s">
        <v>2125</v>
      </c>
      <c r="E37" s="265" t="s">
        <v>2125</v>
      </c>
      <c r="F37" s="266" t="s">
        <v>2125</v>
      </c>
      <c r="G37" s="142" t="s">
        <v>71</v>
      </c>
      <c r="H37" s="143">
        <f>'SUD reporting logic (NO EDIT)'!V12</f>
        <v>0</v>
      </c>
      <c r="I37" s="143">
        <f>'SMI reporting logic (NO EDIT)'!W12</f>
        <v>0</v>
      </c>
      <c r="J37" s="144" t="s">
        <v>59</v>
      </c>
      <c r="K37" s="145"/>
      <c r="L37" s="146"/>
    </row>
    <row r="38" spans="1:15" ht="15" thickBot="1" x14ac:dyDescent="0.35">
      <c r="A38" s="295">
        <f>IF(A32="","",EDATE(A32,3))</f>
        <v>44652</v>
      </c>
      <c r="B38" s="295">
        <f>IF(B32="","",(EDATE(A38,3))-1)</f>
        <v>44742</v>
      </c>
      <c r="C38" s="295">
        <f>IF(C32="","",IF(RIGHT(D38,1)="4",(B38+90),(B38+60)))</f>
        <v>44802</v>
      </c>
      <c r="D38" s="296" t="str">
        <f>'DEMO reporting logic (NO EDIT)'!F3</f>
        <v>DY27Q2</v>
      </c>
      <c r="E38" s="296" t="str">
        <f>'SUD reporting logic (NO EDIT)'!F3</f>
        <v>SUD DY6Q2</v>
      </c>
      <c r="F38" s="297" t="str">
        <f>'SMI reporting logic (NO EDIT)'!F3</f>
        <v>SMI/SED DY1Q2</v>
      </c>
      <c r="G38" s="140" t="s">
        <v>427</v>
      </c>
      <c r="H38" s="149" t="str">
        <f>'SUD reporting logic (NO EDIT)'!V13</f>
        <v>SUD DY6Q2</v>
      </c>
      <c r="I38" s="149" t="str">
        <f>'SMI reporting logic (NO EDIT)'!W13</f>
        <v>SMI/SED DY1Q2</v>
      </c>
      <c r="J38" s="311" t="s">
        <v>59</v>
      </c>
      <c r="K38" s="312"/>
      <c r="L38" s="314"/>
    </row>
    <row r="39" spans="1:15" ht="95.1" customHeight="1" thickBot="1" x14ac:dyDescent="0.35">
      <c r="A39" s="265" t="s">
        <v>2125</v>
      </c>
      <c r="B39" s="265" t="s">
        <v>2125</v>
      </c>
      <c r="C39" s="265" t="s">
        <v>2125</v>
      </c>
      <c r="D39" s="265" t="s">
        <v>2125</v>
      </c>
      <c r="E39" s="265" t="s">
        <v>2125</v>
      </c>
      <c r="F39" s="266" t="s">
        <v>2125</v>
      </c>
      <c r="G39" s="142" t="s">
        <v>291</v>
      </c>
      <c r="H39" s="143" t="str">
        <f>'SUD reporting logic (NO EDIT)'!V14</f>
        <v>SUD DY6Q2</v>
      </c>
      <c r="I39" s="143" t="str">
        <f>'SMI reporting logic (NO EDIT)'!W14</f>
        <v>SMI/SED DY1Q2</v>
      </c>
      <c r="J39" s="252" t="s">
        <v>428</v>
      </c>
      <c r="K39" s="253" t="s">
        <v>2108</v>
      </c>
      <c r="L39" s="255" t="s">
        <v>429</v>
      </c>
    </row>
    <row r="40" spans="1:15" ht="28.2" thickBot="1" x14ac:dyDescent="0.35">
      <c r="A40" s="265" t="s">
        <v>2125</v>
      </c>
      <c r="B40" s="265" t="s">
        <v>2125</v>
      </c>
      <c r="C40" s="265" t="s">
        <v>2125</v>
      </c>
      <c r="D40" s="265" t="s">
        <v>2125</v>
      </c>
      <c r="E40" s="265" t="s">
        <v>2125</v>
      </c>
      <c r="F40" s="266" t="s">
        <v>2125</v>
      </c>
      <c r="G40" s="142" t="s">
        <v>54</v>
      </c>
      <c r="H40" s="143" t="str">
        <f>'SUD reporting logic (NO EDIT)'!V15</f>
        <v>SUD DY6Q1</v>
      </c>
      <c r="I40" s="143" t="str">
        <f>'SMI reporting logic (NO EDIT)'!W15</f>
        <v>SMI/SED DY1Q1</v>
      </c>
      <c r="J40" s="144" t="s">
        <v>431</v>
      </c>
      <c r="K40" s="145" t="s">
        <v>242</v>
      </c>
      <c r="L40" s="146" t="s">
        <v>429</v>
      </c>
      <c r="O40" t="s">
        <v>298</v>
      </c>
    </row>
    <row r="41" spans="1:15" ht="15" thickBot="1" x14ac:dyDescent="0.35">
      <c r="A41" s="265" t="s">
        <v>2125</v>
      </c>
      <c r="B41" s="265" t="s">
        <v>2125</v>
      </c>
      <c r="C41" s="265" t="s">
        <v>2125</v>
      </c>
      <c r="D41" s="265" t="s">
        <v>2125</v>
      </c>
      <c r="E41" s="265" t="s">
        <v>2125</v>
      </c>
      <c r="F41" s="266" t="s">
        <v>2125</v>
      </c>
      <c r="G41" s="142" t="s">
        <v>430</v>
      </c>
      <c r="H41" s="143">
        <f>'SUD reporting logic (NO EDIT)'!V16</f>
        <v>0</v>
      </c>
      <c r="I41" s="143" t="str">
        <f>'SMI reporting logic (NO EDIT)'!W16</f>
        <v/>
      </c>
      <c r="J41" s="144" t="s">
        <v>59</v>
      </c>
      <c r="K41" s="245"/>
      <c r="L41" s="246"/>
    </row>
    <row r="42" spans="1:15" ht="28.2" thickBot="1" x14ac:dyDescent="0.35">
      <c r="A42" s="265" t="s">
        <v>2125</v>
      </c>
      <c r="B42" s="265" t="s">
        <v>2125</v>
      </c>
      <c r="C42" s="265" t="s">
        <v>2125</v>
      </c>
      <c r="D42" s="265" t="s">
        <v>2125</v>
      </c>
      <c r="E42" s="265" t="s">
        <v>2125</v>
      </c>
      <c r="F42" s="266" t="s">
        <v>2125</v>
      </c>
      <c r="G42" s="142" t="s">
        <v>104</v>
      </c>
      <c r="H42" s="143" t="str">
        <f>'SUD reporting logic (NO EDIT)'!V17</f>
        <v/>
      </c>
      <c r="I42" s="143" t="str">
        <f>'SMI reporting logic (NO EDIT)'!W17</f>
        <v/>
      </c>
      <c r="J42" s="144" t="s">
        <v>59</v>
      </c>
      <c r="K42" s="145"/>
      <c r="L42" s="146"/>
      <c r="O42" t="s">
        <v>298</v>
      </c>
    </row>
    <row r="43" spans="1:15" x14ac:dyDescent="0.3">
      <c r="A43" s="265" t="s">
        <v>2125</v>
      </c>
      <c r="B43" s="265" t="s">
        <v>2125</v>
      </c>
      <c r="C43" s="265" t="s">
        <v>2125</v>
      </c>
      <c r="D43" s="265" t="s">
        <v>2125</v>
      </c>
      <c r="E43" s="265" t="s">
        <v>2125</v>
      </c>
      <c r="F43" s="266" t="s">
        <v>2125</v>
      </c>
      <c r="G43" s="142" t="s">
        <v>71</v>
      </c>
      <c r="H43" s="143" t="str">
        <f>'SUD reporting logic (NO EDIT)'!V18</f>
        <v/>
      </c>
      <c r="I43" s="143" t="str">
        <f>'SMI reporting logic (NO EDIT)'!W18</f>
        <v/>
      </c>
      <c r="J43" s="144" t="s">
        <v>59</v>
      </c>
      <c r="K43" s="145"/>
      <c r="L43" s="146"/>
      <c r="M43" t="s">
        <v>298</v>
      </c>
    </row>
    <row r="44" spans="1:15" ht="15" thickBot="1" x14ac:dyDescent="0.35">
      <c r="A44" s="295">
        <f>IF(A38="","",EDATE(A38,3))</f>
        <v>44743</v>
      </c>
      <c r="B44" s="295">
        <f>IF(B38="","",(EDATE(A44,3))-1)</f>
        <v>44834</v>
      </c>
      <c r="C44" s="295">
        <f>IF(C38="","",IF(RIGHT(D44,1)="4",(B44+90),(B44+60)))</f>
        <v>44894</v>
      </c>
      <c r="D44" s="296" t="str">
        <f>'DEMO reporting logic (NO EDIT)'!F4</f>
        <v>DY27Q3</v>
      </c>
      <c r="E44" s="296" t="str">
        <f>'SUD reporting logic (NO EDIT)'!F4</f>
        <v>SUD DY6Q3</v>
      </c>
      <c r="F44" s="297" t="str">
        <f>'SMI reporting logic (NO EDIT)'!F4</f>
        <v>SMI/SED DY1Q3</v>
      </c>
      <c r="G44" s="140" t="s">
        <v>427</v>
      </c>
      <c r="H44" s="141" t="str">
        <f>'SUD reporting logic (NO EDIT)'!V19</f>
        <v>SUD DY6Q3</v>
      </c>
      <c r="I44" s="141" t="str">
        <f>'SMI reporting logic (NO EDIT)'!W19</f>
        <v>SMI/SED DY1Q3</v>
      </c>
      <c r="J44" s="311" t="s">
        <v>59</v>
      </c>
      <c r="K44" s="312"/>
      <c r="L44" s="314"/>
      <c r="O44" t="s">
        <v>298</v>
      </c>
    </row>
    <row r="45" spans="1:15" ht="95.1" customHeight="1" thickBot="1" x14ac:dyDescent="0.35">
      <c r="A45" s="265" t="s">
        <v>2125</v>
      </c>
      <c r="B45" s="265" t="s">
        <v>2125</v>
      </c>
      <c r="C45" s="265" t="s">
        <v>2125</v>
      </c>
      <c r="D45" s="265" t="s">
        <v>2125</v>
      </c>
      <c r="E45" s="265" t="s">
        <v>2125</v>
      </c>
      <c r="F45" s="266" t="s">
        <v>2125</v>
      </c>
      <c r="G45" s="142" t="s">
        <v>291</v>
      </c>
      <c r="H45" s="143" t="str">
        <f>'SUD reporting logic (NO EDIT)'!V20</f>
        <v>SUD DY6Q3</v>
      </c>
      <c r="I45" s="143" t="str">
        <f>'SMI reporting logic (NO EDIT)'!W20</f>
        <v>SMI/SED DY1Q3</v>
      </c>
      <c r="J45" s="252" t="s">
        <v>428</v>
      </c>
      <c r="K45" s="253" t="s">
        <v>2108</v>
      </c>
      <c r="L45" s="255" t="s">
        <v>429</v>
      </c>
      <c r="M45" t="s">
        <v>298</v>
      </c>
    </row>
    <row r="46" spans="1:15" ht="28.2" thickBot="1" x14ac:dyDescent="0.35">
      <c r="A46" s="265" t="s">
        <v>2125</v>
      </c>
      <c r="B46" s="265" t="s">
        <v>2125</v>
      </c>
      <c r="C46" s="265" t="s">
        <v>2125</v>
      </c>
      <c r="D46" s="265" t="s">
        <v>2125</v>
      </c>
      <c r="E46" s="265" t="s">
        <v>2125</v>
      </c>
      <c r="F46" s="266" t="s">
        <v>2125</v>
      </c>
      <c r="G46" s="142" t="s">
        <v>54</v>
      </c>
      <c r="H46" s="143" t="str">
        <f>'SUD reporting logic (NO EDIT)'!V21</f>
        <v>SUD DY6Q2</v>
      </c>
      <c r="I46" s="143" t="str">
        <f>'SMI reporting logic (NO EDIT)'!W21</f>
        <v>SMI/SED DY1Q2</v>
      </c>
      <c r="J46" s="144" t="s">
        <v>431</v>
      </c>
      <c r="K46" s="145" t="s">
        <v>242</v>
      </c>
      <c r="L46" s="146" t="s">
        <v>432</v>
      </c>
      <c r="M46" t="s">
        <v>298</v>
      </c>
    </row>
    <row r="47" spans="1:15" ht="15" thickBot="1" x14ac:dyDescent="0.35">
      <c r="A47" s="265" t="s">
        <v>2125</v>
      </c>
      <c r="B47" s="265" t="s">
        <v>2125</v>
      </c>
      <c r="C47" s="265" t="s">
        <v>2125</v>
      </c>
      <c r="D47" s="265" t="s">
        <v>2125</v>
      </c>
      <c r="E47" s="265" t="s">
        <v>2125</v>
      </c>
      <c r="F47" s="266" t="s">
        <v>2125</v>
      </c>
      <c r="G47" s="142" t="s">
        <v>430</v>
      </c>
      <c r="H47" s="143">
        <f>'SUD reporting logic (NO EDIT)'!V22</f>
        <v>0</v>
      </c>
      <c r="I47" s="143" t="str">
        <f>'SMI reporting logic (NO EDIT)'!W22</f>
        <v/>
      </c>
      <c r="J47" s="144" t="s">
        <v>59</v>
      </c>
      <c r="K47" s="145"/>
      <c r="L47" s="146"/>
    </row>
    <row r="48" spans="1:15" ht="28.2" thickBot="1" x14ac:dyDescent="0.35">
      <c r="A48" s="265" t="s">
        <v>2125</v>
      </c>
      <c r="B48" s="265" t="s">
        <v>2125</v>
      </c>
      <c r="C48" s="265" t="s">
        <v>2125</v>
      </c>
      <c r="D48" s="265" t="s">
        <v>2125</v>
      </c>
      <c r="E48" s="265" t="s">
        <v>2125</v>
      </c>
      <c r="F48" s="266" t="s">
        <v>2125</v>
      </c>
      <c r="G48" s="142" t="s">
        <v>104</v>
      </c>
      <c r="H48" s="143" t="str">
        <f>'SUD reporting logic (NO EDIT)'!V23</f>
        <v/>
      </c>
      <c r="I48" s="143" t="str">
        <f>'SMI reporting logic (NO EDIT)'!W23</f>
        <v/>
      </c>
      <c r="J48" s="144" t="s">
        <v>59</v>
      </c>
      <c r="K48" s="145"/>
      <c r="L48" s="146"/>
    </row>
    <row r="49" spans="1:12" x14ac:dyDescent="0.3">
      <c r="A49" s="265" t="s">
        <v>2125</v>
      </c>
      <c r="B49" s="265" t="s">
        <v>2125</v>
      </c>
      <c r="C49" s="265" t="s">
        <v>2125</v>
      </c>
      <c r="D49" s="298" t="s">
        <v>2125</v>
      </c>
      <c r="E49" s="298" t="s">
        <v>2125</v>
      </c>
      <c r="F49" s="299" t="s">
        <v>2125</v>
      </c>
      <c r="G49" s="142" t="s">
        <v>71</v>
      </c>
      <c r="H49" s="143" t="str">
        <f>'SUD reporting logic (NO EDIT)'!V24</f>
        <v/>
      </c>
      <c r="I49" s="143" t="str">
        <f>'SMI reporting logic (NO EDIT)'!W24</f>
        <v/>
      </c>
      <c r="J49" s="144" t="s">
        <v>59</v>
      </c>
      <c r="K49" s="145"/>
      <c r="L49" s="146"/>
    </row>
    <row r="50" spans="1:12" ht="15" thickBot="1" x14ac:dyDescent="0.35">
      <c r="A50" s="295">
        <f>IF(A44="","",EDATE(A44,3))</f>
        <v>44835</v>
      </c>
      <c r="B50" s="295">
        <f>IF(B44="","",(EDATE(A50,3))-1)</f>
        <v>44926</v>
      </c>
      <c r="C50" s="295">
        <f>IF(C44="","",IF(RIGHT(D50,1)="4",(B50+90),(B50+60)))</f>
        <v>45016</v>
      </c>
      <c r="D50" s="300" t="str">
        <f>'DEMO reporting logic (NO EDIT)'!F5</f>
        <v>DY27Q4</v>
      </c>
      <c r="E50" s="300" t="str">
        <f>'SUD reporting logic (NO EDIT)'!F5</f>
        <v>SUD DY6Q4</v>
      </c>
      <c r="F50" s="301" t="str">
        <f>'SMI reporting logic (NO EDIT)'!F5</f>
        <v>SMI/SED DY1Q4</v>
      </c>
      <c r="G50" s="150" t="s">
        <v>427</v>
      </c>
      <c r="H50" s="141" t="str">
        <f>'SUD reporting logic (NO EDIT)'!V25</f>
        <v>SUD DY6Q4</v>
      </c>
      <c r="I50" s="141" t="str">
        <f>'SMI reporting logic (NO EDIT)'!W25</f>
        <v>SMI/SED DY1Q4</v>
      </c>
      <c r="J50" s="311" t="s">
        <v>59</v>
      </c>
      <c r="K50" s="312"/>
      <c r="L50" s="315"/>
    </row>
    <row r="51" spans="1:12" ht="95.1" customHeight="1" thickBot="1" x14ac:dyDescent="0.35">
      <c r="A51" s="265" t="s">
        <v>2125</v>
      </c>
      <c r="B51" s="265" t="s">
        <v>2125</v>
      </c>
      <c r="C51" s="265" t="s">
        <v>2125</v>
      </c>
      <c r="D51" s="265" t="s">
        <v>2125</v>
      </c>
      <c r="E51" s="265" t="s">
        <v>2125</v>
      </c>
      <c r="F51" s="266" t="s">
        <v>2125</v>
      </c>
      <c r="G51" s="151" t="s">
        <v>291</v>
      </c>
      <c r="H51" s="143" t="str">
        <f>'SUD reporting logic (NO EDIT)'!V26</f>
        <v>SUD DY6Q4</v>
      </c>
      <c r="I51" s="143" t="str">
        <f>'SMI reporting logic (NO EDIT)'!W26</f>
        <v>SMI/SED DY1Q4</v>
      </c>
      <c r="J51" s="144" t="s">
        <v>428</v>
      </c>
      <c r="K51" s="256" t="s">
        <v>2108</v>
      </c>
      <c r="L51" s="146" t="s">
        <v>433</v>
      </c>
    </row>
    <row r="52" spans="1:12" ht="28.2" thickBot="1" x14ac:dyDescent="0.35">
      <c r="A52" s="265" t="s">
        <v>2125</v>
      </c>
      <c r="B52" s="265" t="s">
        <v>2125</v>
      </c>
      <c r="C52" s="265" t="s">
        <v>2125</v>
      </c>
      <c r="D52" s="265" t="s">
        <v>2125</v>
      </c>
      <c r="E52" s="265" t="s">
        <v>2125</v>
      </c>
      <c r="F52" s="266" t="s">
        <v>2125</v>
      </c>
      <c r="G52" s="151" t="s">
        <v>54</v>
      </c>
      <c r="H52" s="143" t="str">
        <f>'SUD reporting logic (NO EDIT)'!V27</f>
        <v>SUD DY6Q3</v>
      </c>
      <c r="I52" s="143" t="str">
        <f>'SMI reporting logic (NO EDIT)'!W27</f>
        <v>SMI/SED DY1Q3</v>
      </c>
      <c r="J52" s="144" t="s">
        <v>431</v>
      </c>
      <c r="K52" s="145" t="s">
        <v>242</v>
      </c>
      <c r="L52" s="146" t="s">
        <v>434</v>
      </c>
    </row>
    <row r="53" spans="1:12" ht="15" thickBot="1" x14ac:dyDescent="0.35">
      <c r="A53" s="265" t="s">
        <v>2125</v>
      </c>
      <c r="B53" s="265" t="s">
        <v>2125</v>
      </c>
      <c r="C53" s="265" t="s">
        <v>2125</v>
      </c>
      <c r="D53" s="265" t="s">
        <v>2125</v>
      </c>
      <c r="E53" s="265" t="s">
        <v>2125</v>
      </c>
      <c r="F53" s="266" t="s">
        <v>2125</v>
      </c>
      <c r="G53" s="142" t="s">
        <v>430</v>
      </c>
      <c r="H53" s="143">
        <f>'SUD reporting logic (NO EDIT)'!V28</f>
        <v>0</v>
      </c>
      <c r="I53" s="143" t="str">
        <f>'SMI reporting logic (NO EDIT)'!W28</f>
        <v>AA1</v>
      </c>
      <c r="J53" s="252" t="s">
        <v>59</v>
      </c>
      <c r="K53" s="256"/>
      <c r="L53" s="271"/>
    </row>
    <row r="54" spans="1:12" ht="28.2" thickBot="1" x14ac:dyDescent="0.35">
      <c r="A54" s="265" t="s">
        <v>2125</v>
      </c>
      <c r="B54" s="265" t="s">
        <v>2125</v>
      </c>
      <c r="C54" s="265" t="s">
        <v>2125</v>
      </c>
      <c r="D54" s="265" t="s">
        <v>2125</v>
      </c>
      <c r="E54" s="265" t="s">
        <v>2125</v>
      </c>
      <c r="F54" s="266" t="s">
        <v>2125</v>
      </c>
      <c r="G54" s="151" t="s">
        <v>104</v>
      </c>
      <c r="H54" s="143" t="str">
        <f>'SUD reporting logic (NO EDIT)'!V29</f>
        <v/>
      </c>
      <c r="I54" s="143" t="str">
        <f>'SMI reporting logic (NO EDIT)'!W29</f>
        <v/>
      </c>
      <c r="J54" s="144" t="s">
        <v>59</v>
      </c>
      <c r="K54" s="145"/>
      <c r="L54" s="146"/>
    </row>
    <row r="55" spans="1:12" x14ac:dyDescent="0.3">
      <c r="A55" s="265" t="s">
        <v>2125</v>
      </c>
      <c r="B55" s="265" t="s">
        <v>2125</v>
      </c>
      <c r="C55" s="265" t="s">
        <v>2125</v>
      </c>
      <c r="D55" s="265" t="s">
        <v>2125</v>
      </c>
      <c r="E55" s="265" t="s">
        <v>2125</v>
      </c>
      <c r="F55" s="266" t="s">
        <v>2125</v>
      </c>
      <c r="G55" s="151" t="s">
        <v>71</v>
      </c>
      <c r="H55" s="143" t="str">
        <f>'SUD reporting logic (NO EDIT)'!V30</f>
        <v/>
      </c>
      <c r="I55" s="143" t="str">
        <f>'SMI reporting logic (NO EDIT)'!W30</f>
        <v/>
      </c>
      <c r="J55" s="144" t="s">
        <v>59</v>
      </c>
      <c r="K55" s="145"/>
      <c r="L55" s="146"/>
    </row>
    <row r="56" spans="1:12" ht="15" thickBot="1" x14ac:dyDescent="0.35">
      <c r="A56" s="295">
        <f>IF(A50="","",EDATE(A50,3))</f>
        <v>44927</v>
      </c>
      <c r="B56" s="295">
        <f>IF(B50="","",(EDATE(A56,3))-1)</f>
        <v>45016</v>
      </c>
      <c r="C56" s="295">
        <f>IF(C50="","",IF(RIGHT(D56,1)="4",(B56+90),(B56+60)))</f>
        <v>45076</v>
      </c>
      <c r="D56" s="296" t="str">
        <f>'DEMO reporting logic (NO EDIT)'!F6</f>
        <v>DY28Q1</v>
      </c>
      <c r="E56" s="296" t="str">
        <f>'SUD reporting logic (NO EDIT)'!F6</f>
        <v>SUD DY7Q1</v>
      </c>
      <c r="F56" s="297" t="str">
        <f>'SMI reporting logic (NO EDIT)'!F6</f>
        <v>SMI/SED DY2Q1</v>
      </c>
      <c r="G56" s="43" t="s">
        <v>427</v>
      </c>
      <c r="H56" s="152" t="str">
        <f>'SUD reporting logic (NO EDIT)'!V31</f>
        <v>SUD DY7Q1</v>
      </c>
      <c r="I56" s="152" t="str">
        <f>'SMI reporting logic (NO EDIT)'!W31</f>
        <v>SMI/SED DY2Q1</v>
      </c>
      <c r="J56" s="311" t="s">
        <v>59</v>
      </c>
      <c r="K56" s="312"/>
      <c r="L56" s="314"/>
    </row>
    <row r="57" spans="1:12" ht="95.1" customHeight="1" thickBot="1" x14ac:dyDescent="0.35">
      <c r="A57" s="302" t="s">
        <v>2125</v>
      </c>
      <c r="B57" s="302" t="s">
        <v>2125</v>
      </c>
      <c r="C57" s="302" t="s">
        <v>2125</v>
      </c>
      <c r="D57" s="302" t="s">
        <v>2125</v>
      </c>
      <c r="E57" s="302" t="s">
        <v>2125</v>
      </c>
      <c r="F57" s="303" t="s">
        <v>2125</v>
      </c>
      <c r="G57" s="153" t="s">
        <v>291</v>
      </c>
      <c r="H57" s="154" t="str">
        <f>'SUD reporting logic (NO EDIT)'!V32</f>
        <v>SUD DY7Q1</v>
      </c>
      <c r="I57" s="154" t="str">
        <f>'SMI reporting logic (NO EDIT)'!W32</f>
        <v>SMI/SED DY2Q1</v>
      </c>
      <c r="J57" s="144" t="s">
        <v>428</v>
      </c>
      <c r="K57" s="256" t="s">
        <v>2108</v>
      </c>
      <c r="L57" s="257" t="s">
        <v>429</v>
      </c>
    </row>
    <row r="58" spans="1:12" ht="28.2" thickBot="1" x14ac:dyDescent="0.35">
      <c r="A58" s="302" t="s">
        <v>2125</v>
      </c>
      <c r="B58" s="302" t="s">
        <v>2125</v>
      </c>
      <c r="C58" s="302" t="s">
        <v>2125</v>
      </c>
      <c r="D58" s="302" t="s">
        <v>2125</v>
      </c>
      <c r="E58" s="302" t="s">
        <v>2125</v>
      </c>
      <c r="F58" s="303" t="s">
        <v>2125</v>
      </c>
      <c r="G58" s="153" t="s">
        <v>54</v>
      </c>
      <c r="H58" s="154" t="str">
        <f>'SUD reporting logic (NO EDIT)'!V33</f>
        <v>SUD DY6Q4</v>
      </c>
      <c r="I58" s="154" t="str">
        <f>'SMI reporting logic (NO EDIT)'!W33</f>
        <v>SMI/SED DY1Q4</v>
      </c>
      <c r="J58" s="144" t="s">
        <v>431</v>
      </c>
      <c r="K58" s="145" t="s">
        <v>242</v>
      </c>
      <c r="L58" s="146" t="s">
        <v>435</v>
      </c>
    </row>
    <row r="59" spans="1:12" ht="15" thickBot="1" x14ac:dyDescent="0.35">
      <c r="A59" s="302" t="s">
        <v>2125</v>
      </c>
      <c r="B59" s="302" t="s">
        <v>2125</v>
      </c>
      <c r="C59" s="302" t="s">
        <v>2125</v>
      </c>
      <c r="D59" s="302" t="s">
        <v>2125</v>
      </c>
      <c r="E59" s="302" t="s">
        <v>2125</v>
      </c>
      <c r="F59" s="303" t="s">
        <v>2125</v>
      </c>
      <c r="G59" s="153" t="s">
        <v>430</v>
      </c>
      <c r="H59" s="154">
        <f>'SUD reporting logic (NO EDIT)'!V34</f>
        <v>0</v>
      </c>
      <c r="I59" s="154" t="str">
        <f>'SMI reporting logic (NO EDIT)'!W34</f>
        <v/>
      </c>
      <c r="J59" s="252" t="s">
        <v>59</v>
      </c>
      <c r="K59" s="256"/>
      <c r="L59" s="271"/>
    </row>
    <row r="60" spans="1:12" ht="28.2" thickBot="1" x14ac:dyDescent="0.35">
      <c r="A60" s="302" t="s">
        <v>2125</v>
      </c>
      <c r="B60" s="302" t="s">
        <v>2125</v>
      </c>
      <c r="C60" s="302" t="s">
        <v>2125</v>
      </c>
      <c r="D60" s="302" t="s">
        <v>2125</v>
      </c>
      <c r="E60" s="302" t="s">
        <v>2125</v>
      </c>
      <c r="F60" s="303" t="s">
        <v>2125</v>
      </c>
      <c r="G60" s="153" t="s">
        <v>104</v>
      </c>
      <c r="H60" s="154" t="str">
        <f>'SUD reporting logic (NO EDIT)'!V35</f>
        <v/>
      </c>
      <c r="I60" s="154" t="str">
        <f>'SMI reporting logic (NO EDIT)'!W35</f>
        <v/>
      </c>
      <c r="J60" s="144" t="s">
        <v>59</v>
      </c>
      <c r="K60" s="145"/>
      <c r="L60" s="146"/>
    </row>
    <row r="61" spans="1:12" ht="27.6" x14ac:dyDescent="0.3">
      <c r="A61" s="302" t="s">
        <v>2125</v>
      </c>
      <c r="B61" s="302" t="s">
        <v>2125</v>
      </c>
      <c r="C61" s="302" t="s">
        <v>2125</v>
      </c>
      <c r="D61" s="302" t="s">
        <v>2125</v>
      </c>
      <c r="E61" s="304" t="s">
        <v>2125</v>
      </c>
      <c r="F61" s="304" t="s">
        <v>2125</v>
      </c>
      <c r="G61" s="153" t="s">
        <v>71</v>
      </c>
      <c r="H61" s="154" t="str">
        <f>'SUD reporting logic (NO EDIT)'!V36</f>
        <v>DY6</v>
      </c>
      <c r="I61" s="154" t="str">
        <f>'SMI reporting logic (NO EDIT)'!W36</f>
        <v>DY1</v>
      </c>
      <c r="J61" s="144" t="s">
        <v>431</v>
      </c>
      <c r="K61" s="145" t="s">
        <v>242</v>
      </c>
      <c r="L61" s="146" t="s">
        <v>429</v>
      </c>
    </row>
    <row r="62" spans="1:12" ht="15" thickBot="1" x14ac:dyDescent="0.35">
      <c r="A62" s="295">
        <f>IF(A56="","",EDATE(A56,3))</f>
        <v>45017</v>
      </c>
      <c r="B62" s="295">
        <f>IF(B56="","",(EDATE(A62,3))-1)</f>
        <v>45107</v>
      </c>
      <c r="C62" s="295">
        <f>IF(C56="","",IF(RIGHT(D62,1)="4",(B62+90),(B62+60)))</f>
        <v>45167</v>
      </c>
      <c r="D62" s="296" t="str">
        <f>'DEMO reporting logic (NO EDIT)'!F7</f>
        <v>DY28Q2</v>
      </c>
      <c r="E62" s="300" t="str">
        <f>'SUD reporting logic (NO EDIT)'!F7</f>
        <v>SUD DY7Q2</v>
      </c>
      <c r="F62" s="301" t="str">
        <f>'SMI reporting logic (NO EDIT)'!F7</f>
        <v>SMI/SED DY2Q2</v>
      </c>
      <c r="G62" s="43" t="s">
        <v>427</v>
      </c>
      <c r="H62" s="152" t="str">
        <f>'SUD reporting logic (NO EDIT)'!V37</f>
        <v>SUD DY7Q2</v>
      </c>
      <c r="I62" s="152" t="str">
        <f>'SMI reporting logic (NO EDIT)'!W37</f>
        <v>SMI/SED DY2Q2</v>
      </c>
      <c r="J62" s="311" t="s">
        <v>59</v>
      </c>
      <c r="K62" s="312"/>
      <c r="L62" s="314"/>
    </row>
    <row r="63" spans="1:12" ht="95.1" customHeight="1" thickBot="1" x14ac:dyDescent="0.35">
      <c r="A63" s="302" t="s">
        <v>2125</v>
      </c>
      <c r="B63" s="302" t="s">
        <v>2125</v>
      </c>
      <c r="C63" s="302" t="s">
        <v>2125</v>
      </c>
      <c r="D63" s="302" t="s">
        <v>2125</v>
      </c>
      <c r="E63" s="302" t="s">
        <v>2125</v>
      </c>
      <c r="F63" s="303" t="s">
        <v>2125</v>
      </c>
      <c r="G63" s="153" t="s">
        <v>291</v>
      </c>
      <c r="H63" s="154" t="str">
        <f>'SUD reporting logic (NO EDIT)'!V38</f>
        <v>SUD DY7Q2</v>
      </c>
      <c r="I63" s="154" t="str">
        <f>'SMI reporting logic (NO EDIT)'!W38</f>
        <v>SMI/SED DY2Q2</v>
      </c>
      <c r="J63" s="144" t="s">
        <v>428</v>
      </c>
      <c r="K63" s="253" t="s">
        <v>2108</v>
      </c>
      <c r="L63" s="255" t="s">
        <v>429</v>
      </c>
    </row>
    <row r="64" spans="1:12" ht="28.2" thickBot="1" x14ac:dyDescent="0.35">
      <c r="A64" s="302" t="s">
        <v>2125</v>
      </c>
      <c r="B64" s="302" t="s">
        <v>2125</v>
      </c>
      <c r="C64" s="302" t="s">
        <v>2125</v>
      </c>
      <c r="D64" s="302" t="s">
        <v>2125</v>
      </c>
      <c r="E64" s="302" t="s">
        <v>2125</v>
      </c>
      <c r="F64" s="303" t="s">
        <v>2125</v>
      </c>
      <c r="G64" s="153" t="s">
        <v>54</v>
      </c>
      <c r="H64" s="154" t="str">
        <f>'SUD reporting logic (NO EDIT)'!V39</f>
        <v>SUD DY7Q1</v>
      </c>
      <c r="I64" s="154" t="str">
        <f>'SMI reporting logic (NO EDIT)'!W39</f>
        <v>SMI/SED DY2Q1</v>
      </c>
      <c r="J64" s="144" t="s">
        <v>431</v>
      </c>
      <c r="K64" s="145" t="s">
        <v>242</v>
      </c>
      <c r="L64" s="146" t="s">
        <v>436</v>
      </c>
    </row>
    <row r="65" spans="1:12" ht="15" thickBot="1" x14ac:dyDescent="0.35">
      <c r="A65" s="302" t="s">
        <v>2125</v>
      </c>
      <c r="B65" s="302" t="s">
        <v>2125</v>
      </c>
      <c r="C65" s="302" t="s">
        <v>2125</v>
      </c>
      <c r="D65" s="302" t="s">
        <v>2125</v>
      </c>
      <c r="E65" s="302" t="s">
        <v>2125</v>
      </c>
      <c r="F65" s="303" t="s">
        <v>2125</v>
      </c>
      <c r="G65" s="153" t="s">
        <v>430</v>
      </c>
      <c r="H65" s="154">
        <f>'SUD reporting logic (NO EDIT)'!V40</f>
        <v>0</v>
      </c>
      <c r="I65" s="154" t="str">
        <f>'SMI reporting logic (NO EDIT)'!W40</f>
        <v/>
      </c>
      <c r="J65" s="144" t="s">
        <v>59</v>
      </c>
      <c r="K65" s="145"/>
      <c r="L65" s="146"/>
    </row>
    <row r="66" spans="1:12" ht="28.2" thickBot="1" x14ac:dyDescent="0.35">
      <c r="A66" s="302" t="s">
        <v>2125</v>
      </c>
      <c r="B66" s="302" t="s">
        <v>2125</v>
      </c>
      <c r="C66" s="302" t="s">
        <v>2125</v>
      </c>
      <c r="D66" s="302" t="s">
        <v>2125</v>
      </c>
      <c r="E66" s="302" t="s">
        <v>2125</v>
      </c>
      <c r="F66" s="303" t="s">
        <v>2125</v>
      </c>
      <c r="G66" s="153" t="s">
        <v>104</v>
      </c>
      <c r="H66" s="154" t="str">
        <f>'SUD reporting logic (NO EDIT)'!V41</f>
        <v/>
      </c>
      <c r="I66" s="154" t="str">
        <f>'SMI reporting logic (NO EDIT)'!W41</f>
        <v/>
      </c>
      <c r="J66" s="144" t="s">
        <v>59</v>
      </c>
      <c r="K66" s="145"/>
      <c r="L66" s="146"/>
    </row>
    <row r="67" spans="1:12" ht="27.6" x14ac:dyDescent="0.3">
      <c r="A67" s="302" t="s">
        <v>2125</v>
      </c>
      <c r="B67" s="302" t="s">
        <v>2125</v>
      </c>
      <c r="C67" s="302" t="s">
        <v>2125</v>
      </c>
      <c r="D67" s="302" t="s">
        <v>2125</v>
      </c>
      <c r="E67" s="302" t="s">
        <v>2125</v>
      </c>
      <c r="F67" s="303" t="s">
        <v>2125</v>
      </c>
      <c r="G67" s="153" t="s">
        <v>71</v>
      </c>
      <c r="H67" s="154" t="str">
        <f>'SUD reporting logic (NO EDIT)'!V42</f>
        <v/>
      </c>
      <c r="I67" s="154" t="str">
        <f>'SMI reporting logic (NO EDIT)'!W42</f>
        <v/>
      </c>
      <c r="J67" s="144" t="s">
        <v>431</v>
      </c>
      <c r="K67" s="145" t="s">
        <v>242</v>
      </c>
      <c r="L67" s="146" t="s">
        <v>437</v>
      </c>
    </row>
    <row r="68" spans="1:12" ht="15" thickBot="1" x14ac:dyDescent="0.35">
      <c r="A68" s="295">
        <f>IF(A62="","",EDATE(A62,3))</f>
        <v>45108</v>
      </c>
      <c r="B68" s="295">
        <f>IF(B62="","",(EDATE(A68,3))-1)</f>
        <v>45199</v>
      </c>
      <c r="C68" s="295">
        <f>IF(C62="","",IF(RIGHT(D68,1)="4",(B68+90),(B68+60)))</f>
        <v>45259</v>
      </c>
      <c r="D68" s="296" t="str">
        <f>'DEMO reporting logic (NO EDIT)'!F8</f>
        <v>DY28Q3</v>
      </c>
      <c r="E68" s="296" t="str">
        <f>'SUD reporting logic (NO EDIT)'!F8</f>
        <v>SUD DY7Q3</v>
      </c>
      <c r="F68" s="297" t="str">
        <f>'SMI reporting logic (NO EDIT)'!F8</f>
        <v>SMI/SED DY2Q3</v>
      </c>
      <c r="G68" s="43" t="s">
        <v>427</v>
      </c>
      <c r="H68" s="152" t="str">
        <f>'SUD reporting logic (NO EDIT)'!V43</f>
        <v>SUD DY7Q3</v>
      </c>
      <c r="I68" s="152" t="str">
        <f>'SMI reporting logic (NO EDIT)'!W43</f>
        <v>SMI/SED DY2Q3</v>
      </c>
      <c r="J68" s="311" t="s">
        <v>59</v>
      </c>
      <c r="K68" s="312"/>
      <c r="L68" s="314"/>
    </row>
    <row r="69" spans="1:12" ht="95.1" customHeight="1" thickBot="1" x14ac:dyDescent="0.35">
      <c r="A69" s="302" t="s">
        <v>2125</v>
      </c>
      <c r="B69" s="302" t="s">
        <v>2125</v>
      </c>
      <c r="C69" s="302" t="s">
        <v>2125</v>
      </c>
      <c r="D69" s="302" t="s">
        <v>2125</v>
      </c>
      <c r="E69" s="302" t="s">
        <v>2125</v>
      </c>
      <c r="F69" s="303" t="s">
        <v>2125</v>
      </c>
      <c r="G69" s="153" t="s">
        <v>291</v>
      </c>
      <c r="H69" s="154" t="str">
        <f>'SUD reporting logic (NO EDIT)'!V44</f>
        <v>SUD DY7Q3</v>
      </c>
      <c r="I69" s="154" t="str">
        <f>'SMI reporting logic (NO EDIT)'!W44</f>
        <v>SMI/SED DY2Q3</v>
      </c>
      <c r="J69" s="144" t="s">
        <v>428</v>
      </c>
      <c r="K69" s="256" t="s">
        <v>2108</v>
      </c>
      <c r="L69" s="257" t="s">
        <v>429</v>
      </c>
    </row>
    <row r="70" spans="1:12" ht="28.2" thickBot="1" x14ac:dyDescent="0.35">
      <c r="A70" s="302" t="s">
        <v>2125</v>
      </c>
      <c r="B70" s="302" t="s">
        <v>2125</v>
      </c>
      <c r="C70" s="302" t="s">
        <v>2125</v>
      </c>
      <c r="D70" s="302" t="s">
        <v>2125</v>
      </c>
      <c r="E70" s="302" t="s">
        <v>2125</v>
      </c>
      <c r="F70" s="303" t="s">
        <v>2125</v>
      </c>
      <c r="G70" s="153" t="s">
        <v>54</v>
      </c>
      <c r="H70" s="154" t="str">
        <f>'SUD reporting logic (NO EDIT)'!V45</f>
        <v>SUD DY7Q2</v>
      </c>
      <c r="I70" s="154" t="str">
        <f>'SMI reporting logic (NO EDIT)'!W45</f>
        <v>SMI/SED DY2Q2</v>
      </c>
      <c r="J70" s="144" t="s">
        <v>431</v>
      </c>
      <c r="K70" s="145" t="s">
        <v>242</v>
      </c>
      <c r="L70" s="146" t="s">
        <v>438</v>
      </c>
    </row>
    <row r="71" spans="1:12" ht="15" thickBot="1" x14ac:dyDescent="0.35">
      <c r="A71" s="302" t="s">
        <v>2125</v>
      </c>
      <c r="B71" s="302" t="s">
        <v>2125</v>
      </c>
      <c r="C71" s="302" t="s">
        <v>2125</v>
      </c>
      <c r="D71" s="302" t="s">
        <v>2125</v>
      </c>
      <c r="E71" s="302" t="s">
        <v>2125</v>
      </c>
      <c r="F71" s="303" t="s">
        <v>2125</v>
      </c>
      <c r="G71" s="153" t="s">
        <v>430</v>
      </c>
      <c r="H71" s="154">
        <f>'SUD reporting logic (NO EDIT)'!V46</f>
        <v>0</v>
      </c>
      <c r="I71" s="154" t="str">
        <f>'SMI reporting logic (NO EDIT)'!W46</f>
        <v/>
      </c>
      <c r="J71" s="144" t="s">
        <v>59</v>
      </c>
      <c r="K71" s="145"/>
      <c r="L71" s="146"/>
    </row>
    <row r="72" spans="1:12" ht="28.2" thickBot="1" x14ac:dyDescent="0.35">
      <c r="A72" s="302" t="s">
        <v>2125</v>
      </c>
      <c r="B72" s="302" t="s">
        <v>2125</v>
      </c>
      <c r="C72" s="302" t="s">
        <v>2125</v>
      </c>
      <c r="D72" s="302" t="s">
        <v>2125</v>
      </c>
      <c r="E72" s="302" t="s">
        <v>2125</v>
      </c>
      <c r="F72" s="303" t="s">
        <v>2125</v>
      </c>
      <c r="G72" s="153" t="s">
        <v>104</v>
      </c>
      <c r="H72" s="154" t="str">
        <f>'SUD reporting logic (NO EDIT)'!V47</f>
        <v>CY2022</v>
      </c>
      <c r="I72" s="154" t="str">
        <f>'SMI reporting logic (NO EDIT)'!W47</f>
        <v>CY2022</v>
      </c>
      <c r="J72" s="144" t="s">
        <v>59</v>
      </c>
      <c r="K72" s="145"/>
      <c r="L72" s="146"/>
    </row>
    <row r="73" spans="1:12" x14ac:dyDescent="0.3">
      <c r="A73" s="302" t="s">
        <v>2125</v>
      </c>
      <c r="B73" s="302" t="s">
        <v>2125</v>
      </c>
      <c r="C73" s="302" t="s">
        <v>2125</v>
      </c>
      <c r="D73" s="302" t="s">
        <v>2125</v>
      </c>
      <c r="E73" s="302" t="s">
        <v>2125</v>
      </c>
      <c r="F73" s="303" t="s">
        <v>2125</v>
      </c>
      <c r="G73" s="153" t="s">
        <v>71</v>
      </c>
      <c r="H73" s="155" t="str">
        <f>'SUD reporting logic (NO EDIT)'!V48</f>
        <v/>
      </c>
      <c r="I73" s="155" t="str">
        <f>'SMI reporting logic (NO EDIT)'!W48</f>
        <v/>
      </c>
      <c r="J73" s="144" t="s">
        <v>59</v>
      </c>
      <c r="K73" s="145"/>
      <c r="L73" s="146"/>
    </row>
    <row r="74" spans="1:12" ht="15" thickBot="1" x14ac:dyDescent="0.35">
      <c r="A74" s="295">
        <f>IF(A68="","",EDATE(A68,3))</f>
        <v>45200</v>
      </c>
      <c r="B74" s="295">
        <f>IF(B68="","",(EDATE(A74,3))-1)</f>
        <v>45291</v>
      </c>
      <c r="C74" s="295">
        <f>IF(C68="","",IF(RIGHT(D74,1)="4",(B74+90),(B74+60)))</f>
        <v>45381</v>
      </c>
      <c r="D74" s="296" t="str">
        <f>'DEMO reporting logic (NO EDIT)'!F9</f>
        <v>DY28Q4</v>
      </c>
      <c r="E74" s="296" t="str">
        <f>'SUD reporting logic (NO EDIT)'!F9</f>
        <v>SUD DY7Q4</v>
      </c>
      <c r="F74" s="297" t="str">
        <f>'SMI reporting logic (NO EDIT)'!F9</f>
        <v>SMI/SED DY2Q4</v>
      </c>
      <c r="G74" s="43" t="s">
        <v>427</v>
      </c>
      <c r="H74" s="156" t="str">
        <f>'SUD reporting logic (NO EDIT)'!V49</f>
        <v>SUD DY7Q4</v>
      </c>
      <c r="I74" s="156" t="str">
        <f>'SMI reporting logic (NO EDIT)'!W49</f>
        <v>SMI/SED DY2Q4</v>
      </c>
      <c r="J74" s="311" t="s">
        <v>59</v>
      </c>
      <c r="K74" s="312"/>
      <c r="L74" s="315"/>
    </row>
    <row r="75" spans="1:12" ht="95.1" customHeight="1" thickBot="1" x14ac:dyDescent="0.35">
      <c r="A75" s="302" t="s">
        <v>2125</v>
      </c>
      <c r="B75" s="302" t="s">
        <v>2125</v>
      </c>
      <c r="C75" s="302" t="s">
        <v>2125</v>
      </c>
      <c r="D75" s="302" t="s">
        <v>2125</v>
      </c>
      <c r="E75" s="302" t="s">
        <v>2125</v>
      </c>
      <c r="F75" s="303" t="s">
        <v>2125</v>
      </c>
      <c r="G75" s="153" t="s">
        <v>291</v>
      </c>
      <c r="H75" s="154" t="str">
        <f>'SUD reporting logic (NO EDIT)'!V50</f>
        <v>SUD DY7Q4</v>
      </c>
      <c r="I75" s="154" t="str">
        <f>'SMI reporting logic (NO EDIT)'!W50</f>
        <v>SMI/SED DY2Q4</v>
      </c>
      <c r="J75" s="144" t="s">
        <v>428</v>
      </c>
      <c r="K75" s="256" t="s">
        <v>2108</v>
      </c>
      <c r="L75" s="146" t="s">
        <v>439</v>
      </c>
    </row>
    <row r="76" spans="1:12" ht="28.2" thickBot="1" x14ac:dyDescent="0.35">
      <c r="A76" s="302" t="s">
        <v>2125</v>
      </c>
      <c r="B76" s="302" t="s">
        <v>2125</v>
      </c>
      <c r="C76" s="302" t="s">
        <v>2125</v>
      </c>
      <c r="D76" s="302" t="s">
        <v>2125</v>
      </c>
      <c r="E76" s="302" t="s">
        <v>2125</v>
      </c>
      <c r="F76" s="303" t="s">
        <v>2125</v>
      </c>
      <c r="G76" s="153" t="s">
        <v>54</v>
      </c>
      <c r="H76" s="154" t="str">
        <f>'SUD reporting logic (NO EDIT)'!V51</f>
        <v>SUD DY7Q3</v>
      </c>
      <c r="I76" s="154" t="str">
        <f>'SMI reporting logic (NO EDIT)'!W51</f>
        <v>SMI/SED DY2Q3</v>
      </c>
      <c r="J76" s="144" t="s">
        <v>431</v>
      </c>
      <c r="K76" s="145" t="s">
        <v>242</v>
      </c>
      <c r="L76" s="146" t="s">
        <v>440</v>
      </c>
    </row>
    <row r="77" spans="1:12" ht="15" thickBot="1" x14ac:dyDescent="0.35">
      <c r="A77" s="302" t="s">
        <v>2125</v>
      </c>
      <c r="B77" s="302" t="s">
        <v>2125</v>
      </c>
      <c r="C77" s="302" t="s">
        <v>2125</v>
      </c>
      <c r="D77" s="302" t="s">
        <v>2125</v>
      </c>
      <c r="E77" s="302" t="s">
        <v>2125</v>
      </c>
      <c r="F77" s="303" t="s">
        <v>2125</v>
      </c>
      <c r="G77" s="153" t="s">
        <v>430</v>
      </c>
      <c r="H77" s="154" t="str">
        <f>'SUD reporting logic (NO EDIT)'!V52</f>
        <v/>
      </c>
      <c r="I77" s="154" t="str">
        <f>'SMI reporting logic (NO EDIT)'!W52</f>
        <v>AA2</v>
      </c>
      <c r="J77" s="252" t="s">
        <v>59</v>
      </c>
      <c r="K77" s="256"/>
      <c r="L77" s="271"/>
    </row>
    <row r="78" spans="1:12" ht="28.2" thickBot="1" x14ac:dyDescent="0.35">
      <c r="A78" s="302" t="s">
        <v>2125</v>
      </c>
      <c r="B78" s="302" t="s">
        <v>2125</v>
      </c>
      <c r="C78" s="302" t="s">
        <v>2125</v>
      </c>
      <c r="D78" s="302" t="s">
        <v>2125</v>
      </c>
      <c r="E78" s="302" t="s">
        <v>2125</v>
      </c>
      <c r="F78" s="303" t="s">
        <v>2125</v>
      </c>
      <c r="G78" s="153" t="s">
        <v>104</v>
      </c>
      <c r="H78" s="154" t="str">
        <f>'SUD reporting logic (NO EDIT)'!V53</f>
        <v/>
      </c>
      <c r="I78" s="154" t="str">
        <f>'SMI reporting logic (NO EDIT)'!W53</f>
        <v/>
      </c>
      <c r="J78" s="144" t="s">
        <v>59</v>
      </c>
      <c r="K78" s="145"/>
      <c r="L78" s="146"/>
    </row>
    <row r="79" spans="1:12" x14ac:dyDescent="0.3">
      <c r="A79" s="302" t="s">
        <v>2125</v>
      </c>
      <c r="B79" s="302" t="s">
        <v>2125</v>
      </c>
      <c r="C79" s="302" t="s">
        <v>2125</v>
      </c>
      <c r="D79" s="302" t="s">
        <v>2125</v>
      </c>
      <c r="E79" s="302" t="s">
        <v>2125</v>
      </c>
      <c r="F79" s="303" t="s">
        <v>2125</v>
      </c>
      <c r="G79" s="153" t="s">
        <v>71</v>
      </c>
      <c r="H79" s="154" t="str">
        <f>'SUD reporting logic (NO EDIT)'!V54</f>
        <v/>
      </c>
      <c r="I79" s="154" t="str">
        <f>'SMI reporting logic (NO EDIT)'!W54</f>
        <v/>
      </c>
      <c r="J79" s="144" t="s">
        <v>59</v>
      </c>
      <c r="K79" s="145"/>
      <c r="L79" s="146"/>
    </row>
    <row r="80" spans="1:12" ht="15" thickBot="1" x14ac:dyDescent="0.35">
      <c r="A80" s="295">
        <f>IF(A74="","",EDATE(A74,3))</f>
        <v>45292</v>
      </c>
      <c r="B80" s="295">
        <f>IF(B74="","",(EDATE(A80,3))-1)</f>
        <v>45382</v>
      </c>
      <c r="C80" s="295">
        <f>IF(C74="","",IF(RIGHT(D80,1)="4",(B80+90),(B80+60)))</f>
        <v>45442</v>
      </c>
      <c r="D80" s="296" t="str">
        <f>'DEMO reporting logic (NO EDIT)'!F10</f>
        <v>DY29Q1</v>
      </c>
      <c r="E80" s="296" t="str">
        <f>'SUD reporting logic (NO EDIT)'!F10</f>
        <v>SUD DY8Q1</v>
      </c>
      <c r="F80" s="297" t="str">
        <f>'SMI reporting logic (NO EDIT)'!F10</f>
        <v>SMI/SED DY3Q1</v>
      </c>
      <c r="G80" s="140" t="s">
        <v>427</v>
      </c>
      <c r="H80" s="141" t="str">
        <f>'SUD reporting logic (NO EDIT)'!V55</f>
        <v>SUD DY8Q1</v>
      </c>
      <c r="I80" s="141" t="str">
        <f>'SMI reporting logic (NO EDIT)'!W55</f>
        <v>SMI/SED DY3Q1</v>
      </c>
      <c r="J80" s="311" t="s">
        <v>59</v>
      </c>
      <c r="K80" s="312"/>
      <c r="L80" s="314"/>
    </row>
    <row r="81" spans="1:12" ht="95.1" customHeight="1" thickBot="1" x14ac:dyDescent="0.35">
      <c r="A81" s="265" t="s">
        <v>2125</v>
      </c>
      <c r="B81" s="265" t="s">
        <v>2125</v>
      </c>
      <c r="C81" s="265" t="s">
        <v>2125</v>
      </c>
      <c r="D81" s="265" t="s">
        <v>2125</v>
      </c>
      <c r="E81" s="265" t="s">
        <v>2125</v>
      </c>
      <c r="F81" s="266" t="s">
        <v>2125</v>
      </c>
      <c r="G81" s="142" t="s">
        <v>291</v>
      </c>
      <c r="H81" s="143" t="str">
        <f>'SUD reporting logic (NO EDIT)'!V56</f>
        <v>SUD DY8Q1</v>
      </c>
      <c r="I81" s="143" t="str">
        <f>'SMI reporting logic (NO EDIT)'!W56</f>
        <v>SMI/SED DY3Q1</v>
      </c>
      <c r="J81" s="144" t="s">
        <v>428</v>
      </c>
      <c r="K81" s="253" t="s">
        <v>2108</v>
      </c>
      <c r="L81" s="255" t="s">
        <v>429</v>
      </c>
    </row>
    <row r="82" spans="1:12" ht="28.2" thickBot="1" x14ac:dyDescent="0.35">
      <c r="A82" s="265" t="s">
        <v>2125</v>
      </c>
      <c r="B82" s="265" t="s">
        <v>2125</v>
      </c>
      <c r="C82" s="265" t="s">
        <v>2125</v>
      </c>
      <c r="D82" s="265" t="s">
        <v>2125</v>
      </c>
      <c r="E82" s="265" t="s">
        <v>2125</v>
      </c>
      <c r="F82" s="266" t="s">
        <v>2125</v>
      </c>
      <c r="G82" s="142" t="s">
        <v>54</v>
      </c>
      <c r="H82" s="143" t="str">
        <f>'SUD reporting logic (NO EDIT)'!V57</f>
        <v>SUD DY7Q4</v>
      </c>
      <c r="I82" s="143" t="str">
        <f>'SMI reporting logic (NO EDIT)'!W57</f>
        <v>SMI/SED DY2Q4</v>
      </c>
      <c r="J82" s="144" t="s">
        <v>431</v>
      </c>
      <c r="K82" s="145" t="s">
        <v>242</v>
      </c>
      <c r="L82" s="146" t="s">
        <v>441</v>
      </c>
    </row>
    <row r="83" spans="1:12" ht="15" thickBot="1" x14ac:dyDescent="0.35">
      <c r="A83" s="265" t="s">
        <v>2125</v>
      </c>
      <c r="B83" s="265" t="s">
        <v>2125</v>
      </c>
      <c r="C83" s="265" t="s">
        <v>2125</v>
      </c>
      <c r="D83" s="265" t="s">
        <v>2125</v>
      </c>
      <c r="E83" s="265" t="s">
        <v>2125</v>
      </c>
      <c r="F83" s="266" t="s">
        <v>2125</v>
      </c>
      <c r="G83" s="142" t="s">
        <v>430</v>
      </c>
      <c r="H83" s="143">
        <f>'SUD reporting logic (NO EDIT)'!V58</f>
        <v>0</v>
      </c>
      <c r="I83" s="143" t="str">
        <f>'SMI reporting logic (NO EDIT)'!W58</f>
        <v/>
      </c>
      <c r="J83" s="252" t="s">
        <v>59</v>
      </c>
      <c r="K83" s="256"/>
      <c r="L83" s="271"/>
    </row>
    <row r="84" spans="1:12" ht="28.2" thickBot="1" x14ac:dyDescent="0.35">
      <c r="A84" s="265" t="s">
        <v>2125</v>
      </c>
      <c r="B84" s="265" t="s">
        <v>2125</v>
      </c>
      <c r="C84" s="265" t="s">
        <v>2125</v>
      </c>
      <c r="D84" s="265" t="s">
        <v>2125</v>
      </c>
      <c r="E84" s="265" t="s">
        <v>2125</v>
      </c>
      <c r="F84" s="266" t="s">
        <v>2125</v>
      </c>
      <c r="G84" s="142" t="s">
        <v>104</v>
      </c>
      <c r="H84" s="143" t="str">
        <f>'SUD reporting logic (NO EDIT)'!V59</f>
        <v/>
      </c>
      <c r="I84" s="143" t="str">
        <f>'SMI reporting logic (NO EDIT)'!W59</f>
        <v/>
      </c>
      <c r="J84" s="144" t="s">
        <v>59</v>
      </c>
      <c r="K84" s="145"/>
      <c r="L84" s="146"/>
    </row>
    <row r="85" spans="1:12" ht="27.6" x14ac:dyDescent="0.3">
      <c r="A85" s="265" t="s">
        <v>2125</v>
      </c>
      <c r="B85" s="265" t="s">
        <v>2125</v>
      </c>
      <c r="C85" s="265" t="s">
        <v>2125</v>
      </c>
      <c r="D85" s="265" t="s">
        <v>2125</v>
      </c>
      <c r="E85" s="265" t="s">
        <v>2125</v>
      </c>
      <c r="F85" s="266" t="s">
        <v>2125</v>
      </c>
      <c r="G85" s="142" t="s">
        <v>71</v>
      </c>
      <c r="H85" s="143" t="str">
        <f>'SUD reporting logic (NO EDIT)'!V60</f>
        <v>DY7</v>
      </c>
      <c r="I85" s="143" t="str">
        <f>'SMI reporting logic (NO EDIT)'!W60</f>
        <v>DY2</v>
      </c>
      <c r="J85" s="144" t="s">
        <v>431</v>
      </c>
      <c r="K85" s="145" t="s">
        <v>242</v>
      </c>
      <c r="L85" s="146" t="s">
        <v>429</v>
      </c>
    </row>
    <row r="86" spans="1:12" ht="15" thickBot="1" x14ac:dyDescent="0.35">
      <c r="A86" s="295">
        <f>IF(A80="","",EDATE(A80,3))</f>
        <v>45383</v>
      </c>
      <c r="B86" s="295">
        <f>IF(B80="","",(EDATE(A86,3))-1)</f>
        <v>45473</v>
      </c>
      <c r="C86" s="295">
        <f>IF(C80="","",IF(RIGHT(D86,1)="4",(B86+90),(B86+60)))</f>
        <v>45533</v>
      </c>
      <c r="D86" s="296" t="str">
        <f>'DEMO reporting logic (NO EDIT)'!F11</f>
        <v>DY29Q2</v>
      </c>
      <c r="E86" s="296" t="str">
        <f>'SUD reporting logic (NO EDIT)'!F11</f>
        <v>SUD DY8Q2</v>
      </c>
      <c r="F86" s="297" t="str">
        <f>'SMI reporting logic (NO EDIT)'!F11</f>
        <v>SMI/SED DY3Q2</v>
      </c>
      <c r="G86" s="140" t="s">
        <v>427</v>
      </c>
      <c r="H86" s="141" t="str">
        <f>'SUD reporting logic (NO EDIT)'!V61</f>
        <v>SUD DY8Q2</v>
      </c>
      <c r="I86" s="141" t="str">
        <f>'SMI reporting logic (NO EDIT)'!W61</f>
        <v>SMI/SED DY3Q2</v>
      </c>
      <c r="J86" s="311" t="s">
        <v>59</v>
      </c>
      <c r="K86" s="312"/>
      <c r="L86" s="314"/>
    </row>
    <row r="87" spans="1:12" ht="95.1" customHeight="1" thickBot="1" x14ac:dyDescent="0.35">
      <c r="A87" s="265" t="s">
        <v>2125</v>
      </c>
      <c r="B87" s="265" t="s">
        <v>2125</v>
      </c>
      <c r="C87" s="265" t="s">
        <v>2125</v>
      </c>
      <c r="D87" s="265" t="s">
        <v>2125</v>
      </c>
      <c r="E87" s="265" t="s">
        <v>2125</v>
      </c>
      <c r="F87" s="266" t="s">
        <v>2125</v>
      </c>
      <c r="G87" s="142" t="s">
        <v>291</v>
      </c>
      <c r="H87" s="143" t="str">
        <f>'SUD reporting logic (NO EDIT)'!V62</f>
        <v>SUD DY8Q2</v>
      </c>
      <c r="I87" s="143" t="str">
        <f>'SMI reporting logic (NO EDIT)'!W62</f>
        <v>SMI/SED DY3Q2</v>
      </c>
      <c r="J87" s="144" t="s">
        <v>428</v>
      </c>
      <c r="K87" s="256" t="s">
        <v>2108</v>
      </c>
      <c r="L87" s="257" t="s">
        <v>429</v>
      </c>
    </row>
    <row r="88" spans="1:12" ht="28.2" thickBot="1" x14ac:dyDescent="0.35">
      <c r="A88" s="265" t="s">
        <v>2125</v>
      </c>
      <c r="B88" s="265" t="s">
        <v>2125</v>
      </c>
      <c r="C88" s="265" t="s">
        <v>2125</v>
      </c>
      <c r="D88" s="265" t="s">
        <v>2125</v>
      </c>
      <c r="E88" s="265" t="s">
        <v>2125</v>
      </c>
      <c r="F88" s="266" t="s">
        <v>2125</v>
      </c>
      <c r="G88" s="142" t="s">
        <v>54</v>
      </c>
      <c r="H88" s="143" t="str">
        <f>'SUD reporting logic (NO EDIT)'!V63</f>
        <v>SUD DY8Q1</v>
      </c>
      <c r="I88" s="143" t="str">
        <f>'SMI reporting logic (NO EDIT)'!W63</f>
        <v>SMI/SED DY3Q1</v>
      </c>
      <c r="J88" s="144" t="s">
        <v>431</v>
      </c>
      <c r="K88" s="145" t="s">
        <v>242</v>
      </c>
      <c r="L88" s="146" t="s">
        <v>442</v>
      </c>
    </row>
    <row r="89" spans="1:12" ht="15" thickBot="1" x14ac:dyDescent="0.35">
      <c r="A89" s="265" t="s">
        <v>2125</v>
      </c>
      <c r="B89" s="265" t="s">
        <v>2125</v>
      </c>
      <c r="C89" s="265" t="s">
        <v>2125</v>
      </c>
      <c r="D89" s="265" t="s">
        <v>2125</v>
      </c>
      <c r="E89" s="265" t="s">
        <v>2125</v>
      </c>
      <c r="F89" s="266" t="s">
        <v>2125</v>
      </c>
      <c r="G89" s="142" t="s">
        <v>430</v>
      </c>
      <c r="H89" s="143">
        <f>'SUD reporting logic (NO EDIT)'!V64</f>
        <v>0</v>
      </c>
      <c r="I89" s="143" t="str">
        <f>'SMI reporting logic (NO EDIT)'!W64</f>
        <v/>
      </c>
      <c r="J89" s="144" t="s">
        <v>59</v>
      </c>
      <c r="K89" s="145"/>
      <c r="L89" s="146"/>
    </row>
    <row r="90" spans="1:12" ht="28.2" thickBot="1" x14ac:dyDescent="0.35">
      <c r="A90" s="265" t="s">
        <v>2125</v>
      </c>
      <c r="B90" s="265" t="s">
        <v>2125</v>
      </c>
      <c r="C90" s="265" t="s">
        <v>2125</v>
      </c>
      <c r="D90" s="265" t="s">
        <v>2125</v>
      </c>
      <c r="E90" s="265" t="s">
        <v>2125</v>
      </c>
      <c r="F90" s="266" t="s">
        <v>2125</v>
      </c>
      <c r="G90" s="142" t="s">
        <v>104</v>
      </c>
      <c r="H90" s="143" t="str">
        <f>'SUD reporting logic (NO EDIT)'!V65</f>
        <v/>
      </c>
      <c r="I90" s="143" t="str">
        <f>'SMI reporting logic (NO EDIT)'!W65</f>
        <v/>
      </c>
      <c r="J90" s="144" t="s">
        <v>59</v>
      </c>
      <c r="K90" s="145"/>
      <c r="L90" s="146"/>
    </row>
    <row r="91" spans="1:12" ht="27.6" x14ac:dyDescent="0.3">
      <c r="A91" s="265" t="s">
        <v>2125</v>
      </c>
      <c r="B91" s="265" t="s">
        <v>2125</v>
      </c>
      <c r="C91" s="265" t="s">
        <v>2125</v>
      </c>
      <c r="D91" s="298" t="s">
        <v>2125</v>
      </c>
      <c r="E91" s="298" t="s">
        <v>2125</v>
      </c>
      <c r="F91" s="299" t="s">
        <v>2125</v>
      </c>
      <c r="G91" s="142" t="s">
        <v>71</v>
      </c>
      <c r="H91" s="143" t="str">
        <f>'SUD reporting logic (NO EDIT)'!V66</f>
        <v/>
      </c>
      <c r="I91" s="143" t="str">
        <f>'SMI reporting logic (NO EDIT)'!W66</f>
        <v/>
      </c>
      <c r="J91" s="144" t="s">
        <v>431</v>
      </c>
      <c r="K91" s="145" t="s">
        <v>242</v>
      </c>
      <c r="L91" s="146" t="s">
        <v>443</v>
      </c>
    </row>
    <row r="92" spans="1:12" ht="15" thickBot="1" x14ac:dyDescent="0.35">
      <c r="A92" s="295">
        <f>IF(A86="","",EDATE(A86,3))</f>
        <v>45474</v>
      </c>
      <c r="B92" s="295">
        <f>IF(B86="","",(EDATE(A92,3))-1)</f>
        <v>45565</v>
      </c>
      <c r="C92" s="295">
        <f>IF(C86="","",IF(RIGHT(D92,1)="4",(B92+90),(B92+60)))</f>
        <v>45625</v>
      </c>
      <c r="D92" s="300" t="str">
        <f>'DEMO reporting logic (NO EDIT)'!F12</f>
        <v>DY29Q3</v>
      </c>
      <c r="E92" s="300" t="str">
        <f>'SUD reporting logic (NO EDIT)'!F12</f>
        <v>SUD DY8Q3</v>
      </c>
      <c r="F92" s="301" t="str">
        <f>'SMI reporting logic (NO EDIT)'!F12</f>
        <v>SMI/SED DY3Q3</v>
      </c>
      <c r="G92" s="140" t="s">
        <v>427</v>
      </c>
      <c r="H92" s="141" t="str">
        <f>'SUD reporting logic (NO EDIT)'!V67</f>
        <v>SUD DY8Q3</v>
      </c>
      <c r="I92" s="141" t="str">
        <f>'SMI reporting logic (NO EDIT)'!W67</f>
        <v>SMI/SED DY3Q3</v>
      </c>
      <c r="J92" s="311" t="s">
        <v>59</v>
      </c>
      <c r="K92" s="312"/>
      <c r="L92" s="314"/>
    </row>
    <row r="93" spans="1:12" ht="95.1" customHeight="1" thickBot="1" x14ac:dyDescent="0.35">
      <c r="A93" s="265" t="s">
        <v>2125</v>
      </c>
      <c r="B93" s="265" t="s">
        <v>2125</v>
      </c>
      <c r="C93" s="265" t="s">
        <v>2125</v>
      </c>
      <c r="D93" s="265" t="s">
        <v>2125</v>
      </c>
      <c r="E93" s="265" t="s">
        <v>2125</v>
      </c>
      <c r="F93" s="266" t="s">
        <v>2125</v>
      </c>
      <c r="G93" s="142" t="s">
        <v>291</v>
      </c>
      <c r="H93" s="143" t="str">
        <f>'SUD reporting logic (NO EDIT)'!V68</f>
        <v>SUD DY8Q3</v>
      </c>
      <c r="I93" s="143" t="str">
        <f>'SMI reporting logic (NO EDIT)'!W68</f>
        <v>SMI/SED DY3Q3</v>
      </c>
      <c r="J93" s="144" t="s">
        <v>428</v>
      </c>
      <c r="K93" s="256" t="s">
        <v>2108</v>
      </c>
      <c r="L93" s="257" t="s">
        <v>429</v>
      </c>
    </row>
    <row r="94" spans="1:12" ht="28.2" thickBot="1" x14ac:dyDescent="0.35">
      <c r="A94" s="265" t="s">
        <v>2125</v>
      </c>
      <c r="B94" s="265" t="s">
        <v>2125</v>
      </c>
      <c r="C94" s="265" t="s">
        <v>2125</v>
      </c>
      <c r="D94" s="265" t="s">
        <v>2125</v>
      </c>
      <c r="E94" s="265" t="s">
        <v>2125</v>
      </c>
      <c r="F94" s="266" t="s">
        <v>2125</v>
      </c>
      <c r="G94" s="142" t="s">
        <v>54</v>
      </c>
      <c r="H94" s="143" t="str">
        <f>'SUD reporting logic (NO EDIT)'!V69</f>
        <v>SUD DY8Q2</v>
      </c>
      <c r="I94" s="143" t="str">
        <f>'SMI reporting logic (NO EDIT)'!W69</f>
        <v>SMI/SED DY3Q2</v>
      </c>
      <c r="J94" s="144" t="s">
        <v>431</v>
      </c>
      <c r="K94" s="145" t="s">
        <v>242</v>
      </c>
      <c r="L94" s="146" t="s">
        <v>444</v>
      </c>
    </row>
    <row r="95" spans="1:12" ht="15" thickBot="1" x14ac:dyDescent="0.35">
      <c r="A95" s="265" t="s">
        <v>2125</v>
      </c>
      <c r="B95" s="265" t="s">
        <v>2125</v>
      </c>
      <c r="C95" s="265" t="s">
        <v>2125</v>
      </c>
      <c r="D95" s="265" t="s">
        <v>2125</v>
      </c>
      <c r="E95" s="265" t="s">
        <v>2125</v>
      </c>
      <c r="F95" s="266" t="s">
        <v>2125</v>
      </c>
      <c r="G95" s="142" t="s">
        <v>430</v>
      </c>
      <c r="H95" s="143">
        <f>'SUD reporting logic (NO EDIT)'!V70</f>
        <v>0</v>
      </c>
      <c r="I95" s="143" t="str">
        <f>'SMI reporting logic (NO EDIT)'!W70</f>
        <v/>
      </c>
      <c r="J95" s="144" t="s">
        <v>59</v>
      </c>
      <c r="K95" s="145"/>
      <c r="L95" s="146"/>
    </row>
    <row r="96" spans="1:12" ht="28.2" thickBot="1" x14ac:dyDescent="0.35">
      <c r="A96" s="265" t="s">
        <v>2125</v>
      </c>
      <c r="B96" s="265" t="s">
        <v>2125</v>
      </c>
      <c r="C96" s="265" t="s">
        <v>2125</v>
      </c>
      <c r="D96" s="265" t="s">
        <v>2125</v>
      </c>
      <c r="E96" s="265" t="s">
        <v>2125</v>
      </c>
      <c r="F96" s="266" t="s">
        <v>2125</v>
      </c>
      <c r="G96" s="142" t="s">
        <v>104</v>
      </c>
      <c r="H96" s="143" t="str">
        <f>'SUD reporting logic (NO EDIT)'!V71</f>
        <v>CY2023</v>
      </c>
      <c r="I96" s="143" t="str">
        <f>'SMI reporting logic (NO EDIT)'!W71</f>
        <v>CY2023</v>
      </c>
      <c r="J96" s="144" t="s">
        <v>59</v>
      </c>
      <c r="K96" s="145"/>
      <c r="L96" s="146"/>
    </row>
    <row r="97" spans="1:12" x14ac:dyDescent="0.3">
      <c r="A97" s="265" t="s">
        <v>2125</v>
      </c>
      <c r="B97" s="265" t="s">
        <v>2125</v>
      </c>
      <c r="C97" s="265" t="s">
        <v>2125</v>
      </c>
      <c r="D97" s="265" t="s">
        <v>2125</v>
      </c>
      <c r="E97" s="265" t="s">
        <v>2125</v>
      </c>
      <c r="F97" s="266" t="s">
        <v>2125</v>
      </c>
      <c r="G97" s="142" t="s">
        <v>71</v>
      </c>
      <c r="H97" s="143" t="str">
        <f>'SUD reporting logic (NO EDIT)'!V72</f>
        <v/>
      </c>
      <c r="I97" s="143" t="str">
        <f>'SMI reporting logic (NO EDIT)'!W72</f>
        <v/>
      </c>
      <c r="J97" s="144" t="s">
        <v>59</v>
      </c>
      <c r="K97" s="145"/>
      <c r="L97" s="146"/>
    </row>
    <row r="98" spans="1:12" ht="15" thickBot="1" x14ac:dyDescent="0.35">
      <c r="A98" s="295">
        <f>IF(A92="","",EDATE(A92,3))</f>
        <v>45566</v>
      </c>
      <c r="B98" s="295">
        <f>IF(B92="","",(EDATE(A98,3))-1)</f>
        <v>45657</v>
      </c>
      <c r="C98" s="295">
        <f>IF(C92="","",IF(RIGHT(D98,1)="4",(B98+90),(B98+60)))</f>
        <v>45747</v>
      </c>
      <c r="D98" s="296" t="str">
        <f>'DEMO reporting logic (NO EDIT)'!F13</f>
        <v>DY29Q4</v>
      </c>
      <c r="E98" s="296" t="str">
        <f>'SUD reporting logic (NO EDIT)'!F13</f>
        <v>SUD DY8Q4</v>
      </c>
      <c r="F98" s="297" t="str">
        <f>'SMI reporting logic (NO EDIT)'!F13</f>
        <v>SMI/SED DY3Q4</v>
      </c>
      <c r="G98" s="150" t="s">
        <v>427</v>
      </c>
      <c r="H98" s="141" t="str">
        <f>'SUD reporting logic (NO EDIT)'!V73</f>
        <v>SUD DY8Q4</v>
      </c>
      <c r="I98" s="141" t="str">
        <f>'SMI reporting logic (NO EDIT)'!W73</f>
        <v>SMI/SED DY3Q4</v>
      </c>
      <c r="J98" s="311" t="s">
        <v>59</v>
      </c>
      <c r="K98" s="312"/>
      <c r="L98" s="315"/>
    </row>
    <row r="99" spans="1:12" ht="95.1" customHeight="1" thickBot="1" x14ac:dyDescent="0.35">
      <c r="A99" s="265" t="s">
        <v>2125</v>
      </c>
      <c r="B99" s="265" t="s">
        <v>2125</v>
      </c>
      <c r="C99" s="265" t="s">
        <v>2125</v>
      </c>
      <c r="D99" s="265" t="s">
        <v>2125</v>
      </c>
      <c r="E99" s="265" t="s">
        <v>2125</v>
      </c>
      <c r="F99" s="266" t="s">
        <v>2125</v>
      </c>
      <c r="G99" s="151" t="s">
        <v>291</v>
      </c>
      <c r="H99" s="143" t="str">
        <f>'SUD reporting logic (NO EDIT)'!V74</f>
        <v>SUD DY8Q4</v>
      </c>
      <c r="I99" s="143" t="str">
        <f>'SMI reporting logic (NO EDIT)'!W74</f>
        <v>SMI/SED DY3Q4</v>
      </c>
      <c r="J99" s="144" t="s">
        <v>428</v>
      </c>
      <c r="K99" s="256" t="s">
        <v>2108</v>
      </c>
      <c r="L99" s="146" t="s">
        <v>445</v>
      </c>
    </row>
    <row r="100" spans="1:12" ht="28.2" thickBot="1" x14ac:dyDescent="0.35">
      <c r="A100" s="265" t="s">
        <v>2125</v>
      </c>
      <c r="B100" s="265" t="s">
        <v>2125</v>
      </c>
      <c r="C100" s="265" t="s">
        <v>2125</v>
      </c>
      <c r="D100" s="265" t="s">
        <v>2125</v>
      </c>
      <c r="E100" s="265" t="s">
        <v>2125</v>
      </c>
      <c r="F100" s="266" t="s">
        <v>2125</v>
      </c>
      <c r="G100" s="151" t="s">
        <v>54</v>
      </c>
      <c r="H100" s="143" t="str">
        <f>'SUD reporting logic (NO EDIT)'!V75</f>
        <v>SUD DY8Q3</v>
      </c>
      <c r="I100" s="143" t="str">
        <f>'SMI reporting logic (NO EDIT)'!W75</f>
        <v>SMI/SED DY3Q3</v>
      </c>
      <c r="J100" s="144" t="s">
        <v>431</v>
      </c>
      <c r="K100" s="145" t="s">
        <v>242</v>
      </c>
      <c r="L100" s="146" t="s">
        <v>446</v>
      </c>
    </row>
    <row r="101" spans="1:12" ht="15" thickBot="1" x14ac:dyDescent="0.35">
      <c r="A101" s="265" t="s">
        <v>2125</v>
      </c>
      <c r="B101" s="265" t="s">
        <v>2125</v>
      </c>
      <c r="C101" s="265" t="s">
        <v>2125</v>
      </c>
      <c r="D101" s="265" t="s">
        <v>2125</v>
      </c>
      <c r="E101" s="265" t="s">
        <v>2125</v>
      </c>
      <c r="F101" s="266" t="s">
        <v>2125</v>
      </c>
      <c r="G101" s="142" t="s">
        <v>430</v>
      </c>
      <c r="H101" s="143">
        <f>'SUD reporting logic (NO EDIT)'!V76</f>
        <v>0</v>
      </c>
      <c r="I101" s="143" t="str">
        <f>'SMI reporting logic (NO EDIT)'!W76</f>
        <v>AA3</v>
      </c>
      <c r="J101" s="252" t="s">
        <v>59</v>
      </c>
      <c r="K101" s="256"/>
      <c r="L101" s="271"/>
    </row>
    <row r="102" spans="1:12" ht="28.2" thickBot="1" x14ac:dyDescent="0.35">
      <c r="A102" s="265" t="s">
        <v>2125</v>
      </c>
      <c r="B102" s="265" t="s">
        <v>2125</v>
      </c>
      <c r="C102" s="265" t="s">
        <v>2125</v>
      </c>
      <c r="D102" s="265" t="s">
        <v>2125</v>
      </c>
      <c r="E102" s="265" t="s">
        <v>2125</v>
      </c>
      <c r="F102" s="266" t="s">
        <v>2125</v>
      </c>
      <c r="G102" s="151" t="s">
        <v>104</v>
      </c>
      <c r="H102" s="143" t="str">
        <f>'SUD reporting logic (NO EDIT)'!V77</f>
        <v/>
      </c>
      <c r="I102" s="143" t="str">
        <f>'SMI reporting logic (NO EDIT)'!W77</f>
        <v/>
      </c>
      <c r="J102" s="144" t="s">
        <v>59</v>
      </c>
      <c r="K102" s="145"/>
      <c r="L102" s="146"/>
    </row>
    <row r="103" spans="1:12" x14ac:dyDescent="0.3">
      <c r="A103" s="265" t="s">
        <v>2125</v>
      </c>
      <c r="B103" s="298" t="s">
        <v>2125</v>
      </c>
      <c r="C103" s="298" t="s">
        <v>2125</v>
      </c>
      <c r="D103" s="299" t="s">
        <v>2125</v>
      </c>
      <c r="E103" s="299" t="s">
        <v>2125</v>
      </c>
      <c r="F103" s="305" t="s">
        <v>2125</v>
      </c>
      <c r="G103" s="151" t="s">
        <v>71</v>
      </c>
      <c r="H103" s="157" t="str">
        <f>'SUD reporting logic (NO EDIT)'!V78</f>
        <v/>
      </c>
      <c r="I103" s="157" t="str">
        <f>'SMI reporting logic (NO EDIT)'!W78</f>
        <v/>
      </c>
      <c r="J103" s="144" t="s">
        <v>59</v>
      </c>
      <c r="K103" s="145"/>
      <c r="L103" s="146"/>
    </row>
    <row r="104" spans="1:12" ht="15" thickBot="1" x14ac:dyDescent="0.35">
      <c r="A104" s="295">
        <f>IF(A98="","",EDATE(A98,3))</f>
        <v>45658</v>
      </c>
      <c r="B104" s="306">
        <f>IF(B98="","",(EDATE(A104,3))-1)</f>
        <v>45747</v>
      </c>
      <c r="C104" s="306">
        <f>IF(C98="","",IF(RIGHT(D104,1)="4",(B104+90),(B104+60)))</f>
        <v>45807</v>
      </c>
      <c r="D104" s="300" t="str">
        <f>'DEMO reporting logic (NO EDIT)'!F14</f>
        <v>DY30Q1</v>
      </c>
      <c r="E104" s="300" t="str">
        <f>'SUD reporting logic (NO EDIT)'!F14</f>
        <v>SUD DY9Q1</v>
      </c>
      <c r="F104" s="297" t="str">
        <f>'SMI reporting logic (NO EDIT)'!F14</f>
        <v>SMI/SED DY4Q1</v>
      </c>
      <c r="G104" s="43" t="s">
        <v>427</v>
      </c>
      <c r="H104" s="156" t="str">
        <f>'SUD reporting logic (NO EDIT)'!V79</f>
        <v>SUD DY9Q1</v>
      </c>
      <c r="I104" s="156" t="str">
        <f>'SMI reporting logic (NO EDIT)'!W79</f>
        <v>SMI/SED DY4Q1</v>
      </c>
      <c r="J104" s="311" t="s">
        <v>59</v>
      </c>
      <c r="K104" s="312"/>
      <c r="L104" s="314"/>
    </row>
    <row r="105" spans="1:12" ht="95.1" customHeight="1" thickBot="1" x14ac:dyDescent="0.35">
      <c r="A105" s="302" t="s">
        <v>2125</v>
      </c>
      <c r="B105" s="302" t="s">
        <v>2125</v>
      </c>
      <c r="C105" s="302" t="s">
        <v>2125</v>
      </c>
      <c r="D105" s="302" t="s">
        <v>2125</v>
      </c>
      <c r="E105" s="302" t="s">
        <v>2125</v>
      </c>
      <c r="F105" s="303" t="s">
        <v>2125</v>
      </c>
      <c r="G105" s="153" t="s">
        <v>291</v>
      </c>
      <c r="H105" s="154" t="str">
        <f>'SUD reporting logic (NO EDIT)'!V80</f>
        <v>SUD DY9Q1</v>
      </c>
      <c r="I105" s="154" t="str">
        <f>'SMI reporting logic (NO EDIT)'!W80</f>
        <v>SMI/SED DY4Q1</v>
      </c>
      <c r="J105" s="144" t="s">
        <v>428</v>
      </c>
      <c r="K105" s="256" t="s">
        <v>2108</v>
      </c>
      <c r="L105" s="257" t="s">
        <v>429</v>
      </c>
    </row>
    <row r="106" spans="1:12" ht="28.2" thickBot="1" x14ac:dyDescent="0.35">
      <c r="A106" s="302" t="s">
        <v>2125</v>
      </c>
      <c r="B106" s="302" t="s">
        <v>2125</v>
      </c>
      <c r="C106" s="302" t="s">
        <v>2125</v>
      </c>
      <c r="D106" s="302" t="s">
        <v>2125</v>
      </c>
      <c r="E106" s="302" t="s">
        <v>2125</v>
      </c>
      <c r="F106" s="303" t="s">
        <v>2125</v>
      </c>
      <c r="G106" s="153" t="s">
        <v>54</v>
      </c>
      <c r="H106" s="154" t="str">
        <f>'SUD reporting logic (NO EDIT)'!V81</f>
        <v>SUD DY8Q4</v>
      </c>
      <c r="I106" s="154" t="str">
        <f>'SMI reporting logic (NO EDIT)'!W81</f>
        <v>SMI/SED DY3Q4</v>
      </c>
      <c r="J106" s="144" t="s">
        <v>431</v>
      </c>
      <c r="K106" s="145" t="s">
        <v>242</v>
      </c>
      <c r="L106" s="146" t="s">
        <v>447</v>
      </c>
    </row>
    <row r="107" spans="1:12" ht="15" thickBot="1" x14ac:dyDescent="0.35">
      <c r="A107" s="302" t="s">
        <v>2125</v>
      </c>
      <c r="B107" s="302" t="s">
        <v>2125</v>
      </c>
      <c r="C107" s="302" t="s">
        <v>2125</v>
      </c>
      <c r="D107" s="302" t="s">
        <v>2125</v>
      </c>
      <c r="E107" s="302" t="s">
        <v>2125</v>
      </c>
      <c r="F107" s="303" t="s">
        <v>2125</v>
      </c>
      <c r="G107" s="153" t="s">
        <v>430</v>
      </c>
      <c r="H107" s="154">
        <f>'SUD reporting logic (NO EDIT)'!V82</f>
        <v>0</v>
      </c>
      <c r="I107" s="154" t="str">
        <f>'SMI reporting logic (NO EDIT)'!W82</f>
        <v/>
      </c>
      <c r="J107" s="272" t="s">
        <v>59</v>
      </c>
      <c r="K107" s="273"/>
      <c r="L107" s="274"/>
    </row>
    <row r="108" spans="1:12" ht="28.2" thickBot="1" x14ac:dyDescent="0.35">
      <c r="A108" s="302" t="s">
        <v>2125</v>
      </c>
      <c r="B108" s="302" t="s">
        <v>2125</v>
      </c>
      <c r="C108" s="302" t="s">
        <v>2125</v>
      </c>
      <c r="D108" s="302" t="s">
        <v>2125</v>
      </c>
      <c r="E108" s="302" t="s">
        <v>2125</v>
      </c>
      <c r="F108" s="303" t="s">
        <v>2125</v>
      </c>
      <c r="G108" s="153" t="s">
        <v>104</v>
      </c>
      <c r="H108" s="154" t="str">
        <f>'SUD reporting logic (NO EDIT)'!V83</f>
        <v/>
      </c>
      <c r="I108" s="154" t="str">
        <f>'SMI reporting logic (NO EDIT)'!W83</f>
        <v/>
      </c>
      <c r="J108" s="144" t="s">
        <v>59</v>
      </c>
      <c r="K108" s="145"/>
      <c r="L108" s="146"/>
    </row>
    <row r="109" spans="1:12" ht="27.6" x14ac:dyDescent="0.3">
      <c r="A109" s="302" t="s">
        <v>2125</v>
      </c>
      <c r="B109" s="302" t="s">
        <v>2125</v>
      </c>
      <c r="C109" s="302" t="s">
        <v>2125</v>
      </c>
      <c r="D109" s="302" t="s">
        <v>2125</v>
      </c>
      <c r="E109" s="302" t="s">
        <v>2125</v>
      </c>
      <c r="F109" s="303" t="s">
        <v>2125</v>
      </c>
      <c r="G109" s="153" t="s">
        <v>71</v>
      </c>
      <c r="H109" s="154" t="str">
        <f>'SUD reporting logic (NO EDIT)'!V84</f>
        <v>DY8</v>
      </c>
      <c r="I109" s="154" t="str">
        <f>'SMI reporting logic (NO EDIT)'!W84</f>
        <v>DY3</v>
      </c>
      <c r="J109" s="144" t="s">
        <v>431</v>
      </c>
      <c r="K109" s="145" t="s">
        <v>242</v>
      </c>
      <c r="L109" s="146" t="s">
        <v>429</v>
      </c>
    </row>
    <row r="110" spans="1:12" ht="15" thickBot="1" x14ac:dyDescent="0.35">
      <c r="A110" s="295">
        <f>IF(A104="","",EDATE(A104,3))</f>
        <v>45748</v>
      </c>
      <c r="B110" s="295">
        <f>IF(B104="","",(EDATE(A110,3))-1)</f>
        <v>45838</v>
      </c>
      <c r="C110" s="295">
        <f>IF(C104="","",IF(RIGHT(D110,1)="4",(B110+90),(B110+60)))</f>
        <v>45898</v>
      </c>
      <c r="D110" s="296" t="str">
        <f>'DEMO reporting logic (NO EDIT)'!F15</f>
        <v>DY30Q2</v>
      </c>
      <c r="E110" s="296" t="str">
        <f>'SUD reporting logic (NO EDIT)'!F15</f>
        <v>SUD DY9Q2</v>
      </c>
      <c r="F110" s="297" t="str">
        <f>'SMI reporting logic (NO EDIT)'!F15</f>
        <v>SMI/SED DY4Q2</v>
      </c>
      <c r="G110" s="43" t="s">
        <v>427</v>
      </c>
      <c r="H110" s="152" t="str">
        <f>'SUD reporting logic (NO EDIT)'!V85</f>
        <v>SUD DY9Q2</v>
      </c>
      <c r="I110" s="152" t="str">
        <f>'SMI reporting logic (NO EDIT)'!W85</f>
        <v>SMI/SED DY4Q2</v>
      </c>
      <c r="J110" s="311" t="s">
        <v>59</v>
      </c>
      <c r="K110" s="312"/>
      <c r="L110" s="314"/>
    </row>
    <row r="111" spans="1:12" ht="95.1" customHeight="1" thickBot="1" x14ac:dyDescent="0.35">
      <c r="A111" s="302" t="s">
        <v>2125</v>
      </c>
      <c r="B111" s="302" t="s">
        <v>2125</v>
      </c>
      <c r="C111" s="302" t="s">
        <v>2125</v>
      </c>
      <c r="D111" s="302" t="s">
        <v>2125</v>
      </c>
      <c r="E111" s="302" t="s">
        <v>2125</v>
      </c>
      <c r="F111" s="303" t="s">
        <v>2125</v>
      </c>
      <c r="G111" s="153" t="s">
        <v>291</v>
      </c>
      <c r="H111" s="154" t="str">
        <f>'SUD reporting logic (NO EDIT)'!V86</f>
        <v>SUD DY9Q2</v>
      </c>
      <c r="I111" s="154" t="str">
        <f>'SMI reporting logic (NO EDIT)'!W86</f>
        <v>SMI/SED DY4Q2</v>
      </c>
      <c r="J111" s="144" t="s">
        <v>428</v>
      </c>
      <c r="K111" s="253" t="s">
        <v>2108</v>
      </c>
      <c r="L111" s="255" t="s">
        <v>429</v>
      </c>
    </row>
    <row r="112" spans="1:12" ht="28.2" thickBot="1" x14ac:dyDescent="0.35">
      <c r="A112" s="302" t="s">
        <v>2125</v>
      </c>
      <c r="B112" s="302" t="s">
        <v>2125</v>
      </c>
      <c r="C112" s="302" t="s">
        <v>2125</v>
      </c>
      <c r="D112" s="302" t="s">
        <v>2125</v>
      </c>
      <c r="E112" s="302" t="s">
        <v>2125</v>
      </c>
      <c r="F112" s="303" t="s">
        <v>2125</v>
      </c>
      <c r="G112" s="153" t="s">
        <v>54</v>
      </c>
      <c r="H112" s="154" t="str">
        <f>'SUD reporting logic (NO EDIT)'!V87</f>
        <v>SUD DY9Q1</v>
      </c>
      <c r="I112" s="154" t="str">
        <f>'SMI reporting logic (NO EDIT)'!W87</f>
        <v>SMI/SED DY4Q1</v>
      </c>
      <c r="J112" s="144" t="s">
        <v>431</v>
      </c>
      <c r="K112" s="145" t="s">
        <v>242</v>
      </c>
      <c r="L112" s="146" t="s">
        <v>448</v>
      </c>
    </row>
    <row r="113" spans="1:13" ht="15" thickBot="1" x14ac:dyDescent="0.35">
      <c r="A113" s="302" t="s">
        <v>2125</v>
      </c>
      <c r="B113" s="302" t="s">
        <v>2125</v>
      </c>
      <c r="C113" s="302" t="s">
        <v>2125</v>
      </c>
      <c r="D113" s="302" t="s">
        <v>2125</v>
      </c>
      <c r="E113" s="302" t="s">
        <v>2125</v>
      </c>
      <c r="F113" s="303" t="s">
        <v>2125</v>
      </c>
      <c r="G113" s="153" t="s">
        <v>430</v>
      </c>
      <c r="H113" s="154">
        <f>'SUD reporting logic (NO EDIT)'!V88</f>
        <v>0</v>
      </c>
      <c r="I113" s="154" t="str">
        <f>'SMI reporting logic (NO EDIT)'!W88</f>
        <v/>
      </c>
      <c r="J113" s="144" t="s">
        <v>59</v>
      </c>
      <c r="K113" s="145"/>
      <c r="L113" s="146"/>
    </row>
    <row r="114" spans="1:13" ht="28.2" thickBot="1" x14ac:dyDescent="0.35">
      <c r="A114" s="302" t="s">
        <v>2125</v>
      </c>
      <c r="B114" s="302" t="s">
        <v>2125</v>
      </c>
      <c r="C114" s="302" t="s">
        <v>2125</v>
      </c>
      <c r="D114" s="302" t="s">
        <v>2125</v>
      </c>
      <c r="E114" s="302" t="s">
        <v>2125</v>
      </c>
      <c r="F114" s="303" t="s">
        <v>2125</v>
      </c>
      <c r="G114" s="153" t="s">
        <v>104</v>
      </c>
      <c r="H114" s="154" t="str">
        <f>'SUD reporting logic (NO EDIT)'!V89</f>
        <v/>
      </c>
      <c r="I114" s="154" t="str">
        <f>'SMI reporting logic (NO EDIT)'!W89</f>
        <v/>
      </c>
      <c r="J114" s="144" t="s">
        <v>59</v>
      </c>
      <c r="K114" s="145"/>
      <c r="L114" s="146"/>
    </row>
    <row r="115" spans="1:13" ht="27.6" x14ac:dyDescent="0.3">
      <c r="A115" s="302" t="s">
        <v>2125</v>
      </c>
      <c r="B115" s="307" t="s">
        <v>2125</v>
      </c>
      <c r="C115" s="307" t="s">
        <v>2125</v>
      </c>
      <c r="D115" s="307" t="s">
        <v>2125</v>
      </c>
      <c r="E115" s="307" t="s">
        <v>2125</v>
      </c>
      <c r="F115" s="304" t="s">
        <v>2125</v>
      </c>
      <c r="G115" s="153" t="s">
        <v>71</v>
      </c>
      <c r="H115" s="155" t="str">
        <f>'SUD reporting logic (NO EDIT)'!V90</f>
        <v/>
      </c>
      <c r="I115" s="155" t="str">
        <f>'SMI reporting logic (NO EDIT)'!W90</f>
        <v/>
      </c>
      <c r="J115" s="144" t="s">
        <v>431</v>
      </c>
      <c r="K115" s="145" t="s">
        <v>242</v>
      </c>
      <c r="L115" s="146" t="s">
        <v>449</v>
      </c>
    </row>
    <row r="116" spans="1:13" ht="15" thickBot="1" x14ac:dyDescent="0.35">
      <c r="A116" s="295">
        <f>IF(A110="","",EDATE(A110,3))</f>
        <v>45839</v>
      </c>
      <c r="B116" s="306">
        <f>IF(B110="","",(EDATE(A116,3))-1)</f>
        <v>45930</v>
      </c>
      <c r="C116" s="306">
        <f>IF(C110="","",IF(RIGHT(D116,1)="4",(B116+90),(B116+60)))</f>
        <v>45990</v>
      </c>
      <c r="D116" s="300" t="str">
        <f>'DEMO reporting logic (NO EDIT)'!F16</f>
        <v>DY30Q3</v>
      </c>
      <c r="E116" s="300" t="str">
        <f>'SUD reporting logic (NO EDIT)'!F16</f>
        <v>SUD DY9Q3</v>
      </c>
      <c r="F116" s="301" t="str">
        <f>'SMI reporting logic (NO EDIT)'!F16</f>
        <v>SMI/SED DY4Q3</v>
      </c>
      <c r="G116" s="43" t="s">
        <v>427</v>
      </c>
      <c r="H116" s="156" t="str">
        <f>'SUD reporting logic (NO EDIT)'!V91</f>
        <v>SUD DY9Q3</v>
      </c>
      <c r="I116" s="156" t="str">
        <f>'SMI reporting logic (NO EDIT)'!W91</f>
        <v>SMI/SED DY4Q3</v>
      </c>
      <c r="J116" s="311" t="s">
        <v>59</v>
      </c>
      <c r="K116" s="312"/>
      <c r="L116" s="314"/>
    </row>
    <row r="117" spans="1:13" ht="95.1" customHeight="1" thickBot="1" x14ac:dyDescent="0.35">
      <c r="A117" s="302" t="s">
        <v>2125</v>
      </c>
      <c r="B117" s="302" t="s">
        <v>2125</v>
      </c>
      <c r="C117" s="302" t="s">
        <v>2125</v>
      </c>
      <c r="D117" s="302" t="s">
        <v>2125</v>
      </c>
      <c r="E117" s="302" t="s">
        <v>2125</v>
      </c>
      <c r="F117" s="303" t="s">
        <v>2125</v>
      </c>
      <c r="G117" s="153" t="s">
        <v>291</v>
      </c>
      <c r="H117" s="154" t="str">
        <f>'SUD reporting logic (NO EDIT)'!V92</f>
        <v>SUD DY9Q3</v>
      </c>
      <c r="I117" s="154" t="str">
        <f>'SMI reporting logic (NO EDIT)'!W92</f>
        <v>SMI/SED DY4Q3</v>
      </c>
      <c r="J117" s="144" t="s">
        <v>428</v>
      </c>
      <c r="K117" s="253" t="s">
        <v>2108</v>
      </c>
      <c r="L117" s="255" t="s">
        <v>429</v>
      </c>
    </row>
    <row r="118" spans="1:13" ht="28.2" thickBot="1" x14ac:dyDescent="0.35">
      <c r="A118" s="302" t="s">
        <v>2125</v>
      </c>
      <c r="B118" s="302" t="s">
        <v>2125</v>
      </c>
      <c r="C118" s="302" t="s">
        <v>2125</v>
      </c>
      <c r="D118" s="302" t="s">
        <v>2125</v>
      </c>
      <c r="E118" s="302" t="s">
        <v>2125</v>
      </c>
      <c r="F118" s="303" t="s">
        <v>2125</v>
      </c>
      <c r="G118" s="153" t="s">
        <v>54</v>
      </c>
      <c r="H118" s="154" t="str">
        <f>'SUD reporting logic (NO EDIT)'!V93</f>
        <v>SUD DY9Q2</v>
      </c>
      <c r="I118" s="154" t="str">
        <f>'SMI reporting logic (NO EDIT)'!W93</f>
        <v>SMI/SED DY4Q2</v>
      </c>
      <c r="J118" s="144" t="s">
        <v>431</v>
      </c>
      <c r="K118" s="145" t="s">
        <v>242</v>
      </c>
      <c r="L118" s="146" t="s">
        <v>2118</v>
      </c>
      <c r="M118" s="250"/>
    </row>
    <row r="119" spans="1:13" ht="15" thickBot="1" x14ac:dyDescent="0.35">
      <c r="A119" s="302" t="s">
        <v>2125</v>
      </c>
      <c r="B119" s="302" t="s">
        <v>2125</v>
      </c>
      <c r="C119" s="302" t="s">
        <v>2125</v>
      </c>
      <c r="D119" s="302" t="s">
        <v>2125</v>
      </c>
      <c r="E119" s="302" t="s">
        <v>2125</v>
      </c>
      <c r="F119" s="303" t="s">
        <v>2125</v>
      </c>
      <c r="G119" s="153" t="s">
        <v>430</v>
      </c>
      <c r="H119" s="154">
        <f>'SUD reporting logic (NO EDIT)'!V94</f>
        <v>0</v>
      </c>
      <c r="I119" s="154" t="str">
        <f>'SMI reporting logic (NO EDIT)'!W94</f>
        <v/>
      </c>
      <c r="J119" s="144" t="s">
        <v>59</v>
      </c>
      <c r="K119" s="145"/>
      <c r="L119" s="146"/>
    </row>
    <row r="120" spans="1:13" ht="28.2" thickBot="1" x14ac:dyDescent="0.35">
      <c r="A120" s="302" t="s">
        <v>2125</v>
      </c>
      <c r="B120" s="302" t="s">
        <v>2125</v>
      </c>
      <c r="C120" s="302" t="s">
        <v>2125</v>
      </c>
      <c r="D120" s="302" t="s">
        <v>2125</v>
      </c>
      <c r="E120" s="302" t="s">
        <v>2125</v>
      </c>
      <c r="F120" s="303" t="s">
        <v>2125</v>
      </c>
      <c r="G120" s="153" t="s">
        <v>104</v>
      </c>
      <c r="H120" s="154" t="str">
        <f>'SUD reporting logic (NO EDIT)'!V95</f>
        <v>CY2024</v>
      </c>
      <c r="I120" s="154" t="str">
        <f>'SMI reporting logic (NO EDIT)'!W95</f>
        <v>CY2024</v>
      </c>
      <c r="J120" s="144" t="s">
        <v>59</v>
      </c>
      <c r="K120" s="145"/>
      <c r="L120" s="146"/>
    </row>
    <row r="121" spans="1:13" x14ac:dyDescent="0.3">
      <c r="A121" s="302" t="s">
        <v>2125</v>
      </c>
      <c r="B121" s="302" t="s">
        <v>2125</v>
      </c>
      <c r="C121" s="302" t="s">
        <v>2125</v>
      </c>
      <c r="D121" s="307" t="s">
        <v>2125</v>
      </c>
      <c r="E121" s="307" t="s">
        <v>2125</v>
      </c>
      <c r="F121" s="304" t="s">
        <v>2125</v>
      </c>
      <c r="G121" s="209" t="s">
        <v>71</v>
      </c>
      <c r="H121" s="155" t="str">
        <f>'SUD reporting logic (NO EDIT)'!V96</f>
        <v/>
      </c>
      <c r="I121" s="155" t="str">
        <f>'SMI reporting logic (NO EDIT)'!W96</f>
        <v/>
      </c>
      <c r="J121" s="144" t="s">
        <v>59</v>
      </c>
      <c r="K121" s="145"/>
      <c r="L121" s="146"/>
    </row>
    <row r="122" spans="1:13" ht="15" thickBot="1" x14ac:dyDescent="0.35">
      <c r="A122" s="295">
        <f>IF(A116="","",EDATE(A116,3))</f>
        <v>45931</v>
      </c>
      <c r="B122" s="295">
        <f>IF(B116="","",(EDATE(A122,3))-1)</f>
        <v>46022</v>
      </c>
      <c r="C122" s="295">
        <f>IF(C116="","",IF(RIGHT(D122,1)="4",(B122+90),(B122+60)))</f>
        <v>46112</v>
      </c>
      <c r="D122" s="300" t="str">
        <f>'DEMO reporting logic (NO EDIT)'!F17</f>
        <v>DY30Q4</v>
      </c>
      <c r="E122" s="300" t="str">
        <f>'SUD reporting logic (NO EDIT)'!F17</f>
        <v>SUD DY9Q4</v>
      </c>
      <c r="F122" s="301" t="str">
        <f>'SMI reporting logic (NO EDIT)'!F17</f>
        <v>SMI/SED DY4Q4</v>
      </c>
      <c r="G122" s="43" t="s">
        <v>427</v>
      </c>
      <c r="H122" s="156" t="str">
        <f>'SUD reporting logic (NO EDIT)'!V97</f>
        <v>SUD DY9Q4</v>
      </c>
      <c r="I122" s="156" t="str">
        <f>'SMI reporting logic (NO EDIT)'!W97</f>
        <v>SMI/SED DY4Q4</v>
      </c>
      <c r="J122" s="311" t="s">
        <v>59</v>
      </c>
      <c r="K122" s="312"/>
      <c r="L122" s="315"/>
    </row>
    <row r="123" spans="1:13" ht="95.1" customHeight="1" thickBot="1" x14ac:dyDescent="0.35">
      <c r="A123" s="302" t="s">
        <v>2125</v>
      </c>
      <c r="B123" s="302" t="s">
        <v>2125</v>
      </c>
      <c r="C123" s="302" t="s">
        <v>2125</v>
      </c>
      <c r="D123" s="302" t="s">
        <v>2125</v>
      </c>
      <c r="E123" s="302" t="s">
        <v>2125</v>
      </c>
      <c r="F123" s="303" t="s">
        <v>2125</v>
      </c>
      <c r="G123" s="153" t="s">
        <v>291</v>
      </c>
      <c r="H123" s="154" t="str">
        <f>'SUD reporting logic (NO EDIT)'!V98</f>
        <v>SUD DY9Q4</v>
      </c>
      <c r="I123" s="154" t="str">
        <f>'SMI reporting logic (NO EDIT)'!W98</f>
        <v>SMI/SED DY4Q4</v>
      </c>
      <c r="J123" s="144" t="s">
        <v>428</v>
      </c>
      <c r="K123" s="256" t="s">
        <v>2108</v>
      </c>
      <c r="L123" s="146" t="s">
        <v>450</v>
      </c>
    </row>
    <row r="124" spans="1:13" ht="28.2" thickBot="1" x14ac:dyDescent="0.35">
      <c r="A124" s="302" t="s">
        <v>2125</v>
      </c>
      <c r="B124" s="302" t="s">
        <v>2125</v>
      </c>
      <c r="C124" s="302" t="s">
        <v>2125</v>
      </c>
      <c r="D124" s="302" t="s">
        <v>2125</v>
      </c>
      <c r="E124" s="302" t="s">
        <v>2125</v>
      </c>
      <c r="F124" s="303" t="s">
        <v>2125</v>
      </c>
      <c r="G124" s="153" t="s">
        <v>54</v>
      </c>
      <c r="H124" s="154" t="str">
        <f>'SUD reporting logic (NO EDIT)'!V99</f>
        <v>SUD DY9Q3</v>
      </c>
      <c r="I124" s="154" t="str">
        <f>'SMI reporting logic (NO EDIT)'!W99</f>
        <v>SMI/SED DY4Q3</v>
      </c>
      <c r="J124" s="144" t="s">
        <v>431</v>
      </c>
      <c r="K124" s="145" t="s">
        <v>242</v>
      </c>
      <c r="L124" s="146" t="s">
        <v>451</v>
      </c>
    </row>
    <row r="125" spans="1:13" ht="15" thickBot="1" x14ac:dyDescent="0.35">
      <c r="A125" s="302" t="s">
        <v>2125</v>
      </c>
      <c r="B125" s="302" t="s">
        <v>2125</v>
      </c>
      <c r="C125" s="302" t="s">
        <v>2125</v>
      </c>
      <c r="D125" s="302" t="s">
        <v>2125</v>
      </c>
      <c r="E125" s="302" t="s">
        <v>2125</v>
      </c>
      <c r="F125" s="303" t="s">
        <v>2125</v>
      </c>
      <c r="G125" s="153" t="s">
        <v>430</v>
      </c>
      <c r="H125" s="154">
        <f>'SUD reporting logic (NO EDIT)'!V100</f>
        <v>0</v>
      </c>
      <c r="I125" s="154" t="str">
        <f>'SMI reporting logic (NO EDIT)'!W100</f>
        <v>AA4</v>
      </c>
      <c r="J125" s="252" t="s">
        <v>59</v>
      </c>
      <c r="K125" s="256"/>
      <c r="L125" s="271"/>
    </row>
    <row r="126" spans="1:13" ht="28.2" thickBot="1" x14ac:dyDescent="0.35">
      <c r="A126" s="302" t="s">
        <v>2125</v>
      </c>
      <c r="B126" s="302" t="s">
        <v>2125</v>
      </c>
      <c r="C126" s="302" t="s">
        <v>2125</v>
      </c>
      <c r="D126" s="302" t="s">
        <v>2125</v>
      </c>
      <c r="E126" s="302" t="s">
        <v>2125</v>
      </c>
      <c r="F126" s="303" t="s">
        <v>2125</v>
      </c>
      <c r="G126" s="153" t="s">
        <v>104</v>
      </c>
      <c r="H126" s="154" t="str">
        <f>'SUD reporting logic (NO EDIT)'!V101</f>
        <v/>
      </c>
      <c r="I126" s="154" t="str">
        <f>'SMI reporting logic (NO EDIT)'!W101</f>
        <v/>
      </c>
      <c r="J126" s="144" t="s">
        <v>59</v>
      </c>
      <c r="K126" s="145"/>
      <c r="L126" s="146"/>
    </row>
    <row r="127" spans="1:13" x14ac:dyDescent="0.3">
      <c r="A127" s="302" t="s">
        <v>2125</v>
      </c>
      <c r="B127" s="302" t="s">
        <v>2125</v>
      </c>
      <c r="C127" s="302" t="s">
        <v>2125</v>
      </c>
      <c r="D127" s="302" t="s">
        <v>2125</v>
      </c>
      <c r="E127" s="302" t="s">
        <v>2125</v>
      </c>
      <c r="F127" s="303" t="s">
        <v>2125</v>
      </c>
      <c r="G127" s="153" t="s">
        <v>71</v>
      </c>
      <c r="H127" s="154" t="str">
        <f>'SUD reporting logic (NO EDIT)'!V102</f>
        <v/>
      </c>
      <c r="I127" s="154" t="str">
        <f>'SMI reporting logic (NO EDIT)'!W102</f>
        <v/>
      </c>
      <c r="J127" s="144" t="s">
        <v>59</v>
      </c>
      <c r="K127" s="145"/>
      <c r="L127" s="146"/>
    </row>
    <row r="128" spans="1:13" ht="15" thickBot="1" x14ac:dyDescent="0.35">
      <c r="A128" s="295">
        <f>IF(A122="","",EDATE(A122,3))</f>
        <v>46023</v>
      </c>
      <c r="B128" s="295">
        <f>IF(B122="","",(EDATE(A128,3))-1)</f>
        <v>46112</v>
      </c>
      <c r="C128" s="295">
        <f>IF(C122="","",IF(RIGHT(D128,1)="4",(B128+90),(B128+60)))</f>
        <v>46172</v>
      </c>
      <c r="D128" s="296" t="str">
        <f>'DEMO reporting logic (NO EDIT)'!F18</f>
        <v>DY31Q1</v>
      </c>
      <c r="E128" s="296" t="str">
        <f>'SUD reporting logic (NO EDIT)'!F18</f>
        <v>SUD DY10Q1</v>
      </c>
      <c r="F128" s="297" t="str">
        <f>'SMI reporting logic (NO EDIT)'!F18</f>
        <v>SMI/SED DY5Q1</v>
      </c>
      <c r="G128" s="140" t="s">
        <v>427</v>
      </c>
      <c r="H128" s="141" t="str">
        <f>'SUD reporting logic (NO EDIT)'!V103</f>
        <v>SUD DY10Q1</v>
      </c>
      <c r="I128" s="141" t="str">
        <f>'SMI reporting logic (NO EDIT)'!W103</f>
        <v>SMI/SED DY5Q1</v>
      </c>
      <c r="J128" s="311" t="s">
        <v>59</v>
      </c>
      <c r="K128" s="312"/>
      <c r="L128" s="314"/>
    </row>
    <row r="129" spans="1:12" ht="95.1" customHeight="1" thickBot="1" x14ac:dyDescent="0.35">
      <c r="A129" s="265" t="s">
        <v>2125</v>
      </c>
      <c r="B129" s="265" t="s">
        <v>2125</v>
      </c>
      <c r="C129" s="265" t="s">
        <v>2125</v>
      </c>
      <c r="D129" s="265" t="s">
        <v>2125</v>
      </c>
      <c r="E129" s="265" t="s">
        <v>2125</v>
      </c>
      <c r="F129" s="266" t="s">
        <v>2125</v>
      </c>
      <c r="G129" s="142" t="s">
        <v>291</v>
      </c>
      <c r="H129" s="143" t="str">
        <f>'SUD reporting logic (NO EDIT)'!V104</f>
        <v>SUD DY10Q1</v>
      </c>
      <c r="I129" s="143" t="str">
        <f>'SMI reporting logic (NO EDIT)'!W104</f>
        <v>SMI/SED DY5Q1</v>
      </c>
      <c r="J129" s="144" t="s">
        <v>428</v>
      </c>
      <c r="K129" s="253" t="s">
        <v>2108</v>
      </c>
      <c r="L129" s="258" t="s">
        <v>429</v>
      </c>
    </row>
    <row r="130" spans="1:12" ht="28.2" thickBot="1" x14ac:dyDescent="0.35">
      <c r="A130" s="265" t="s">
        <v>2125</v>
      </c>
      <c r="B130" s="265" t="s">
        <v>2125</v>
      </c>
      <c r="C130" s="265" t="s">
        <v>2125</v>
      </c>
      <c r="D130" s="265" t="s">
        <v>2125</v>
      </c>
      <c r="E130" s="265" t="s">
        <v>2125</v>
      </c>
      <c r="F130" s="266" t="s">
        <v>2125</v>
      </c>
      <c r="G130" s="142" t="s">
        <v>54</v>
      </c>
      <c r="H130" s="143" t="str">
        <f>'SUD reporting logic (NO EDIT)'!V105</f>
        <v>SUD DY9Q4</v>
      </c>
      <c r="I130" s="143" t="str">
        <f>'SMI reporting logic (NO EDIT)'!W105</f>
        <v>SMI/SED DY4Q4</v>
      </c>
      <c r="J130" s="144" t="s">
        <v>431</v>
      </c>
      <c r="K130" s="145" t="s">
        <v>242</v>
      </c>
      <c r="L130" s="146" t="s">
        <v>452</v>
      </c>
    </row>
    <row r="131" spans="1:12" ht="15" thickBot="1" x14ac:dyDescent="0.35">
      <c r="A131" s="265" t="s">
        <v>2125</v>
      </c>
      <c r="B131" s="265" t="s">
        <v>2125</v>
      </c>
      <c r="C131" s="265" t="s">
        <v>2125</v>
      </c>
      <c r="D131" s="265" t="s">
        <v>2125</v>
      </c>
      <c r="E131" s="265" t="s">
        <v>2125</v>
      </c>
      <c r="F131" s="266" t="s">
        <v>2125</v>
      </c>
      <c r="G131" s="142" t="s">
        <v>430</v>
      </c>
      <c r="H131" s="143">
        <f>'SUD reporting logic (NO EDIT)'!V106</f>
        <v>0</v>
      </c>
      <c r="I131" s="143" t="str">
        <f>'SMI reporting logic (NO EDIT)'!W106</f>
        <v/>
      </c>
      <c r="J131" s="252" t="s">
        <v>59</v>
      </c>
      <c r="K131" s="256"/>
      <c r="L131" s="271"/>
    </row>
    <row r="132" spans="1:12" ht="28.2" thickBot="1" x14ac:dyDescent="0.35">
      <c r="A132" s="265" t="s">
        <v>2125</v>
      </c>
      <c r="B132" s="265" t="s">
        <v>2125</v>
      </c>
      <c r="C132" s="265" t="s">
        <v>2125</v>
      </c>
      <c r="D132" s="265" t="s">
        <v>2125</v>
      </c>
      <c r="E132" s="265" t="s">
        <v>2125</v>
      </c>
      <c r="F132" s="266" t="s">
        <v>2125</v>
      </c>
      <c r="G132" s="142" t="s">
        <v>104</v>
      </c>
      <c r="H132" s="143" t="str">
        <f>'SUD reporting logic (NO EDIT)'!V107</f>
        <v/>
      </c>
      <c r="I132" s="143" t="str">
        <f>'SMI reporting logic (NO EDIT)'!W107</f>
        <v/>
      </c>
      <c r="J132" s="144" t="s">
        <v>59</v>
      </c>
      <c r="K132" s="145"/>
      <c r="L132" s="146"/>
    </row>
    <row r="133" spans="1:12" ht="27.6" x14ac:dyDescent="0.3">
      <c r="A133" s="265" t="s">
        <v>2125</v>
      </c>
      <c r="B133" s="265" t="s">
        <v>2125</v>
      </c>
      <c r="C133" s="265" t="s">
        <v>2125</v>
      </c>
      <c r="D133" s="265" t="s">
        <v>2125</v>
      </c>
      <c r="E133" s="265" t="s">
        <v>2125</v>
      </c>
      <c r="F133" s="266" t="s">
        <v>2125</v>
      </c>
      <c r="G133" s="142" t="s">
        <v>71</v>
      </c>
      <c r="H133" s="143" t="str">
        <f>'SUD reporting logic (NO EDIT)'!V108</f>
        <v>DY9</v>
      </c>
      <c r="I133" s="143" t="str">
        <f>'SMI reporting logic (NO EDIT)'!W108</f>
        <v>DY4</v>
      </c>
      <c r="J133" s="144" t="s">
        <v>431</v>
      </c>
      <c r="K133" s="145" t="s">
        <v>242</v>
      </c>
      <c r="L133" s="146" t="s">
        <v>429</v>
      </c>
    </row>
    <row r="134" spans="1:12" ht="15" thickBot="1" x14ac:dyDescent="0.35">
      <c r="A134" s="295">
        <f>IF(A128="","",EDATE(A128,3))</f>
        <v>46113</v>
      </c>
      <c r="B134" s="295">
        <f>IF(B128="","",(EDATE(A134,3))-1)</f>
        <v>46203</v>
      </c>
      <c r="C134" s="295">
        <f>IF(C128="","",IF(RIGHT(D134,1)="4",(B134+90),(B134+60)))</f>
        <v>46263</v>
      </c>
      <c r="D134" s="296" t="str">
        <f>'DEMO reporting logic (NO EDIT)'!F19</f>
        <v>DY31Q2</v>
      </c>
      <c r="E134" s="296" t="str">
        <f>'SUD reporting logic (NO EDIT)'!F19</f>
        <v>SUD DY10Q2</v>
      </c>
      <c r="F134" s="297" t="str">
        <f>'SMI reporting logic (NO EDIT)'!F19</f>
        <v>SMI/SED DY5Q2</v>
      </c>
      <c r="G134" s="140" t="s">
        <v>427</v>
      </c>
      <c r="H134" s="141" t="str">
        <f>'SUD reporting logic (NO EDIT)'!V109</f>
        <v>SUD DY10Q2</v>
      </c>
      <c r="I134" s="141" t="str">
        <f>'SMI reporting logic (NO EDIT)'!W109</f>
        <v>SMI/SED DY5Q2</v>
      </c>
      <c r="J134" s="311" t="s">
        <v>59</v>
      </c>
      <c r="K134" s="312"/>
      <c r="L134" s="314"/>
    </row>
    <row r="135" spans="1:12" ht="95.1" customHeight="1" thickBot="1" x14ac:dyDescent="0.35">
      <c r="A135" s="265" t="s">
        <v>2125</v>
      </c>
      <c r="B135" s="265" t="s">
        <v>2125</v>
      </c>
      <c r="C135" s="265" t="s">
        <v>2125</v>
      </c>
      <c r="D135" s="265" t="s">
        <v>2125</v>
      </c>
      <c r="E135" s="265" t="s">
        <v>2125</v>
      </c>
      <c r="F135" s="266" t="s">
        <v>2125</v>
      </c>
      <c r="G135" s="142" t="s">
        <v>291</v>
      </c>
      <c r="H135" s="143" t="str">
        <f>'SUD reporting logic (NO EDIT)'!V110</f>
        <v>SUD DY10Q2</v>
      </c>
      <c r="I135" s="143" t="str">
        <f>'SMI reporting logic (NO EDIT)'!W110</f>
        <v>SMI/SED DY5Q2</v>
      </c>
      <c r="J135" s="144" t="s">
        <v>428</v>
      </c>
      <c r="K135" s="256" t="s">
        <v>2108</v>
      </c>
      <c r="L135" s="259" t="s">
        <v>429</v>
      </c>
    </row>
    <row r="136" spans="1:12" ht="28.2" thickBot="1" x14ac:dyDescent="0.35">
      <c r="A136" s="265" t="s">
        <v>2125</v>
      </c>
      <c r="B136" s="265" t="s">
        <v>2125</v>
      </c>
      <c r="C136" s="265" t="s">
        <v>2125</v>
      </c>
      <c r="D136" s="265" t="s">
        <v>2125</v>
      </c>
      <c r="E136" s="265" t="s">
        <v>2125</v>
      </c>
      <c r="F136" s="266" t="s">
        <v>2125</v>
      </c>
      <c r="G136" s="142" t="s">
        <v>54</v>
      </c>
      <c r="H136" s="143" t="str">
        <f>'SUD reporting logic (NO EDIT)'!V111</f>
        <v>SUD DY10Q1</v>
      </c>
      <c r="I136" s="143" t="str">
        <f>'SMI reporting logic (NO EDIT)'!W111</f>
        <v>SMI/SED DY5Q1</v>
      </c>
      <c r="J136" s="144" t="s">
        <v>431</v>
      </c>
      <c r="K136" s="145" t="s">
        <v>242</v>
      </c>
      <c r="L136" s="146" t="s">
        <v>453</v>
      </c>
    </row>
    <row r="137" spans="1:12" ht="15" thickBot="1" x14ac:dyDescent="0.35">
      <c r="A137" s="265" t="s">
        <v>2125</v>
      </c>
      <c r="B137" s="265" t="s">
        <v>2125</v>
      </c>
      <c r="C137" s="265" t="s">
        <v>2125</v>
      </c>
      <c r="D137" s="265" t="s">
        <v>2125</v>
      </c>
      <c r="E137" s="265" t="s">
        <v>2125</v>
      </c>
      <c r="F137" s="266" t="s">
        <v>2125</v>
      </c>
      <c r="G137" s="142" t="s">
        <v>430</v>
      </c>
      <c r="H137" s="143">
        <f>'SUD reporting logic (NO EDIT)'!V112</f>
        <v>0</v>
      </c>
      <c r="I137" s="143" t="str">
        <f>'SMI reporting logic (NO EDIT)'!W112</f>
        <v/>
      </c>
      <c r="J137" s="144" t="s">
        <v>59</v>
      </c>
      <c r="K137" s="145"/>
      <c r="L137" s="146"/>
    </row>
    <row r="138" spans="1:12" ht="28.2" thickBot="1" x14ac:dyDescent="0.35">
      <c r="A138" s="265" t="s">
        <v>2125</v>
      </c>
      <c r="B138" s="265" t="s">
        <v>2125</v>
      </c>
      <c r="C138" s="265" t="s">
        <v>2125</v>
      </c>
      <c r="D138" s="265" t="s">
        <v>2125</v>
      </c>
      <c r="E138" s="265" t="s">
        <v>2125</v>
      </c>
      <c r="F138" s="266" t="s">
        <v>2125</v>
      </c>
      <c r="G138" s="142" t="s">
        <v>104</v>
      </c>
      <c r="H138" s="143" t="str">
        <f>'SUD reporting logic (NO EDIT)'!V113</f>
        <v/>
      </c>
      <c r="I138" s="143" t="str">
        <f>'SMI reporting logic (NO EDIT)'!W113</f>
        <v/>
      </c>
      <c r="J138" s="144" t="s">
        <v>59</v>
      </c>
      <c r="K138" s="145"/>
      <c r="L138" s="146"/>
    </row>
    <row r="139" spans="1:12" ht="27.6" x14ac:dyDescent="0.3">
      <c r="A139" s="265" t="s">
        <v>2125</v>
      </c>
      <c r="B139" s="265" t="s">
        <v>2125</v>
      </c>
      <c r="C139" s="265" t="s">
        <v>2125</v>
      </c>
      <c r="D139" s="298" t="s">
        <v>2125</v>
      </c>
      <c r="E139" s="298" t="s">
        <v>2125</v>
      </c>
      <c r="F139" s="299" t="s">
        <v>2125</v>
      </c>
      <c r="G139" s="142" t="s">
        <v>71</v>
      </c>
      <c r="H139" s="143" t="str">
        <f>'SUD reporting logic (NO EDIT)'!V114</f>
        <v/>
      </c>
      <c r="I139" s="143" t="str">
        <f>'SMI reporting logic (NO EDIT)'!W114</f>
        <v/>
      </c>
      <c r="J139" s="144" t="s">
        <v>431</v>
      </c>
      <c r="K139" s="145" t="s">
        <v>242</v>
      </c>
      <c r="L139" s="146" t="s">
        <v>454</v>
      </c>
    </row>
    <row r="140" spans="1:12" ht="15" thickBot="1" x14ac:dyDescent="0.35">
      <c r="A140" s="295">
        <f>IF(A134="","",EDATE(A134,3))</f>
        <v>46204</v>
      </c>
      <c r="B140" s="295">
        <f>IF(B134="","",(EDATE(A140,3))-1)</f>
        <v>46295</v>
      </c>
      <c r="C140" s="295">
        <f>IF(C134="","",IF(RIGHT(D140,1)="4",(B140+90),(B140+60)))</f>
        <v>46355</v>
      </c>
      <c r="D140" s="300" t="str">
        <f>'DEMO reporting logic (NO EDIT)'!F20</f>
        <v>DY31Q3</v>
      </c>
      <c r="E140" s="300" t="str">
        <f>'SUD reporting logic (NO EDIT)'!F20</f>
        <v>SUD DY10Q3</v>
      </c>
      <c r="F140" s="301" t="str">
        <f>'SMI reporting logic (NO EDIT)'!F20</f>
        <v>SMI/SED DY5Q3</v>
      </c>
      <c r="G140" s="140" t="s">
        <v>427</v>
      </c>
      <c r="H140" s="141" t="str">
        <f>'SUD reporting logic (NO EDIT)'!V115</f>
        <v>SUD DY10Q3</v>
      </c>
      <c r="I140" s="141" t="str">
        <f>'SMI reporting logic (NO EDIT)'!W115</f>
        <v>SMI/SED DY5Q3</v>
      </c>
      <c r="J140" s="311" t="s">
        <v>59</v>
      </c>
      <c r="K140" s="312"/>
      <c r="L140" s="314"/>
    </row>
    <row r="141" spans="1:12" ht="95.1" customHeight="1" thickBot="1" x14ac:dyDescent="0.35">
      <c r="A141" s="265" t="s">
        <v>2125</v>
      </c>
      <c r="B141" s="265" t="s">
        <v>2125</v>
      </c>
      <c r="C141" s="265" t="s">
        <v>2125</v>
      </c>
      <c r="D141" s="265" t="s">
        <v>2125</v>
      </c>
      <c r="E141" s="265" t="s">
        <v>2125</v>
      </c>
      <c r="F141" s="266" t="s">
        <v>2125</v>
      </c>
      <c r="G141" s="142" t="s">
        <v>291</v>
      </c>
      <c r="H141" s="143" t="str">
        <f>'SUD reporting logic (NO EDIT)'!V116</f>
        <v>SUD DY10Q3</v>
      </c>
      <c r="I141" s="143" t="str">
        <f>'SMI reporting logic (NO EDIT)'!W116</f>
        <v>SMI/SED DY5Q3</v>
      </c>
      <c r="J141" s="144" t="s">
        <v>428</v>
      </c>
      <c r="K141" s="253" t="s">
        <v>2108</v>
      </c>
      <c r="L141" s="255" t="s">
        <v>429</v>
      </c>
    </row>
    <row r="142" spans="1:12" ht="28.2" thickBot="1" x14ac:dyDescent="0.35">
      <c r="A142" s="265" t="s">
        <v>2125</v>
      </c>
      <c r="B142" s="265" t="s">
        <v>2125</v>
      </c>
      <c r="C142" s="265" t="s">
        <v>2125</v>
      </c>
      <c r="D142" s="265" t="s">
        <v>2125</v>
      </c>
      <c r="E142" s="265" t="s">
        <v>2125</v>
      </c>
      <c r="F142" s="266" t="s">
        <v>2125</v>
      </c>
      <c r="G142" s="142" t="s">
        <v>54</v>
      </c>
      <c r="H142" s="143" t="str">
        <f>'SUD reporting logic (NO EDIT)'!V117</f>
        <v>SUD DY10Q2</v>
      </c>
      <c r="I142" s="143" t="str">
        <f>'SMI reporting logic (NO EDIT)'!W117</f>
        <v>SMI/SED DY5Q2</v>
      </c>
      <c r="J142" s="144" t="s">
        <v>431</v>
      </c>
      <c r="K142" s="145" t="s">
        <v>242</v>
      </c>
      <c r="L142" s="146" t="s">
        <v>455</v>
      </c>
    </row>
    <row r="143" spans="1:12" ht="15" thickBot="1" x14ac:dyDescent="0.35">
      <c r="A143" s="265" t="s">
        <v>2125</v>
      </c>
      <c r="B143" s="265" t="s">
        <v>2125</v>
      </c>
      <c r="C143" s="265" t="s">
        <v>2125</v>
      </c>
      <c r="D143" s="265" t="s">
        <v>2125</v>
      </c>
      <c r="E143" s="265" t="s">
        <v>2125</v>
      </c>
      <c r="F143" s="266" t="s">
        <v>2125</v>
      </c>
      <c r="G143" s="142" t="s">
        <v>430</v>
      </c>
      <c r="H143" s="143">
        <f>'SUD reporting logic (NO EDIT)'!V118</f>
        <v>0</v>
      </c>
      <c r="I143" s="143" t="str">
        <f>'SMI reporting logic (NO EDIT)'!W118</f>
        <v/>
      </c>
      <c r="J143" s="144" t="s">
        <v>59</v>
      </c>
      <c r="K143" s="145"/>
      <c r="L143" s="146"/>
    </row>
    <row r="144" spans="1:12" ht="28.2" thickBot="1" x14ac:dyDescent="0.35">
      <c r="A144" s="265" t="s">
        <v>2125</v>
      </c>
      <c r="B144" s="265" t="s">
        <v>2125</v>
      </c>
      <c r="C144" s="265" t="s">
        <v>2125</v>
      </c>
      <c r="D144" s="265" t="s">
        <v>2125</v>
      </c>
      <c r="E144" s="265" t="s">
        <v>2125</v>
      </c>
      <c r="F144" s="266" t="s">
        <v>2125</v>
      </c>
      <c r="G144" s="142" t="s">
        <v>104</v>
      </c>
      <c r="H144" s="143" t="str">
        <f>'SUD reporting logic (NO EDIT)'!V119</f>
        <v>CY2025</v>
      </c>
      <c r="I144" s="143" t="str">
        <f>'SMI reporting logic (NO EDIT)'!W119</f>
        <v>CY2025</v>
      </c>
      <c r="J144" s="144" t="s">
        <v>59</v>
      </c>
      <c r="K144" s="145"/>
      <c r="L144" s="146"/>
    </row>
    <row r="145" spans="1:12" x14ac:dyDescent="0.3">
      <c r="A145" s="265" t="s">
        <v>2125</v>
      </c>
      <c r="B145" s="265" t="s">
        <v>2125</v>
      </c>
      <c r="C145" s="265" t="s">
        <v>2125</v>
      </c>
      <c r="D145" s="265" t="s">
        <v>2125</v>
      </c>
      <c r="E145" s="265" t="s">
        <v>2125</v>
      </c>
      <c r="F145" s="266" t="s">
        <v>2125</v>
      </c>
      <c r="G145" s="142" t="s">
        <v>71</v>
      </c>
      <c r="H145" s="143" t="str">
        <f>'SUD reporting logic (NO EDIT)'!V120</f>
        <v/>
      </c>
      <c r="I145" s="143" t="str">
        <f>'SMI reporting logic (NO EDIT)'!W120</f>
        <v/>
      </c>
      <c r="J145" s="144" t="s">
        <v>59</v>
      </c>
      <c r="K145" s="145"/>
      <c r="L145" s="146"/>
    </row>
    <row r="146" spans="1:12" ht="15" thickBot="1" x14ac:dyDescent="0.35">
      <c r="A146" s="295">
        <f>IF(A140="","",EDATE(A140,3))</f>
        <v>46296</v>
      </c>
      <c r="B146" s="295">
        <f>IF(B140="","",(EDATE(A146,3))-1)</f>
        <v>46387</v>
      </c>
      <c r="C146" s="295">
        <f>IF(C140="","",IF(RIGHT(D146,1)="4",(B146+90),(B146+60)))</f>
        <v>46477</v>
      </c>
      <c r="D146" s="296" t="str">
        <f>'DEMO reporting logic (NO EDIT)'!F21</f>
        <v>DY31Q4</v>
      </c>
      <c r="E146" s="296" t="str">
        <f>'SUD reporting logic (NO EDIT)'!F21</f>
        <v>SUD DY10Q4</v>
      </c>
      <c r="F146" s="297" t="str">
        <f>'SMI reporting logic (NO EDIT)'!F21</f>
        <v>SMI/SED DY5Q4</v>
      </c>
      <c r="G146" s="150" t="s">
        <v>427</v>
      </c>
      <c r="H146" s="141" t="str">
        <f>'SUD reporting logic (NO EDIT)'!V121</f>
        <v>SUD DY10Q4</v>
      </c>
      <c r="I146" s="141" t="str">
        <f>'SMI reporting logic (NO EDIT)'!W121</f>
        <v>SMI/SED DY5Q4</v>
      </c>
      <c r="J146" s="311" t="s">
        <v>59</v>
      </c>
      <c r="K146" s="312"/>
      <c r="L146" s="315"/>
    </row>
    <row r="147" spans="1:12" ht="95.1" customHeight="1" thickBot="1" x14ac:dyDescent="0.35">
      <c r="A147" s="265" t="s">
        <v>2125</v>
      </c>
      <c r="B147" s="265" t="s">
        <v>2125</v>
      </c>
      <c r="C147" s="265" t="s">
        <v>2125</v>
      </c>
      <c r="D147" s="265" t="s">
        <v>2125</v>
      </c>
      <c r="E147" s="265" t="s">
        <v>2125</v>
      </c>
      <c r="F147" s="266" t="s">
        <v>2125</v>
      </c>
      <c r="G147" s="151" t="s">
        <v>291</v>
      </c>
      <c r="H147" s="143" t="str">
        <f>'SUD reporting logic (NO EDIT)'!V122</f>
        <v>SUD DY10Q4</v>
      </c>
      <c r="I147" s="143" t="str">
        <f>'SMI reporting logic (NO EDIT)'!W122</f>
        <v>SMI/SED DY5Q4</v>
      </c>
      <c r="J147" s="144" t="s">
        <v>428</v>
      </c>
      <c r="K147" s="256" t="s">
        <v>2108</v>
      </c>
      <c r="L147" s="146" t="s">
        <v>456</v>
      </c>
    </row>
    <row r="148" spans="1:12" ht="28.2" thickBot="1" x14ac:dyDescent="0.35">
      <c r="A148" s="265" t="s">
        <v>2125</v>
      </c>
      <c r="B148" s="265" t="s">
        <v>2125</v>
      </c>
      <c r="C148" s="265" t="s">
        <v>2125</v>
      </c>
      <c r="D148" s="265" t="s">
        <v>2125</v>
      </c>
      <c r="E148" s="265" t="s">
        <v>2125</v>
      </c>
      <c r="F148" s="266" t="s">
        <v>2125</v>
      </c>
      <c r="G148" s="151" t="s">
        <v>54</v>
      </c>
      <c r="H148" s="143" t="str">
        <f>'SUD reporting logic (NO EDIT)'!V123</f>
        <v>SUD DY10Q3</v>
      </c>
      <c r="I148" s="143" t="str">
        <f>'SMI reporting logic (NO EDIT)'!W123</f>
        <v>SMI/SED DY5Q3</v>
      </c>
      <c r="J148" s="144" t="s">
        <v>431</v>
      </c>
      <c r="K148" s="145" t="s">
        <v>242</v>
      </c>
      <c r="L148" s="146" t="s">
        <v>457</v>
      </c>
    </row>
    <row r="149" spans="1:12" ht="15" thickBot="1" x14ac:dyDescent="0.35">
      <c r="A149" s="265" t="s">
        <v>2125</v>
      </c>
      <c r="B149" s="265" t="s">
        <v>2125</v>
      </c>
      <c r="C149" s="265" t="s">
        <v>2125</v>
      </c>
      <c r="D149" s="265" t="s">
        <v>2125</v>
      </c>
      <c r="E149" s="265" t="s">
        <v>2125</v>
      </c>
      <c r="F149" s="266" t="s">
        <v>2125</v>
      </c>
      <c r="G149" s="142" t="s">
        <v>430</v>
      </c>
      <c r="H149" s="143">
        <f>'SUD reporting logic (NO EDIT)'!V124</f>
        <v>0</v>
      </c>
      <c r="I149" s="143" t="str">
        <f>'SMI reporting logic (NO EDIT)'!W124</f>
        <v>AA5</v>
      </c>
      <c r="J149" s="252" t="s">
        <v>59</v>
      </c>
      <c r="K149" s="256"/>
      <c r="L149" s="271"/>
    </row>
    <row r="150" spans="1:12" ht="28.2" thickBot="1" x14ac:dyDescent="0.35">
      <c r="A150" s="265" t="s">
        <v>2125</v>
      </c>
      <c r="B150" s="265" t="s">
        <v>2125</v>
      </c>
      <c r="C150" s="265" t="s">
        <v>2125</v>
      </c>
      <c r="D150" s="265" t="s">
        <v>2125</v>
      </c>
      <c r="E150" s="265" t="s">
        <v>2125</v>
      </c>
      <c r="F150" s="266" t="s">
        <v>2125</v>
      </c>
      <c r="G150" s="151" t="s">
        <v>104</v>
      </c>
      <c r="H150" s="143" t="str">
        <f>'SUD reporting logic (NO EDIT)'!V125</f>
        <v/>
      </c>
      <c r="I150" s="143" t="str">
        <f>'SMI reporting logic (NO EDIT)'!W125</f>
        <v/>
      </c>
      <c r="J150" s="144" t="s">
        <v>59</v>
      </c>
      <c r="K150" s="145"/>
      <c r="L150" s="146"/>
    </row>
    <row r="151" spans="1:12" s="243" customFormat="1" x14ac:dyDescent="0.3">
      <c r="A151" s="298" t="s">
        <v>2125</v>
      </c>
      <c r="B151" s="298" t="s">
        <v>2125</v>
      </c>
      <c r="C151" s="298" t="s">
        <v>2125</v>
      </c>
      <c r="D151" s="299" t="s">
        <v>2125</v>
      </c>
      <c r="E151" s="308"/>
      <c r="F151" s="308"/>
      <c r="G151" s="240" t="s">
        <v>71</v>
      </c>
      <c r="H151" s="157" t="str">
        <f>'SUD reporting logic (NO EDIT)'!V126</f>
        <v/>
      </c>
      <c r="I151" s="157" t="str">
        <f>'SMI reporting logic (NO EDIT)'!W126</f>
        <v/>
      </c>
      <c r="J151" s="144" t="s">
        <v>59</v>
      </c>
      <c r="K151" s="241"/>
      <c r="L151" s="242"/>
    </row>
    <row r="152" spans="1:12" s="90" customFormat="1" x14ac:dyDescent="0.3">
      <c r="A152" s="295">
        <f>IF(A146="","",EDATE(A146,3))</f>
        <v>46388</v>
      </c>
      <c r="B152" s="295">
        <f>IF(B146="","",(EDATE(A152,3))-1)</f>
        <v>46477</v>
      </c>
      <c r="C152" s="295">
        <f>IF(C146="","",IF(RIGHT(D152,1)="4",(B152+90),(B152+60)))</f>
        <v>46537</v>
      </c>
      <c r="D152" s="296" t="str">
        <f>'DEMO reporting logic (NO EDIT)'!F22</f>
        <v>DY32Q1</v>
      </c>
      <c r="E152" s="296" t="str">
        <f>'SUD reporting logic (NO EDIT)'!F22</f>
        <v>SUD DY11Q1</v>
      </c>
      <c r="F152" s="297" t="str">
        <f>'SMI reporting logic (NO EDIT)'!F22</f>
        <v>SMI/SED DY6Q1</v>
      </c>
      <c r="G152" s="267" t="s">
        <v>427</v>
      </c>
      <c r="H152" s="267" t="s">
        <v>459</v>
      </c>
      <c r="I152" s="268" t="s">
        <v>460</v>
      </c>
      <c r="J152" s="260" t="s">
        <v>59</v>
      </c>
      <c r="K152" s="316"/>
      <c r="L152" s="264"/>
    </row>
    <row r="153" spans="1:12" s="90" customFormat="1" ht="69" x14ac:dyDescent="0.3">
      <c r="A153" s="265"/>
      <c r="B153" s="265"/>
      <c r="C153" s="265"/>
      <c r="D153" s="265"/>
      <c r="E153" s="265"/>
      <c r="F153" s="266"/>
      <c r="G153" s="267" t="s">
        <v>291</v>
      </c>
      <c r="H153" s="267" t="s">
        <v>459</v>
      </c>
      <c r="I153" s="268" t="s">
        <v>460</v>
      </c>
      <c r="J153" s="260" t="s">
        <v>428</v>
      </c>
      <c r="K153" s="261" t="s">
        <v>2108</v>
      </c>
      <c r="L153" s="262" t="s">
        <v>429</v>
      </c>
    </row>
    <row r="154" spans="1:12" s="90" customFormat="1" ht="28.2" x14ac:dyDescent="0.3">
      <c r="A154" s="265"/>
      <c r="B154" s="265"/>
      <c r="C154" s="265"/>
      <c r="D154" s="265"/>
      <c r="E154" s="265"/>
      <c r="F154" s="266"/>
      <c r="G154" s="267" t="s">
        <v>54</v>
      </c>
      <c r="H154" s="267" t="s">
        <v>461</v>
      </c>
      <c r="I154" s="268" t="s">
        <v>462</v>
      </c>
      <c r="J154" s="260" t="s">
        <v>431</v>
      </c>
      <c r="K154" s="270"/>
      <c r="L154" s="264" t="s">
        <v>463</v>
      </c>
    </row>
    <row r="155" spans="1:12" s="90" customFormat="1" x14ac:dyDescent="0.3">
      <c r="A155" s="265"/>
      <c r="B155" s="265"/>
      <c r="C155" s="265"/>
      <c r="D155" s="265"/>
      <c r="E155" s="265"/>
      <c r="F155" s="266"/>
      <c r="G155" s="267" t="s">
        <v>464</v>
      </c>
      <c r="H155" s="267"/>
      <c r="I155" s="268"/>
      <c r="J155" s="260" t="s">
        <v>59</v>
      </c>
      <c r="K155" s="270"/>
      <c r="L155" s="275"/>
    </row>
    <row r="156" spans="1:12" s="90" customFormat="1" ht="28.8" thickBot="1" x14ac:dyDescent="0.35">
      <c r="A156" s="265"/>
      <c r="B156" s="265"/>
      <c r="C156" s="265"/>
      <c r="D156" s="265"/>
      <c r="E156" s="265"/>
      <c r="F156" s="266"/>
      <c r="G156" s="262" t="s">
        <v>104</v>
      </c>
      <c r="H156" s="267"/>
      <c r="I156" s="268"/>
      <c r="J156" s="260" t="s">
        <v>59</v>
      </c>
      <c r="K156" s="270"/>
      <c r="L156" s="275"/>
    </row>
    <row r="157" spans="1:12" s="90" customFormat="1" ht="27.6" x14ac:dyDescent="0.3">
      <c r="A157" s="298"/>
      <c r="B157" s="298"/>
      <c r="C157" s="298"/>
      <c r="D157" s="299"/>
      <c r="E157" s="308"/>
      <c r="F157" s="308"/>
      <c r="G157" s="267" t="s">
        <v>71</v>
      </c>
      <c r="H157" s="267" t="s">
        <v>465</v>
      </c>
      <c r="I157" s="275" t="s">
        <v>466</v>
      </c>
      <c r="J157" s="320" t="s">
        <v>431</v>
      </c>
      <c r="K157" s="321" t="s">
        <v>242</v>
      </c>
      <c r="L157" s="322" t="s">
        <v>429</v>
      </c>
    </row>
    <row r="158" spans="1:12" s="90" customFormat="1" x14ac:dyDescent="0.3">
      <c r="A158" s="295">
        <f t="shared" ref="A158" si="0">IF(A152="","",EDATE(A152,3))</f>
        <v>46478</v>
      </c>
      <c r="B158" s="295">
        <f t="shared" ref="B158" si="1">IF(B152="","",(EDATE(A158,3))-1)</f>
        <v>46568</v>
      </c>
      <c r="C158" s="295">
        <f>IF(C152="","",IF(RIGHT(D158,1)="4",(B158+90),(B158+60)))</f>
        <v>46628</v>
      </c>
      <c r="D158" s="296" t="str">
        <f>'DEMO reporting logic (NO EDIT)'!F23</f>
        <v>DY32Q2</v>
      </c>
      <c r="E158" s="296" t="str">
        <f>'SUD reporting logic (NO EDIT)'!F23</f>
        <v>SUD DY11Q2</v>
      </c>
      <c r="F158" s="297" t="str">
        <f>'SMI reporting logic (NO EDIT)'!F23</f>
        <v>SMI/SED DY6Q2</v>
      </c>
      <c r="G158" s="267" t="s">
        <v>427</v>
      </c>
      <c r="H158" s="267" t="s">
        <v>468</v>
      </c>
      <c r="I158" s="268" t="s">
        <v>469</v>
      </c>
      <c r="J158" s="326" t="s">
        <v>59</v>
      </c>
      <c r="K158" s="327"/>
      <c r="L158" s="262"/>
    </row>
    <row r="159" spans="1:12" s="90" customFormat="1" ht="69" x14ac:dyDescent="0.3">
      <c r="A159" s="265"/>
      <c r="B159" s="265"/>
      <c r="C159" s="265"/>
      <c r="D159" s="265"/>
      <c r="E159" s="265"/>
      <c r="F159" s="266"/>
      <c r="G159" s="267" t="s">
        <v>291</v>
      </c>
      <c r="H159" s="267" t="s">
        <v>468</v>
      </c>
      <c r="I159" s="268" t="s">
        <v>469</v>
      </c>
      <c r="J159" s="326" t="s">
        <v>428</v>
      </c>
      <c r="K159" s="328" t="s">
        <v>2108</v>
      </c>
      <c r="L159" s="262" t="s">
        <v>429</v>
      </c>
    </row>
    <row r="160" spans="1:12" s="90" customFormat="1" ht="28.2" x14ac:dyDescent="0.3">
      <c r="A160" s="265"/>
      <c r="B160" s="265"/>
      <c r="C160" s="265"/>
      <c r="D160" s="265"/>
      <c r="E160" s="265"/>
      <c r="F160" s="266"/>
      <c r="G160" s="267" t="s">
        <v>54</v>
      </c>
      <c r="H160" s="267" t="s">
        <v>459</v>
      </c>
      <c r="I160" s="268" t="s">
        <v>460</v>
      </c>
      <c r="J160" s="326" t="s">
        <v>431</v>
      </c>
      <c r="K160" s="329"/>
      <c r="L160" s="262" t="s">
        <v>470</v>
      </c>
    </row>
    <row r="161" spans="1:12" s="90" customFormat="1" x14ac:dyDescent="0.3">
      <c r="A161" s="265"/>
      <c r="B161" s="265"/>
      <c r="C161" s="265"/>
      <c r="D161" s="265"/>
      <c r="E161" s="265"/>
      <c r="F161" s="266"/>
      <c r="G161" s="267" t="s">
        <v>464</v>
      </c>
      <c r="H161" s="267"/>
      <c r="I161" s="268"/>
      <c r="J161" s="326" t="s">
        <v>59</v>
      </c>
      <c r="K161" s="329"/>
      <c r="L161" s="267"/>
    </row>
    <row r="162" spans="1:12" s="90" customFormat="1" ht="28.8" thickBot="1" x14ac:dyDescent="0.35">
      <c r="A162" s="265"/>
      <c r="B162" s="265"/>
      <c r="C162" s="265"/>
      <c r="D162" s="265"/>
      <c r="E162" s="265"/>
      <c r="F162" s="266"/>
      <c r="G162" s="262" t="s">
        <v>104</v>
      </c>
      <c r="H162" s="267"/>
      <c r="I162" s="268"/>
      <c r="J162" s="326" t="s">
        <v>59</v>
      </c>
      <c r="K162" s="329"/>
      <c r="L162" s="267"/>
    </row>
    <row r="163" spans="1:12" s="90" customFormat="1" ht="28.2" x14ac:dyDescent="0.3">
      <c r="A163" s="298"/>
      <c r="B163" s="298"/>
      <c r="C163" s="298"/>
      <c r="D163" s="299"/>
      <c r="E163" s="308"/>
      <c r="F163" s="308"/>
      <c r="G163" s="267" t="s">
        <v>71</v>
      </c>
      <c r="H163" s="267"/>
      <c r="I163" s="275"/>
      <c r="J163" s="320" t="s">
        <v>431</v>
      </c>
      <c r="K163" s="321" t="s">
        <v>242</v>
      </c>
      <c r="L163" s="262" t="s">
        <v>471</v>
      </c>
    </row>
    <row r="164" spans="1:12" s="90" customFormat="1" x14ac:dyDescent="0.3">
      <c r="A164" s="295">
        <f t="shared" ref="A164" si="2">IF(A158="","",EDATE(A158,3))</f>
        <v>46569</v>
      </c>
      <c r="B164" s="295">
        <f t="shared" ref="B164" si="3">IF(B158="","",(EDATE(A164,3))-1)</f>
        <v>46660</v>
      </c>
      <c r="C164" s="295">
        <f>IF(C158="","",IF(RIGHT(D164,1)="4",(B164+90),(B164+60)))</f>
        <v>46720</v>
      </c>
      <c r="D164" s="296" t="str">
        <f>'DEMO reporting logic (NO EDIT)'!F24</f>
        <v>DY32Q3</v>
      </c>
      <c r="E164" s="296" t="str">
        <f>'SUD reporting logic (NO EDIT)'!F24</f>
        <v>SUD DY11Q3</v>
      </c>
      <c r="F164" s="297" t="str">
        <f>'SMI reporting logic (NO EDIT)'!F24</f>
        <v>SMI/SED DY6Q3</v>
      </c>
      <c r="G164" s="267" t="s">
        <v>427</v>
      </c>
      <c r="H164" s="267" t="s">
        <v>473</v>
      </c>
      <c r="I164" s="268" t="s">
        <v>474</v>
      </c>
      <c r="J164" s="260" t="s">
        <v>59</v>
      </c>
      <c r="K164" s="316"/>
      <c r="L164" s="264"/>
    </row>
    <row r="165" spans="1:12" s="90" customFormat="1" ht="69" x14ac:dyDescent="0.3">
      <c r="A165" s="265"/>
      <c r="B165" s="265"/>
      <c r="C165" s="265"/>
      <c r="D165" s="265"/>
      <c r="E165" s="265"/>
      <c r="F165" s="266"/>
      <c r="G165" s="267" t="s">
        <v>291</v>
      </c>
      <c r="H165" s="267" t="s">
        <v>473</v>
      </c>
      <c r="I165" s="268" t="s">
        <v>474</v>
      </c>
      <c r="J165" s="260" t="s">
        <v>428</v>
      </c>
      <c r="K165" s="261" t="s">
        <v>2108</v>
      </c>
      <c r="L165" s="263" t="s">
        <v>2109</v>
      </c>
    </row>
    <row r="166" spans="1:12" s="90" customFormat="1" ht="28.2" x14ac:dyDescent="0.3">
      <c r="A166" s="265"/>
      <c r="B166" s="265"/>
      <c r="C166" s="265"/>
      <c r="D166" s="265"/>
      <c r="E166" s="265"/>
      <c r="F166" s="266"/>
      <c r="G166" s="267" t="s">
        <v>54</v>
      </c>
      <c r="H166" s="267" t="s">
        <v>468</v>
      </c>
      <c r="I166" s="268" t="s">
        <v>469</v>
      </c>
      <c r="J166" s="260" t="s">
        <v>431</v>
      </c>
      <c r="K166" s="270"/>
      <c r="L166" s="264" t="s">
        <v>475</v>
      </c>
    </row>
    <row r="167" spans="1:12" s="90" customFormat="1" x14ac:dyDescent="0.3">
      <c r="A167" s="265"/>
      <c r="B167" s="265"/>
      <c r="C167" s="265"/>
      <c r="D167" s="265"/>
      <c r="E167" s="265"/>
      <c r="F167" s="266"/>
      <c r="G167" s="267" t="s">
        <v>464</v>
      </c>
      <c r="H167" s="267"/>
      <c r="I167" s="268"/>
      <c r="J167" s="260" t="s">
        <v>59</v>
      </c>
      <c r="K167" s="270"/>
      <c r="L167" s="264"/>
    </row>
    <row r="168" spans="1:12" s="90" customFormat="1" ht="28.2" x14ac:dyDescent="0.3">
      <c r="A168" s="265"/>
      <c r="B168" s="265"/>
      <c r="C168" s="265"/>
      <c r="D168" s="265"/>
      <c r="E168" s="265"/>
      <c r="F168" s="266"/>
      <c r="G168" s="262" t="s">
        <v>104</v>
      </c>
      <c r="H168" s="267" t="s">
        <v>476</v>
      </c>
      <c r="I168" s="268" t="s">
        <v>476</v>
      </c>
      <c r="J168" s="260" t="s">
        <v>59</v>
      </c>
      <c r="K168" s="270"/>
      <c r="L168" s="264" t="s">
        <v>476</v>
      </c>
    </row>
    <row r="169" spans="1:12" s="90" customFormat="1" x14ac:dyDescent="0.3">
      <c r="A169" s="298"/>
      <c r="B169" s="298"/>
      <c r="C169" s="298"/>
      <c r="D169" s="299"/>
      <c r="E169" s="308"/>
      <c r="F169" s="308"/>
      <c r="G169" s="267" t="s">
        <v>71</v>
      </c>
      <c r="H169" s="267"/>
      <c r="I169" s="275"/>
      <c r="J169" s="317" t="s">
        <v>59</v>
      </c>
      <c r="K169" s="270"/>
      <c r="L169" s="264"/>
    </row>
    <row r="170" spans="1:12" s="90" customFormat="1" x14ac:dyDescent="0.3">
      <c r="A170" s="295">
        <f t="shared" ref="A170" si="4">IF(A164="","",EDATE(A164,3))</f>
        <v>46661</v>
      </c>
      <c r="B170" s="295">
        <f t="shared" ref="B170" si="5">IF(B164="","",(EDATE(A170,3))-1)</f>
        <v>46752</v>
      </c>
      <c r="C170" s="295">
        <f t="shared" ref="C170" si="6">IF(C164="","",IF(RIGHT(D170,1)="4",(B170+90),(B170+60)))</f>
        <v>46842</v>
      </c>
      <c r="D170" s="296" t="str">
        <f>'DEMO reporting logic (NO EDIT)'!F25</f>
        <v>DY32Q4</v>
      </c>
      <c r="E170" s="296" t="str">
        <f>'SUD reporting logic (NO EDIT)'!F25</f>
        <v>SUD DY11Q4</v>
      </c>
      <c r="F170" s="297" t="str">
        <f>'SMI reporting logic (NO EDIT)'!F25</f>
        <v>SMI/SED DY6Q4</v>
      </c>
      <c r="G170" s="267" t="s">
        <v>427</v>
      </c>
      <c r="H170" s="267" t="s">
        <v>478</v>
      </c>
      <c r="I170" s="268" t="s">
        <v>479</v>
      </c>
      <c r="J170" s="260" t="s">
        <v>59</v>
      </c>
      <c r="K170" s="270"/>
      <c r="L170" s="264"/>
    </row>
    <row r="171" spans="1:12" s="90" customFormat="1" ht="69" x14ac:dyDescent="0.3">
      <c r="A171" s="265"/>
      <c r="B171" s="265"/>
      <c r="C171" s="265"/>
      <c r="D171" s="265"/>
      <c r="E171" s="265"/>
      <c r="F171" s="266"/>
      <c r="G171" s="267" t="s">
        <v>291</v>
      </c>
      <c r="H171" s="267" t="s">
        <v>478</v>
      </c>
      <c r="I171" s="268" t="s">
        <v>479</v>
      </c>
      <c r="J171" s="260" t="s">
        <v>428</v>
      </c>
      <c r="K171" s="261" t="s">
        <v>2108</v>
      </c>
      <c r="L171" s="264" t="s">
        <v>480</v>
      </c>
    </row>
    <row r="172" spans="1:12" s="90" customFormat="1" ht="115.95" customHeight="1" x14ac:dyDescent="0.3">
      <c r="A172" s="265"/>
      <c r="B172" s="265"/>
      <c r="C172" s="265"/>
      <c r="D172" s="265"/>
      <c r="E172" s="265"/>
      <c r="F172" s="266"/>
      <c r="G172" s="267" t="s">
        <v>54</v>
      </c>
      <c r="H172" s="267" t="s">
        <v>473</v>
      </c>
      <c r="I172" s="268" t="s">
        <v>474</v>
      </c>
      <c r="J172" s="260" t="s">
        <v>431</v>
      </c>
      <c r="K172" s="325" t="s">
        <v>2135</v>
      </c>
      <c r="L172" s="264" t="s">
        <v>481</v>
      </c>
    </row>
    <row r="173" spans="1:12" s="90" customFormat="1" x14ac:dyDescent="0.3">
      <c r="A173" s="265"/>
      <c r="B173" s="265"/>
      <c r="C173" s="265"/>
      <c r="D173" s="265"/>
      <c r="E173" s="265"/>
      <c r="F173" s="266"/>
      <c r="G173" s="267" t="s">
        <v>464</v>
      </c>
      <c r="H173" s="267"/>
      <c r="I173" s="268" t="s">
        <v>482</v>
      </c>
      <c r="J173" s="260" t="s">
        <v>59</v>
      </c>
      <c r="K173" s="270"/>
      <c r="L173" s="264"/>
    </row>
    <row r="174" spans="1:12" s="90" customFormat="1" ht="28.2" x14ac:dyDescent="0.3">
      <c r="A174" s="265"/>
      <c r="B174" s="265"/>
      <c r="C174" s="265"/>
      <c r="D174" s="265"/>
      <c r="E174" s="265"/>
      <c r="F174" s="266"/>
      <c r="G174" s="262" t="s">
        <v>104</v>
      </c>
      <c r="H174" s="267"/>
      <c r="I174" s="268"/>
      <c r="J174" s="260" t="s">
        <v>59</v>
      </c>
      <c r="K174" s="270"/>
      <c r="L174" s="264"/>
    </row>
    <row r="175" spans="1:12" s="90" customFormat="1" x14ac:dyDescent="0.3">
      <c r="A175" s="298"/>
      <c r="B175" s="298"/>
      <c r="C175" s="298"/>
      <c r="D175" s="299"/>
      <c r="E175" s="308"/>
      <c r="F175" s="308"/>
      <c r="G175" s="267" t="s">
        <v>71</v>
      </c>
      <c r="H175" s="267"/>
      <c r="I175" s="275"/>
      <c r="J175" s="317" t="s">
        <v>59</v>
      </c>
      <c r="K175" s="270"/>
      <c r="L175" s="264"/>
    </row>
    <row r="176" spans="1:12" s="90" customFormat="1" x14ac:dyDescent="0.3">
      <c r="A176" s="295">
        <f t="shared" ref="A176" si="7">IF(A170="","",EDATE(A170,3))</f>
        <v>46753</v>
      </c>
      <c r="B176" s="295">
        <f t="shared" ref="B176" si="8">IF(B170="","",(EDATE(A176,3))-1)</f>
        <v>46843</v>
      </c>
      <c r="C176" s="295">
        <f t="shared" ref="C176" si="9">IF(C170="","",IF(RIGHT(D176,1)="4",(B176+90),(B176+60)))</f>
        <v>46903</v>
      </c>
      <c r="D176" s="359" t="s">
        <v>169</v>
      </c>
      <c r="E176" s="359" t="s">
        <v>169</v>
      </c>
      <c r="F176" s="359" t="s">
        <v>169</v>
      </c>
      <c r="G176" s="267" t="s">
        <v>427</v>
      </c>
      <c r="H176" s="267"/>
      <c r="I176" s="268"/>
      <c r="J176" s="269" t="s">
        <v>59</v>
      </c>
      <c r="K176" s="270"/>
      <c r="L176" s="264"/>
    </row>
    <row r="177" spans="1:16" s="90" customFormat="1" x14ac:dyDescent="0.3">
      <c r="A177" s="265"/>
      <c r="B177" s="265"/>
      <c r="C177" s="265"/>
      <c r="D177" s="360"/>
      <c r="E177" s="360"/>
      <c r="F177" s="360"/>
      <c r="G177" s="267" t="s">
        <v>291</v>
      </c>
      <c r="H177" s="267"/>
      <c r="I177" s="268"/>
      <c r="J177" s="269" t="s">
        <v>66</v>
      </c>
      <c r="K177" s="270"/>
      <c r="L177" s="264"/>
    </row>
    <row r="178" spans="1:16" s="90" customFormat="1" ht="104.55" customHeight="1" x14ac:dyDescent="0.3">
      <c r="A178" s="265"/>
      <c r="B178" s="265"/>
      <c r="C178" s="265"/>
      <c r="D178" s="360"/>
      <c r="E178" s="360"/>
      <c r="F178" s="360"/>
      <c r="G178" s="267" t="s">
        <v>54</v>
      </c>
      <c r="H178" s="267" t="s">
        <v>478</v>
      </c>
      <c r="I178" s="268" t="s">
        <v>479</v>
      </c>
      <c r="J178" s="269" t="s">
        <v>66</v>
      </c>
      <c r="K178" s="325" t="s">
        <v>2134</v>
      </c>
      <c r="L178" s="264" t="s">
        <v>483</v>
      </c>
    </row>
    <row r="179" spans="1:16" s="90" customFormat="1" x14ac:dyDescent="0.3">
      <c r="A179" s="265"/>
      <c r="B179" s="265"/>
      <c r="C179" s="265"/>
      <c r="D179" s="360"/>
      <c r="E179" s="360"/>
      <c r="F179" s="360"/>
      <c r="G179" s="267" t="s">
        <v>464</v>
      </c>
      <c r="H179" s="267"/>
      <c r="I179" s="268"/>
      <c r="J179" s="269" t="s">
        <v>59</v>
      </c>
      <c r="K179" s="270"/>
      <c r="L179" s="264"/>
    </row>
    <row r="180" spans="1:16" s="90" customFormat="1" ht="28.8" thickBot="1" x14ac:dyDescent="0.35">
      <c r="A180" s="265"/>
      <c r="B180" s="265"/>
      <c r="C180" s="265"/>
      <c r="D180" s="360"/>
      <c r="E180" s="360"/>
      <c r="F180" s="360"/>
      <c r="G180" s="262" t="s">
        <v>104</v>
      </c>
      <c r="H180" s="267"/>
      <c r="I180" s="268"/>
      <c r="J180" s="269" t="s">
        <v>59</v>
      </c>
      <c r="K180" s="270"/>
      <c r="L180" s="264"/>
    </row>
    <row r="181" spans="1:16" s="310" customFormat="1" ht="27.6" x14ac:dyDescent="0.3">
      <c r="A181" s="298"/>
      <c r="B181" s="298"/>
      <c r="C181" s="298"/>
      <c r="D181" s="361"/>
      <c r="E181" s="361"/>
      <c r="F181" s="361"/>
      <c r="G181" s="319" t="s">
        <v>71</v>
      </c>
      <c r="H181" s="319" t="s">
        <v>2115</v>
      </c>
      <c r="I181" s="319" t="s">
        <v>2116</v>
      </c>
      <c r="J181" s="320" t="s">
        <v>431</v>
      </c>
      <c r="K181" s="321" t="s">
        <v>242</v>
      </c>
      <c r="L181" s="322" t="s">
        <v>429</v>
      </c>
    </row>
    <row r="182" spans="1:16" s="90" customFormat="1" x14ac:dyDescent="0.3">
      <c r="A182" s="295">
        <f t="shared" ref="A182" si="10">IF(A176="","",EDATE(A176,3))</f>
        <v>46844</v>
      </c>
      <c r="B182" s="295">
        <f t="shared" ref="B182" si="11">IF(B176="","",(EDATE(A182,3))-1)</f>
        <v>46934</v>
      </c>
      <c r="C182" s="295">
        <f t="shared" ref="C182" si="12">IF(C176="","",IF(RIGHT(D182,1)="4",(B182+90),(B182+60)))</f>
        <v>46994</v>
      </c>
      <c r="D182" s="359" t="s">
        <v>169</v>
      </c>
      <c r="E182" s="359" t="s">
        <v>169</v>
      </c>
      <c r="F182" s="359" t="s">
        <v>169</v>
      </c>
      <c r="G182" s="267" t="s">
        <v>427</v>
      </c>
      <c r="H182" s="267"/>
      <c r="I182" s="268"/>
      <c r="J182" s="269" t="s">
        <v>59</v>
      </c>
      <c r="K182" s="270"/>
      <c r="L182" s="264"/>
    </row>
    <row r="183" spans="1:16" s="90" customFormat="1" x14ac:dyDescent="0.3">
      <c r="A183" s="265"/>
      <c r="B183" s="265"/>
      <c r="C183" s="265"/>
      <c r="D183" s="360"/>
      <c r="E183" s="360"/>
      <c r="F183" s="360"/>
      <c r="G183" s="267" t="s">
        <v>291</v>
      </c>
      <c r="H183" s="267"/>
      <c r="I183" s="268"/>
      <c r="J183" s="269" t="s">
        <v>66</v>
      </c>
      <c r="K183" s="270"/>
      <c r="L183" s="264"/>
    </row>
    <row r="184" spans="1:16" s="90" customFormat="1" ht="83.4" x14ac:dyDescent="0.3">
      <c r="A184" s="265"/>
      <c r="B184" s="265"/>
      <c r="C184" s="265"/>
      <c r="D184" s="360"/>
      <c r="E184" s="360"/>
      <c r="F184" s="360"/>
      <c r="G184" s="267" t="s">
        <v>54</v>
      </c>
      <c r="H184" s="267" t="s">
        <v>478</v>
      </c>
      <c r="I184" s="268" t="s">
        <v>479</v>
      </c>
      <c r="J184" s="269" t="s">
        <v>66</v>
      </c>
      <c r="K184" s="325" t="s">
        <v>2133</v>
      </c>
      <c r="L184" s="264" t="s">
        <v>2110</v>
      </c>
    </row>
    <row r="185" spans="1:16" s="90" customFormat="1" x14ac:dyDescent="0.3">
      <c r="A185" s="265"/>
      <c r="B185" s="265"/>
      <c r="C185" s="265"/>
      <c r="D185" s="360"/>
      <c r="E185" s="360"/>
      <c r="F185" s="360"/>
      <c r="G185" s="267" t="s">
        <v>464</v>
      </c>
      <c r="H185" s="267"/>
      <c r="I185" s="275"/>
      <c r="J185" s="276" t="s">
        <v>59</v>
      </c>
      <c r="K185" s="275"/>
      <c r="L185" s="264"/>
    </row>
    <row r="186" spans="1:16" s="90" customFormat="1" ht="28.8" thickBot="1" x14ac:dyDescent="0.35">
      <c r="A186" s="265"/>
      <c r="B186" s="265"/>
      <c r="C186" s="265"/>
      <c r="D186" s="360"/>
      <c r="E186" s="360"/>
      <c r="F186" s="360"/>
      <c r="G186" s="262" t="s">
        <v>104</v>
      </c>
      <c r="H186" s="267"/>
      <c r="I186" s="275"/>
      <c r="J186" s="275" t="s">
        <v>59</v>
      </c>
      <c r="K186" s="275"/>
      <c r="L186" s="264"/>
    </row>
    <row r="187" spans="1:16" s="90" customFormat="1" ht="28.2" x14ac:dyDescent="0.3">
      <c r="A187" s="298"/>
      <c r="B187" s="298"/>
      <c r="C187" s="298"/>
      <c r="D187" s="361"/>
      <c r="E187" s="361"/>
      <c r="F187" s="361"/>
      <c r="G187" s="267" t="s">
        <v>71</v>
      </c>
      <c r="H187" s="267"/>
      <c r="I187" s="275"/>
      <c r="J187" s="323" t="s">
        <v>431</v>
      </c>
      <c r="K187" s="324" t="s">
        <v>242</v>
      </c>
      <c r="L187" s="262" t="s">
        <v>2117</v>
      </c>
    </row>
    <row r="188" spans="1:16" x14ac:dyDescent="0.3">
      <c r="A188" s="13"/>
      <c r="B188" s="13"/>
      <c r="C188" s="309"/>
      <c r="D188" s="13"/>
      <c r="E188" s="13"/>
      <c r="F188" s="13"/>
      <c r="G188" s="160"/>
      <c r="H188" s="160"/>
      <c r="I188" s="158"/>
      <c r="J188" s="159"/>
      <c r="K188" s="159"/>
      <c r="L188" s="159"/>
    </row>
    <row r="189" spans="1:16" ht="17.399999999999999" x14ac:dyDescent="0.3">
      <c r="A189" s="344" t="s">
        <v>181</v>
      </c>
      <c r="B189" s="344"/>
      <c r="C189" s="344"/>
      <c r="D189" s="344"/>
      <c r="E189" s="344"/>
      <c r="F189" s="344"/>
      <c r="G189" s="344"/>
      <c r="H189" s="344"/>
      <c r="I189" s="344"/>
      <c r="J189" s="344"/>
      <c r="K189" s="344"/>
      <c r="L189" s="161"/>
      <c r="M189" s="162"/>
      <c r="N189" s="162"/>
      <c r="O189" s="162"/>
      <c r="P189" s="162"/>
    </row>
    <row r="190" spans="1:16" ht="81" customHeight="1" x14ac:dyDescent="0.3">
      <c r="A190" s="366" t="s">
        <v>484</v>
      </c>
      <c r="B190" s="366"/>
      <c r="C190" s="366"/>
      <c r="D190" s="366"/>
      <c r="E190" s="366"/>
      <c r="F190" s="366"/>
      <c r="G190" s="366"/>
      <c r="H190" s="366"/>
      <c r="I190" s="366"/>
      <c r="J190" s="366"/>
      <c r="K190" s="366"/>
      <c r="L190" s="161"/>
      <c r="M190" s="162"/>
      <c r="N190" s="162"/>
      <c r="O190" s="162"/>
      <c r="P190" s="162"/>
    </row>
    <row r="191" spans="1:16" ht="77.25" customHeight="1" x14ac:dyDescent="0.3">
      <c r="A191" s="362" t="s">
        <v>485</v>
      </c>
      <c r="B191" s="362"/>
      <c r="C191" s="362"/>
      <c r="D191" s="362"/>
      <c r="E191" s="362"/>
      <c r="F191" s="362"/>
      <c r="G191" s="362"/>
      <c r="H191" s="362"/>
      <c r="I191" s="362"/>
      <c r="J191" s="362"/>
      <c r="K191" s="362"/>
      <c r="L191" s="163"/>
    </row>
    <row r="192" spans="1:16" ht="21.75" customHeight="1" x14ac:dyDescent="0.3">
      <c r="A192" s="337" t="s">
        <v>486</v>
      </c>
      <c r="B192" s="337"/>
      <c r="C192" s="337"/>
      <c r="D192" s="337"/>
      <c r="E192" s="337"/>
      <c r="F192" s="337"/>
      <c r="G192" s="337"/>
      <c r="H192" s="337"/>
      <c r="I192" s="337"/>
      <c r="J192" s="337"/>
      <c r="K192" s="337"/>
    </row>
    <row r="193" spans="1:11" ht="17.399999999999999" x14ac:dyDescent="0.3">
      <c r="A193" s="337" t="s">
        <v>487</v>
      </c>
      <c r="B193" s="337"/>
      <c r="C193" s="337"/>
      <c r="D193" s="337"/>
      <c r="E193" s="337"/>
      <c r="F193" s="337"/>
      <c r="G193" s="337"/>
      <c r="H193" s="337"/>
      <c r="I193" s="337"/>
      <c r="J193" s="337"/>
      <c r="K193" s="337"/>
    </row>
    <row r="194" spans="1:11" x14ac:dyDescent="0.3">
      <c r="A194" s="44" t="s">
        <v>4</v>
      </c>
      <c r="G194" s="9" t="s">
        <v>298</v>
      </c>
    </row>
    <row r="199" spans="1:11" x14ac:dyDescent="0.3">
      <c r="A199" s="9" t="s">
        <v>298</v>
      </c>
    </row>
  </sheetData>
  <sheetProtection insertRows="0" autoFilter="0"/>
  <autoFilter ref="A31:L194" xr:uid="{6DAF8218-295A-42BD-AFD4-D8F77F6CAF35}"/>
  <mergeCells count="17">
    <mergeCell ref="A30:D30"/>
    <mergeCell ref="A190:K190"/>
    <mergeCell ref="D176:D181"/>
    <mergeCell ref="E176:E181"/>
    <mergeCell ref="F176:F181"/>
    <mergeCell ref="D182:D187"/>
    <mergeCell ref="E182:E187"/>
    <mergeCell ref="A5:D5"/>
    <mergeCell ref="A6:G6"/>
    <mergeCell ref="A7:G7"/>
    <mergeCell ref="A8:D8"/>
    <mergeCell ref="A9:D9"/>
    <mergeCell ref="F182:F187"/>
    <mergeCell ref="A192:K192"/>
    <mergeCell ref="A193:K193"/>
    <mergeCell ref="A189:K189"/>
    <mergeCell ref="A191:K191"/>
  </mergeCells>
  <phoneticPr fontId="46" type="noConversion"/>
  <dataValidations count="3">
    <dataValidation type="list" allowBlank="1" showInputMessage="1" showErrorMessage="1" sqref="J176:J180 J182:J186" xr:uid="{7D5FDC59-DDE6-4EB9-B297-9C87FCFF8AB3}">
      <formula1>"Y,N"</formula1>
    </dataValidation>
    <dataValidation type="list" allowBlank="1" showInputMessage="1" showErrorMessage="1" sqref="J36:J40 J42:J46 J48:J52 J54:J58 J60:J64 J66:J70 J72:J76 J78:J82 J84:J88 J90:J94 J96:J100 J102:J106 J108:J112 J114:J118 J120:J124 J126:J130 J132:J136 J138:J142 J144:J148 J150:J154 J32:J34 J174:J175 J156:J160 J168:J172 J162:J166 J181 J187" xr:uid="{95DE0BBD-2BB8-47D8-A8E3-695592BB66FC}">
      <formula1>"Y - SUD only,Y - SMI/SED only,Y - both,N"</formula1>
    </dataValidation>
    <dataValidation type="list" allowBlank="1" showInputMessage="1" showErrorMessage="1" sqref="J149 J41 J47 J53 J59 J65 J71 J77 J83 J89 J95 J101 J107 J113 J119 J125 J131 J137 J143 J35 J155 J161 J167 J173" xr:uid="{5BE23EEF-EA45-4FEF-ADEA-94CB9E2B3B7C}">
      <formula1>"Y - SMI/SED only,N"</formula1>
    </dataValidation>
  </dataValidations>
  <pageMargins left="0.7" right="0.7" top="0.75" bottom="0.75" header="0.3" footer="0.3"/>
  <pageSetup scale="75" orientation="landscape" horizontalDpi="4294967293" verticalDpi="4294967293" r:id="rId1"/>
  <headerFooter>
    <oddFooter>&amp;C&amp;P</oddFooter>
  </headerFooter>
  <rowBreaks count="4" manualBreakCount="4">
    <brk id="67" max="8" man="1"/>
    <brk id="91" max="8" man="1"/>
    <brk id="121" max="8" man="1"/>
    <brk id="145"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C1D6B-BB72-4B15-888B-47692C37D500}">
  <dimension ref="A1:AD401"/>
  <sheetViews>
    <sheetView zoomScale="80" zoomScaleNormal="80" workbookViewId="0"/>
  </sheetViews>
  <sheetFormatPr defaultColWidth="9.21875" defaultRowHeight="14.4" x14ac:dyDescent="0.3"/>
  <cols>
    <col min="1" max="1" width="11.44140625" style="17" customWidth="1"/>
    <col min="2" max="2" width="14.44140625" style="17" customWidth="1"/>
    <col min="3" max="3" width="18.5546875" style="17" customWidth="1"/>
    <col min="4" max="6" width="20.44140625" style="17" customWidth="1"/>
    <col min="7" max="7" width="24.77734375" style="17" customWidth="1"/>
    <col min="8" max="8" width="10.5546875" style="17" customWidth="1"/>
    <col min="9" max="9" width="17" style="17" customWidth="1"/>
    <col min="10" max="10" width="10.21875" style="17" customWidth="1"/>
    <col min="13" max="13" width="22" customWidth="1"/>
    <col min="14" max="14" width="23.5546875" customWidth="1"/>
    <col min="15" max="15" width="25.21875" customWidth="1"/>
    <col min="16" max="16" width="8.5546875" customWidth="1"/>
    <col min="17" max="17" width="9.77734375" customWidth="1"/>
    <col min="18" max="19" width="9.44140625" customWidth="1"/>
    <col min="20" max="20" width="42.5546875" customWidth="1"/>
    <col min="21" max="22" width="14.5546875" customWidth="1"/>
    <col min="23" max="23" width="48.77734375" customWidth="1"/>
  </cols>
  <sheetData>
    <row r="1" spans="1:30" ht="28.5" customHeight="1" x14ac:dyDescent="0.3">
      <c r="A1" s="16" t="s">
        <v>488</v>
      </c>
      <c r="B1" s="16" t="s">
        <v>489</v>
      </c>
      <c r="C1" s="16" t="s">
        <v>490</v>
      </c>
      <c r="D1" s="16" t="s">
        <v>491</v>
      </c>
      <c r="E1" s="16" t="s">
        <v>492</v>
      </c>
      <c r="F1" s="16" t="s">
        <v>491</v>
      </c>
      <c r="G1" s="17" t="s">
        <v>493</v>
      </c>
      <c r="H1" s="16" t="s">
        <v>494</v>
      </c>
      <c r="I1" s="16" t="s">
        <v>495</v>
      </c>
      <c r="J1" s="210" t="s">
        <v>496</v>
      </c>
      <c r="M1" s="379" t="s">
        <v>497</v>
      </c>
      <c r="N1" s="379"/>
      <c r="O1" s="14"/>
      <c r="P1" s="14" t="s">
        <v>298</v>
      </c>
      <c r="Q1" s="14"/>
      <c r="R1" s="14"/>
      <c r="S1" s="14"/>
      <c r="T1" s="208"/>
      <c r="U1" s="18" t="s">
        <v>498</v>
      </c>
      <c r="V1" s="18" t="s">
        <v>498</v>
      </c>
    </row>
    <row r="2" spans="1:30" ht="59.4" x14ac:dyDescent="0.3">
      <c r="A2" s="17" t="s">
        <v>499</v>
      </c>
      <c r="B2" s="17" t="s">
        <v>500</v>
      </c>
      <c r="C2" s="19" t="str">
        <f>'SUD SMI-SED reporting schedule'!D32</f>
        <v>DY27Q1</v>
      </c>
      <c r="D2" s="19" t="str">
        <f>IF(C2="","",C2)</f>
        <v>DY27Q1</v>
      </c>
      <c r="E2" s="19" t="str">
        <f>'SUD SMI-SED reporting schedule'!E32</f>
        <v>SUD DY6Q1</v>
      </c>
      <c r="F2" s="19" t="str">
        <f>IF(E2="","",E2)</f>
        <v>SUD DY6Q1</v>
      </c>
      <c r="G2" s="19">
        <f>FLOOR(((YEAR('SUD SMI-SED reporting schedule'!B28)*12+MONTH('SUD SMI-SED reporting schedule'!B28))-(YEAR('SUD SMI-SED reporting schedule'!B17)*12+MONTH('SUD SMI-SED reporting schedule'!B17)))/3,1)+1</f>
        <v>24</v>
      </c>
      <c r="H2" s="19">
        <f>IF(COUNTA(D2)&lt;$G$2,COUNTA(D2),"")</f>
        <v>1</v>
      </c>
      <c r="I2" s="211">
        <f>IF('SUD SMI-SED reporting schedule'!B22="","",(RIGHT('SUD SMI-SED reporting schedule'!B22,4)+0))</f>
        <v>2022</v>
      </c>
      <c r="J2" s="212" t="str">
        <f>IF(W3="","",LEFT(W3,(FIND("Q",W3,1)-1)))</f>
        <v>SUD DY6</v>
      </c>
      <c r="M2" s="208" t="s">
        <v>501</v>
      </c>
      <c r="N2" s="208" t="s">
        <v>502</v>
      </c>
      <c r="O2" s="208" t="s">
        <v>503</v>
      </c>
      <c r="P2" s="208"/>
      <c r="Q2" s="208"/>
      <c r="R2" s="208"/>
      <c r="S2" s="208"/>
      <c r="T2" s="208" t="s">
        <v>504</v>
      </c>
      <c r="U2" s="208" t="s">
        <v>505</v>
      </c>
      <c r="V2" s="208" t="s">
        <v>505</v>
      </c>
      <c r="W2" s="223" t="s">
        <v>506</v>
      </c>
    </row>
    <row r="3" spans="1:30" ht="29.25" customHeight="1" x14ac:dyDescent="0.3">
      <c r="A3" s="20" t="s">
        <v>500</v>
      </c>
      <c r="B3" s="20" t="s">
        <v>507</v>
      </c>
      <c r="C3" s="19"/>
      <c r="D3" s="17" t="e">
        <f t="shared" ref="D3:D66" si="0">IF(D2="","",VLOOKUP(D2,$A$1:$B$401,2,FALSE))</f>
        <v>#N/A</v>
      </c>
      <c r="F3" s="17" t="str">
        <f t="shared" ref="F3:F34" si="1">IF(F2="","",VLOOKUP(F2,$A$1:$B$101,2,FALSE))</f>
        <v>SUD DY6Q2</v>
      </c>
      <c r="H3" s="19">
        <f>IF(COUNTA($D$2:D3)&lt;=$G$2,COUNTA($D$2:D3),"")</f>
        <v>2</v>
      </c>
      <c r="I3" s="17">
        <f t="shared" ref="I3:I9" si="2">IF(I2="","",(I2+1))</f>
        <v>2023</v>
      </c>
      <c r="J3" s="213" t="str">
        <f>IF(J2="","",(RIGHT(J2,LEN(J2)-FIND("Y",J2))))</f>
        <v>6</v>
      </c>
      <c r="M3" s="208"/>
      <c r="N3" s="208"/>
      <c r="O3" s="208"/>
      <c r="P3" s="208"/>
      <c r="Q3" s="208"/>
      <c r="R3" s="208"/>
      <c r="S3" s="208"/>
      <c r="T3" s="18" t="s">
        <v>508</v>
      </c>
      <c r="U3" s="21">
        <f>IF('SUD SMI-SED reporting schedule'!B17="","",'SUD SMI-SED reporting schedule'!B17)</f>
        <v>44562</v>
      </c>
      <c r="V3" s="21"/>
      <c r="W3" t="str">
        <f>IF(ISNUMBER(SEARCH(X3, 'SUD SMI-SED reporting schedule'!B15))=TRUE, 'SUD SMI-SED reporting schedule'!B15, CONCATENATE("SUD ",'SUD SMI-SED reporting schedule'!B15))</f>
        <v>SUD DY6Q1</v>
      </c>
      <c r="X3" t="s">
        <v>509</v>
      </c>
    </row>
    <row r="4" spans="1:30" ht="29.25" customHeight="1" x14ac:dyDescent="0.3">
      <c r="A4" s="20" t="s">
        <v>507</v>
      </c>
      <c r="B4" s="20" t="s">
        <v>510</v>
      </c>
      <c r="C4" s="19"/>
      <c r="D4" s="17" t="e">
        <f t="shared" si="0"/>
        <v>#N/A</v>
      </c>
      <c r="F4" s="17" t="str">
        <f t="shared" si="1"/>
        <v>SUD DY6Q3</v>
      </c>
      <c r="H4" s="19">
        <f>IF(COUNTA($D$2:D4)&lt;=$G$2,COUNTA($D$2:D4),"")</f>
        <v>3</v>
      </c>
      <c r="I4" s="17">
        <f t="shared" si="2"/>
        <v>2024</v>
      </c>
      <c r="J4" s="214">
        <f>IF(J3="",0,(J3*4-4))</f>
        <v>20</v>
      </c>
      <c r="K4" t="s">
        <v>298</v>
      </c>
      <c r="M4" s="208"/>
      <c r="N4" s="208"/>
      <c r="O4" s="208"/>
      <c r="P4" s="208"/>
      <c r="Q4" s="208"/>
      <c r="R4" s="208"/>
      <c r="S4" s="208"/>
      <c r="T4" s="18" t="s">
        <v>511</v>
      </c>
      <c r="U4" s="21">
        <f>IF(U3="","",EDATE(U3,3))</f>
        <v>44652</v>
      </c>
      <c r="V4" s="21"/>
    </row>
    <row r="5" spans="1:30" ht="15" customHeight="1" x14ac:dyDescent="0.3">
      <c r="A5" s="20" t="s">
        <v>510</v>
      </c>
      <c r="B5" s="20" t="s">
        <v>512</v>
      </c>
      <c r="D5" s="17" t="e">
        <f t="shared" si="0"/>
        <v>#N/A</v>
      </c>
      <c r="F5" s="17" t="str">
        <f t="shared" si="1"/>
        <v>SUD DY6Q4</v>
      </c>
      <c r="H5" s="19">
        <f>IF(COUNTA($D$2:D5)&lt;=$G$2,COUNTA($D$2:D5),"")</f>
        <v>4</v>
      </c>
      <c r="I5" s="17">
        <f t="shared" si="2"/>
        <v>2025</v>
      </c>
      <c r="M5" s="208"/>
      <c r="N5" s="208"/>
      <c r="O5" s="208"/>
      <c r="P5" s="208" t="s">
        <v>513</v>
      </c>
      <c r="Q5" s="208" t="s">
        <v>514</v>
      </c>
      <c r="R5" s="208" t="s">
        <v>515</v>
      </c>
      <c r="S5" s="208" t="s">
        <v>516</v>
      </c>
      <c r="T5" s="15" t="s">
        <v>517</v>
      </c>
      <c r="U5" s="21">
        <f>IF('SUD SMI-SED reporting schedule'!B24="","",'SUD SMI-SED reporting schedule'!B24)</f>
        <v>45108</v>
      </c>
      <c r="V5" s="21"/>
    </row>
    <row r="6" spans="1:30" ht="15.75" customHeight="1" x14ac:dyDescent="0.3">
      <c r="A6" s="20" t="s">
        <v>512</v>
      </c>
      <c r="B6" s="20" t="s">
        <v>518</v>
      </c>
      <c r="D6" s="17" t="e">
        <f t="shared" si="0"/>
        <v>#N/A</v>
      </c>
      <c r="F6" s="17" t="str">
        <f t="shared" si="1"/>
        <v>SUD DY7Q1</v>
      </c>
      <c r="H6" s="19">
        <f>IF(COUNTA($D$2:D6)&lt;=$G$2,COUNTA($D$2:D6),"")</f>
        <v>5</v>
      </c>
      <c r="I6" s="17">
        <f t="shared" si="2"/>
        <v>2026</v>
      </c>
      <c r="M6" s="208"/>
      <c r="N6" s="208"/>
      <c r="O6" s="208"/>
      <c r="P6" s="208"/>
      <c r="Q6" s="208"/>
      <c r="R6" s="208"/>
      <c r="S6" s="208"/>
      <c r="T6" s="15" t="s">
        <v>519</v>
      </c>
      <c r="U6" s="21">
        <f>IF(U3="","",EDATE(U3,9))</f>
        <v>44835</v>
      </c>
      <c r="V6" s="21"/>
    </row>
    <row r="7" spans="1:30" ht="30.75" customHeight="1" thickBot="1" x14ac:dyDescent="0.35">
      <c r="A7" s="20" t="s">
        <v>518</v>
      </c>
      <c r="B7" s="20" t="s">
        <v>520</v>
      </c>
      <c r="D7" s="17" t="e">
        <f t="shared" si="0"/>
        <v>#N/A</v>
      </c>
      <c r="F7" s="17" t="str">
        <f t="shared" si="1"/>
        <v>SUD DY7Q2</v>
      </c>
      <c r="H7" s="19">
        <f>IF(COUNTA($D$2:D7)&lt;=$G$2,COUNTA($D$2:D7),"")</f>
        <v>6</v>
      </c>
      <c r="I7" s="17">
        <f t="shared" si="2"/>
        <v>2027</v>
      </c>
      <c r="M7" s="376">
        <f>'SUD SMI-SED reporting schedule'!B17</f>
        <v>44562</v>
      </c>
      <c r="N7" s="376">
        <f>'SUD SMI-SED reporting schedule'!B32</f>
        <v>44651</v>
      </c>
      <c r="O7" s="376">
        <f>'SUD SMI-SED reporting schedule'!C32</f>
        <v>44711</v>
      </c>
      <c r="P7" s="373">
        <f>COUNT($M$7:M12)</f>
        <v>1</v>
      </c>
      <c r="Q7" s="373"/>
      <c r="R7" s="373" t="str">
        <f>IF($U$5=M7,1,"")</f>
        <v/>
      </c>
      <c r="S7" s="373">
        <f>IF(P7&lt;=$G$2,1,0)</f>
        <v>1</v>
      </c>
      <c r="T7" s="22" t="s">
        <v>521</v>
      </c>
      <c r="U7" s="23" t="str">
        <f>(IF(U$3='SUD reporting logic (NO EDIT)'!$M$7,W$3,""))</f>
        <v>SUD DY6Q1</v>
      </c>
      <c r="V7" s="23" t="str">
        <f>IF($S$7=1,U7,"")</f>
        <v>SUD DY6Q1</v>
      </c>
    </row>
    <row r="8" spans="1:30" ht="16.5" customHeight="1" thickBot="1" x14ac:dyDescent="0.35">
      <c r="A8" s="20" t="s">
        <v>520</v>
      </c>
      <c r="B8" s="20" t="s">
        <v>522</v>
      </c>
      <c r="D8" s="17" t="e">
        <f t="shared" si="0"/>
        <v>#N/A</v>
      </c>
      <c r="F8" s="17" t="str">
        <f t="shared" si="1"/>
        <v>SUD DY7Q3</v>
      </c>
      <c r="H8" s="19">
        <f>IF(COUNTA($D$2:D8)&lt;=$G$2,COUNTA($D$2:D8),"")</f>
        <v>7</v>
      </c>
      <c r="I8" s="17">
        <f t="shared" si="2"/>
        <v>2028</v>
      </c>
      <c r="M8" s="377"/>
      <c r="N8" s="377"/>
      <c r="O8" s="377"/>
      <c r="P8" s="374"/>
      <c r="Q8" s="374"/>
      <c r="R8" s="374"/>
      <c r="S8" s="374"/>
      <c r="T8" s="24" t="s">
        <v>291</v>
      </c>
      <c r="U8" s="23" t="str">
        <f>IF(U$3='SUD reporting logic (NO EDIT)'!$M$7,W$3,"")</f>
        <v>SUD DY6Q1</v>
      </c>
      <c r="V8" s="23" t="str">
        <f>IF($S$7=1,U8,"")</f>
        <v>SUD DY6Q1</v>
      </c>
    </row>
    <row r="9" spans="1:30" ht="15" thickBot="1" x14ac:dyDescent="0.35">
      <c r="A9" s="20" t="s">
        <v>522</v>
      </c>
      <c r="B9" s="20" t="s">
        <v>523</v>
      </c>
      <c r="D9" s="17" t="e">
        <f t="shared" si="0"/>
        <v>#N/A</v>
      </c>
      <c r="F9" s="17" t="str">
        <f t="shared" si="1"/>
        <v>SUD DY7Q4</v>
      </c>
      <c r="H9" s="19">
        <f>IF(COUNTA($D$2:D9)&lt;=$G$2,COUNTA($D$2:D9),"")</f>
        <v>8</v>
      </c>
      <c r="I9" s="17">
        <f t="shared" si="2"/>
        <v>2029</v>
      </c>
      <c r="M9" s="377"/>
      <c r="N9" s="377"/>
      <c r="O9" s="377"/>
      <c r="P9" s="374"/>
      <c r="Q9" s="374"/>
      <c r="R9" s="374"/>
      <c r="S9" s="374"/>
      <c r="T9" s="24" t="s">
        <v>54</v>
      </c>
      <c r="U9" s="23" t="str">
        <f>IF(U$4='SUD reporting logic (NO EDIT)'!$M$7,W$3,"")</f>
        <v/>
      </c>
      <c r="V9" s="23" t="str">
        <f>IF($S$7=1,U9,"")</f>
        <v/>
      </c>
    </row>
    <row r="10" spans="1:30" ht="15" thickBot="1" x14ac:dyDescent="0.35">
      <c r="A10" s="20" t="s">
        <v>523</v>
      </c>
      <c r="B10" s="20" t="s">
        <v>524</v>
      </c>
      <c r="D10" s="17" t="e">
        <f t="shared" si="0"/>
        <v>#N/A</v>
      </c>
      <c r="F10" s="17" t="str">
        <f t="shared" si="1"/>
        <v>SUD DY8Q1</v>
      </c>
      <c r="H10" s="19">
        <f>IF(COUNTA($D$2:D10)&lt;=$G$2,COUNTA($D$2:D10),"")</f>
        <v>9</v>
      </c>
      <c r="M10" s="377"/>
      <c r="N10" s="377"/>
      <c r="O10" s="377"/>
      <c r="P10" s="374"/>
      <c r="Q10" s="374"/>
      <c r="R10" s="374"/>
      <c r="S10" s="374"/>
      <c r="T10" s="24"/>
      <c r="U10" s="23"/>
      <c r="V10" s="23"/>
    </row>
    <row r="11" spans="1:30" ht="29.4" thickBot="1" x14ac:dyDescent="0.35">
      <c r="A11" s="20" t="s">
        <v>524</v>
      </c>
      <c r="B11" s="20" t="s">
        <v>525</v>
      </c>
      <c r="D11" s="17" t="e">
        <f t="shared" si="0"/>
        <v>#N/A</v>
      </c>
      <c r="F11" s="17" t="str">
        <f t="shared" si="1"/>
        <v>SUD DY8Q2</v>
      </c>
      <c r="H11" s="19">
        <f>IF(COUNTA($D$2:D11)&lt;=$G$2,COUNTA($D$2:D11),"")</f>
        <v>10</v>
      </c>
      <c r="M11" s="377"/>
      <c r="N11" s="377"/>
      <c r="O11" s="377"/>
      <c r="P11" s="374"/>
      <c r="Q11" s="374"/>
      <c r="R11" s="374"/>
      <c r="S11" s="374"/>
      <c r="T11" s="24" t="s">
        <v>104</v>
      </c>
      <c r="U11" s="23" t="str">
        <f>IF(R7="","",IF(MOD(R7,4)=0, "CY" &amp; (I2-1+R7/4), ""))</f>
        <v/>
      </c>
      <c r="V11" s="23" t="str">
        <f>IF($S$7=1,U11,"")</f>
        <v/>
      </c>
    </row>
    <row r="12" spans="1:30" ht="15" thickBot="1" x14ac:dyDescent="0.35">
      <c r="A12" s="20" t="s">
        <v>525</v>
      </c>
      <c r="B12" s="20" t="s">
        <v>526</v>
      </c>
      <c r="D12" s="17" t="e">
        <f t="shared" si="0"/>
        <v>#N/A</v>
      </c>
      <c r="F12" s="17" t="str">
        <f t="shared" si="1"/>
        <v>SUD DY8Q3</v>
      </c>
      <c r="H12" s="19">
        <f>IF(COUNTA($D$2:D12)&lt;=$G$2,COUNTA($D$2:D12),"")</f>
        <v>11</v>
      </c>
      <c r="M12" s="378"/>
      <c r="N12" s="378"/>
      <c r="O12" s="378"/>
      <c r="P12" s="375"/>
      <c r="Q12" s="375"/>
      <c r="R12" s="375"/>
      <c r="S12" s="375"/>
      <c r="T12" s="25" t="s">
        <v>71</v>
      </c>
      <c r="U12" s="23"/>
      <c r="V12" s="23"/>
    </row>
    <row r="13" spans="1:30" ht="15" thickBot="1" x14ac:dyDescent="0.35">
      <c r="A13" s="20" t="s">
        <v>526</v>
      </c>
      <c r="B13" s="20" t="s">
        <v>527</v>
      </c>
      <c r="D13" s="17" t="e">
        <f t="shared" si="0"/>
        <v>#N/A</v>
      </c>
      <c r="F13" s="17" t="str">
        <f t="shared" si="1"/>
        <v>SUD DY8Q4</v>
      </c>
      <c r="H13" s="19">
        <f>IF(COUNTA($D$2:D13)&lt;=$G$2,COUNTA($D$2:D13),"")</f>
        <v>12</v>
      </c>
      <c r="L13" s="215"/>
      <c r="M13" s="376">
        <f>EDATE(M7,3)</f>
        <v>44652</v>
      </c>
      <c r="N13" s="376">
        <f>IF(N7="","",(EDATE(N7,3)))</f>
        <v>44742</v>
      </c>
      <c r="O13" s="376">
        <f>IF(O7="","",(EDATE(O7,3)))</f>
        <v>44803</v>
      </c>
      <c r="P13" s="373">
        <f>COUNT($M$7:M18)</f>
        <v>2</v>
      </c>
      <c r="Q13" s="373">
        <f>P7+$J$4</f>
        <v>21</v>
      </c>
      <c r="R13" s="373" t="str">
        <f>IF(R7="",IF($U$5=M13,1,""),R7+1)</f>
        <v/>
      </c>
      <c r="S13" s="373">
        <f>IF(P13&lt;=$G$2,1,0)</f>
        <v>1</v>
      </c>
      <c r="T13" s="22" t="s">
        <v>521</v>
      </c>
      <c r="U13" s="23" t="str">
        <f>IF(U7="",IF(U$3='SUD reporting logic (NO EDIT)'!$M$13,W$3,""),VLOOKUP(U7,$A$1:$B$101,2,FALSE))</f>
        <v>SUD DY6Q2</v>
      </c>
      <c r="V13" s="23" t="str">
        <f>IF($S$13=1,U13,"")</f>
        <v>SUD DY6Q2</v>
      </c>
    </row>
    <row r="14" spans="1:30" ht="15" thickBot="1" x14ac:dyDescent="0.35">
      <c r="A14" s="20" t="s">
        <v>527</v>
      </c>
      <c r="B14" s="20" t="s">
        <v>528</v>
      </c>
      <c r="D14" s="17" t="e">
        <f t="shared" si="0"/>
        <v>#N/A</v>
      </c>
      <c r="F14" s="17" t="str">
        <f t="shared" si="1"/>
        <v>SUD DY9Q1</v>
      </c>
      <c r="H14" s="19">
        <f>IF(COUNTA($D$2:D14)&lt;=$G$2,COUNTA($D$2:D14),"")</f>
        <v>13</v>
      </c>
      <c r="K14" t="s">
        <v>298</v>
      </c>
      <c r="M14" s="377"/>
      <c r="N14" s="377"/>
      <c r="O14" s="377"/>
      <c r="P14" s="374"/>
      <c r="Q14" s="374"/>
      <c r="R14" s="374"/>
      <c r="S14" s="374"/>
      <c r="T14" s="24" t="s">
        <v>291</v>
      </c>
      <c r="U14" s="23" t="str">
        <f>IF(U8="",IF(U$3='SUD reporting logic (NO EDIT)'!$M$13,W$3,""),VLOOKUP(U8,$A$1:$B$101,2,FALSE))</f>
        <v>SUD DY6Q2</v>
      </c>
      <c r="V14" s="23" t="str">
        <f>IF($S$13=1,U14,"")</f>
        <v>SUD DY6Q2</v>
      </c>
    </row>
    <row r="15" spans="1:30" ht="15" thickBot="1" x14ac:dyDescent="0.35">
      <c r="A15" s="20" t="s">
        <v>528</v>
      </c>
      <c r="B15" s="20" t="s">
        <v>529</v>
      </c>
      <c r="D15" s="17" t="e">
        <f t="shared" si="0"/>
        <v>#N/A</v>
      </c>
      <c r="F15" s="17" t="str">
        <f t="shared" si="1"/>
        <v>SUD DY9Q2</v>
      </c>
      <c r="H15" s="19">
        <f>IF(COUNTA($D$2:D15)&lt;=$G$2,COUNTA($D$2:D15),"")</f>
        <v>14</v>
      </c>
      <c r="M15" s="377"/>
      <c r="N15" s="377"/>
      <c r="O15" s="377"/>
      <c r="P15" s="374"/>
      <c r="Q15" s="374"/>
      <c r="R15" s="374"/>
      <c r="S15" s="374"/>
      <c r="T15" s="24" t="s">
        <v>54</v>
      </c>
      <c r="U15" s="23" t="str">
        <f>IF(U9="",IF(U$4='SUD reporting logic (NO EDIT)'!$M$13,W$3,""),VLOOKUP(U9,$A$1:$B$101,2,FALSE))</f>
        <v>SUD DY6Q1</v>
      </c>
      <c r="V15" s="23" t="str">
        <f>IF($S$13=1,U15,"")</f>
        <v>SUD DY6Q1</v>
      </c>
    </row>
    <row r="16" spans="1:30" ht="15" thickBot="1" x14ac:dyDescent="0.35">
      <c r="A16" s="20" t="s">
        <v>529</v>
      </c>
      <c r="B16" s="20" t="s">
        <v>530</v>
      </c>
      <c r="D16" s="17" t="e">
        <f t="shared" si="0"/>
        <v>#N/A</v>
      </c>
      <c r="F16" s="17" t="str">
        <f t="shared" si="1"/>
        <v>SUD DY9Q3</v>
      </c>
      <c r="H16" s="19">
        <f>IF(COUNTA($D$2:D16)&lt;=$G$2,COUNTA($D$2:D16),"")</f>
        <v>15</v>
      </c>
      <c r="M16" s="377"/>
      <c r="N16" s="377"/>
      <c r="O16" s="377"/>
      <c r="P16" s="374"/>
      <c r="Q16" s="374"/>
      <c r="R16" s="374"/>
      <c r="S16" s="374"/>
      <c r="T16" s="24"/>
      <c r="U16" s="23"/>
      <c r="V16" s="23"/>
      <c r="AD16" t="s">
        <v>298</v>
      </c>
    </row>
    <row r="17" spans="1:25" ht="29.4" thickBot="1" x14ac:dyDescent="0.35">
      <c r="A17" s="20" t="s">
        <v>530</v>
      </c>
      <c r="B17" s="20" t="s">
        <v>531</v>
      </c>
      <c r="D17" s="17" t="e">
        <f t="shared" si="0"/>
        <v>#N/A</v>
      </c>
      <c r="F17" s="17" t="str">
        <f t="shared" si="1"/>
        <v>SUD DY9Q4</v>
      </c>
      <c r="H17" s="19">
        <f>IF(COUNTA($D$2:D17)&lt;=$G$2,COUNTA($D$2:D17),"")</f>
        <v>16</v>
      </c>
      <c r="M17" s="377"/>
      <c r="N17" s="377"/>
      <c r="O17" s="377"/>
      <c r="P17" s="374"/>
      <c r="Q17" s="374"/>
      <c r="R17" s="374"/>
      <c r="S17" s="374"/>
      <c r="T17" s="24" t="s">
        <v>104</v>
      </c>
      <c r="U17" s="23" t="str">
        <f>IF(R13="","",IF(MOD(R13,4)=0, "CY" &amp; (I2-1+R13/4), ""))</f>
        <v/>
      </c>
      <c r="V17" s="23" t="str">
        <f>IF($S$13=1,U17,"")</f>
        <v/>
      </c>
    </row>
    <row r="18" spans="1:25" ht="22.8" customHeight="1" thickBot="1" x14ac:dyDescent="0.35">
      <c r="A18" s="20" t="s">
        <v>531</v>
      </c>
      <c r="B18" s="20" t="s">
        <v>532</v>
      </c>
      <c r="D18" s="17" t="e">
        <f t="shared" si="0"/>
        <v>#N/A</v>
      </c>
      <c r="F18" s="17" t="str">
        <f t="shared" si="1"/>
        <v>SUD DY10Q1</v>
      </c>
      <c r="H18" s="19">
        <f>IF(COUNTA($D$2:D18)&lt;=$G$2,COUNTA($D$2:D18),"")</f>
        <v>17</v>
      </c>
      <c r="I18" s="19"/>
      <c r="J18" s="19"/>
      <c r="M18" s="378"/>
      <c r="N18" s="378"/>
      <c r="O18" s="378"/>
      <c r="P18" s="375"/>
      <c r="Q18" s="375"/>
      <c r="R18" s="375"/>
      <c r="S18" s="375"/>
      <c r="T18" s="25" t="s">
        <v>71</v>
      </c>
      <c r="U18" s="23" t="str">
        <f>IF(MOD(Q13,4)=0, "DY" &amp; Q13/4, "")</f>
        <v/>
      </c>
      <c r="V18" s="23" t="str">
        <f>IF($S$13=1,U18,"")</f>
        <v/>
      </c>
    </row>
    <row r="19" spans="1:25" ht="30.75" customHeight="1" thickBot="1" x14ac:dyDescent="0.35">
      <c r="A19" s="20" t="s">
        <v>532</v>
      </c>
      <c r="B19" s="20" t="s">
        <v>533</v>
      </c>
      <c r="D19" s="17" t="e">
        <f t="shared" si="0"/>
        <v>#N/A</v>
      </c>
      <c r="F19" s="17" t="str">
        <f t="shared" si="1"/>
        <v>SUD DY10Q2</v>
      </c>
      <c r="H19" s="19">
        <f>IF(COUNTA($D$2:D19)&lt;=$G$2,COUNTA($D$2:D19),"")</f>
        <v>18</v>
      </c>
      <c r="I19" s="19"/>
      <c r="J19" s="19"/>
      <c r="K19" t="s">
        <v>298</v>
      </c>
      <c r="M19" s="376">
        <f>EDATE(M13,3)</f>
        <v>44743</v>
      </c>
      <c r="N19" s="376">
        <f>IF(N13="","",(EDATE(N13,3)))</f>
        <v>44834</v>
      </c>
      <c r="O19" s="376">
        <f>IF(O13="","",(EDATE(O13,3)))</f>
        <v>44895</v>
      </c>
      <c r="P19" s="373">
        <f>COUNT($M$7:M24)</f>
        <v>3</v>
      </c>
      <c r="Q19" s="373">
        <f>P13+$J$4</f>
        <v>22</v>
      </c>
      <c r="R19" s="373" t="str">
        <f>IF(R13="",IF($U$5=M19,4,""),R13+1)</f>
        <v/>
      </c>
      <c r="S19" s="373">
        <f>IF(P19&lt;=$G$2,1,0)</f>
        <v>1</v>
      </c>
      <c r="T19" s="22" t="s">
        <v>521</v>
      </c>
      <c r="U19" s="23" t="str">
        <f>IF(U13="",IF(U$3='SUD reporting logic (NO EDIT)'!$M$19,W$3,""),VLOOKUP(U13,$A$1:$B$101,2,FALSE))</f>
        <v>SUD DY6Q3</v>
      </c>
      <c r="V19" s="23" t="str">
        <f>IF($S$19=1,U19,"")</f>
        <v>SUD DY6Q3</v>
      </c>
      <c r="Y19" t="s">
        <v>298</v>
      </c>
    </row>
    <row r="20" spans="1:25" ht="22.8" customHeight="1" thickBot="1" x14ac:dyDescent="0.35">
      <c r="A20" s="20" t="s">
        <v>533</v>
      </c>
      <c r="B20" s="20" t="s">
        <v>534</v>
      </c>
      <c r="D20" s="17" t="e">
        <f t="shared" si="0"/>
        <v>#N/A</v>
      </c>
      <c r="F20" s="17" t="str">
        <f t="shared" si="1"/>
        <v>SUD DY10Q3</v>
      </c>
      <c r="H20" s="19">
        <f>IF(COUNTA($D$2:D20)&lt;=$G$2,COUNTA($D$2:D20),"")</f>
        <v>19</v>
      </c>
      <c r="I20" s="19"/>
      <c r="J20" s="19"/>
      <c r="M20" s="377"/>
      <c r="N20" s="377"/>
      <c r="O20" s="377"/>
      <c r="P20" s="374"/>
      <c r="Q20" s="374"/>
      <c r="R20" s="374"/>
      <c r="S20" s="374"/>
      <c r="T20" s="24" t="s">
        <v>291</v>
      </c>
      <c r="U20" s="23" t="str">
        <f>IF(U14="",IF(U$3='SUD reporting logic (NO EDIT)'!$M$19,W$3,""),VLOOKUP(U14,$A$1:$B$101,2,FALSE))</f>
        <v>SUD DY6Q3</v>
      </c>
      <c r="V20" s="23" t="str">
        <f>IF($S$19=1,U20,"")</f>
        <v>SUD DY6Q3</v>
      </c>
    </row>
    <row r="21" spans="1:25" ht="22.8" customHeight="1" thickBot="1" x14ac:dyDescent="0.35">
      <c r="A21" s="20" t="s">
        <v>534</v>
      </c>
      <c r="B21" s="20" t="s">
        <v>535</v>
      </c>
      <c r="D21" s="17" t="e">
        <f t="shared" si="0"/>
        <v>#N/A</v>
      </c>
      <c r="F21" s="17" t="str">
        <f t="shared" si="1"/>
        <v>SUD DY10Q4</v>
      </c>
      <c r="H21" s="19">
        <f>IF(COUNTA($D$2:D21)&lt;=$G$2,COUNTA($D$2:D21),"")</f>
        <v>20</v>
      </c>
      <c r="I21" s="19"/>
      <c r="J21" s="19"/>
      <c r="M21" s="377"/>
      <c r="N21" s="377"/>
      <c r="O21" s="377"/>
      <c r="P21" s="374"/>
      <c r="Q21" s="374"/>
      <c r="R21" s="374"/>
      <c r="S21" s="374"/>
      <c r="T21" s="24" t="s">
        <v>54</v>
      </c>
      <c r="U21" s="23" t="str">
        <f>IF(U15="",IF(U$4='SUD reporting logic (NO EDIT)'!$M$19,W$3,""),VLOOKUP(U15,$A$1:$B$101,2,FALSE))</f>
        <v>SUD DY6Q2</v>
      </c>
      <c r="V21" s="23" t="str">
        <f>IF($S$19=1,U21,"")</f>
        <v>SUD DY6Q2</v>
      </c>
    </row>
    <row r="22" spans="1:25" ht="22.8" customHeight="1" thickBot="1" x14ac:dyDescent="0.35">
      <c r="A22" s="20" t="s">
        <v>535</v>
      </c>
      <c r="B22" s="20" t="s">
        <v>536</v>
      </c>
      <c r="D22" s="17" t="e">
        <f t="shared" si="0"/>
        <v>#N/A</v>
      </c>
      <c r="F22" s="17" t="str">
        <f t="shared" si="1"/>
        <v>SUD DY11Q1</v>
      </c>
      <c r="H22" s="19">
        <f>IF(COUNTA($D$2:D22)&lt;=$G$2,COUNTA($D$2:D22),"")</f>
        <v>21</v>
      </c>
      <c r="I22" s="19"/>
      <c r="J22" s="19"/>
      <c r="M22" s="377"/>
      <c r="N22" s="377"/>
      <c r="O22" s="377"/>
      <c r="P22" s="374"/>
      <c r="Q22" s="374"/>
      <c r="R22" s="374"/>
      <c r="S22" s="374"/>
      <c r="T22" s="24"/>
      <c r="U22" s="23"/>
      <c r="V22" s="23"/>
    </row>
    <row r="23" spans="1:25" ht="30.75" customHeight="1" thickBot="1" x14ac:dyDescent="0.35">
      <c r="A23" s="20" t="s">
        <v>536</v>
      </c>
      <c r="B23" s="20" t="s">
        <v>537</v>
      </c>
      <c r="D23" s="17" t="e">
        <f t="shared" si="0"/>
        <v>#N/A</v>
      </c>
      <c r="F23" s="17" t="str">
        <f t="shared" si="1"/>
        <v>SUD DY11Q2</v>
      </c>
      <c r="H23" s="19">
        <f>IF(COUNTA($D$2:D23)&lt;=$G$2,COUNTA($D$2:D23),"")</f>
        <v>22</v>
      </c>
      <c r="I23" s="19"/>
      <c r="J23" s="19"/>
      <c r="M23" s="377"/>
      <c r="N23" s="377"/>
      <c r="O23" s="377"/>
      <c r="P23" s="374"/>
      <c r="Q23" s="374"/>
      <c r="R23" s="374"/>
      <c r="S23" s="374"/>
      <c r="T23" s="24" t="s">
        <v>104</v>
      </c>
      <c r="U23" s="23" t="str">
        <f>IF(R19="","",IF(MOD(R19,4)=0, "CY" &amp; (I2-1+R19/4), ""))</f>
        <v/>
      </c>
      <c r="V23" s="23" t="str">
        <f>IF($S$19=1,U23,"")</f>
        <v/>
      </c>
    </row>
    <row r="24" spans="1:25" ht="22.8" customHeight="1" thickBot="1" x14ac:dyDescent="0.35">
      <c r="A24" s="20" t="s">
        <v>537</v>
      </c>
      <c r="B24" s="20" t="s">
        <v>538</v>
      </c>
      <c r="D24" s="17" t="e">
        <f t="shared" si="0"/>
        <v>#N/A</v>
      </c>
      <c r="F24" s="17" t="str">
        <f t="shared" si="1"/>
        <v>SUD DY11Q3</v>
      </c>
      <c r="H24" s="19">
        <f>IF(COUNTA($D$2:D24)&lt;=$G$2,COUNTA($D$2:D24),"")</f>
        <v>23</v>
      </c>
      <c r="I24" s="19"/>
      <c r="J24" s="19"/>
      <c r="M24" s="378"/>
      <c r="N24" s="378"/>
      <c r="O24" s="378"/>
      <c r="P24" s="375"/>
      <c r="Q24" s="375"/>
      <c r="R24" s="375"/>
      <c r="S24" s="375"/>
      <c r="T24" s="25" t="s">
        <v>71</v>
      </c>
      <c r="U24" s="23" t="str">
        <f>IF(MOD(Q19,4)=0, "DY" &amp; Q19/4, "")</f>
        <v/>
      </c>
      <c r="V24" s="23" t="str">
        <f>IF($S$19=1,U24,"")</f>
        <v/>
      </c>
    </row>
    <row r="25" spans="1:25" ht="22.8" customHeight="1" thickBot="1" x14ac:dyDescent="0.35">
      <c r="A25" s="20" t="s">
        <v>538</v>
      </c>
      <c r="B25" s="20" t="s">
        <v>539</v>
      </c>
      <c r="D25" s="17" t="e">
        <f t="shared" si="0"/>
        <v>#N/A</v>
      </c>
      <c r="F25" s="17" t="str">
        <f t="shared" si="1"/>
        <v>SUD DY11Q4</v>
      </c>
      <c r="H25" s="19">
        <f>IF(COUNTA($D$2:D25)&lt;=$G$2,COUNTA($D$2:D25),"")</f>
        <v>24</v>
      </c>
      <c r="I25" s="19"/>
      <c r="J25" s="19"/>
      <c r="M25" s="376">
        <f>EDATE(M19,3)</f>
        <v>44835</v>
      </c>
      <c r="N25" s="376">
        <f>IF(N19="","",(EDATE(N19,3)))</f>
        <v>44925</v>
      </c>
      <c r="O25" s="376">
        <f>IF(O19="","",(EDATE(O19,3)))</f>
        <v>44985</v>
      </c>
      <c r="P25" s="373">
        <f>COUNT($M$7:M30)</f>
        <v>4</v>
      </c>
      <c r="Q25" s="373">
        <f>P19+$J$4</f>
        <v>23</v>
      </c>
      <c r="R25" s="373" t="str">
        <f>IF(R19="",IF($U$5=M25,4,""),R19+1)</f>
        <v/>
      </c>
      <c r="S25" s="373">
        <f>IF(P25&lt;=$G$2,1,0)</f>
        <v>1</v>
      </c>
      <c r="T25" s="22" t="s">
        <v>521</v>
      </c>
      <c r="U25" s="23" t="str">
        <f>IF(U19="",IF(U$3='SUD reporting logic (NO EDIT)'!$M$25,W$3,""),VLOOKUP(U19,$A$1:$B$101,2,FALSE))</f>
        <v>SUD DY6Q4</v>
      </c>
      <c r="V25" s="23" t="str">
        <f>IF($S$25=1,U25,"")</f>
        <v>SUD DY6Q4</v>
      </c>
    </row>
    <row r="26" spans="1:25" ht="22.8" customHeight="1" thickBot="1" x14ac:dyDescent="0.35">
      <c r="A26" s="20" t="s">
        <v>539</v>
      </c>
      <c r="B26" s="20" t="s">
        <v>540</v>
      </c>
      <c r="D26" s="17" t="e">
        <f t="shared" si="0"/>
        <v>#N/A</v>
      </c>
      <c r="F26" s="17" t="str">
        <f t="shared" si="1"/>
        <v>SUD DY12Q1</v>
      </c>
      <c r="H26" s="19" t="str">
        <f>IF(COUNTA($D$2:D26)&lt;=$G$2,COUNTA($D$2:D26),"")</f>
        <v/>
      </c>
      <c r="I26" s="19"/>
      <c r="J26" s="19"/>
      <c r="M26" s="377"/>
      <c r="N26" s="377"/>
      <c r="O26" s="377"/>
      <c r="P26" s="374"/>
      <c r="Q26" s="374"/>
      <c r="R26" s="374"/>
      <c r="S26" s="374"/>
      <c r="T26" s="24" t="s">
        <v>291</v>
      </c>
      <c r="U26" s="23" t="str">
        <f>IF(U20="",IF(U$3='SUD reporting logic (NO EDIT)'!$M$25,W$3,""),VLOOKUP(U20,$A$1:$B$101,2,FALSE))</f>
        <v>SUD DY6Q4</v>
      </c>
      <c r="V26" s="23" t="str">
        <f>IF($S$25=1,U26,"")</f>
        <v>SUD DY6Q4</v>
      </c>
    </row>
    <row r="27" spans="1:25" ht="22.8" customHeight="1" thickBot="1" x14ac:dyDescent="0.35">
      <c r="A27" s="20" t="s">
        <v>540</v>
      </c>
      <c r="B27" s="20" t="s">
        <v>541</v>
      </c>
      <c r="D27" s="17" t="e">
        <f t="shared" si="0"/>
        <v>#N/A</v>
      </c>
      <c r="F27" s="17" t="str">
        <f t="shared" si="1"/>
        <v>SUD DY12Q2</v>
      </c>
      <c r="H27" s="19" t="str">
        <f>IF(COUNTA($D$2:D27)&lt;=$G$2,COUNTA($D$2:D27),"")</f>
        <v/>
      </c>
      <c r="I27" s="19"/>
      <c r="J27" s="19"/>
      <c r="M27" s="377"/>
      <c r="N27" s="377"/>
      <c r="O27" s="377"/>
      <c r="P27" s="374"/>
      <c r="Q27" s="374"/>
      <c r="R27" s="374"/>
      <c r="S27" s="374"/>
      <c r="T27" s="24" t="s">
        <v>54</v>
      </c>
      <c r="U27" s="23" t="str">
        <f>IF(U21="",IF(U$4='SUD reporting logic (NO EDIT)'!$M$25,W$3,""),VLOOKUP(U21,$A$1:$B$101,2,FALSE))</f>
        <v>SUD DY6Q3</v>
      </c>
      <c r="V27" s="23" t="str">
        <f>IF($S$25=1,U27,"")</f>
        <v>SUD DY6Q3</v>
      </c>
    </row>
    <row r="28" spans="1:25" ht="22.8" customHeight="1" thickBot="1" x14ac:dyDescent="0.35">
      <c r="A28" s="20" t="s">
        <v>541</v>
      </c>
      <c r="B28" s="20" t="s">
        <v>542</v>
      </c>
      <c r="D28" s="17" t="e">
        <f t="shared" si="0"/>
        <v>#N/A</v>
      </c>
      <c r="F28" s="17" t="str">
        <f t="shared" si="1"/>
        <v>SUD DY12Q3</v>
      </c>
      <c r="H28" s="19" t="str">
        <f>IF(COUNTA($D$2:D28)&lt;=$G$2,COUNTA($D$2:D28),"")</f>
        <v/>
      </c>
      <c r="I28" s="19"/>
      <c r="J28" s="19"/>
      <c r="M28" s="377"/>
      <c r="N28" s="377"/>
      <c r="O28" s="377"/>
      <c r="P28" s="374"/>
      <c r="Q28" s="374"/>
      <c r="R28" s="374"/>
      <c r="S28" s="374"/>
      <c r="T28" s="24"/>
      <c r="U28" s="23"/>
      <c r="V28" s="23"/>
    </row>
    <row r="29" spans="1:25" ht="22.8" customHeight="1" thickBot="1" x14ac:dyDescent="0.35">
      <c r="A29" s="20" t="s">
        <v>542</v>
      </c>
      <c r="B29" s="20" t="s">
        <v>543</v>
      </c>
      <c r="D29" s="17" t="e">
        <f t="shared" si="0"/>
        <v>#N/A</v>
      </c>
      <c r="F29" s="17" t="str">
        <f t="shared" si="1"/>
        <v>SUD DY12Q4</v>
      </c>
      <c r="H29" s="19" t="str">
        <f>IF(COUNTA($D$2:D29)&lt;=$G$2,COUNTA($D$2:D29),"")</f>
        <v/>
      </c>
      <c r="I29" s="19"/>
      <c r="J29" s="19"/>
      <c r="M29" s="377"/>
      <c r="N29" s="377"/>
      <c r="O29" s="377"/>
      <c r="P29" s="374"/>
      <c r="Q29" s="374"/>
      <c r="R29" s="374"/>
      <c r="S29" s="374"/>
      <c r="T29" s="24" t="s">
        <v>104</v>
      </c>
      <c r="U29" s="23" t="str">
        <f>IF(R25="","",IF(MOD(R25,4)=0, "CY" &amp; (I2-1+R25/4), ""))</f>
        <v/>
      </c>
      <c r="V29" s="23" t="str">
        <f>IF($S$25=1,U29,"")</f>
        <v/>
      </c>
    </row>
    <row r="30" spans="1:25" ht="22.8" customHeight="1" thickBot="1" x14ac:dyDescent="0.35">
      <c r="A30" s="20" t="s">
        <v>543</v>
      </c>
      <c r="B30" s="20" t="s">
        <v>544</v>
      </c>
      <c r="D30" s="17" t="e">
        <f t="shared" si="0"/>
        <v>#N/A</v>
      </c>
      <c r="F30" s="17" t="str">
        <f t="shared" si="1"/>
        <v>SUD DY13Q1</v>
      </c>
      <c r="H30" s="19" t="str">
        <f>IF(COUNTA($D$2:D30)&lt;=$G$2,COUNTA($D$2:D30),"")</f>
        <v/>
      </c>
      <c r="I30" s="19"/>
      <c r="J30" s="19"/>
      <c r="M30" s="378"/>
      <c r="N30" s="378"/>
      <c r="O30" s="378"/>
      <c r="P30" s="375"/>
      <c r="Q30" s="375"/>
      <c r="R30" s="375"/>
      <c r="S30" s="375"/>
      <c r="T30" s="25" t="s">
        <v>71</v>
      </c>
      <c r="U30" s="23" t="str">
        <f>IF(MOD(Q25,4)=0, "DY" &amp; Q25/4, "")</f>
        <v/>
      </c>
      <c r="V30" s="23" t="str">
        <f>IF($S$25=1,U30,"")</f>
        <v/>
      </c>
    </row>
    <row r="31" spans="1:25" ht="30.75" customHeight="1" thickBot="1" x14ac:dyDescent="0.35">
      <c r="A31" s="20" t="s">
        <v>544</v>
      </c>
      <c r="B31" s="20" t="s">
        <v>545</v>
      </c>
      <c r="D31" s="17" t="e">
        <f t="shared" si="0"/>
        <v>#N/A</v>
      </c>
      <c r="F31" s="17" t="str">
        <f t="shared" si="1"/>
        <v>SUD DY13Q2</v>
      </c>
      <c r="H31" s="19" t="str">
        <f>IF(COUNTA($D$2:D31)&lt;=$G$2,COUNTA($D$2:D31),"")</f>
        <v/>
      </c>
      <c r="I31" s="19"/>
      <c r="J31" s="19"/>
      <c r="M31" s="370">
        <f>EDATE(M25,3)</f>
        <v>44927</v>
      </c>
      <c r="N31" s="370">
        <f>IF(N25="","",(EDATE(N25,3)))</f>
        <v>45015</v>
      </c>
      <c r="O31" s="370">
        <f>IF(O25="","",(EDATE(O25,3)))</f>
        <v>45074</v>
      </c>
      <c r="P31" s="367">
        <f>COUNT($M$7:M36)</f>
        <v>5</v>
      </c>
      <c r="Q31" s="367">
        <f>P25+$J$4</f>
        <v>24</v>
      </c>
      <c r="R31" s="367" t="str">
        <f>IF(R25="",IF($U$5=M31,4,""),R25+1)</f>
        <v/>
      </c>
      <c r="S31" s="367">
        <f>IF(P31&lt;=$G$2,1,0)</f>
        <v>1</v>
      </c>
      <c r="T31" s="26" t="s">
        <v>521</v>
      </c>
      <c r="U31" s="27" t="str">
        <f>IF(U25="",IF(U$3='SUD reporting logic (NO EDIT)'!$M$31,W$3,""),VLOOKUP(U25,$A$1:$B$101,2,FALSE))</f>
        <v>SUD DY7Q1</v>
      </c>
      <c r="V31" s="27" t="str">
        <f>IF($S$31=1,U31,"")</f>
        <v>SUD DY7Q1</v>
      </c>
    </row>
    <row r="32" spans="1:25" ht="15" thickBot="1" x14ac:dyDescent="0.35">
      <c r="A32" s="20" t="s">
        <v>545</v>
      </c>
      <c r="B32" s="20" t="s">
        <v>546</v>
      </c>
      <c r="D32" s="17" t="e">
        <f t="shared" si="0"/>
        <v>#N/A</v>
      </c>
      <c r="F32" s="17" t="str">
        <f t="shared" si="1"/>
        <v>SUD DY13Q3</v>
      </c>
      <c r="H32" s="19" t="str">
        <f>IF(COUNTA($D$2:D32)&lt;=$G$2,COUNTA($D$2:D32),"")</f>
        <v/>
      </c>
      <c r="I32" s="19"/>
      <c r="J32" s="19"/>
      <c r="M32" s="371"/>
      <c r="N32" s="371"/>
      <c r="O32" s="371"/>
      <c r="P32" s="368"/>
      <c r="Q32" s="368"/>
      <c r="R32" s="368"/>
      <c r="S32" s="368"/>
      <c r="T32" s="28" t="s">
        <v>291</v>
      </c>
      <c r="U32" s="27" t="str">
        <f>IF(U26="",IF(U$3='SUD reporting logic (NO EDIT)'!$M$31,W$3,""),VLOOKUP(U26,$A$1:$B$101,2,FALSE))</f>
        <v>SUD DY7Q1</v>
      </c>
      <c r="V32" s="27" t="str">
        <f>IF($S$31=1,U32,"")</f>
        <v>SUD DY7Q1</v>
      </c>
    </row>
    <row r="33" spans="1:24" ht="15" thickBot="1" x14ac:dyDescent="0.35">
      <c r="A33" s="20" t="s">
        <v>546</v>
      </c>
      <c r="B33" s="20" t="s">
        <v>547</v>
      </c>
      <c r="D33" s="17" t="e">
        <f t="shared" si="0"/>
        <v>#N/A</v>
      </c>
      <c r="F33" s="17" t="str">
        <f t="shared" si="1"/>
        <v>SUD DY13Q4</v>
      </c>
      <c r="H33" s="19" t="str">
        <f>IF(COUNTA($D$2:D33)&lt;=$G$2,COUNTA($D$2:D33),"")</f>
        <v/>
      </c>
      <c r="I33" s="19"/>
      <c r="J33" s="19"/>
      <c r="M33" s="371"/>
      <c r="N33" s="371"/>
      <c r="O33" s="371"/>
      <c r="P33" s="368"/>
      <c r="Q33" s="368"/>
      <c r="R33" s="368"/>
      <c r="S33" s="368"/>
      <c r="T33" s="28" t="s">
        <v>54</v>
      </c>
      <c r="U33" s="27" t="str">
        <f>IF(U27="",IF(U$4='SUD reporting logic (NO EDIT)'!$M$31,W$3,""),VLOOKUP(U27,$A$1:$B$101,2,FALSE))</f>
        <v>SUD DY6Q4</v>
      </c>
      <c r="V33" s="27" t="str">
        <f>IF($S$31=1,U33,"")</f>
        <v>SUD DY6Q4</v>
      </c>
    </row>
    <row r="34" spans="1:24" ht="15" thickBot="1" x14ac:dyDescent="0.35">
      <c r="A34" s="20" t="s">
        <v>547</v>
      </c>
      <c r="B34" s="20" t="s">
        <v>548</v>
      </c>
      <c r="D34" s="17" t="e">
        <f t="shared" si="0"/>
        <v>#N/A</v>
      </c>
      <c r="F34" s="17" t="str">
        <f t="shared" si="1"/>
        <v>SUD DY14Q1</v>
      </c>
      <c r="H34" s="19" t="str">
        <f>IF(COUNTA($D$2:D34)&lt;=$G$2,COUNTA($D$2:D34),"")</f>
        <v/>
      </c>
      <c r="I34" s="19"/>
      <c r="J34" s="19"/>
      <c r="M34" s="371"/>
      <c r="N34" s="371"/>
      <c r="O34" s="371"/>
      <c r="P34" s="368"/>
      <c r="Q34" s="368"/>
      <c r="R34" s="368"/>
      <c r="S34" s="368"/>
      <c r="T34" s="28"/>
      <c r="U34" s="27"/>
      <c r="V34" s="27"/>
    </row>
    <row r="35" spans="1:24" ht="29.4" thickBot="1" x14ac:dyDescent="0.35">
      <c r="A35" s="20" t="s">
        <v>548</v>
      </c>
      <c r="B35" s="20" t="s">
        <v>549</v>
      </c>
      <c r="D35" s="17" t="e">
        <f t="shared" si="0"/>
        <v>#N/A</v>
      </c>
      <c r="F35" s="17" t="str">
        <f t="shared" ref="F35:F66" si="3">IF(F34="","",VLOOKUP(F34,$A$1:$B$101,2,FALSE))</f>
        <v>SUD DY14Q2</v>
      </c>
      <c r="H35" s="19" t="str">
        <f>IF(COUNTA($D$2:D35)&lt;=$G$2,COUNTA($D$2:D35),"")</f>
        <v/>
      </c>
      <c r="I35" s="19"/>
      <c r="J35" s="19"/>
      <c r="M35" s="371"/>
      <c r="N35" s="371"/>
      <c r="O35" s="371"/>
      <c r="P35" s="368"/>
      <c r="Q35" s="368"/>
      <c r="R35" s="368"/>
      <c r="S35" s="368"/>
      <c r="T35" s="28" t="s">
        <v>104</v>
      </c>
      <c r="U35" s="27" t="str">
        <f>IF(R31="","",IF(MOD(R31,4)=0, "CY" &amp; ($I$2-1+R31/4), ""))</f>
        <v/>
      </c>
      <c r="V35" s="27" t="str">
        <f>IF($S$31=1,U35,"")</f>
        <v/>
      </c>
      <c r="X35" t="s">
        <v>298</v>
      </c>
    </row>
    <row r="36" spans="1:24" ht="15" thickBot="1" x14ac:dyDescent="0.35">
      <c r="A36" s="20" t="s">
        <v>549</v>
      </c>
      <c r="B36" s="20" t="s">
        <v>550</v>
      </c>
      <c r="D36" s="17" t="e">
        <f t="shared" si="0"/>
        <v>#N/A</v>
      </c>
      <c r="F36" s="17" t="str">
        <f t="shared" si="3"/>
        <v>SUD DY14Q3</v>
      </c>
      <c r="H36" s="19" t="str">
        <f>IF(COUNTA($D$2:D36)&lt;=$G$2,COUNTA($D$2:D36),"")</f>
        <v/>
      </c>
      <c r="I36" s="19"/>
      <c r="J36" s="19"/>
      <c r="M36" s="372"/>
      <c r="N36" s="372"/>
      <c r="O36" s="372"/>
      <c r="P36" s="369"/>
      <c r="Q36" s="369"/>
      <c r="R36" s="369"/>
      <c r="S36" s="369"/>
      <c r="T36" s="29" t="s">
        <v>71</v>
      </c>
      <c r="U36" s="27" t="str">
        <f>IF(MOD(Q31,4)=0, "DY" &amp; Q31/4, "")</f>
        <v>DY6</v>
      </c>
      <c r="V36" s="27" t="str">
        <f>IF($S$31=1,U36,"")</f>
        <v>DY6</v>
      </c>
    </row>
    <row r="37" spans="1:24" ht="30.75" customHeight="1" thickBot="1" x14ac:dyDescent="0.35">
      <c r="A37" s="20" t="s">
        <v>550</v>
      </c>
      <c r="B37" s="20" t="s">
        <v>551</v>
      </c>
      <c r="D37" s="17" t="e">
        <f t="shared" si="0"/>
        <v>#N/A</v>
      </c>
      <c r="F37" s="17" t="str">
        <f t="shared" si="3"/>
        <v>SUD DY14Q4</v>
      </c>
      <c r="H37" s="19" t="str">
        <f>IF(COUNTA($D$2:D37)&lt;=$G$2,COUNTA($D$2:D37),"")</f>
        <v/>
      </c>
      <c r="I37" s="19"/>
      <c r="J37" s="19"/>
      <c r="M37" s="370">
        <f>EDATE(M31,3)</f>
        <v>45017</v>
      </c>
      <c r="N37" s="370">
        <f>IF(N31="","",(EDATE(N31,3)))</f>
        <v>45107</v>
      </c>
      <c r="O37" s="370">
        <f>IF(O31="","",(EDATE(O31,3)))</f>
        <v>45166</v>
      </c>
      <c r="P37" s="367">
        <f>COUNT($M$7:M42)</f>
        <v>6</v>
      </c>
      <c r="Q37" s="367">
        <f>P31+$J$4</f>
        <v>25</v>
      </c>
      <c r="R37" s="367" t="str">
        <f>IF(R31="",IF($U$5=M37,4,""),R31+1)</f>
        <v/>
      </c>
      <c r="S37" s="367">
        <f>IF(P37&lt;=$G$2,1,0)</f>
        <v>1</v>
      </c>
      <c r="T37" s="26" t="s">
        <v>521</v>
      </c>
      <c r="U37" s="27" t="str">
        <f>IF(U31="",IF(U$3='SUD reporting logic (NO EDIT)'!$M$37,W$3,""),VLOOKUP(U31,$A$1:$B$101,2,FALSE))</f>
        <v>SUD DY7Q2</v>
      </c>
      <c r="V37" s="27" t="str">
        <f>IF($S$37=1,U37,"")</f>
        <v>SUD DY7Q2</v>
      </c>
    </row>
    <row r="38" spans="1:24" ht="15" thickBot="1" x14ac:dyDescent="0.35">
      <c r="A38" s="20" t="s">
        <v>551</v>
      </c>
      <c r="B38" s="20" t="s">
        <v>552</v>
      </c>
      <c r="D38" s="17" t="e">
        <f t="shared" si="0"/>
        <v>#N/A</v>
      </c>
      <c r="F38" s="17" t="str">
        <f t="shared" si="3"/>
        <v>SUD DY15Q1</v>
      </c>
      <c r="H38" s="19" t="str">
        <f>IF(COUNTA($D$2:D38)&lt;=$G$2,COUNTA($D$2:D38),"")</f>
        <v/>
      </c>
      <c r="I38" s="19"/>
      <c r="J38" s="19"/>
      <c r="M38" s="371"/>
      <c r="N38" s="371"/>
      <c r="O38" s="371"/>
      <c r="P38" s="368"/>
      <c r="Q38" s="368"/>
      <c r="R38" s="368"/>
      <c r="S38" s="368"/>
      <c r="T38" s="28" t="s">
        <v>291</v>
      </c>
      <c r="U38" s="27" t="str">
        <f>IF(U32="",IF(U$3='SUD reporting logic (NO EDIT)'!$M$37,W$3,""),VLOOKUP(U32,$A$1:$B$101,2,FALSE))</f>
        <v>SUD DY7Q2</v>
      </c>
      <c r="V38" s="27" t="str">
        <f>IF($S$37=1,U38,"")</f>
        <v>SUD DY7Q2</v>
      </c>
    </row>
    <row r="39" spans="1:24" ht="15" thickBot="1" x14ac:dyDescent="0.35">
      <c r="A39" s="20" t="s">
        <v>552</v>
      </c>
      <c r="B39" s="20" t="s">
        <v>553</v>
      </c>
      <c r="D39" s="17" t="e">
        <f t="shared" si="0"/>
        <v>#N/A</v>
      </c>
      <c r="F39" s="17" t="str">
        <f t="shared" si="3"/>
        <v>SUD DY15Q2</v>
      </c>
      <c r="H39" s="19" t="str">
        <f>IF(COUNTA($D$2:D39)&lt;=$G$2,COUNTA($D$2:D39),"")</f>
        <v/>
      </c>
      <c r="I39" s="19"/>
      <c r="J39" s="19"/>
      <c r="M39" s="371"/>
      <c r="N39" s="371"/>
      <c r="O39" s="371"/>
      <c r="P39" s="368"/>
      <c r="Q39" s="368"/>
      <c r="R39" s="368"/>
      <c r="S39" s="368"/>
      <c r="T39" s="28" t="s">
        <v>54</v>
      </c>
      <c r="U39" s="27" t="str">
        <f>IF(U33="",IF(U$4='SUD reporting logic (NO EDIT)'!$M$37,W$3,""),VLOOKUP(U33,$A$1:$B$101,2,FALSE))</f>
        <v>SUD DY7Q1</v>
      </c>
      <c r="V39" s="27" t="str">
        <f>IF($S$37=1,U39,"")</f>
        <v>SUD DY7Q1</v>
      </c>
    </row>
    <row r="40" spans="1:24" ht="15" thickBot="1" x14ac:dyDescent="0.35">
      <c r="A40" s="20" t="s">
        <v>553</v>
      </c>
      <c r="B40" s="20" t="s">
        <v>461</v>
      </c>
      <c r="D40" s="17" t="e">
        <f t="shared" si="0"/>
        <v>#N/A</v>
      </c>
      <c r="F40" s="17" t="str">
        <f t="shared" si="3"/>
        <v>SUD DY15Q3</v>
      </c>
      <c r="H40" s="19" t="str">
        <f>IF(COUNTA($D$2:D40)&lt;=$G$2,COUNTA($D$2:D40),"")</f>
        <v/>
      </c>
      <c r="I40" s="19"/>
      <c r="J40" s="19"/>
      <c r="M40" s="371"/>
      <c r="N40" s="371"/>
      <c r="O40" s="371"/>
      <c r="P40" s="368"/>
      <c r="Q40" s="368"/>
      <c r="R40" s="368"/>
      <c r="S40" s="368"/>
      <c r="T40" s="28"/>
      <c r="U40" s="27"/>
      <c r="V40" s="27"/>
    </row>
    <row r="41" spans="1:24" ht="29.4" thickBot="1" x14ac:dyDescent="0.35">
      <c r="A41" s="20" t="s">
        <v>461</v>
      </c>
      <c r="B41" s="20" t="s">
        <v>459</v>
      </c>
      <c r="D41" s="17" t="e">
        <f t="shared" si="0"/>
        <v>#N/A</v>
      </c>
      <c r="F41" s="17" t="str">
        <f t="shared" si="3"/>
        <v>SUD DY15Q4</v>
      </c>
      <c r="H41" s="19" t="str">
        <f>IF(COUNTA($D$2:D41)&lt;=$G$2,COUNTA($D$2:D41),"")</f>
        <v/>
      </c>
      <c r="I41" s="19"/>
      <c r="J41" s="19"/>
      <c r="M41" s="371"/>
      <c r="N41" s="371"/>
      <c r="O41" s="371"/>
      <c r="P41" s="368"/>
      <c r="Q41" s="368"/>
      <c r="R41" s="368"/>
      <c r="S41" s="368"/>
      <c r="T41" s="28" t="s">
        <v>104</v>
      </c>
      <c r="U41" s="27" t="str">
        <f>IF(R37="","",IF(MOD(R37,4)=0, "CY" &amp; ($I$2-1+R37/4), ""))</f>
        <v/>
      </c>
      <c r="V41" s="27" t="str">
        <f>IF($S$37=1,U41,"")</f>
        <v/>
      </c>
    </row>
    <row r="42" spans="1:24" ht="15" thickBot="1" x14ac:dyDescent="0.35">
      <c r="A42" s="20" t="s">
        <v>459</v>
      </c>
      <c r="B42" s="20" t="s">
        <v>468</v>
      </c>
      <c r="D42" s="17" t="e">
        <f t="shared" si="0"/>
        <v>#N/A</v>
      </c>
      <c r="F42" s="17" t="str">
        <f t="shared" si="3"/>
        <v>SUD DY16Q1</v>
      </c>
      <c r="H42" s="19" t="str">
        <f>IF(COUNTA($D$2:D42)&lt;=$G$2,COUNTA($D$2:D42),"")</f>
        <v/>
      </c>
      <c r="I42" s="19"/>
      <c r="J42" s="19"/>
      <c r="M42" s="372"/>
      <c r="N42" s="372"/>
      <c r="O42" s="372"/>
      <c r="P42" s="369"/>
      <c r="Q42" s="369"/>
      <c r="R42" s="369"/>
      <c r="S42" s="369"/>
      <c r="T42" s="29" t="s">
        <v>71</v>
      </c>
      <c r="U42" s="27" t="str">
        <f>IF(MOD(Q37,4)=0, "DY" &amp; Q37/4, "")</f>
        <v/>
      </c>
      <c r="V42" s="27" t="str">
        <f>IF($S$37=1,U42,"")</f>
        <v/>
      </c>
    </row>
    <row r="43" spans="1:24" ht="30.75" customHeight="1" thickBot="1" x14ac:dyDescent="0.35">
      <c r="A43" s="20" t="s">
        <v>468</v>
      </c>
      <c r="B43" s="20" t="s">
        <v>473</v>
      </c>
      <c r="D43" s="17" t="e">
        <f t="shared" si="0"/>
        <v>#N/A</v>
      </c>
      <c r="F43" s="17" t="str">
        <f t="shared" si="3"/>
        <v>SUD DY16Q2</v>
      </c>
      <c r="H43" s="19" t="str">
        <f>IF(COUNTA($D$2:D43)&lt;=$G$2,COUNTA($D$2:D43),"")</f>
        <v/>
      </c>
      <c r="I43" s="19"/>
      <c r="J43" s="19"/>
      <c r="M43" s="370">
        <f>EDATE(M37,3)</f>
        <v>45108</v>
      </c>
      <c r="N43" s="370">
        <f>IF(N37="","",(EDATE(N37,3)))</f>
        <v>45199</v>
      </c>
      <c r="O43" s="370">
        <f>IF(O37="","",(EDATE(O37,3)))</f>
        <v>45258</v>
      </c>
      <c r="P43" s="367">
        <f>COUNT($M$7:M48)</f>
        <v>7</v>
      </c>
      <c r="Q43" s="367">
        <f>P37+$J$4</f>
        <v>26</v>
      </c>
      <c r="R43" s="367">
        <f>IF(R37="",IF($U$5=M43,4,""),R37+1)</f>
        <v>4</v>
      </c>
      <c r="S43" s="367">
        <f>IF(P43&lt;=$G$2,1,0)</f>
        <v>1</v>
      </c>
      <c r="T43" s="26" t="s">
        <v>521</v>
      </c>
      <c r="U43" s="27" t="str">
        <f>IF(U37="",IF(U$3='SUD reporting logic (NO EDIT)'!$M$37,W$3,""),VLOOKUP(U37,$A$1:$B$101,2,FALSE))</f>
        <v>SUD DY7Q3</v>
      </c>
      <c r="V43" s="27" t="str">
        <f>IF($S$43=1,U43,"")</f>
        <v>SUD DY7Q3</v>
      </c>
    </row>
    <row r="44" spans="1:24" ht="15" thickBot="1" x14ac:dyDescent="0.35">
      <c r="A44" s="20" t="s">
        <v>473</v>
      </c>
      <c r="B44" s="20" t="s">
        <v>478</v>
      </c>
      <c r="D44" s="17" t="e">
        <f t="shared" si="0"/>
        <v>#N/A</v>
      </c>
      <c r="F44" s="17" t="str">
        <f t="shared" si="3"/>
        <v>SUD DY16Q3</v>
      </c>
      <c r="H44" s="19" t="str">
        <f>IF(COUNTA($D$2:D44)&lt;=$G$2,COUNTA($D$2:D44),"")</f>
        <v/>
      </c>
      <c r="I44" s="19"/>
      <c r="J44" s="19"/>
      <c r="M44" s="371"/>
      <c r="N44" s="371"/>
      <c r="O44" s="371"/>
      <c r="P44" s="368"/>
      <c r="Q44" s="368"/>
      <c r="R44" s="368"/>
      <c r="S44" s="368"/>
      <c r="T44" s="28" t="s">
        <v>291</v>
      </c>
      <c r="U44" s="27" t="str">
        <f>IF(U38="",IF(U$3='SUD reporting logic (NO EDIT)'!$M$37,W$3,""),VLOOKUP(U38,$A$1:$B$101,2,FALSE))</f>
        <v>SUD DY7Q3</v>
      </c>
      <c r="V44" s="27" t="str">
        <f>IF($S$43=1,U44,"")</f>
        <v>SUD DY7Q3</v>
      </c>
    </row>
    <row r="45" spans="1:24" ht="15" thickBot="1" x14ac:dyDescent="0.35">
      <c r="A45" s="20" t="s">
        <v>478</v>
      </c>
      <c r="B45" s="20" t="s">
        <v>554</v>
      </c>
      <c r="D45" s="17" t="e">
        <f t="shared" si="0"/>
        <v>#N/A</v>
      </c>
      <c r="F45" s="17" t="str">
        <f t="shared" si="3"/>
        <v>SUD DY16Q4</v>
      </c>
      <c r="H45" s="19" t="str">
        <f>IF(COUNTA($D$2:D45)&lt;=$G$2,COUNTA($D$2:D45),"")</f>
        <v/>
      </c>
      <c r="I45" s="19"/>
      <c r="J45" s="19"/>
      <c r="M45" s="371"/>
      <c r="N45" s="371"/>
      <c r="O45" s="371"/>
      <c r="P45" s="368"/>
      <c r="Q45" s="368"/>
      <c r="R45" s="368"/>
      <c r="S45" s="368"/>
      <c r="T45" s="28" t="s">
        <v>54</v>
      </c>
      <c r="U45" s="27" t="str">
        <f>IF(U39="",IF(U$4='SUD reporting logic (NO EDIT)'!$M$37,W$3,""),VLOOKUP(U39,$A$1:$B$101,2,FALSE))</f>
        <v>SUD DY7Q2</v>
      </c>
      <c r="V45" s="27" t="str">
        <f>IF($S$43=1,U45,"")</f>
        <v>SUD DY7Q2</v>
      </c>
    </row>
    <row r="46" spans="1:24" ht="15" thickBot="1" x14ac:dyDescent="0.35">
      <c r="A46" s="20" t="s">
        <v>554</v>
      </c>
      <c r="B46" s="20" t="s">
        <v>555</v>
      </c>
      <c r="D46" s="17" t="e">
        <f t="shared" si="0"/>
        <v>#N/A</v>
      </c>
      <c r="F46" s="17" t="str">
        <f t="shared" si="3"/>
        <v>SUD DY17Q1</v>
      </c>
      <c r="H46" s="19" t="str">
        <f>IF(COUNTA($D$2:D46)&lt;=$G$2,COUNTA($D$2:D46),"")</f>
        <v/>
      </c>
      <c r="I46" s="19"/>
      <c r="J46" s="19"/>
      <c r="M46" s="371"/>
      <c r="N46" s="371"/>
      <c r="O46" s="371"/>
      <c r="P46" s="368"/>
      <c r="Q46" s="368"/>
      <c r="R46" s="368"/>
      <c r="S46" s="368"/>
      <c r="T46" s="28"/>
      <c r="U46" s="27"/>
      <c r="V46" s="27"/>
    </row>
    <row r="47" spans="1:24" ht="29.4" thickBot="1" x14ac:dyDescent="0.35">
      <c r="A47" s="20" t="s">
        <v>555</v>
      </c>
      <c r="B47" s="20" t="s">
        <v>556</v>
      </c>
      <c r="D47" s="17" t="e">
        <f t="shared" si="0"/>
        <v>#N/A</v>
      </c>
      <c r="F47" s="17" t="str">
        <f t="shared" si="3"/>
        <v>SUD DY17Q2</v>
      </c>
      <c r="H47" s="19" t="str">
        <f>IF(COUNTA($D$2:D47)&lt;=$G$2,COUNTA($D$2:D47),"")</f>
        <v/>
      </c>
      <c r="I47" s="19"/>
      <c r="J47" s="19"/>
      <c r="M47" s="371"/>
      <c r="N47" s="371"/>
      <c r="O47" s="371"/>
      <c r="P47" s="368"/>
      <c r="Q47" s="368"/>
      <c r="R47" s="368"/>
      <c r="S47" s="368"/>
      <c r="T47" s="28" t="s">
        <v>104</v>
      </c>
      <c r="U47" s="27" t="str">
        <f>IF(R43="","",IF(MOD(R43,4)=0, "CY" &amp; ($I$2-1+R43/4), ""))</f>
        <v>CY2022</v>
      </c>
      <c r="V47" s="27" t="str">
        <f>IF($S$43=1,U47,"")</f>
        <v>CY2022</v>
      </c>
    </row>
    <row r="48" spans="1:24" ht="15" thickBot="1" x14ac:dyDescent="0.35">
      <c r="A48" s="20" t="s">
        <v>556</v>
      </c>
      <c r="B48" s="20" t="s">
        <v>557</v>
      </c>
      <c r="D48" s="17" t="e">
        <f t="shared" si="0"/>
        <v>#N/A</v>
      </c>
      <c r="F48" s="17" t="str">
        <f t="shared" si="3"/>
        <v>SUD DY17Q3</v>
      </c>
      <c r="H48" s="19" t="str">
        <f>IF(COUNTA($D$2:D48)&lt;=$G$2,COUNTA($D$2:D48),"")</f>
        <v/>
      </c>
      <c r="I48" s="19"/>
      <c r="J48" s="19"/>
      <c r="M48" s="372"/>
      <c r="N48" s="372"/>
      <c r="O48" s="372"/>
      <c r="P48" s="369"/>
      <c r="Q48" s="369"/>
      <c r="R48" s="369"/>
      <c r="S48" s="369"/>
      <c r="T48" s="29" t="s">
        <v>71</v>
      </c>
      <c r="U48" s="27" t="str">
        <f>IF(MOD(Q43,4)=0, "DY" &amp; Q43/4, "")</f>
        <v/>
      </c>
      <c r="V48" s="27" t="str">
        <f>IF($S$43=1,U48,"")</f>
        <v/>
      </c>
    </row>
    <row r="49" spans="1:22" ht="30.75" customHeight="1" thickBot="1" x14ac:dyDescent="0.35">
      <c r="A49" s="20" t="s">
        <v>557</v>
      </c>
      <c r="B49" s="20" t="s">
        <v>558</v>
      </c>
      <c r="D49" s="17" t="e">
        <f t="shared" si="0"/>
        <v>#N/A</v>
      </c>
      <c r="F49" s="17" t="str">
        <f t="shared" si="3"/>
        <v>SUD DY17Q4</v>
      </c>
      <c r="H49" s="19" t="str">
        <f>IF(COUNTA($D$2:D49)&lt;=$G$2,COUNTA($D$2:D49),"")</f>
        <v/>
      </c>
      <c r="I49" s="19"/>
      <c r="J49" s="19"/>
      <c r="M49" s="370">
        <f>EDATE(M43,3)</f>
        <v>45200</v>
      </c>
      <c r="N49" s="370">
        <f>IF(N43="","",(EDATE(N43,3)))</f>
        <v>45290</v>
      </c>
      <c r="O49" s="370">
        <f>IF(O43="","",(EDATE(O43,3)))</f>
        <v>45350</v>
      </c>
      <c r="P49" s="367">
        <f>COUNT($M$7:M54)</f>
        <v>8</v>
      </c>
      <c r="Q49" s="367">
        <f>P43+$J$4</f>
        <v>27</v>
      </c>
      <c r="R49" s="367">
        <f>IF(R43="",IF($U$5=M49,4,""),R43+1)</f>
        <v>5</v>
      </c>
      <c r="S49" s="367">
        <f>IF(P49&lt;=$G$2,1,0)</f>
        <v>1</v>
      </c>
      <c r="T49" s="26" t="s">
        <v>521</v>
      </c>
      <c r="U49" s="27" t="str">
        <f>IF(U43="",IF(U$3='SUD reporting logic (NO EDIT)'!$M$49,W$3,""),VLOOKUP(U43,$A$1:$B$101,2,FALSE))</f>
        <v>SUD DY7Q4</v>
      </c>
      <c r="V49" s="27" t="str">
        <f t="shared" ref="V49:V54" si="4">IF($S$49=1,U49,"")</f>
        <v>SUD DY7Q4</v>
      </c>
    </row>
    <row r="50" spans="1:22" ht="15" thickBot="1" x14ac:dyDescent="0.35">
      <c r="A50" s="20" t="s">
        <v>558</v>
      </c>
      <c r="B50" s="20" t="s">
        <v>559</v>
      </c>
      <c r="D50" s="17" t="e">
        <f t="shared" si="0"/>
        <v>#N/A</v>
      </c>
      <c r="F50" s="17" t="str">
        <f t="shared" si="3"/>
        <v>SUD DY18Q1</v>
      </c>
      <c r="H50" s="19" t="str">
        <f>IF(COUNTA($D$2:D50)&lt;=$G$2,COUNTA($D$2:D50),"")</f>
        <v/>
      </c>
      <c r="I50" s="19"/>
      <c r="J50" s="19"/>
      <c r="M50" s="371"/>
      <c r="N50" s="371"/>
      <c r="O50" s="371"/>
      <c r="P50" s="368"/>
      <c r="Q50" s="368"/>
      <c r="R50" s="368"/>
      <c r="S50" s="368"/>
      <c r="T50" s="28" t="s">
        <v>291</v>
      </c>
      <c r="U50" s="27" t="str">
        <f>IF(U44="",IF(U$3='SUD reporting logic (NO EDIT)'!$M$49,W$3,""),VLOOKUP(U44,$A$1:$B$101,2,FALSE))</f>
        <v>SUD DY7Q4</v>
      </c>
      <c r="V50" s="27" t="str">
        <f t="shared" si="4"/>
        <v>SUD DY7Q4</v>
      </c>
    </row>
    <row r="51" spans="1:22" ht="15" thickBot="1" x14ac:dyDescent="0.35">
      <c r="A51" s="20" t="s">
        <v>559</v>
      </c>
      <c r="B51" s="20" t="s">
        <v>560</v>
      </c>
      <c r="D51" s="17" t="e">
        <f t="shared" si="0"/>
        <v>#N/A</v>
      </c>
      <c r="F51" s="17" t="str">
        <f t="shared" si="3"/>
        <v>SUD DY18Q2</v>
      </c>
      <c r="H51" s="19" t="str">
        <f>IF(COUNTA($D$2:D51)&lt;=$G$2,COUNTA($D$2:D51),"")</f>
        <v/>
      </c>
      <c r="I51" s="19"/>
      <c r="J51" s="19"/>
      <c r="M51" s="371"/>
      <c r="N51" s="371"/>
      <c r="O51" s="371"/>
      <c r="P51" s="368"/>
      <c r="Q51" s="368"/>
      <c r="R51" s="368"/>
      <c r="S51" s="368"/>
      <c r="T51" s="28" t="s">
        <v>54</v>
      </c>
      <c r="U51" s="27" t="str">
        <f>IF(U45="",IF(U$4='SUD reporting logic (NO EDIT)'!$M$49,W$3,""),VLOOKUP(U45,$A$1:$B$101,2,FALSE))</f>
        <v>SUD DY7Q3</v>
      </c>
      <c r="V51" s="27" t="str">
        <f t="shared" si="4"/>
        <v>SUD DY7Q3</v>
      </c>
    </row>
    <row r="52" spans="1:22" ht="15" thickBot="1" x14ac:dyDescent="0.35">
      <c r="A52" s="20" t="s">
        <v>560</v>
      </c>
      <c r="B52" s="20" t="s">
        <v>561</v>
      </c>
      <c r="D52" s="17" t="e">
        <f t="shared" si="0"/>
        <v>#N/A</v>
      </c>
      <c r="F52" s="17" t="str">
        <f t="shared" si="3"/>
        <v>SUD DY18Q3</v>
      </c>
      <c r="H52" s="19" t="str">
        <f>IF(COUNTA($D$2:D52)&lt;=$G$2,COUNTA($D$2:D52),"")</f>
        <v/>
      </c>
      <c r="I52" s="19"/>
      <c r="J52" s="19"/>
      <c r="M52" s="371"/>
      <c r="N52" s="371"/>
      <c r="O52" s="371"/>
      <c r="P52" s="368"/>
      <c r="Q52" s="368"/>
      <c r="R52" s="368"/>
      <c r="S52" s="368"/>
      <c r="T52" s="28"/>
      <c r="U52" s="27" t="str">
        <f>IF(U46="",IF(U$4='SUD reporting logic (NO EDIT)'!$M$49,W$3,""),VLOOKUP(U46,$A$1:$B$101,2,FALSE))</f>
        <v/>
      </c>
      <c r="V52" s="27" t="str">
        <f t="shared" si="4"/>
        <v/>
      </c>
    </row>
    <row r="53" spans="1:22" ht="29.4" thickBot="1" x14ac:dyDescent="0.35">
      <c r="A53" s="20" t="s">
        <v>561</v>
      </c>
      <c r="B53" s="20" t="s">
        <v>562</v>
      </c>
      <c r="D53" s="17" t="e">
        <f t="shared" si="0"/>
        <v>#N/A</v>
      </c>
      <c r="F53" s="17" t="str">
        <f t="shared" si="3"/>
        <v>SUD DY18Q4</v>
      </c>
      <c r="H53" s="19" t="str">
        <f>IF(COUNTA($D$2:D53)&lt;=$G$2,COUNTA($D$2:D53),"")</f>
        <v/>
      </c>
      <c r="I53" s="19"/>
      <c r="J53" s="19"/>
      <c r="M53" s="371"/>
      <c r="N53" s="371"/>
      <c r="O53" s="371"/>
      <c r="P53" s="368"/>
      <c r="Q53" s="368"/>
      <c r="R53" s="368"/>
      <c r="S53" s="368"/>
      <c r="T53" s="28" t="s">
        <v>104</v>
      </c>
      <c r="U53" s="27" t="str">
        <f>IF(R49="","",IF(MOD(R49,4)=0, "CY" &amp; ($I$2-1+R49/4), ""))</f>
        <v/>
      </c>
      <c r="V53" s="27" t="str">
        <f t="shared" si="4"/>
        <v/>
      </c>
    </row>
    <row r="54" spans="1:22" ht="15" thickBot="1" x14ac:dyDescent="0.35">
      <c r="A54" s="20" t="s">
        <v>562</v>
      </c>
      <c r="B54" s="20" t="s">
        <v>563</v>
      </c>
      <c r="D54" s="17" t="e">
        <f t="shared" si="0"/>
        <v>#N/A</v>
      </c>
      <c r="F54" s="17" t="str">
        <f t="shared" si="3"/>
        <v>SUD DY19Q1</v>
      </c>
      <c r="H54" s="19" t="str">
        <f>IF(COUNTA($D$2:D54)&lt;=$G$2,COUNTA($D$2:D54),"")</f>
        <v/>
      </c>
      <c r="I54" s="19"/>
      <c r="J54" s="19"/>
      <c r="M54" s="372"/>
      <c r="N54" s="372"/>
      <c r="O54" s="372"/>
      <c r="P54" s="369"/>
      <c r="Q54" s="369"/>
      <c r="R54" s="369"/>
      <c r="S54" s="369"/>
      <c r="T54" s="29" t="s">
        <v>71</v>
      </c>
      <c r="U54" s="27" t="str">
        <f>IF(MOD(Q49,4)=0, "DY" &amp; Q49/4, "")</f>
        <v/>
      </c>
      <c r="V54" s="27" t="str">
        <f t="shared" si="4"/>
        <v/>
      </c>
    </row>
    <row r="55" spans="1:22" ht="30.75" customHeight="1" thickBot="1" x14ac:dyDescent="0.35">
      <c r="A55" s="20" t="s">
        <v>563</v>
      </c>
      <c r="B55" s="20" t="s">
        <v>564</v>
      </c>
      <c r="D55" s="17" t="e">
        <f t="shared" si="0"/>
        <v>#N/A</v>
      </c>
      <c r="F55" s="17" t="str">
        <f t="shared" si="3"/>
        <v>SUD DY19Q2</v>
      </c>
      <c r="H55" s="19" t="str">
        <f>IF(COUNTA($D$2:D55)&lt;=$G$2,COUNTA($D$2:D55),"")</f>
        <v/>
      </c>
      <c r="I55" s="19"/>
      <c r="J55" s="19"/>
      <c r="M55" s="376">
        <f>EDATE(M49,3)</f>
        <v>45292</v>
      </c>
      <c r="N55" s="376">
        <f>IF(N49="","",(EDATE(N49,3)))</f>
        <v>45381</v>
      </c>
      <c r="O55" s="376">
        <f>IF(O49="","",(EDATE(O49,3)))</f>
        <v>45440</v>
      </c>
      <c r="P55" s="373">
        <f>COUNT($M$7:M60)</f>
        <v>9</v>
      </c>
      <c r="Q55" s="373">
        <f>P49+$J$4</f>
        <v>28</v>
      </c>
      <c r="R55" s="373">
        <f>IF(R49="",IF($U$5=M55,4,""),R49+1)</f>
        <v>6</v>
      </c>
      <c r="S55" s="373">
        <f>IF(P55&lt;=$G$2,1,0)</f>
        <v>1</v>
      </c>
      <c r="T55" s="22" t="s">
        <v>521</v>
      </c>
      <c r="U55" s="23" t="str">
        <f>IF(U49="",IF(U$3='SUD reporting logic (NO EDIT)'!$M$55,W$3,""),VLOOKUP(U49,$A$1:$B$101,2,FALSE))</f>
        <v>SUD DY8Q1</v>
      </c>
      <c r="V55" s="23" t="str">
        <f>IF($S$55=1,U55,"")</f>
        <v>SUD DY8Q1</v>
      </c>
    </row>
    <row r="56" spans="1:22" ht="15" thickBot="1" x14ac:dyDescent="0.35">
      <c r="A56" s="20" t="s">
        <v>564</v>
      </c>
      <c r="B56" s="20" t="s">
        <v>565</v>
      </c>
      <c r="D56" s="17" t="e">
        <f t="shared" si="0"/>
        <v>#N/A</v>
      </c>
      <c r="F56" s="17" t="str">
        <f t="shared" si="3"/>
        <v>SUD DY19Q3</v>
      </c>
      <c r="H56" s="19" t="str">
        <f>IF(COUNTA($D$2:D56)&lt;=$G$2,COUNTA($D$2:D56),"")</f>
        <v/>
      </c>
      <c r="I56" s="19"/>
      <c r="J56" s="19"/>
      <c r="M56" s="377"/>
      <c r="N56" s="377"/>
      <c r="O56" s="377"/>
      <c r="P56" s="374"/>
      <c r="Q56" s="374"/>
      <c r="R56" s="374"/>
      <c r="S56" s="374"/>
      <c r="T56" s="24" t="s">
        <v>291</v>
      </c>
      <c r="U56" s="23" t="str">
        <f>IF(U50="",IF(U$3='SUD reporting logic (NO EDIT)'!$M$55,W$3,""),VLOOKUP(U50,$A$1:$B$101,2,FALSE))</f>
        <v>SUD DY8Q1</v>
      </c>
      <c r="V56" s="23" t="str">
        <f>IF($S$55=1,U56,"")</f>
        <v>SUD DY8Q1</v>
      </c>
    </row>
    <row r="57" spans="1:22" ht="15" thickBot="1" x14ac:dyDescent="0.35">
      <c r="A57" s="20" t="s">
        <v>565</v>
      </c>
      <c r="B57" s="20" t="s">
        <v>566</v>
      </c>
      <c r="D57" s="17" t="e">
        <f t="shared" si="0"/>
        <v>#N/A</v>
      </c>
      <c r="F57" s="17" t="str">
        <f t="shared" si="3"/>
        <v>SUD DY19Q4</v>
      </c>
      <c r="H57" s="19" t="str">
        <f>IF(COUNTA($D$2:D57)&lt;=$G$2,COUNTA($D$2:D57),"")</f>
        <v/>
      </c>
      <c r="I57" s="19"/>
      <c r="J57" s="19"/>
      <c r="M57" s="377"/>
      <c r="N57" s="377"/>
      <c r="O57" s="377"/>
      <c r="P57" s="374"/>
      <c r="Q57" s="374"/>
      <c r="R57" s="374"/>
      <c r="S57" s="374"/>
      <c r="T57" s="24" t="s">
        <v>54</v>
      </c>
      <c r="U57" s="23" t="str">
        <f>IF(U51="",IF(U$4='SUD reporting logic (NO EDIT)'!$M$55,W$3,""),VLOOKUP(U51,$A$1:$B$101,2,FALSE))</f>
        <v>SUD DY7Q4</v>
      </c>
      <c r="V57" s="23" t="str">
        <f>IF($S$55=1,U57,"")</f>
        <v>SUD DY7Q4</v>
      </c>
    </row>
    <row r="58" spans="1:22" ht="15" thickBot="1" x14ac:dyDescent="0.35">
      <c r="A58" s="20" t="s">
        <v>566</v>
      </c>
      <c r="B58" s="20" t="s">
        <v>567</v>
      </c>
      <c r="D58" s="17" t="e">
        <f t="shared" si="0"/>
        <v>#N/A</v>
      </c>
      <c r="F58" s="17" t="str">
        <f t="shared" si="3"/>
        <v>SUD DY20Q1</v>
      </c>
      <c r="H58" s="19" t="str">
        <f>IF(COUNTA($D$2:D58)&lt;=$G$2,COUNTA($D$2:D58),"")</f>
        <v/>
      </c>
      <c r="I58" s="19"/>
      <c r="J58" s="19"/>
      <c r="M58" s="377"/>
      <c r="N58" s="377"/>
      <c r="O58" s="377"/>
      <c r="P58" s="374"/>
      <c r="Q58" s="374"/>
      <c r="R58" s="374"/>
      <c r="S58" s="374"/>
      <c r="T58" s="24"/>
      <c r="U58" s="23"/>
      <c r="V58" s="23"/>
    </row>
    <row r="59" spans="1:22" ht="29.4" thickBot="1" x14ac:dyDescent="0.35">
      <c r="A59" s="20" t="s">
        <v>567</v>
      </c>
      <c r="B59" s="20" t="s">
        <v>568</v>
      </c>
      <c r="D59" s="17" t="e">
        <f t="shared" si="0"/>
        <v>#N/A</v>
      </c>
      <c r="F59" s="17" t="str">
        <f t="shared" si="3"/>
        <v>SUD DY20Q2</v>
      </c>
      <c r="H59" s="19" t="str">
        <f>IF(COUNTA($D$2:D59)&lt;=$G$2,COUNTA($D$2:D59),"")</f>
        <v/>
      </c>
      <c r="I59" s="19"/>
      <c r="J59" s="19"/>
      <c r="M59" s="377"/>
      <c r="N59" s="377"/>
      <c r="O59" s="377"/>
      <c r="P59" s="374"/>
      <c r="Q59" s="374"/>
      <c r="R59" s="374"/>
      <c r="S59" s="374"/>
      <c r="T59" s="24" t="s">
        <v>104</v>
      </c>
      <c r="U59" s="23" t="str">
        <f>IF(R55="","",IF(MOD(R55,4)=0, "CY" &amp; ($I$2-1+R55/4), ""))</f>
        <v/>
      </c>
      <c r="V59" s="23" t="str">
        <f>IF($S$55=1,U59,"")</f>
        <v/>
      </c>
    </row>
    <row r="60" spans="1:22" ht="15" thickBot="1" x14ac:dyDescent="0.35">
      <c r="A60" s="20" t="s">
        <v>568</v>
      </c>
      <c r="B60" s="20" t="s">
        <v>569</v>
      </c>
      <c r="D60" s="17" t="e">
        <f t="shared" si="0"/>
        <v>#N/A</v>
      </c>
      <c r="F60" s="17" t="str">
        <f t="shared" si="3"/>
        <v>SUD DY20Q3</v>
      </c>
      <c r="H60" s="19" t="str">
        <f>IF(COUNTA($D$2:D60)&lt;=$G$2,COUNTA($D$2:D60),"")</f>
        <v/>
      </c>
      <c r="I60" s="19"/>
      <c r="J60" s="19"/>
      <c r="M60" s="378"/>
      <c r="N60" s="378"/>
      <c r="O60" s="378"/>
      <c r="P60" s="375"/>
      <c r="Q60" s="375"/>
      <c r="R60" s="375"/>
      <c r="S60" s="375"/>
      <c r="T60" s="25" t="s">
        <v>71</v>
      </c>
      <c r="U60" s="23" t="str">
        <f>IF(MOD(Q55,4)=0, "DY" &amp; Q55/4, "")</f>
        <v>DY7</v>
      </c>
      <c r="V60" s="23" t="str">
        <f>IF($S$55=1,U60,"")</f>
        <v>DY7</v>
      </c>
    </row>
    <row r="61" spans="1:22" ht="15" thickBot="1" x14ac:dyDescent="0.35">
      <c r="A61" s="20" t="s">
        <v>569</v>
      </c>
      <c r="B61" s="20" t="s">
        <v>570</v>
      </c>
      <c r="D61" s="17" t="e">
        <f t="shared" si="0"/>
        <v>#N/A</v>
      </c>
      <c r="F61" s="17" t="str">
        <f t="shared" si="3"/>
        <v>SUD DY20Q4</v>
      </c>
      <c r="H61" s="19" t="str">
        <f>IF(COUNTA($D$2:D61)&lt;=$G$2,COUNTA($D$2:D61),"")</f>
        <v/>
      </c>
      <c r="I61" s="19"/>
      <c r="J61" s="19"/>
      <c r="M61" s="376">
        <f>EDATE(M55,3)</f>
        <v>45383</v>
      </c>
      <c r="N61" s="376">
        <f>IF(N55="","",(EDATE(N55,3)))</f>
        <v>45473</v>
      </c>
      <c r="O61" s="376">
        <f>IF(O55="","",(EDATE(O55,3)))</f>
        <v>45532</v>
      </c>
      <c r="P61" s="373">
        <f>COUNT($M$7:M66)</f>
        <v>10</v>
      </c>
      <c r="Q61" s="373">
        <f>P55+$J$4</f>
        <v>29</v>
      </c>
      <c r="R61" s="373">
        <f>IF(R55="",IF($U$5=M61,4,""),R55+1)</f>
        <v>7</v>
      </c>
      <c r="S61" s="373">
        <f>IF(P61&lt;=$G$2,1,0)</f>
        <v>1</v>
      </c>
      <c r="T61" s="22" t="s">
        <v>521</v>
      </c>
      <c r="U61" s="23" t="str">
        <f>IF(U55="",IF(U$3='SUD reporting logic (NO EDIT)'!$M$61,W$3,""),VLOOKUP(U55,$A$1:$B$101,2,FALSE))</f>
        <v>SUD DY8Q2</v>
      </c>
      <c r="V61" s="23" t="str">
        <f>IF($S$61=1,U61,"")</f>
        <v>SUD DY8Q2</v>
      </c>
    </row>
    <row r="62" spans="1:22" ht="15" thickBot="1" x14ac:dyDescent="0.35">
      <c r="A62" s="20" t="s">
        <v>570</v>
      </c>
      <c r="B62" s="20" t="s">
        <v>571</v>
      </c>
      <c r="D62" s="17" t="e">
        <f t="shared" si="0"/>
        <v>#N/A</v>
      </c>
      <c r="F62" s="17" t="str">
        <f t="shared" si="3"/>
        <v>SUD DY21Q1</v>
      </c>
      <c r="H62" s="19" t="str">
        <f>IF(COUNTA($D$2:D62)&lt;=$G$2,COUNTA($D$2:D62),"")</f>
        <v/>
      </c>
      <c r="I62" s="19"/>
      <c r="J62" s="19"/>
      <c r="M62" s="377"/>
      <c r="N62" s="377"/>
      <c r="O62" s="377"/>
      <c r="P62" s="374"/>
      <c r="Q62" s="374"/>
      <c r="R62" s="374"/>
      <c r="S62" s="374"/>
      <c r="T62" s="24" t="s">
        <v>291</v>
      </c>
      <c r="U62" s="23" t="str">
        <f>IF(U56="",IF(U$3='SUD reporting logic (NO EDIT)'!$M$61,W$3,""),VLOOKUP(U56,$A$1:$B$101,2,FALSE))</f>
        <v>SUD DY8Q2</v>
      </c>
      <c r="V62" s="23" t="str">
        <f>IF($S$61=1,U62,"")</f>
        <v>SUD DY8Q2</v>
      </c>
    </row>
    <row r="63" spans="1:22" ht="15" thickBot="1" x14ac:dyDescent="0.35">
      <c r="A63" s="20" t="s">
        <v>571</v>
      </c>
      <c r="B63" s="20" t="s">
        <v>572</v>
      </c>
      <c r="D63" s="17" t="e">
        <f t="shared" si="0"/>
        <v>#N/A</v>
      </c>
      <c r="F63" s="17" t="str">
        <f t="shared" si="3"/>
        <v>SUD DY21Q2</v>
      </c>
      <c r="H63" s="19" t="str">
        <f>IF(COUNTA($D$2:D63)&lt;=$G$2,COUNTA($D$2:D63),"")</f>
        <v/>
      </c>
      <c r="I63" s="19"/>
      <c r="J63" s="19"/>
      <c r="M63" s="377"/>
      <c r="N63" s="377"/>
      <c r="O63" s="377"/>
      <c r="P63" s="374"/>
      <c r="Q63" s="374"/>
      <c r="R63" s="374"/>
      <c r="S63" s="374"/>
      <c r="T63" s="24" t="s">
        <v>54</v>
      </c>
      <c r="U63" s="23" t="str">
        <f>IF(U57="",IF(U$4='SUD reporting logic (NO EDIT)'!$M$61,W$3,""),VLOOKUP(U57,$A$1:$B$101,2,FALSE))</f>
        <v>SUD DY8Q1</v>
      </c>
      <c r="V63" s="23" t="str">
        <f>IF($S$61=1,U63,"")</f>
        <v>SUD DY8Q1</v>
      </c>
    </row>
    <row r="64" spans="1:22" ht="15" thickBot="1" x14ac:dyDescent="0.35">
      <c r="A64" s="20" t="s">
        <v>572</v>
      </c>
      <c r="B64" s="20" t="s">
        <v>573</v>
      </c>
      <c r="D64" s="17" t="e">
        <f t="shared" si="0"/>
        <v>#N/A</v>
      </c>
      <c r="F64" s="17" t="str">
        <f t="shared" si="3"/>
        <v>SUD DY21Q3</v>
      </c>
      <c r="H64" s="19" t="str">
        <f>IF(COUNTA($D$2:D64)&lt;=$G$2,COUNTA($D$2:D64),"")</f>
        <v/>
      </c>
      <c r="I64" s="19"/>
      <c r="J64" s="19"/>
      <c r="M64" s="377"/>
      <c r="N64" s="377"/>
      <c r="O64" s="377"/>
      <c r="P64" s="374"/>
      <c r="Q64" s="374"/>
      <c r="R64" s="374"/>
      <c r="S64" s="374"/>
      <c r="T64" s="24"/>
      <c r="U64" s="23"/>
      <c r="V64" s="23"/>
    </row>
    <row r="65" spans="1:22" ht="29.4" thickBot="1" x14ac:dyDescent="0.35">
      <c r="A65" s="20" t="s">
        <v>573</v>
      </c>
      <c r="B65" s="20" t="s">
        <v>574</v>
      </c>
      <c r="D65" s="17" t="e">
        <f t="shared" si="0"/>
        <v>#N/A</v>
      </c>
      <c r="F65" s="17" t="str">
        <f t="shared" si="3"/>
        <v>SUD DY21Q4</v>
      </c>
      <c r="H65" s="19" t="str">
        <f>IF(COUNTA($D$2:D65)&lt;=$G$2,COUNTA($D$2:D65),"")</f>
        <v/>
      </c>
      <c r="I65" s="19"/>
      <c r="J65" s="19"/>
      <c r="M65" s="377"/>
      <c r="N65" s="377"/>
      <c r="O65" s="377"/>
      <c r="P65" s="374"/>
      <c r="Q65" s="374"/>
      <c r="R65" s="374"/>
      <c r="S65" s="374"/>
      <c r="T65" s="24" t="s">
        <v>104</v>
      </c>
      <c r="U65" s="23" t="str">
        <f>IF(R61="","",IF(MOD(R61,4)=0, "CY" &amp; ($I$2-1+R61/4), ""))</f>
        <v/>
      </c>
      <c r="V65" s="23" t="str">
        <f>IF($S$61=1,U65,"")</f>
        <v/>
      </c>
    </row>
    <row r="66" spans="1:22" ht="15" thickBot="1" x14ac:dyDescent="0.35">
      <c r="A66" s="20" t="s">
        <v>574</v>
      </c>
      <c r="B66" s="20" t="s">
        <v>575</v>
      </c>
      <c r="D66" s="17" t="e">
        <f t="shared" si="0"/>
        <v>#N/A</v>
      </c>
      <c r="F66" s="17" t="str">
        <f t="shared" si="3"/>
        <v>SUD DY22Q1</v>
      </c>
      <c r="H66" s="19" t="str">
        <f>IF(COUNTA($D$2:D66)&lt;=$G$2,COUNTA($D$2:D66),"")</f>
        <v/>
      </c>
      <c r="I66" s="19"/>
      <c r="J66" s="19"/>
      <c r="M66" s="378"/>
      <c r="N66" s="378"/>
      <c r="O66" s="378"/>
      <c r="P66" s="375"/>
      <c r="Q66" s="375"/>
      <c r="R66" s="375"/>
      <c r="S66" s="375"/>
      <c r="T66" s="25" t="s">
        <v>71</v>
      </c>
      <c r="U66" s="23" t="str">
        <f>IF(MOD(Q61,4)=0, "DY" &amp; Q61/4, "")</f>
        <v/>
      </c>
      <c r="V66" s="23" t="str">
        <f>IF($S$61=1,U66,"")</f>
        <v/>
      </c>
    </row>
    <row r="67" spans="1:22" ht="30.75" customHeight="1" thickBot="1" x14ac:dyDescent="0.35">
      <c r="A67" s="20" t="s">
        <v>575</v>
      </c>
      <c r="B67" s="20" t="s">
        <v>576</v>
      </c>
      <c r="D67" s="17" t="e">
        <f t="shared" ref="D67:D130" si="5">IF(D66="","",VLOOKUP(D66,$A$1:$B$401,2,FALSE))</f>
        <v>#N/A</v>
      </c>
      <c r="F67" s="17" t="str">
        <f t="shared" ref="F67:F82" si="6">IF(F66="","",VLOOKUP(F66,$A$1:$B$101,2,FALSE))</f>
        <v>SUD DY22Q2</v>
      </c>
      <c r="H67" s="19" t="str">
        <f>IF(COUNTA($D$2:D67)&lt;=$G$2,COUNTA($D$2:D67),"")</f>
        <v/>
      </c>
      <c r="I67" s="19"/>
      <c r="J67" s="19"/>
      <c r="M67" s="376">
        <f>EDATE(M61,3)</f>
        <v>45474</v>
      </c>
      <c r="N67" s="376">
        <f>IF(N61="","",(EDATE(N61,3)))</f>
        <v>45565</v>
      </c>
      <c r="O67" s="376">
        <f>IF(O61="","",(EDATE(O61,3)))</f>
        <v>45624</v>
      </c>
      <c r="P67" s="373">
        <f>COUNT($M$7:M72)</f>
        <v>11</v>
      </c>
      <c r="Q67" s="373">
        <f>P61+$J$4</f>
        <v>30</v>
      </c>
      <c r="R67" s="373">
        <f>IF(R61="",IF($U$5=M67,4,""),R61+1)</f>
        <v>8</v>
      </c>
      <c r="S67" s="373">
        <f>IF(P67&lt;=$G$2,1,0)</f>
        <v>1</v>
      </c>
      <c r="T67" s="22" t="s">
        <v>521</v>
      </c>
      <c r="U67" s="23" t="str">
        <f>IF(U61="",IF(U$3='SUD reporting logic (NO EDIT)'!$M$67,W$3,""),VLOOKUP(U61,$A$1:$B$101,2,FALSE))</f>
        <v>SUD DY8Q3</v>
      </c>
      <c r="V67" s="23" t="str">
        <f>IF($S$67=1,U67,"")</f>
        <v>SUD DY8Q3</v>
      </c>
    </row>
    <row r="68" spans="1:22" ht="15" thickBot="1" x14ac:dyDescent="0.35">
      <c r="A68" s="20" t="s">
        <v>576</v>
      </c>
      <c r="B68" s="20" t="s">
        <v>577</v>
      </c>
      <c r="D68" s="17" t="e">
        <f t="shared" si="5"/>
        <v>#N/A</v>
      </c>
      <c r="F68" s="17" t="str">
        <f t="shared" si="6"/>
        <v>SUD DY22Q3</v>
      </c>
      <c r="H68" s="19" t="str">
        <f>IF(COUNTA($D$2:D68)&lt;=$G$2,COUNTA($D$2:D68),"")</f>
        <v/>
      </c>
      <c r="I68" s="19"/>
      <c r="J68" s="19"/>
      <c r="M68" s="377"/>
      <c r="N68" s="377"/>
      <c r="O68" s="377"/>
      <c r="P68" s="374"/>
      <c r="Q68" s="374"/>
      <c r="R68" s="374"/>
      <c r="S68" s="374"/>
      <c r="T68" s="24" t="s">
        <v>291</v>
      </c>
      <c r="U68" s="23" t="str">
        <f>IF(U62="",IF(U$3='SUD reporting logic (NO EDIT)'!$M$67,W$3,""),VLOOKUP(U62,$A$1:$B$101,2,FALSE))</f>
        <v>SUD DY8Q3</v>
      </c>
      <c r="V68" s="23" t="str">
        <f>IF($S$67=1,U68,"")</f>
        <v>SUD DY8Q3</v>
      </c>
    </row>
    <row r="69" spans="1:22" ht="15" thickBot="1" x14ac:dyDescent="0.35">
      <c r="A69" s="20" t="s">
        <v>577</v>
      </c>
      <c r="B69" s="20" t="s">
        <v>578</v>
      </c>
      <c r="D69" s="17" t="e">
        <f t="shared" si="5"/>
        <v>#N/A</v>
      </c>
      <c r="F69" s="17" t="str">
        <f t="shared" si="6"/>
        <v>SUD DY22Q4</v>
      </c>
      <c r="H69" s="19" t="str">
        <f>IF(COUNTA($D$2:D69)&lt;=$G$2,COUNTA($D$2:D69),"")</f>
        <v/>
      </c>
      <c r="I69" s="19"/>
      <c r="J69" s="19"/>
      <c r="M69" s="377"/>
      <c r="N69" s="377"/>
      <c r="O69" s="377"/>
      <c r="P69" s="374"/>
      <c r="Q69" s="374"/>
      <c r="R69" s="374"/>
      <c r="S69" s="374"/>
      <c r="T69" s="24" t="s">
        <v>54</v>
      </c>
      <c r="U69" s="23" t="str">
        <f>IF(U63="",IF(U$4='SUD reporting logic (NO EDIT)'!$M$67,W$3,""),VLOOKUP(U63,$A$1:$B$101,2,FALSE))</f>
        <v>SUD DY8Q2</v>
      </c>
      <c r="V69" s="23" t="str">
        <f>IF($S$67=1,U69,"")</f>
        <v>SUD DY8Q2</v>
      </c>
    </row>
    <row r="70" spans="1:22" ht="15" thickBot="1" x14ac:dyDescent="0.35">
      <c r="A70" s="20" t="s">
        <v>578</v>
      </c>
      <c r="B70" s="20" t="s">
        <v>579</v>
      </c>
      <c r="D70" s="17" t="e">
        <f t="shared" si="5"/>
        <v>#N/A</v>
      </c>
      <c r="F70" s="17" t="str">
        <f t="shared" si="6"/>
        <v>SUD DY23Q1</v>
      </c>
      <c r="H70" s="19" t="str">
        <f>IF(COUNTA($D$2:D70)&lt;=$G$2,COUNTA($D$2:D70),"")</f>
        <v/>
      </c>
      <c r="I70" s="19"/>
      <c r="J70" s="19"/>
      <c r="M70" s="377"/>
      <c r="N70" s="377"/>
      <c r="O70" s="377"/>
      <c r="P70" s="374"/>
      <c r="Q70" s="374"/>
      <c r="R70" s="374"/>
      <c r="S70" s="374"/>
      <c r="T70" s="24"/>
      <c r="U70" s="23"/>
      <c r="V70" s="23"/>
    </row>
    <row r="71" spans="1:22" ht="29.4" thickBot="1" x14ac:dyDescent="0.35">
      <c r="A71" s="20" t="s">
        <v>579</v>
      </c>
      <c r="B71" s="20" t="s">
        <v>580</v>
      </c>
      <c r="D71" s="17" t="e">
        <f t="shared" si="5"/>
        <v>#N/A</v>
      </c>
      <c r="F71" s="17" t="str">
        <f t="shared" si="6"/>
        <v>SUD DY23Q2</v>
      </c>
      <c r="H71" s="19" t="str">
        <f>IF(COUNTA($D$2:D71)&lt;=$G$2,COUNTA($D$2:D71),"")</f>
        <v/>
      </c>
      <c r="I71" s="19"/>
      <c r="J71" s="19"/>
      <c r="M71" s="377"/>
      <c r="N71" s="377"/>
      <c r="O71" s="377"/>
      <c r="P71" s="374"/>
      <c r="Q71" s="374"/>
      <c r="R71" s="374"/>
      <c r="S71" s="374"/>
      <c r="T71" s="24" t="s">
        <v>104</v>
      </c>
      <c r="U71" s="23" t="str">
        <f>IF(R67="","",IF(MOD(R67,4)=0, "CY" &amp; ($I$2-1+R67/4), ""))</f>
        <v>CY2023</v>
      </c>
      <c r="V71" s="23" t="str">
        <f>IF($S$67=1,U71,"")</f>
        <v>CY2023</v>
      </c>
    </row>
    <row r="72" spans="1:22" ht="15" thickBot="1" x14ac:dyDescent="0.35">
      <c r="A72" s="20" t="s">
        <v>580</v>
      </c>
      <c r="B72" s="20" t="s">
        <v>581</v>
      </c>
      <c r="D72" s="17" t="e">
        <f t="shared" si="5"/>
        <v>#N/A</v>
      </c>
      <c r="F72" s="17" t="str">
        <f t="shared" si="6"/>
        <v>SUD DY23Q3</v>
      </c>
      <c r="H72" s="19" t="str">
        <f>IF(COUNTA($D$2:D72)&lt;=$G$2,COUNTA($D$2:D72),"")</f>
        <v/>
      </c>
      <c r="I72" s="19"/>
      <c r="J72" s="19"/>
      <c r="M72" s="378"/>
      <c r="N72" s="378"/>
      <c r="O72" s="378"/>
      <c r="P72" s="375"/>
      <c r="Q72" s="375"/>
      <c r="R72" s="375"/>
      <c r="S72" s="375"/>
      <c r="T72" s="25" t="s">
        <v>71</v>
      </c>
      <c r="U72" s="23" t="str">
        <f>IF(MOD(Q67,4)=0, "DY" &amp; Q67/4, "")</f>
        <v/>
      </c>
      <c r="V72" s="23" t="str">
        <f>IF($S$67=1,U72,"")</f>
        <v/>
      </c>
    </row>
    <row r="73" spans="1:22" ht="30.75" customHeight="1" thickBot="1" x14ac:dyDescent="0.35">
      <c r="A73" s="20" t="s">
        <v>581</v>
      </c>
      <c r="B73" s="20" t="s">
        <v>582</v>
      </c>
      <c r="D73" s="17" t="e">
        <f t="shared" si="5"/>
        <v>#N/A</v>
      </c>
      <c r="F73" s="17" t="str">
        <f t="shared" si="6"/>
        <v>SUD DY23Q4</v>
      </c>
      <c r="H73" s="19" t="str">
        <f>IF(COUNTA($D$2:D73)&lt;=$G$2,COUNTA($D$2:D73),"")</f>
        <v/>
      </c>
      <c r="I73" s="19"/>
      <c r="J73" s="19"/>
      <c r="M73" s="376">
        <f>EDATE(M67,3)</f>
        <v>45566</v>
      </c>
      <c r="N73" s="376">
        <f>IF(N67="","",(EDATE(N67,3)))</f>
        <v>45656</v>
      </c>
      <c r="O73" s="376">
        <f>IF(O67="","",(EDATE(O67,3)))</f>
        <v>45716</v>
      </c>
      <c r="P73" s="373">
        <f>COUNT($M$7:M78)</f>
        <v>12</v>
      </c>
      <c r="Q73" s="373">
        <f>P67+$J$4</f>
        <v>31</v>
      </c>
      <c r="R73" s="373">
        <f>IF(R67="",IF($U$5=M73,4,""),R67+1)</f>
        <v>9</v>
      </c>
      <c r="S73" s="373">
        <f>IF(P73&lt;=$G$2,1,0)</f>
        <v>1</v>
      </c>
      <c r="T73" s="22" t="s">
        <v>521</v>
      </c>
      <c r="U73" s="23" t="str">
        <f>IF(U67="",IF(U$3='SUD reporting logic (NO EDIT)'!$M$73,W$3,""),VLOOKUP(U67,$A$1:$B$101,2,FALSE))</f>
        <v>SUD DY8Q4</v>
      </c>
      <c r="V73" s="23" t="str">
        <f>IF($S$73=1,U73,"")</f>
        <v>SUD DY8Q4</v>
      </c>
    </row>
    <row r="74" spans="1:22" ht="15" thickBot="1" x14ac:dyDescent="0.35">
      <c r="A74" s="20" t="s">
        <v>582</v>
      </c>
      <c r="B74" s="20" t="s">
        <v>583</v>
      </c>
      <c r="D74" s="17" t="e">
        <f t="shared" si="5"/>
        <v>#N/A</v>
      </c>
      <c r="F74" s="17" t="str">
        <f t="shared" si="6"/>
        <v>SUD DY24Q1</v>
      </c>
      <c r="H74" s="19" t="str">
        <f>IF(COUNTA($D$2:D74)&lt;=$G$2,COUNTA($D$2:D74),"")</f>
        <v/>
      </c>
      <c r="I74" s="19"/>
      <c r="J74" s="19"/>
      <c r="M74" s="377"/>
      <c r="N74" s="377"/>
      <c r="O74" s="377"/>
      <c r="P74" s="374"/>
      <c r="Q74" s="374"/>
      <c r="R74" s="374"/>
      <c r="S74" s="374"/>
      <c r="T74" s="24" t="s">
        <v>291</v>
      </c>
      <c r="U74" s="23" t="str">
        <f>IF(U68="",IF(U$3='SUD reporting logic (NO EDIT)'!$M$73,W$3,""),VLOOKUP(U68,$A$1:$B$101,2,FALSE))</f>
        <v>SUD DY8Q4</v>
      </c>
      <c r="V74" s="23" t="str">
        <f>IF($S$73=1,U74,"")</f>
        <v>SUD DY8Q4</v>
      </c>
    </row>
    <row r="75" spans="1:22" ht="15" thickBot="1" x14ac:dyDescent="0.35">
      <c r="A75" s="20" t="s">
        <v>583</v>
      </c>
      <c r="B75" s="20" t="s">
        <v>584</v>
      </c>
      <c r="D75" s="17" t="e">
        <f t="shared" si="5"/>
        <v>#N/A</v>
      </c>
      <c r="F75" s="17" t="str">
        <f t="shared" si="6"/>
        <v>SUD DY24Q2</v>
      </c>
      <c r="H75" s="19" t="str">
        <f>IF(COUNTA($D$2:D75)&lt;=$G$2,COUNTA($D$2:D75),"")</f>
        <v/>
      </c>
      <c r="I75" s="19"/>
      <c r="J75" s="19"/>
      <c r="M75" s="377"/>
      <c r="N75" s="377"/>
      <c r="O75" s="377"/>
      <c r="P75" s="374"/>
      <c r="Q75" s="374"/>
      <c r="R75" s="374"/>
      <c r="S75" s="374"/>
      <c r="T75" s="24" t="s">
        <v>54</v>
      </c>
      <c r="U75" s="23" t="str">
        <f>IF(U69="",IF(U$4='SUD reporting logic (NO EDIT)'!$M$73,W$3,""),VLOOKUP(U69,$A$1:$B$101,2,FALSE))</f>
        <v>SUD DY8Q3</v>
      </c>
      <c r="V75" s="23" t="str">
        <f>IF($S$73=1,U75,"")</f>
        <v>SUD DY8Q3</v>
      </c>
    </row>
    <row r="76" spans="1:22" ht="15" thickBot="1" x14ac:dyDescent="0.35">
      <c r="A76" s="20" t="s">
        <v>584</v>
      </c>
      <c r="B76" s="20" t="s">
        <v>585</v>
      </c>
      <c r="D76" s="17" t="e">
        <f t="shared" si="5"/>
        <v>#N/A</v>
      </c>
      <c r="F76" s="17" t="str">
        <f t="shared" si="6"/>
        <v>SUD DY24Q3</v>
      </c>
      <c r="H76" s="19" t="str">
        <f>IF(COUNTA($D$2:D76)&lt;=$G$2,COUNTA($D$2:D76),"")</f>
        <v/>
      </c>
      <c r="I76" s="19"/>
      <c r="J76" s="19"/>
      <c r="M76" s="377"/>
      <c r="N76" s="377"/>
      <c r="O76" s="377"/>
      <c r="P76" s="374"/>
      <c r="Q76" s="374"/>
      <c r="R76" s="374"/>
      <c r="S76" s="374"/>
      <c r="T76" s="24"/>
      <c r="U76" s="23"/>
      <c r="V76" s="23"/>
    </row>
    <row r="77" spans="1:22" ht="29.4" thickBot="1" x14ac:dyDescent="0.35">
      <c r="A77" s="20" t="s">
        <v>585</v>
      </c>
      <c r="B77" s="20" t="s">
        <v>586</v>
      </c>
      <c r="D77" s="17" t="e">
        <f t="shared" si="5"/>
        <v>#N/A</v>
      </c>
      <c r="F77" s="17" t="str">
        <f t="shared" si="6"/>
        <v>SUD DY24Q4</v>
      </c>
      <c r="H77" s="19" t="str">
        <f>IF(COUNTA($D$2:D77)&lt;=$G$2,COUNTA($D$2:D77),"")</f>
        <v/>
      </c>
      <c r="I77" s="19"/>
      <c r="J77" s="19"/>
      <c r="M77" s="377"/>
      <c r="N77" s="377"/>
      <c r="O77" s="377"/>
      <c r="P77" s="374"/>
      <c r="Q77" s="374"/>
      <c r="R77" s="374"/>
      <c r="S77" s="374"/>
      <c r="T77" s="24" t="s">
        <v>104</v>
      </c>
      <c r="U77" s="23" t="str">
        <f>IF(R73="","",IF(MOD(R73,4)=0, "CY" &amp; ($I$2-1+R73/4), ""))</f>
        <v/>
      </c>
      <c r="V77" s="23" t="str">
        <f>IF($S$73=1,U77,"")</f>
        <v/>
      </c>
    </row>
    <row r="78" spans="1:22" ht="15" thickBot="1" x14ac:dyDescent="0.35">
      <c r="A78" s="20" t="s">
        <v>586</v>
      </c>
      <c r="B78" s="20" t="s">
        <v>587</v>
      </c>
      <c r="D78" s="17" t="e">
        <f t="shared" si="5"/>
        <v>#N/A</v>
      </c>
      <c r="F78" s="17" t="str">
        <f t="shared" si="6"/>
        <v>SUD DY25Q1</v>
      </c>
      <c r="H78" s="19" t="str">
        <f>IF(COUNTA($D$2:D78)&lt;=$G$2,COUNTA($D$2:D78),"")</f>
        <v/>
      </c>
      <c r="I78" s="19"/>
      <c r="J78" s="19"/>
      <c r="M78" s="378"/>
      <c r="N78" s="378"/>
      <c r="O78" s="378"/>
      <c r="P78" s="375"/>
      <c r="Q78" s="375"/>
      <c r="R78" s="375"/>
      <c r="S78" s="375"/>
      <c r="T78" s="25" t="s">
        <v>71</v>
      </c>
      <c r="U78" s="23" t="str">
        <f>IF(MOD(Q73,4)=0, "DY" &amp; Q73/4, "")</f>
        <v/>
      </c>
      <c r="V78" s="23" t="str">
        <f>IF($S$73=1,U78,"")</f>
        <v/>
      </c>
    </row>
    <row r="79" spans="1:22" ht="30.75" customHeight="1" thickBot="1" x14ac:dyDescent="0.35">
      <c r="A79" s="20" t="s">
        <v>587</v>
      </c>
      <c r="B79" s="20" t="s">
        <v>588</v>
      </c>
      <c r="D79" s="17" t="e">
        <f t="shared" si="5"/>
        <v>#N/A</v>
      </c>
      <c r="F79" s="17" t="str">
        <f t="shared" si="6"/>
        <v>SUD DY25Q2</v>
      </c>
      <c r="H79" s="19" t="str">
        <f>IF(COUNTA($D$2:D79)&lt;=$G$2,COUNTA($D$2:D79),"")</f>
        <v/>
      </c>
      <c r="I79" s="19"/>
      <c r="J79" s="19"/>
      <c r="M79" s="370">
        <f>EDATE(M73,3)</f>
        <v>45658</v>
      </c>
      <c r="N79" s="370">
        <f>IF(N73="","",(EDATE(N73,3)))</f>
        <v>45746</v>
      </c>
      <c r="O79" s="370">
        <f>IF(O73="","",(EDATE(O73,3)))</f>
        <v>45805</v>
      </c>
      <c r="P79" s="367">
        <f>COUNT($M$7:M84)</f>
        <v>13</v>
      </c>
      <c r="Q79" s="367">
        <f>P73+$J$4</f>
        <v>32</v>
      </c>
      <c r="R79" s="367">
        <f>IF(R73="",IF($U$5=M79,4,""),R73+1)</f>
        <v>10</v>
      </c>
      <c r="S79" s="367">
        <f>IF(P79&lt;=$G$2,1,0)</f>
        <v>1</v>
      </c>
      <c r="T79" s="26" t="s">
        <v>521</v>
      </c>
      <c r="U79" s="27" t="str">
        <f>IF(U73="",IF(U$3='SUD reporting logic (NO EDIT)'!$M$79,W$3,""),VLOOKUP(U73,$A$1:$B$101,2,FALSE))</f>
        <v>SUD DY9Q1</v>
      </c>
      <c r="V79" s="27" t="str">
        <f>IF($S$79=1,U79,"")</f>
        <v>SUD DY9Q1</v>
      </c>
    </row>
    <row r="80" spans="1:22" ht="15" thickBot="1" x14ac:dyDescent="0.35">
      <c r="A80" s="20" t="s">
        <v>588</v>
      </c>
      <c r="B80" s="20" t="s">
        <v>589</v>
      </c>
      <c r="D80" s="17" t="e">
        <f t="shared" si="5"/>
        <v>#N/A</v>
      </c>
      <c r="F80" s="17" t="str">
        <f t="shared" si="6"/>
        <v>SUD DY25Q3</v>
      </c>
      <c r="H80" s="19" t="str">
        <f>IF(COUNTA($D$2:D80)&lt;=$G$2,COUNTA($D$2:D80),"")</f>
        <v/>
      </c>
      <c r="I80" s="19"/>
      <c r="J80" s="19"/>
      <c r="M80" s="371"/>
      <c r="N80" s="371"/>
      <c r="O80" s="371"/>
      <c r="P80" s="368"/>
      <c r="Q80" s="368"/>
      <c r="R80" s="368"/>
      <c r="S80" s="368"/>
      <c r="T80" s="28" t="s">
        <v>291</v>
      </c>
      <c r="U80" s="27" t="str">
        <f>IF(U74="",IF(U$3='SUD reporting logic (NO EDIT)'!$M$79,W$3,""),VLOOKUP(U74,$A$1:$B$101,2,FALSE))</f>
        <v>SUD DY9Q1</v>
      </c>
      <c r="V80" s="27" t="str">
        <f>IF($S$79=1,U80,"")</f>
        <v>SUD DY9Q1</v>
      </c>
    </row>
    <row r="81" spans="1:22" ht="15" thickBot="1" x14ac:dyDescent="0.35">
      <c r="A81" s="20" t="s">
        <v>589</v>
      </c>
      <c r="B81" s="20" t="s">
        <v>590</v>
      </c>
      <c r="D81" s="17" t="e">
        <f t="shared" si="5"/>
        <v>#N/A</v>
      </c>
      <c r="F81" s="17" t="str">
        <f t="shared" si="6"/>
        <v>SUD DY25Q4</v>
      </c>
      <c r="H81" s="19" t="str">
        <f>IF(COUNTA($D$2:D81)&lt;=$G$2,COUNTA($D$2:D81),"")</f>
        <v/>
      </c>
      <c r="I81" s="19"/>
      <c r="J81" s="19"/>
      <c r="M81" s="371"/>
      <c r="N81" s="371"/>
      <c r="O81" s="371"/>
      <c r="P81" s="368"/>
      <c r="Q81" s="368"/>
      <c r="R81" s="368"/>
      <c r="S81" s="368"/>
      <c r="T81" s="28" t="s">
        <v>54</v>
      </c>
      <c r="U81" s="27" t="str">
        <f>IF(U75="",IF(U$4='SUD reporting logic (NO EDIT)'!$M$79,W$3,""),VLOOKUP(U75,$A$1:$B$101,2,FALSE))</f>
        <v>SUD DY8Q4</v>
      </c>
      <c r="V81" s="27" t="str">
        <f>IF($S$79=1,U81,"")</f>
        <v>SUD DY8Q4</v>
      </c>
    </row>
    <row r="82" spans="1:22" ht="15" thickBot="1" x14ac:dyDescent="0.35">
      <c r="A82" s="20" t="s">
        <v>590</v>
      </c>
      <c r="B82" s="20" t="s">
        <v>591</v>
      </c>
      <c r="D82" s="17" t="e">
        <f t="shared" si="5"/>
        <v>#N/A</v>
      </c>
      <c r="F82" s="17" t="str">
        <f t="shared" si="6"/>
        <v>SUD DY26Q1</v>
      </c>
      <c r="H82" s="19" t="str">
        <f>IF(COUNTA($D$2:D82)&lt;=$G$2,COUNTA($D$2:D82),"")</f>
        <v/>
      </c>
      <c r="I82" s="19"/>
      <c r="J82" s="19"/>
      <c r="M82" s="371"/>
      <c r="N82" s="371"/>
      <c r="O82" s="371"/>
      <c r="P82" s="368"/>
      <c r="Q82" s="368"/>
      <c r="R82" s="368"/>
      <c r="S82" s="368"/>
      <c r="T82" s="28"/>
      <c r="U82" s="27"/>
      <c r="V82" s="27"/>
    </row>
    <row r="83" spans="1:22" ht="29.4" thickBot="1" x14ac:dyDescent="0.35">
      <c r="A83" s="20" t="s">
        <v>591</v>
      </c>
      <c r="B83" s="20" t="s">
        <v>592</v>
      </c>
      <c r="D83" s="17" t="e">
        <f t="shared" si="5"/>
        <v>#N/A</v>
      </c>
      <c r="F83" s="17" t="str">
        <f>IF(F82="","",VLOOKUP(F82,$A$1:$B$400,2,FALSE))</f>
        <v>SUD DY26Q2</v>
      </c>
      <c r="H83" s="19" t="str">
        <f>IF(COUNTA($D$2:D83)&lt;=$G$2,COUNTA($D$2:D83),"")</f>
        <v/>
      </c>
      <c r="I83" s="19"/>
      <c r="J83" s="19"/>
      <c r="M83" s="371"/>
      <c r="N83" s="371"/>
      <c r="O83" s="371"/>
      <c r="P83" s="368"/>
      <c r="Q83" s="368"/>
      <c r="R83" s="368"/>
      <c r="S83" s="368"/>
      <c r="T83" s="28" t="s">
        <v>104</v>
      </c>
      <c r="U83" s="27" t="str">
        <f>IF(R79="","",IF(MOD(R79,4)=0, "CY" &amp; ($I$2-1+R79/4), ""))</f>
        <v/>
      </c>
      <c r="V83" s="27" t="str">
        <f>IF($S$79=1,U83,"")</f>
        <v/>
      </c>
    </row>
    <row r="84" spans="1:22" ht="15" thickBot="1" x14ac:dyDescent="0.35">
      <c r="A84" s="20" t="s">
        <v>592</v>
      </c>
      <c r="B84" s="20" t="s">
        <v>593</v>
      </c>
      <c r="D84" s="17" t="e">
        <f t="shared" si="5"/>
        <v>#N/A</v>
      </c>
      <c r="F84" s="17" t="str">
        <f t="shared" ref="F84:F147" si="7">IF(F83="","",VLOOKUP(F83,$A$1:$B$400,2,FALSE))</f>
        <v>SUD DY26Q3</v>
      </c>
      <c r="H84" s="19" t="str">
        <f>IF(COUNTA($D$2:D84)&lt;=$G$2,COUNTA($D$2:D84),"")</f>
        <v/>
      </c>
      <c r="I84" s="19"/>
      <c r="J84" s="19"/>
      <c r="M84" s="372"/>
      <c r="N84" s="372"/>
      <c r="O84" s="372"/>
      <c r="P84" s="369"/>
      <c r="Q84" s="369"/>
      <c r="R84" s="369"/>
      <c r="S84" s="369"/>
      <c r="T84" s="29" t="s">
        <v>71</v>
      </c>
      <c r="U84" s="27" t="str">
        <f>IF(MOD(Q79,4)=0, "DY" &amp; Q79/4, "")</f>
        <v>DY8</v>
      </c>
      <c r="V84" s="27" t="str">
        <f>IF($S$79=1,U84,"")</f>
        <v>DY8</v>
      </c>
    </row>
    <row r="85" spans="1:22" ht="15" thickBot="1" x14ac:dyDescent="0.35">
      <c r="A85" s="20" t="s">
        <v>593</v>
      </c>
      <c r="B85" s="20" t="s">
        <v>594</v>
      </c>
      <c r="D85" s="17" t="e">
        <f t="shared" si="5"/>
        <v>#N/A</v>
      </c>
      <c r="F85" s="17" t="str">
        <f t="shared" si="7"/>
        <v>SUD DY26Q4</v>
      </c>
      <c r="H85" s="19" t="str">
        <f>IF(COUNTA($D$2:D85)&lt;=$G$2,COUNTA($D$2:D85),"")</f>
        <v/>
      </c>
      <c r="I85" s="19"/>
      <c r="J85" s="19"/>
      <c r="M85" s="370">
        <f>EDATE(M79,3)</f>
        <v>45748</v>
      </c>
      <c r="N85" s="370">
        <f>IF(N79="","",(EDATE(N79,3)))</f>
        <v>45838</v>
      </c>
      <c r="O85" s="370">
        <f>IF(O79="","",(EDATE(O79,3)))</f>
        <v>45897</v>
      </c>
      <c r="P85" s="367">
        <f>COUNT($M$7:M90)</f>
        <v>14</v>
      </c>
      <c r="Q85" s="367">
        <f>P79+$J$4</f>
        <v>33</v>
      </c>
      <c r="R85" s="367">
        <f>IF(R79="",IF($U$5=M85,4,""),R79+1)</f>
        <v>11</v>
      </c>
      <c r="S85" s="367">
        <f>IF(P85&lt;=$G$2,1,0)</f>
        <v>1</v>
      </c>
      <c r="T85" s="26" t="s">
        <v>521</v>
      </c>
      <c r="U85" s="27" t="str">
        <f>IF(U79="",IF(U$3='SUD reporting logic (NO EDIT)'!$M$85,W$3,""),VLOOKUP(U79,$A$1:$B$101,2,FALSE))</f>
        <v>SUD DY9Q2</v>
      </c>
      <c r="V85" s="27" t="str">
        <f>IF($S$85=1,U85,"")</f>
        <v>SUD DY9Q2</v>
      </c>
    </row>
    <row r="86" spans="1:22" ht="15" thickBot="1" x14ac:dyDescent="0.35">
      <c r="A86" s="20" t="s">
        <v>594</v>
      </c>
      <c r="B86" s="20" t="s">
        <v>595</v>
      </c>
      <c r="D86" s="17" t="e">
        <f t="shared" si="5"/>
        <v>#N/A</v>
      </c>
      <c r="F86" s="17" t="str">
        <f t="shared" si="7"/>
        <v>SUD DY27Q1</v>
      </c>
      <c r="H86" s="19" t="str">
        <f>IF(COUNTA($D$2:D86)&lt;=$G$2,COUNTA($D$2:D86),"")</f>
        <v/>
      </c>
      <c r="I86" s="19"/>
      <c r="J86" s="19"/>
      <c r="M86" s="371"/>
      <c r="N86" s="371"/>
      <c r="O86" s="371"/>
      <c r="P86" s="368"/>
      <c r="Q86" s="368"/>
      <c r="R86" s="368"/>
      <c r="S86" s="368"/>
      <c r="T86" s="28" t="s">
        <v>291</v>
      </c>
      <c r="U86" s="27" t="str">
        <f>IF(U80="",IF(U$3='SUD reporting logic (NO EDIT)'!$M$85,W$3,""),VLOOKUP(U80,$A$1:$B$101,2,FALSE))</f>
        <v>SUD DY9Q2</v>
      </c>
      <c r="V86" s="27" t="str">
        <f>IF($S$85=1,U86,"")</f>
        <v>SUD DY9Q2</v>
      </c>
    </row>
    <row r="87" spans="1:22" ht="15" thickBot="1" x14ac:dyDescent="0.35">
      <c r="A87" s="20" t="s">
        <v>595</v>
      </c>
      <c r="B87" s="20" t="s">
        <v>596</v>
      </c>
      <c r="D87" s="17" t="e">
        <f t="shared" si="5"/>
        <v>#N/A</v>
      </c>
      <c r="F87" s="17" t="str">
        <f t="shared" si="7"/>
        <v>SUD DY27Q2</v>
      </c>
      <c r="H87" s="19" t="str">
        <f>IF(COUNTA($D$2:D87)&lt;=$G$2,COUNTA($D$2:D87),"")</f>
        <v/>
      </c>
      <c r="I87" s="19"/>
      <c r="J87" s="19"/>
      <c r="M87" s="371"/>
      <c r="N87" s="371"/>
      <c r="O87" s="371"/>
      <c r="P87" s="368"/>
      <c r="Q87" s="368"/>
      <c r="R87" s="368"/>
      <c r="S87" s="368"/>
      <c r="T87" s="28" t="s">
        <v>54</v>
      </c>
      <c r="U87" s="27" t="str">
        <f>IF(U81="",IF(U$4='SUD reporting logic (NO EDIT)'!$M$85,W$3,""),VLOOKUP(U81,$A$1:$B$101,2,FALSE))</f>
        <v>SUD DY9Q1</v>
      </c>
      <c r="V87" s="27" t="str">
        <f>IF($S$85=1,U87,"")</f>
        <v>SUD DY9Q1</v>
      </c>
    </row>
    <row r="88" spans="1:22" ht="15" thickBot="1" x14ac:dyDescent="0.35">
      <c r="A88" s="20" t="s">
        <v>596</v>
      </c>
      <c r="B88" s="20" t="s">
        <v>597</v>
      </c>
      <c r="D88" s="17" t="e">
        <f t="shared" si="5"/>
        <v>#N/A</v>
      </c>
      <c r="F88" s="17" t="str">
        <f t="shared" si="7"/>
        <v>SUD DY27Q3</v>
      </c>
      <c r="H88" s="19" t="str">
        <f>IF(COUNTA($D$2:D88)&lt;=$G$2,COUNTA($D$2:D88),"")</f>
        <v/>
      </c>
      <c r="I88" s="19"/>
      <c r="J88" s="19"/>
      <c r="M88" s="371"/>
      <c r="N88" s="371"/>
      <c r="O88" s="371"/>
      <c r="P88" s="368"/>
      <c r="Q88" s="368"/>
      <c r="R88" s="368"/>
      <c r="S88" s="368"/>
      <c r="T88" s="28"/>
      <c r="U88" s="27"/>
      <c r="V88" s="27"/>
    </row>
    <row r="89" spans="1:22" ht="29.4" thickBot="1" x14ac:dyDescent="0.35">
      <c r="A89" s="20" t="s">
        <v>597</v>
      </c>
      <c r="B89" s="20" t="s">
        <v>598</v>
      </c>
      <c r="D89" s="17" t="e">
        <f t="shared" si="5"/>
        <v>#N/A</v>
      </c>
      <c r="F89" s="17" t="str">
        <f t="shared" si="7"/>
        <v>SUD DY27Q4</v>
      </c>
      <c r="H89" s="19" t="str">
        <f>IF(COUNTA($D$2:D89)&lt;=$G$2,COUNTA($D$2:D89),"")</f>
        <v/>
      </c>
      <c r="I89" s="19"/>
      <c r="J89" s="19"/>
      <c r="M89" s="371"/>
      <c r="N89" s="371"/>
      <c r="O89" s="371"/>
      <c r="P89" s="368"/>
      <c r="Q89" s="368"/>
      <c r="R89" s="368"/>
      <c r="S89" s="368"/>
      <c r="T89" s="28" t="s">
        <v>104</v>
      </c>
      <c r="U89" s="27" t="str">
        <f>IF(R85="","",IF(MOD(R85,4)=0, "CY" &amp; ($I$2-1+R85/4), ""))</f>
        <v/>
      </c>
      <c r="V89" s="27" t="str">
        <f>IF($S$85=1,U89,"")</f>
        <v/>
      </c>
    </row>
    <row r="90" spans="1:22" ht="15" thickBot="1" x14ac:dyDescent="0.35">
      <c r="A90" s="20" t="s">
        <v>598</v>
      </c>
      <c r="B90" s="20" t="s">
        <v>599</v>
      </c>
      <c r="D90" s="17" t="e">
        <f t="shared" si="5"/>
        <v>#N/A</v>
      </c>
      <c r="F90" s="17" t="str">
        <f t="shared" si="7"/>
        <v>SUD DY28Q1</v>
      </c>
      <c r="H90" s="19" t="str">
        <f>IF(COUNTA($D$2:D90)&lt;=$G$2,COUNTA($D$2:D90),"")</f>
        <v/>
      </c>
      <c r="I90" s="19"/>
      <c r="J90" s="19"/>
      <c r="M90" s="372"/>
      <c r="N90" s="372"/>
      <c r="O90" s="372"/>
      <c r="P90" s="369"/>
      <c r="Q90" s="369"/>
      <c r="R90" s="369"/>
      <c r="S90" s="369"/>
      <c r="T90" s="29" t="s">
        <v>71</v>
      </c>
      <c r="U90" s="27" t="str">
        <f>IF(MOD(Q85,4)=0, "DY" &amp; Q85/4, "")</f>
        <v/>
      </c>
      <c r="V90" s="27" t="str">
        <f>IF($S$85=1,U90,"")</f>
        <v/>
      </c>
    </row>
    <row r="91" spans="1:22" ht="30.75" customHeight="1" thickBot="1" x14ac:dyDescent="0.35">
      <c r="A91" s="20" t="s">
        <v>599</v>
      </c>
      <c r="B91" s="20" t="s">
        <v>600</v>
      </c>
      <c r="D91" s="17" t="e">
        <f t="shared" si="5"/>
        <v>#N/A</v>
      </c>
      <c r="F91" s="17" t="str">
        <f t="shared" si="7"/>
        <v>SUD DY28Q2</v>
      </c>
      <c r="H91" s="19" t="str">
        <f>IF(COUNTA($D$2:D91)&lt;=$G$2,COUNTA($D$2:D91),"")</f>
        <v/>
      </c>
      <c r="I91" s="19"/>
      <c r="J91" s="19"/>
      <c r="M91" s="370">
        <f>EDATE(M85,3)</f>
        <v>45839</v>
      </c>
      <c r="N91" s="370">
        <f>IF(N85="","",(EDATE(N85,3)))</f>
        <v>45930</v>
      </c>
      <c r="O91" s="370">
        <f>IF(O85="","",(EDATE(O85,3)))</f>
        <v>45989</v>
      </c>
      <c r="P91" s="367">
        <f>COUNT($M$7:M96)</f>
        <v>15</v>
      </c>
      <c r="Q91" s="367">
        <f>P85+$J$4</f>
        <v>34</v>
      </c>
      <c r="R91" s="367">
        <f>IF(R85="",IF($U$5=M91,4,""),R85+1)</f>
        <v>12</v>
      </c>
      <c r="S91" s="367">
        <f>IF(P91&lt;=$G$2,1,0)</f>
        <v>1</v>
      </c>
      <c r="T91" s="26" t="s">
        <v>521</v>
      </c>
      <c r="U91" s="27" t="str">
        <f>IF(U85="",IF(U$3='SUD reporting logic (NO EDIT)'!$M$91,W$3,""),VLOOKUP(U85,$A$1:$B$101,2,FALSE))</f>
        <v>SUD DY9Q3</v>
      </c>
      <c r="V91" s="27" t="str">
        <f>IF($S$91=1,U91,"")</f>
        <v>SUD DY9Q3</v>
      </c>
    </row>
    <row r="92" spans="1:22" ht="15" thickBot="1" x14ac:dyDescent="0.35">
      <c r="A92" s="20" t="s">
        <v>600</v>
      </c>
      <c r="B92" s="20" t="s">
        <v>601</v>
      </c>
      <c r="D92" s="17" t="e">
        <f t="shared" si="5"/>
        <v>#N/A</v>
      </c>
      <c r="F92" s="17" t="str">
        <f t="shared" si="7"/>
        <v>SUD DY28Q3</v>
      </c>
      <c r="H92" s="19" t="str">
        <f>IF(COUNTA($D$2:D92)&lt;=$G$2,COUNTA($D$2:D92),"")</f>
        <v/>
      </c>
      <c r="I92" s="19"/>
      <c r="J92" s="19"/>
      <c r="M92" s="371"/>
      <c r="N92" s="371"/>
      <c r="O92" s="371"/>
      <c r="P92" s="368"/>
      <c r="Q92" s="368"/>
      <c r="R92" s="368"/>
      <c r="S92" s="368"/>
      <c r="T92" s="27" t="s">
        <v>291</v>
      </c>
      <c r="U92" s="27" t="str">
        <f>IF(U86="",IF(U$3='SUD reporting logic (NO EDIT)'!$M$91,W$3,""),VLOOKUP(U86,$A$1:$B$101,2,FALSE))</f>
        <v>SUD DY9Q3</v>
      </c>
      <c r="V92" s="27" t="str">
        <f>IF($S$91=1,U92,"")</f>
        <v>SUD DY9Q3</v>
      </c>
    </row>
    <row r="93" spans="1:22" ht="15" thickBot="1" x14ac:dyDescent="0.35">
      <c r="A93" s="20" t="s">
        <v>601</v>
      </c>
      <c r="B93" s="20" t="s">
        <v>602</v>
      </c>
      <c r="D93" s="17" t="e">
        <f t="shared" si="5"/>
        <v>#N/A</v>
      </c>
      <c r="F93" s="17" t="str">
        <f t="shared" si="7"/>
        <v>SUD DY28Q4</v>
      </c>
      <c r="H93" s="19" t="str">
        <f>IF(COUNTA($D$2:D93)&lt;=$G$2,COUNTA($D$2:D93),"")</f>
        <v/>
      </c>
      <c r="I93" s="19"/>
      <c r="J93" s="19"/>
      <c r="M93" s="371"/>
      <c r="N93" s="371"/>
      <c r="O93" s="371"/>
      <c r="P93" s="368"/>
      <c r="Q93" s="368"/>
      <c r="R93" s="368"/>
      <c r="S93" s="368"/>
      <c r="T93" s="27" t="s">
        <v>54</v>
      </c>
      <c r="U93" s="27" t="str">
        <f>IF(U87="",IF(U$4='SUD reporting logic (NO EDIT)'!$M$91,W$3,""),VLOOKUP(U87,$A$1:$B$101,2,FALSE))</f>
        <v>SUD DY9Q2</v>
      </c>
      <c r="V93" s="27" t="str">
        <f>IF($S$91=1,U93,"")</f>
        <v>SUD DY9Q2</v>
      </c>
    </row>
    <row r="94" spans="1:22" ht="15" thickBot="1" x14ac:dyDescent="0.35">
      <c r="A94" s="20" t="s">
        <v>602</v>
      </c>
      <c r="B94" s="20" t="s">
        <v>603</v>
      </c>
      <c r="D94" s="17" t="e">
        <f t="shared" si="5"/>
        <v>#N/A</v>
      </c>
      <c r="F94" s="17" t="str">
        <f t="shared" si="7"/>
        <v>SUD DY29Q1</v>
      </c>
      <c r="H94" s="19" t="str">
        <f>IF(COUNTA($D$2:D94)&lt;=$G$2,COUNTA($D$2:D94),"")</f>
        <v/>
      </c>
      <c r="I94" s="19"/>
      <c r="J94" s="19"/>
      <c r="M94" s="371"/>
      <c r="N94" s="371"/>
      <c r="O94" s="371"/>
      <c r="P94" s="368"/>
      <c r="Q94" s="368"/>
      <c r="R94" s="368"/>
      <c r="S94" s="368"/>
      <c r="T94" s="27"/>
      <c r="U94" s="27"/>
      <c r="V94" s="27"/>
    </row>
    <row r="95" spans="1:22" ht="29.4" thickBot="1" x14ac:dyDescent="0.35">
      <c r="A95" s="20" t="s">
        <v>603</v>
      </c>
      <c r="B95" s="20" t="s">
        <v>604</v>
      </c>
      <c r="D95" s="17" t="e">
        <f t="shared" si="5"/>
        <v>#N/A</v>
      </c>
      <c r="F95" s="17" t="str">
        <f t="shared" si="7"/>
        <v>SUD DY29Q2</v>
      </c>
      <c r="H95" s="19" t="str">
        <f>IF(COUNTA($D$2:D95)&lt;=$G$2,COUNTA($D$2:D95),"")</f>
        <v/>
      </c>
      <c r="I95" s="19"/>
      <c r="J95" s="19"/>
      <c r="M95" s="371"/>
      <c r="N95" s="371"/>
      <c r="O95" s="371"/>
      <c r="P95" s="368"/>
      <c r="Q95" s="368"/>
      <c r="R95" s="368"/>
      <c r="S95" s="368"/>
      <c r="T95" s="28" t="s">
        <v>104</v>
      </c>
      <c r="U95" s="27" t="str">
        <f>IF(R91="","",IF(MOD(R91,4)=0, "CY" &amp; ($I$2-1+R91/4), ""))</f>
        <v>CY2024</v>
      </c>
      <c r="V95" s="27" t="str">
        <f>IF($S$91=1,U95,"")</f>
        <v>CY2024</v>
      </c>
    </row>
    <row r="96" spans="1:22" ht="15" thickBot="1" x14ac:dyDescent="0.35">
      <c r="A96" s="20" t="s">
        <v>604</v>
      </c>
      <c r="B96" s="20" t="s">
        <v>605</v>
      </c>
      <c r="D96" s="17" t="e">
        <f t="shared" si="5"/>
        <v>#N/A</v>
      </c>
      <c r="F96" s="17" t="str">
        <f t="shared" si="7"/>
        <v>SUD DY29Q3</v>
      </c>
      <c r="H96" s="19" t="str">
        <f>IF(COUNTA($D$2:D96)&lt;=$G$2,COUNTA($D$2:D96),"")</f>
        <v/>
      </c>
      <c r="I96" s="19"/>
      <c r="J96" s="19"/>
      <c r="M96" s="372"/>
      <c r="N96" s="372"/>
      <c r="O96" s="372"/>
      <c r="P96" s="369"/>
      <c r="Q96" s="369"/>
      <c r="R96" s="369"/>
      <c r="S96" s="369"/>
      <c r="T96" s="29" t="s">
        <v>71</v>
      </c>
      <c r="U96" s="27" t="str">
        <f>IF(MOD(Q91,4)=0, "DY" &amp; Q91/4, "")</f>
        <v/>
      </c>
      <c r="V96" s="27" t="str">
        <f>IF($S$91=1,U96,"")</f>
        <v/>
      </c>
    </row>
    <row r="97" spans="1:22" ht="30.75" customHeight="1" thickBot="1" x14ac:dyDescent="0.35">
      <c r="A97" s="20" t="s">
        <v>605</v>
      </c>
      <c r="B97" s="20" t="s">
        <v>606</v>
      </c>
      <c r="D97" s="17" t="e">
        <f t="shared" si="5"/>
        <v>#N/A</v>
      </c>
      <c r="F97" s="17" t="str">
        <f t="shared" si="7"/>
        <v>SUD DY29Q4</v>
      </c>
      <c r="H97" s="19" t="str">
        <f>IF(COUNTA($D$2:D97)&lt;=$G$2,COUNTA($D$2:D97),"")</f>
        <v/>
      </c>
      <c r="I97" s="19"/>
      <c r="J97" s="19"/>
      <c r="M97" s="370">
        <f>EDATE(M91,3)</f>
        <v>45931</v>
      </c>
      <c r="N97" s="370">
        <f>IF(N91="","",(EDATE(N91,3)))</f>
        <v>46021</v>
      </c>
      <c r="O97" s="370">
        <f>IF(O91="","",(EDATE(O91,3)))</f>
        <v>46081</v>
      </c>
      <c r="P97" s="367">
        <f>COUNT($M$7:M102)</f>
        <v>16</v>
      </c>
      <c r="Q97" s="367">
        <f>P91+$J$4</f>
        <v>35</v>
      </c>
      <c r="R97" s="367">
        <f>IF(R91="",IF($U$5=M97,4,""),R91+1)</f>
        <v>13</v>
      </c>
      <c r="S97" s="367">
        <f>IF(P97&lt;=$G$2,1,0)</f>
        <v>1</v>
      </c>
      <c r="T97" s="26" t="s">
        <v>521</v>
      </c>
      <c r="U97" s="27" t="str">
        <f>IF(U91="",IF(U$3='SUD reporting logic (NO EDIT)'!$M$97,W$3,""),VLOOKUP(U91,$A$1:$B$101,2,FALSE))</f>
        <v>SUD DY9Q4</v>
      </c>
      <c r="V97" s="27" t="str">
        <f>IF($S$97=1,U97,"")</f>
        <v>SUD DY9Q4</v>
      </c>
    </row>
    <row r="98" spans="1:22" ht="15" thickBot="1" x14ac:dyDescent="0.35">
      <c r="A98" s="20" t="s">
        <v>606</v>
      </c>
      <c r="B98" s="20" t="s">
        <v>607</v>
      </c>
      <c r="D98" s="17" t="e">
        <f t="shared" si="5"/>
        <v>#N/A</v>
      </c>
      <c r="F98" s="17" t="str">
        <f t="shared" si="7"/>
        <v>SUD DY30Q1</v>
      </c>
      <c r="H98" s="19" t="str">
        <f>IF(COUNTA($D$2:D98)&lt;=$G$2,COUNTA($D$2:D98),"")</f>
        <v/>
      </c>
      <c r="I98" s="19"/>
      <c r="J98" s="19"/>
      <c r="M98" s="371"/>
      <c r="N98" s="371"/>
      <c r="O98" s="371"/>
      <c r="P98" s="368"/>
      <c r="Q98" s="368"/>
      <c r="R98" s="368"/>
      <c r="S98" s="368"/>
      <c r="T98" s="28" t="s">
        <v>291</v>
      </c>
      <c r="U98" s="27" t="str">
        <f>IF(U92="",IF(U$3='SUD reporting logic (NO EDIT)'!$M$97,W$3,""),VLOOKUP(U92,$A$1:$B$101,2,FALSE))</f>
        <v>SUD DY9Q4</v>
      </c>
      <c r="V98" s="27" t="str">
        <f>IF($S$97=1,U98,"")</f>
        <v>SUD DY9Q4</v>
      </c>
    </row>
    <row r="99" spans="1:22" ht="15" thickBot="1" x14ac:dyDescent="0.35">
      <c r="A99" s="20" t="s">
        <v>607</v>
      </c>
      <c r="B99" s="20" t="s">
        <v>608</v>
      </c>
      <c r="D99" s="17" t="e">
        <f t="shared" si="5"/>
        <v>#N/A</v>
      </c>
      <c r="F99" s="17" t="str">
        <f t="shared" si="7"/>
        <v>SUD DY30Q2</v>
      </c>
      <c r="H99" s="19" t="str">
        <f>IF(COUNTA($D$2:D99)&lt;=$G$2,COUNTA($D$2:D99),"")</f>
        <v/>
      </c>
      <c r="I99" s="19"/>
      <c r="J99" s="19"/>
      <c r="M99" s="371"/>
      <c r="N99" s="371"/>
      <c r="O99" s="371"/>
      <c r="P99" s="368"/>
      <c r="Q99" s="368"/>
      <c r="R99" s="368"/>
      <c r="S99" s="368"/>
      <c r="T99" s="28" t="s">
        <v>54</v>
      </c>
      <c r="U99" s="27" t="str">
        <f>IF(U93="",IF(U$4='SUD reporting logic (NO EDIT)'!$M$97,W$3,""),VLOOKUP(U93,$A$1:$B$101,2,FALSE))</f>
        <v>SUD DY9Q3</v>
      </c>
      <c r="V99" s="27" t="str">
        <f>IF($S$97=1,U99,"")</f>
        <v>SUD DY9Q3</v>
      </c>
    </row>
    <row r="100" spans="1:22" ht="15" thickBot="1" x14ac:dyDescent="0.35">
      <c r="A100" s="20" t="s">
        <v>608</v>
      </c>
      <c r="B100" s="20" t="s">
        <v>609</v>
      </c>
      <c r="D100" s="17" t="e">
        <f t="shared" si="5"/>
        <v>#N/A</v>
      </c>
      <c r="F100" s="17" t="str">
        <f t="shared" si="7"/>
        <v>SUD DY30Q3</v>
      </c>
      <c r="H100" s="19" t="str">
        <f>IF(COUNTA($D$2:D100)&lt;=$G$2,COUNTA($D$2:D100),"")</f>
        <v/>
      </c>
      <c r="I100" s="19"/>
      <c r="J100" s="19"/>
      <c r="M100" s="371"/>
      <c r="N100" s="371"/>
      <c r="O100" s="371"/>
      <c r="P100" s="368"/>
      <c r="Q100" s="368"/>
      <c r="R100" s="368"/>
      <c r="S100" s="368"/>
      <c r="T100" s="28"/>
      <c r="U100" s="27"/>
      <c r="V100" s="27"/>
    </row>
    <row r="101" spans="1:22" ht="29.4" thickBot="1" x14ac:dyDescent="0.35">
      <c r="A101" s="20" t="s">
        <v>609</v>
      </c>
      <c r="B101" s="17" t="s">
        <v>610</v>
      </c>
      <c r="D101" s="17" t="e">
        <f t="shared" si="5"/>
        <v>#N/A</v>
      </c>
      <c r="F101" s="17" t="str">
        <f t="shared" si="7"/>
        <v>SUD DY30Q4</v>
      </c>
      <c r="H101" s="19" t="str">
        <f>IF(COUNTA($D$2:D101)&lt;=$G$2,COUNTA($D$2:D101),"")</f>
        <v/>
      </c>
      <c r="I101" s="19"/>
      <c r="J101" s="19"/>
      <c r="M101" s="371"/>
      <c r="N101" s="371"/>
      <c r="O101" s="371"/>
      <c r="P101" s="368"/>
      <c r="Q101" s="368"/>
      <c r="R101" s="368"/>
      <c r="S101" s="368"/>
      <c r="T101" s="28" t="s">
        <v>104</v>
      </c>
      <c r="U101" s="27" t="str">
        <f>IF(R97="","",IF(MOD(R97,4)=0, "CY" &amp; ($I$2-1+R97/4), ""))</f>
        <v/>
      </c>
      <c r="V101" s="27" t="str">
        <f>IF($S$97=1,U101,"")</f>
        <v/>
      </c>
    </row>
    <row r="102" spans="1:22" ht="15" thickBot="1" x14ac:dyDescent="0.35">
      <c r="A102" s="17" t="s">
        <v>610</v>
      </c>
      <c r="B102" s="17" t="s">
        <v>611</v>
      </c>
      <c r="D102" s="17" t="e">
        <f t="shared" si="5"/>
        <v>#N/A</v>
      </c>
      <c r="F102" s="17" t="str">
        <f t="shared" si="7"/>
        <v>SUD DY31Q1</v>
      </c>
      <c r="H102" s="19" t="str">
        <f>IF(COUNTA($D$2:D102)&lt;=$G$2,COUNTA($D$2:D102),"")</f>
        <v/>
      </c>
      <c r="I102" s="19"/>
      <c r="J102" s="19"/>
      <c r="M102" s="372"/>
      <c r="N102" s="372"/>
      <c r="O102" s="372"/>
      <c r="P102" s="369"/>
      <c r="Q102" s="369"/>
      <c r="R102" s="369"/>
      <c r="S102" s="369"/>
      <c r="T102" s="29" t="s">
        <v>71</v>
      </c>
      <c r="U102" s="27" t="str">
        <f>IF(MOD(Q97,4)=0, "DY" &amp; Q97/4, "")</f>
        <v/>
      </c>
      <c r="V102" s="27" t="str">
        <f>IF($S$97=1,U102,"")</f>
        <v/>
      </c>
    </row>
    <row r="103" spans="1:22" ht="30.75" customHeight="1" thickBot="1" x14ac:dyDescent="0.35">
      <c r="A103" s="17" t="s">
        <v>611</v>
      </c>
      <c r="B103" s="17" t="s">
        <v>612</v>
      </c>
      <c r="D103" s="17" t="e">
        <f t="shared" si="5"/>
        <v>#N/A</v>
      </c>
      <c r="F103" s="17" t="str">
        <f t="shared" si="7"/>
        <v>SUD DY31Q2</v>
      </c>
      <c r="M103" s="376">
        <f>EDATE(M97,3)</f>
        <v>46023</v>
      </c>
      <c r="N103" s="376">
        <f>IF(N97="","",(EDATE(N97,3)))</f>
        <v>46111</v>
      </c>
      <c r="O103" s="376">
        <f>IF(O97="","",(EDATE(O97,3)))</f>
        <v>46170</v>
      </c>
      <c r="P103" s="373">
        <f>COUNT($M$7:M108)</f>
        <v>17</v>
      </c>
      <c r="Q103" s="373">
        <f>P97+$J$4</f>
        <v>36</v>
      </c>
      <c r="R103" s="373">
        <f>IF(R97="",IF($U$5=M103,4,""),R97+1)</f>
        <v>14</v>
      </c>
      <c r="S103" s="373">
        <f>IF(P103&lt;=$G$2,1,0)</f>
        <v>1</v>
      </c>
      <c r="T103" s="22" t="s">
        <v>521</v>
      </c>
      <c r="U103" s="23" t="str">
        <f>IF(U97="",IF(U$3='SUD reporting logic (NO EDIT)'!$M$103,W$3,""),VLOOKUP(U97,$A$1:$B$101,2,FALSE))</f>
        <v>SUD DY10Q1</v>
      </c>
      <c r="V103" s="23" t="str">
        <f>IF($S$103=1,U103,"")</f>
        <v>SUD DY10Q1</v>
      </c>
    </row>
    <row r="104" spans="1:22" ht="15" thickBot="1" x14ac:dyDescent="0.35">
      <c r="A104" s="17" t="s">
        <v>612</v>
      </c>
      <c r="B104" s="17" t="s">
        <v>613</v>
      </c>
      <c r="D104" s="17" t="e">
        <f t="shared" si="5"/>
        <v>#N/A</v>
      </c>
      <c r="F104" s="17" t="str">
        <f t="shared" si="7"/>
        <v>SUD DY31Q3</v>
      </c>
      <c r="M104" s="377"/>
      <c r="N104" s="377"/>
      <c r="O104" s="377"/>
      <c r="P104" s="374"/>
      <c r="Q104" s="374"/>
      <c r="R104" s="374"/>
      <c r="S104" s="374"/>
      <c r="T104" s="24" t="s">
        <v>291</v>
      </c>
      <c r="U104" s="23" t="str">
        <f>IF(U98="",IF(U$3='SUD reporting logic (NO EDIT)'!$M$103,W$3,""),VLOOKUP(U98,$A$1:$B$101,2,FALSE))</f>
        <v>SUD DY10Q1</v>
      </c>
      <c r="V104" s="23" t="str">
        <f>IF($S$103=1,U104,"")</f>
        <v>SUD DY10Q1</v>
      </c>
    </row>
    <row r="105" spans="1:22" ht="15" thickBot="1" x14ac:dyDescent="0.35">
      <c r="A105" s="17" t="s">
        <v>613</v>
      </c>
      <c r="B105" s="17" t="s">
        <v>614</v>
      </c>
      <c r="D105" s="17" t="e">
        <f t="shared" si="5"/>
        <v>#N/A</v>
      </c>
      <c r="F105" s="17" t="str">
        <f t="shared" si="7"/>
        <v>SUD DY31Q4</v>
      </c>
      <c r="M105" s="377"/>
      <c r="N105" s="377"/>
      <c r="O105" s="377"/>
      <c r="P105" s="374"/>
      <c r="Q105" s="374"/>
      <c r="R105" s="374"/>
      <c r="S105" s="374"/>
      <c r="T105" s="24" t="s">
        <v>54</v>
      </c>
      <c r="U105" s="23" t="str">
        <f>IF(U99="",IF(U$4='SUD reporting logic (NO EDIT)'!$M$103,W$3,""),VLOOKUP(U99,$A$1:$B$101,2,FALSE))</f>
        <v>SUD DY9Q4</v>
      </c>
      <c r="V105" s="23" t="str">
        <f>IF($S$103=1,U105,"")</f>
        <v>SUD DY9Q4</v>
      </c>
    </row>
    <row r="106" spans="1:22" ht="15" thickBot="1" x14ac:dyDescent="0.35">
      <c r="A106" s="17" t="s">
        <v>614</v>
      </c>
      <c r="B106" s="17" t="s">
        <v>615</v>
      </c>
      <c r="D106" s="17" t="e">
        <f t="shared" si="5"/>
        <v>#N/A</v>
      </c>
      <c r="F106" s="17" t="str">
        <f t="shared" si="7"/>
        <v>SUD DY32Q1</v>
      </c>
      <c r="M106" s="377"/>
      <c r="N106" s="377"/>
      <c r="O106" s="377"/>
      <c r="P106" s="374"/>
      <c r="Q106" s="374"/>
      <c r="R106" s="374"/>
      <c r="S106" s="374"/>
      <c r="T106" s="24"/>
      <c r="U106" s="23"/>
      <c r="V106" s="23"/>
    </row>
    <row r="107" spans="1:22" ht="29.4" thickBot="1" x14ac:dyDescent="0.35">
      <c r="A107" s="17" t="s">
        <v>615</v>
      </c>
      <c r="B107" s="17" t="s">
        <v>616</v>
      </c>
      <c r="D107" s="17" t="e">
        <f t="shared" si="5"/>
        <v>#N/A</v>
      </c>
      <c r="F107" s="17" t="str">
        <f t="shared" si="7"/>
        <v>SUD DY32Q2</v>
      </c>
      <c r="M107" s="377"/>
      <c r="N107" s="377"/>
      <c r="O107" s="377"/>
      <c r="P107" s="374"/>
      <c r="Q107" s="374"/>
      <c r="R107" s="374"/>
      <c r="S107" s="374"/>
      <c r="T107" s="24" t="s">
        <v>104</v>
      </c>
      <c r="U107" s="23" t="str">
        <f>IF(R103="","",IF(MOD(R103,4)=0, "CY" &amp; ($I$2-1+R103/4), ""))</f>
        <v/>
      </c>
      <c r="V107" s="23" t="str">
        <f>IF($S$103=1,U107,"")</f>
        <v/>
      </c>
    </row>
    <row r="108" spans="1:22" ht="15" thickBot="1" x14ac:dyDescent="0.35">
      <c r="A108" s="17" t="s">
        <v>616</v>
      </c>
      <c r="B108" s="17" t="s">
        <v>617</v>
      </c>
      <c r="D108" s="17" t="e">
        <f t="shared" si="5"/>
        <v>#N/A</v>
      </c>
      <c r="F108" s="17" t="str">
        <f t="shared" si="7"/>
        <v>SUD DY32Q3</v>
      </c>
      <c r="M108" s="378"/>
      <c r="N108" s="378"/>
      <c r="O108" s="378"/>
      <c r="P108" s="375"/>
      <c r="Q108" s="375"/>
      <c r="R108" s="375"/>
      <c r="S108" s="375"/>
      <c r="T108" s="25" t="s">
        <v>71</v>
      </c>
      <c r="U108" s="23" t="str">
        <f>IF(MOD(Q103,4)=0, "DY" &amp; Q103/4, "")</f>
        <v>DY9</v>
      </c>
      <c r="V108" s="23" t="str">
        <f>IF($S$103=1,U108,"")</f>
        <v>DY9</v>
      </c>
    </row>
    <row r="109" spans="1:22" ht="30.75" customHeight="1" thickBot="1" x14ac:dyDescent="0.35">
      <c r="A109" s="17" t="s">
        <v>617</v>
      </c>
      <c r="B109" s="17" t="s">
        <v>618</v>
      </c>
      <c r="D109" s="17" t="e">
        <f t="shared" si="5"/>
        <v>#N/A</v>
      </c>
      <c r="F109" s="17" t="str">
        <f t="shared" si="7"/>
        <v>SUD DY32Q4</v>
      </c>
      <c r="M109" s="376">
        <f>EDATE(M103,3)</f>
        <v>46113</v>
      </c>
      <c r="N109" s="376">
        <f>IF(N103="","",(EDATE(N103,3)))</f>
        <v>46203</v>
      </c>
      <c r="O109" s="376">
        <f>IF(O103="","",(EDATE(O103,3)))</f>
        <v>46262</v>
      </c>
      <c r="P109" s="373">
        <f>COUNT($M$7:M114)</f>
        <v>18</v>
      </c>
      <c r="Q109" s="373">
        <f>P103+$J$4</f>
        <v>37</v>
      </c>
      <c r="R109" s="373">
        <f>IF(R103="",IF($U$5=M109,4,""),R103+1)</f>
        <v>15</v>
      </c>
      <c r="S109" s="373">
        <f>IF(P109&lt;=$G$2,1,0)</f>
        <v>1</v>
      </c>
      <c r="T109" s="22" t="s">
        <v>521</v>
      </c>
      <c r="U109" s="23" t="str">
        <f>IF(U103="",IF(U$3='SUD reporting logic (NO EDIT)'!$M$109,W$3,""),VLOOKUP(U103,$A$1:$B$101,2,FALSE))</f>
        <v>SUD DY10Q2</v>
      </c>
      <c r="V109" s="23" t="str">
        <f>IF($S$109=1,U109,"")</f>
        <v>SUD DY10Q2</v>
      </c>
    </row>
    <row r="110" spans="1:22" ht="15" thickBot="1" x14ac:dyDescent="0.35">
      <c r="A110" s="17" t="s">
        <v>618</v>
      </c>
      <c r="B110" s="17" t="s">
        <v>619</v>
      </c>
      <c r="D110" s="17" t="e">
        <f t="shared" si="5"/>
        <v>#N/A</v>
      </c>
      <c r="F110" s="17" t="str">
        <f t="shared" si="7"/>
        <v>SUD DY33Q1</v>
      </c>
      <c r="M110" s="377"/>
      <c r="N110" s="377"/>
      <c r="O110" s="377"/>
      <c r="P110" s="374"/>
      <c r="Q110" s="374"/>
      <c r="R110" s="374"/>
      <c r="S110" s="374"/>
      <c r="T110" s="24" t="s">
        <v>291</v>
      </c>
      <c r="U110" s="23" t="str">
        <f>IF(U104="",IF(U$3='SUD reporting logic (NO EDIT)'!$M$109,W$3,""),VLOOKUP(U104,$A$1:$B$101,2,FALSE))</f>
        <v>SUD DY10Q2</v>
      </c>
      <c r="V110" s="23" t="str">
        <f>IF($S$109=1,U110,"")</f>
        <v>SUD DY10Q2</v>
      </c>
    </row>
    <row r="111" spans="1:22" ht="15" thickBot="1" x14ac:dyDescent="0.35">
      <c r="A111" s="17" t="s">
        <v>619</v>
      </c>
      <c r="B111" s="17" t="s">
        <v>620</v>
      </c>
      <c r="D111" s="17" t="e">
        <f t="shared" si="5"/>
        <v>#N/A</v>
      </c>
      <c r="F111" s="17" t="str">
        <f t="shared" si="7"/>
        <v>SUD DY33Q2</v>
      </c>
      <c r="M111" s="377"/>
      <c r="N111" s="377"/>
      <c r="O111" s="377"/>
      <c r="P111" s="374"/>
      <c r="Q111" s="374"/>
      <c r="R111" s="374"/>
      <c r="S111" s="374"/>
      <c r="T111" s="24" t="s">
        <v>54</v>
      </c>
      <c r="U111" s="23" t="str">
        <f>IF(U105="",IF(U$4='SUD reporting logic (NO EDIT)'!$M$109,W$3,""),VLOOKUP(U105,$A$1:$B$101,2,FALSE))</f>
        <v>SUD DY10Q1</v>
      </c>
      <c r="V111" s="23" t="str">
        <f>IF($S$109=1,U111,"")</f>
        <v>SUD DY10Q1</v>
      </c>
    </row>
    <row r="112" spans="1:22" ht="15" thickBot="1" x14ac:dyDescent="0.35">
      <c r="A112" s="17" t="s">
        <v>620</v>
      </c>
      <c r="B112" s="17" t="s">
        <v>621</v>
      </c>
      <c r="D112" s="17" t="e">
        <f t="shared" si="5"/>
        <v>#N/A</v>
      </c>
      <c r="F112" s="17" t="str">
        <f t="shared" si="7"/>
        <v>SUD DY33Q3</v>
      </c>
      <c r="M112" s="377"/>
      <c r="N112" s="377"/>
      <c r="O112" s="377"/>
      <c r="P112" s="374"/>
      <c r="Q112" s="374"/>
      <c r="R112" s="374"/>
      <c r="S112" s="374"/>
      <c r="T112" s="24"/>
      <c r="U112" s="23"/>
      <c r="V112" s="23"/>
    </row>
    <row r="113" spans="1:22" ht="29.4" thickBot="1" x14ac:dyDescent="0.35">
      <c r="A113" s="17" t="s">
        <v>621</v>
      </c>
      <c r="B113" s="17" t="s">
        <v>622</v>
      </c>
      <c r="D113" s="17" t="e">
        <f t="shared" si="5"/>
        <v>#N/A</v>
      </c>
      <c r="F113" s="17" t="str">
        <f t="shared" si="7"/>
        <v>SUD DY33Q4</v>
      </c>
      <c r="M113" s="377"/>
      <c r="N113" s="377"/>
      <c r="O113" s="377"/>
      <c r="P113" s="374"/>
      <c r="Q113" s="374"/>
      <c r="R113" s="374"/>
      <c r="S113" s="374"/>
      <c r="T113" s="24" t="s">
        <v>104</v>
      </c>
      <c r="U113" s="23" t="str">
        <f>IF(R109="","",IF(MOD(R109,4)=0, "CY" &amp; ($I$2-1+R109/4), ""))</f>
        <v/>
      </c>
      <c r="V113" s="23" t="str">
        <f>IF($S$109=1,U113,"")</f>
        <v/>
      </c>
    </row>
    <row r="114" spans="1:22" ht="15" thickBot="1" x14ac:dyDescent="0.35">
      <c r="A114" s="17" t="s">
        <v>622</v>
      </c>
      <c r="B114" s="17" t="s">
        <v>623</v>
      </c>
      <c r="D114" s="17" t="e">
        <f t="shared" si="5"/>
        <v>#N/A</v>
      </c>
      <c r="F114" s="17" t="str">
        <f t="shared" si="7"/>
        <v>SUD DY34Q1</v>
      </c>
      <c r="M114" s="378"/>
      <c r="N114" s="378"/>
      <c r="O114" s="378"/>
      <c r="P114" s="375"/>
      <c r="Q114" s="375"/>
      <c r="R114" s="375"/>
      <c r="S114" s="375"/>
      <c r="T114" s="25" t="s">
        <v>71</v>
      </c>
      <c r="U114" s="23" t="str">
        <f>IF(MOD(Q109,4)=0, "DY" &amp; Q109/4, "")</f>
        <v/>
      </c>
      <c r="V114" s="23" t="str">
        <f>IF($S$109=1,U114,"")</f>
        <v/>
      </c>
    </row>
    <row r="115" spans="1:22" ht="30.75" customHeight="1" thickBot="1" x14ac:dyDescent="0.35">
      <c r="A115" s="17" t="s">
        <v>623</v>
      </c>
      <c r="B115" s="17" t="s">
        <v>624</v>
      </c>
      <c r="D115" s="17" t="e">
        <f t="shared" si="5"/>
        <v>#N/A</v>
      </c>
      <c r="F115" s="17" t="str">
        <f t="shared" si="7"/>
        <v>SUD DY34Q2</v>
      </c>
      <c r="M115" s="376">
        <f>EDATE(M109,3)</f>
        <v>46204</v>
      </c>
      <c r="N115" s="376">
        <f>IF(N109="","",(EDATE(N109,3)))</f>
        <v>46295</v>
      </c>
      <c r="O115" s="376">
        <f>IF(O109="","",(EDATE(O109,3)))</f>
        <v>46354</v>
      </c>
      <c r="P115" s="373">
        <f>COUNT($M$7:M120)</f>
        <v>19</v>
      </c>
      <c r="Q115" s="373">
        <f>P109+$J$4</f>
        <v>38</v>
      </c>
      <c r="R115" s="373">
        <f>IF(R109="",IF($U$5=M115,4,""),R109+1)</f>
        <v>16</v>
      </c>
      <c r="S115" s="373">
        <f>IF(P115&lt;=$G$2,1,0)</f>
        <v>1</v>
      </c>
      <c r="T115" s="22" t="s">
        <v>521</v>
      </c>
      <c r="U115" s="23" t="str">
        <f>IF(U109="",IF(U$3='SUD reporting logic (NO EDIT)'!$M$115,W$3,""),VLOOKUP(U109,$A$1:$B$101,2,FALSE))</f>
        <v>SUD DY10Q3</v>
      </c>
      <c r="V115" s="23" t="str">
        <f>IF($S$115=1,U115,"")</f>
        <v>SUD DY10Q3</v>
      </c>
    </row>
    <row r="116" spans="1:22" ht="15" thickBot="1" x14ac:dyDescent="0.35">
      <c r="A116" s="17" t="s">
        <v>624</v>
      </c>
      <c r="B116" s="17" t="s">
        <v>625</v>
      </c>
      <c r="D116" s="17" t="e">
        <f t="shared" si="5"/>
        <v>#N/A</v>
      </c>
      <c r="F116" s="17" t="str">
        <f t="shared" si="7"/>
        <v>SUD DY34Q3</v>
      </c>
      <c r="M116" s="377"/>
      <c r="N116" s="377"/>
      <c r="O116" s="377"/>
      <c r="P116" s="374"/>
      <c r="Q116" s="374"/>
      <c r="R116" s="374"/>
      <c r="S116" s="374"/>
      <c r="T116" s="24" t="s">
        <v>291</v>
      </c>
      <c r="U116" s="23" t="str">
        <f>IF(U110="",IF(U$3='SUD reporting logic (NO EDIT)'!$M$115,W$3,""),VLOOKUP(U110,$A$1:$B$101,2,FALSE))</f>
        <v>SUD DY10Q3</v>
      </c>
      <c r="V116" s="23" t="str">
        <f>IF($S$115=1,U116,"")</f>
        <v>SUD DY10Q3</v>
      </c>
    </row>
    <row r="117" spans="1:22" ht="15" thickBot="1" x14ac:dyDescent="0.35">
      <c r="A117" s="17" t="s">
        <v>625</v>
      </c>
      <c r="B117" s="17" t="s">
        <v>626</v>
      </c>
      <c r="D117" s="17" t="e">
        <f t="shared" si="5"/>
        <v>#N/A</v>
      </c>
      <c r="F117" s="17" t="str">
        <f t="shared" si="7"/>
        <v>SUD DY34Q4</v>
      </c>
      <c r="M117" s="377"/>
      <c r="N117" s="377"/>
      <c r="O117" s="377"/>
      <c r="P117" s="374"/>
      <c r="Q117" s="374"/>
      <c r="R117" s="374"/>
      <c r="S117" s="374"/>
      <c r="T117" s="24" t="s">
        <v>54</v>
      </c>
      <c r="U117" s="23" t="str">
        <f>IF(U111="",IF(U$4='SUD reporting logic (NO EDIT)'!$M$115,W$3,""),VLOOKUP(U111,$A$1:$B$101,2,FALSE))</f>
        <v>SUD DY10Q2</v>
      </c>
      <c r="V117" s="23" t="str">
        <f>IF($S$115=1,U117,"")</f>
        <v>SUD DY10Q2</v>
      </c>
    </row>
    <row r="118" spans="1:22" ht="15" thickBot="1" x14ac:dyDescent="0.35">
      <c r="A118" s="17" t="s">
        <v>626</v>
      </c>
      <c r="B118" s="17" t="s">
        <v>627</v>
      </c>
      <c r="D118" s="17" t="e">
        <f t="shared" si="5"/>
        <v>#N/A</v>
      </c>
      <c r="F118" s="17" t="str">
        <f t="shared" si="7"/>
        <v>SUD DY35Q1</v>
      </c>
      <c r="M118" s="377"/>
      <c r="N118" s="377"/>
      <c r="O118" s="377"/>
      <c r="P118" s="374"/>
      <c r="Q118" s="374"/>
      <c r="R118" s="374"/>
      <c r="S118" s="374"/>
      <c r="T118" s="24"/>
      <c r="U118" s="23"/>
      <c r="V118" s="23"/>
    </row>
    <row r="119" spans="1:22" ht="29.4" thickBot="1" x14ac:dyDescent="0.35">
      <c r="A119" s="17" t="s">
        <v>627</v>
      </c>
      <c r="B119" s="17" t="s">
        <v>628</v>
      </c>
      <c r="D119" s="17" t="e">
        <f t="shared" si="5"/>
        <v>#N/A</v>
      </c>
      <c r="F119" s="17" t="str">
        <f t="shared" si="7"/>
        <v>SUD DY35Q2</v>
      </c>
      <c r="M119" s="377"/>
      <c r="N119" s="377"/>
      <c r="O119" s="377"/>
      <c r="P119" s="374"/>
      <c r="Q119" s="374"/>
      <c r="R119" s="374"/>
      <c r="S119" s="374"/>
      <c r="T119" s="24" t="s">
        <v>104</v>
      </c>
      <c r="U119" s="23" t="str">
        <f>IF(R115="","",IF(MOD(R115,4)=0, "CY" &amp; ($I$2-1+R115/4), ""))</f>
        <v>CY2025</v>
      </c>
      <c r="V119" s="23" t="str">
        <f>IF($S$115=1,U119,"")</f>
        <v>CY2025</v>
      </c>
    </row>
    <row r="120" spans="1:22" ht="15" thickBot="1" x14ac:dyDescent="0.35">
      <c r="A120" s="17" t="s">
        <v>628</v>
      </c>
      <c r="B120" s="17" t="s">
        <v>629</v>
      </c>
      <c r="D120" s="17" t="e">
        <f t="shared" si="5"/>
        <v>#N/A</v>
      </c>
      <c r="F120" s="17" t="str">
        <f t="shared" si="7"/>
        <v>SUD DY35Q3</v>
      </c>
      <c r="M120" s="378"/>
      <c r="N120" s="378"/>
      <c r="O120" s="378"/>
      <c r="P120" s="375"/>
      <c r="Q120" s="375"/>
      <c r="R120" s="375"/>
      <c r="S120" s="375"/>
      <c r="T120" s="25" t="s">
        <v>71</v>
      </c>
      <c r="U120" s="23" t="str">
        <f>IF(MOD(Q115,4)=0, "DY" &amp; Q115/4, "")</f>
        <v/>
      </c>
      <c r="V120" s="23" t="str">
        <f>IF($S$115=1,U120,"")</f>
        <v/>
      </c>
    </row>
    <row r="121" spans="1:22" ht="30.75" customHeight="1" thickBot="1" x14ac:dyDescent="0.35">
      <c r="A121" s="17" t="s">
        <v>629</v>
      </c>
      <c r="B121" s="17" t="s">
        <v>630</v>
      </c>
      <c r="D121" s="17" t="e">
        <f t="shared" si="5"/>
        <v>#N/A</v>
      </c>
      <c r="F121" s="17" t="str">
        <f t="shared" si="7"/>
        <v>SUD DY35Q4</v>
      </c>
      <c r="M121" s="376">
        <f>EDATE(M115,3)</f>
        <v>46296</v>
      </c>
      <c r="N121" s="376">
        <f>IF(N115="","",(EDATE(N115,3)))</f>
        <v>46386</v>
      </c>
      <c r="O121" s="376">
        <f>IF(O115="","",(EDATE(O115,3)))</f>
        <v>46446</v>
      </c>
      <c r="P121" s="373">
        <f>COUNT($M$7:M126)</f>
        <v>20</v>
      </c>
      <c r="Q121" s="373">
        <f>P115+$J$4</f>
        <v>39</v>
      </c>
      <c r="R121" s="373">
        <f>IF(R115="",IF($U$5=M121,4,""),R115+1)</f>
        <v>17</v>
      </c>
      <c r="S121" s="373">
        <f>IF(P121&lt;=$G$2,1,0)</f>
        <v>1</v>
      </c>
      <c r="T121" s="22" t="s">
        <v>521</v>
      </c>
      <c r="U121" s="23" t="str">
        <f>IF(U115="",IF(U$3='SUD reporting logic (NO EDIT)'!$M$121,W$3,""),VLOOKUP(U115,$A$1:$B$101,2,FALSE))</f>
        <v>SUD DY10Q4</v>
      </c>
      <c r="V121" s="23" t="str">
        <f>IF($S$121=1,U121,"")</f>
        <v>SUD DY10Q4</v>
      </c>
    </row>
    <row r="122" spans="1:22" ht="15" thickBot="1" x14ac:dyDescent="0.35">
      <c r="A122" s="17" t="s">
        <v>630</v>
      </c>
      <c r="B122" s="17" t="s">
        <v>631</v>
      </c>
      <c r="D122" s="17" t="e">
        <f t="shared" si="5"/>
        <v>#N/A</v>
      </c>
      <c r="F122" s="17" t="str">
        <f t="shared" si="7"/>
        <v>SUD DY36Q1</v>
      </c>
      <c r="M122" s="377"/>
      <c r="N122" s="377"/>
      <c r="O122" s="377"/>
      <c r="P122" s="374"/>
      <c r="Q122" s="374"/>
      <c r="R122" s="374"/>
      <c r="S122" s="374"/>
      <c r="T122" s="24" t="s">
        <v>291</v>
      </c>
      <c r="U122" s="23" t="str">
        <f>IF(U116="",IF(U$3='SUD reporting logic (NO EDIT)'!$M$121,W$3,""),VLOOKUP(U116,$A$1:$B$101,2,FALSE))</f>
        <v>SUD DY10Q4</v>
      </c>
      <c r="V122" s="23" t="str">
        <f>IF($S$121=1,U122,"")</f>
        <v>SUD DY10Q4</v>
      </c>
    </row>
    <row r="123" spans="1:22" ht="15" thickBot="1" x14ac:dyDescent="0.35">
      <c r="A123" s="17" t="s">
        <v>631</v>
      </c>
      <c r="B123" s="17" t="s">
        <v>632</v>
      </c>
      <c r="D123" s="17" t="e">
        <f t="shared" si="5"/>
        <v>#N/A</v>
      </c>
      <c r="F123" s="17" t="str">
        <f t="shared" si="7"/>
        <v>SUD DY36Q2</v>
      </c>
      <c r="M123" s="377"/>
      <c r="N123" s="377"/>
      <c r="O123" s="377"/>
      <c r="P123" s="374"/>
      <c r="Q123" s="374"/>
      <c r="R123" s="374"/>
      <c r="S123" s="374"/>
      <c r="T123" s="24" t="s">
        <v>54</v>
      </c>
      <c r="U123" s="23" t="str">
        <f>IF(U117="",IF(U$4='SUD reporting logic (NO EDIT)'!$M$121,W$3,""),VLOOKUP(U117,$A$1:$B$101,2,FALSE))</f>
        <v>SUD DY10Q3</v>
      </c>
      <c r="V123" s="23" t="str">
        <f>IF($S$121=1,U123,"")</f>
        <v>SUD DY10Q3</v>
      </c>
    </row>
    <row r="124" spans="1:22" ht="15" thickBot="1" x14ac:dyDescent="0.35">
      <c r="A124" s="17" t="s">
        <v>632</v>
      </c>
      <c r="B124" s="17" t="s">
        <v>633</v>
      </c>
      <c r="D124" s="17" t="e">
        <f t="shared" si="5"/>
        <v>#N/A</v>
      </c>
      <c r="F124" s="17" t="str">
        <f t="shared" si="7"/>
        <v>SUD DY36Q3</v>
      </c>
      <c r="M124" s="377"/>
      <c r="N124" s="377"/>
      <c r="O124" s="377"/>
      <c r="P124" s="374"/>
      <c r="Q124" s="374"/>
      <c r="R124" s="374"/>
      <c r="S124" s="374"/>
      <c r="T124" s="24"/>
      <c r="U124" s="23"/>
      <c r="V124" s="23"/>
    </row>
    <row r="125" spans="1:22" ht="29.4" thickBot="1" x14ac:dyDescent="0.35">
      <c r="A125" s="17" t="s">
        <v>633</v>
      </c>
      <c r="B125" s="17" t="s">
        <v>634</v>
      </c>
      <c r="D125" s="17" t="e">
        <f t="shared" si="5"/>
        <v>#N/A</v>
      </c>
      <c r="F125" s="17" t="str">
        <f t="shared" si="7"/>
        <v>SUD DY36Q4</v>
      </c>
      <c r="M125" s="377"/>
      <c r="N125" s="377"/>
      <c r="O125" s="377"/>
      <c r="P125" s="374"/>
      <c r="Q125" s="374"/>
      <c r="R125" s="374"/>
      <c r="S125" s="374"/>
      <c r="T125" s="24" t="s">
        <v>104</v>
      </c>
      <c r="U125" s="23" t="str">
        <f>IF(R121="","",IF(MOD(R121,4)=0, "CY" &amp; ($I$2-1+R121/4), ""))</f>
        <v/>
      </c>
      <c r="V125" s="23" t="str">
        <f>IF($S$121=1,U125,"")</f>
        <v/>
      </c>
    </row>
    <row r="126" spans="1:22" ht="15" thickBot="1" x14ac:dyDescent="0.35">
      <c r="A126" s="17" t="s">
        <v>634</v>
      </c>
      <c r="B126" s="17" t="s">
        <v>635</v>
      </c>
      <c r="D126" s="17" t="e">
        <f t="shared" si="5"/>
        <v>#N/A</v>
      </c>
      <c r="F126" s="17" t="str">
        <f t="shared" si="7"/>
        <v>SUD DY37Q1</v>
      </c>
      <c r="M126" s="378"/>
      <c r="N126" s="378"/>
      <c r="O126" s="378"/>
      <c r="P126" s="375"/>
      <c r="Q126" s="375"/>
      <c r="R126" s="375"/>
      <c r="S126" s="375"/>
      <c r="T126" s="25" t="s">
        <v>71</v>
      </c>
      <c r="U126" s="23" t="str">
        <f>IF(MOD(Q121,4)=0, "DY" &amp; Q121/4, "")</f>
        <v/>
      </c>
      <c r="V126" s="23" t="str">
        <f>IF($S$121=1,U126,"")</f>
        <v/>
      </c>
    </row>
    <row r="127" spans="1:22" ht="30.75" customHeight="1" thickBot="1" x14ac:dyDescent="0.35">
      <c r="A127" s="17" t="s">
        <v>635</v>
      </c>
      <c r="B127" s="17" t="s">
        <v>636</v>
      </c>
      <c r="D127" s="17" t="e">
        <f t="shared" si="5"/>
        <v>#N/A</v>
      </c>
      <c r="F127" s="17" t="str">
        <f t="shared" si="7"/>
        <v>SUD DY37Q2</v>
      </c>
      <c r="M127" s="370">
        <f>EDATE(M121,3)</f>
        <v>46388</v>
      </c>
      <c r="N127" s="370">
        <f>IF(N121="","",(EDATE(N121,3)))</f>
        <v>46476</v>
      </c>
      <c r="O127" s="370">
        <f>IF(O121="","",(EDATE(O121,3)))</f>
        <v>46535</v>
      </c>
      <c r="P127" s="367">
        <f>COUNT($M$7:M132)</f>
        <v>21</v>
      </c>
      <c r="Q127" s="367">
        <f>P121+$J$4</f>
        <v>40</v>
      </c>
      <c r="R127" s="367">
        <f>IF(R121="",IF($U$5=M127,4,""),R121+1)</f>
        <v>18</v>
      </c>
      <c r="S127" s="367">
        <f>IF(P127&lt;=$G$2,1,0)</f>
        <v>1</v>
      </c>
      <c r="T127" s="27" t="s">
        <v>521</v>
      </c>
      <c r="U127" s="27" t="str">
        <f>IF(U121="",IF(U$3='SUD reporting logic (NO EDIT)'!$M$127,W$3,""),VLOOKUP(U121,$A$1:$B$101,2,FALSE))</f>
        <v>SUD DY11Q1</v>
      </c>
      <c r="V127" s="27" t="str">
        <f>IF($S$127=1,U127,"")</f>
        <v>SUD DY11Q1</v>
      </c>
    </row>
    <row r="128" spans="1:22" ht="15" thickBot="1" x14ac:dyDescent="0.35">
      <c r="A128" s="17" t="s">
        <v>636</v>
      </c>
      <c r="B128" s="17" t="s">
        <v>637</v>
      </c>
      <c r="D128" s="17" t="e">
        <f t="shared" si="5"/>
        <v>#N/A</v>
      </c>
      <c r="F128" s="17" t="str">
        <f t="shared" si="7"/>
        <v>SUD DY37Q3</v>
      </c>
      <c r="M128" s="371"/>
      <c r="N128" s="371"/>
      <c r="O128" s="371"/>
      <c r="P128" s="368"/>
      <c r="Q128" s="368"/>
      <c r="R128" s="368"/>
      <c r="S128" s="368"/>
      <c r="T128" s="27" t="s">
        <v>291</v>
      </c>
      <c r="U128" s="27" t="str">
        <f>IF(U122="",IF(U$3='SUD reporting logic (NO EDIT)'!$M$127,W$3,""),VLOOKUP(U122,$A$1:$B$101,2,FALSE))</f>
        <v>SUD DY11Q1</v>
      </c>
      <c r="V128" s="27" t="str">
        <f>IF($S$127=1,U128,"")</f>
        <v>SUD DY11Q1</v>
      </c>
    </row>
    <row r="129" spans="1:22" ht="15" thickBot="1" x14ac:dyDescent="0.35">
      <c r="A129" s="17" t="s">
        <v>637</v>
      </c>
      <c r="B129" s="17" t="s">
        <v>638</v>
      </c>
      <c r="D129" s="17" t="e">
        <f t="shared" si="5"/>
        <v>#N/A</v>
      </c>
      <c r="F129" s="17" t="str">
        <f t="shared" si="7"/>
        <v>SUD DY37Q4</v>
      </c>
      <c r="M129" s="371"/>
      <c r="N129" s="371"/>
      <c r="O129" s="371"/>
      <c r="P129" s="368"/>
      <c r="Q129" s="368"/>
      <c r="R129" s="368"/>
      <c r="S129" s="368"/>
      <c r="T129" s="27" t="s">
        <v>54</v>
      </c>
      <c r="U129" s="27" t="str">
        <f>IF(U123="",IF(U$4='SUD reporting logic (NO EDIT)'!$M$127,W$3,""),VLOOKUP(U123,$A$1:$B$101,2,FALSE))</f>
        <v>SUD DY10Q4</v>
      </c>
      <c r="V129" s="27" t="str">
        <f>IF($S$127=1,U129,"")</f>
        <v>SUD DY10Q4</v>
      </c>
    </row>
    <row r="130" spans="1:22" ht="15" thickBot="1" x14ac:dyDescent="0.35">
      <c r="A130" s="17" t="s">
        <v>638</v>
      </c>
      <c r="B130" s="17" t="s">
        <v>639</v>
      </c>
      <c r="D130" s="17" t="e">
        <f t="shared" si="5"/>
        <v>#N/A</v>
      </c>
      <c r="F130" s="17" t="str">
        <f t="shared" si="7"/>
        <v>SUD DY38Q1</v>
      </c>
      <c r="M130" s="371"/>
      <c r="N130" s="371"/>
      <c r="O130" s="371"/>
      <c r="P130" s="368"/>
      <c r="Q130" s="368"/>
      <c r="R130" s="368"/>
      <c r="S130" s="368"/>
      <c r="T130" s="27"/>
      <c r="U130" s="27"/>
      <c r="V130" s="27"/>
    </row>
    <row r="131" spans="1:22" ht="29.4" thickBot="1" x14ac:dyDescent="0.35">
      <c r="A131" s="17" t="s">
        <v>639</v>
      </c>
      <c r="B131" s="17" t="s">
        <v>640</v>
      </c>
      <c r="D131" s="17" t="e">
        <f t="shared" ref="D131:D194" si="8">IF(D130="","",VLOOKUP(D130,$A$1:$B$401,2,FALSE))</f>
        <v>#N/A</v>
      </c>
      <c r="F131" s="17" t="str">
        <f t="shared" si="7"/>
        <v>SUD DY38Q2</v>
      </c>
      <c r="M131" s="371"/>
      <c r="N131" s="371"/>
      <c r="O131" s="371"/>
      <c r="P131" s="368"/>
      <c r="Q131" s="368"/>
      <c r="R131" s="368"/>
      <c r="S131" s="368"/>
      <c r="T131" s="27" t="s">
        <v>104</v>
      </c>
      <c r="U131" s="27" t="str">
        <f>IF(R127="","",IF(MOD(R127,4)=0, "CY" &amp; ($I$2-1+R127/4), ""))</f>
        <v/>
      </c>
      <c r="V131" s="27" t="str">
        <f>IF($S$127=1,U131,"")</f>
        <v/>
      </c>
    </row>
    <row r="132" spans="1:22" ht="15" thickBot="1" x14ac:dyDescent="0.35">
      <c r="A132" s="17" t="s">
        <v>640</v>
      </c>
      <c r="B132" s="17" t="s">
        <v>641</v>
      </c>
      <c r="D132" s="17" t="e">
        <f t="shared" si="8"/>
        <v>#N/A</v>
      </c>
      <c r="F132" s="17" t="str">
        <f t="shared" si="7"/>
        <v>SUD DY38Q3</v>
      </c>
      <c r="M132" s="372"/>
      <c r="N132" s="372"/>
      <c r="O132" s="372"/>
      <c r="P132" s="369"/>
      <c r="Q132" s="369"/>
      <c r="R132" s="369"/>
      <c r="S132" s="369"/>
      <c r="T132" s="27" t="s">
        <v>71</v>
      </c>
      <c r="U132" s="27" t="str">
        <f>IF(MOD(Q127,4)=0, "DY" &amp; Q127/4, "")</f>
        <v>DY10</v>
      </c>
      <c r="V132" s="27" t="str">
        <f>IF($S$127=1,U132,"")</f>
        <v>DY10</v>
      </c>
    </row>
    <row r="133" spans="1:22" ht="30.75" customHeight="1" thickBot="1" x14ac:dyDescent="0.35">
      <c r="A133" s="17" t="s">
        <v>641</v>
      </c>
      <c r="B133" s="17" t="s">
        <v>642</v>
      </c>
      <c r="D133" s="17" t="e">
        <f t="shared" si="8"/>
        <v>#N/A</v>
      </c>
      <c r="F133" s="17" t="str">
        <f t="shared" si="7"/>
        <v>SUD DY38Q4</v>
      </c>
      <c r="M133" s="370">
        <f>EDATE(M127,3)</f>
        <v>46478</v>
      </c>
      <c r="N133" s="370">
        <f>IF(N127="","",(EDATE(N127,3)))</f>
        <v>46568</v>
      </c>
      <c r="O133" s="370">
        <f>IF(O127="","",(EDATE(O127,3)))</f>
        <v>46627</v>
      </c>
      <c r="P133" s="367">
        <f>COUNT($M$7:M138)</f>
        <v>22</v>
      </c>
      <c r="Q133" s="367">
        <f>P127+$J$4</f>
        <v>41</v>
      </c>
      <c r="R133" s="367">
        <f>IF(R127="",IF($U$5=M133,4,""),R127+1)</f>
        <v>19</v>
      </c>
      <c r="S133" s="367">
        <f>IF(P133&lt;=$G$2,1,0)</f>
        <v>1</v>
      </c>
      <c r="T133" s="27" t="s">
        <v>521</v>
      </c>
      <c r="U133" s="27" t="str">
        <f>IF(U127="",IF(U$3='SUD reporting logic (NO EDIT)'!$M$133,W$3,""),VLOOKUP(U127,$A$1:$B$101,2,FALSE))</f>
        <v>SUD DY11Q2</v>
      </c>
      <c r="V133" s="27" t="str">
        <f t="shared" ref="V133:V138" si="9">IF($S$133=1,U133,"")</f>
        <v>SUD DY11Q2</v>
      </c>
    </row>
    <row r="134" spans="1:22" ht="15" thickBot="1" x14ac:dyDescent="0.35">
      <c r="A134" s="17" t="s">
        <v>642</v>
      </c>
      <c r="B134" s="17" t="s">
        <v>643</v>
      </c>
      <c r="D134" s="17" t="e">
        <f t="shared" si="8"/>
        <v>#N/A</v>
      </c>
      <c r="F134" s="17" t="str">
        <f t="shared" si="7"/>
        <v>SUD DY39Q1</v>
      </c>
      <c r="M134" s="371"/>
      <c r="N134" s="371"/>
      <c r="O134" s="371"/>
      <c r="P134" s="368"/>
      <c r="Q134" s="368"/>
      <c r="R134" s="368"/>
      <c r="S134" s="368"/>
      <c r="T134" s="27" t="s">
        <v>291</v>
      </c>
      <c r="U134" s="27" t="str">
        <f>IF(U128="",IF(U$3='SUD reporting logic (NO EDIT)'!$M$133,W$3,""),VLOOKUP(U128,$A$1:$B$101,2,FALSE))</f>
        <v>SUD DY11Q2</v>
      </c>
      <c r="V134" s="27" t="str">
        <f t="shared" si="9"/>
        <v>SUD DY11Q2</v>
      </c>
    </row>
    <row r="135" spans="1:22" ht="15" thickBot="1" x14ac:dyDescent="0.35">
      <c r="A135" s="17" t="s">
        <v>643</v>
      </c>
      <c r="B135" s="17" t="s">
        <v>644</v>
      </c>
      <c r="D135" s="17" t="e">
        <f t="shared" si="8"/>
        <v>#N/A</v>
      </c>
      <c r="F135" s="17" t="str">
        <f t="shared" si="7"/>
        <v>SUD DY39Q2</v>
      </c>
      <c r="M135" s="371"/>
      <c r="N135" s="371"/>
      <c r="O135" s="371"/>
      <c r="P135" s="368"/>
      <c r="Q135" s="368"/>
      <c r="R135" s="368"/>
      <c r="S135" s="368"/>
      <c r="T135" s="27" t="s">
        <v>54</v>
      </c>
      <c r="U135" s="27" t="str">
        <f>IF(U129="",IF(U$4='SUD reporting logic (NO EDIT)'!$M$133,W$3,""),VLOOKUP(U129,$A$1:$B$101,2,FALSE))</f>
        <v>SUD DY11Q1</v>
      </c>
      <c r="V135" s="27" t="str">
        <f t="shared" si="9"/>
        <v>SUD DY11Q1</v>
      </c>
    </row>
    <row r="136" spans="1:22" ht="15" thickBot="1" x14ac:dyDescent="0.35">
      <c r="A136" s="17" t="s">
        <v>644</v>
      </c>
      <c r="B136" s="17" t="s">
        <v>645</v>
      </c>
      <c r="D136" s="17" t="e">
        <f t="shared" si="8"/>
        <v>#N/A</v>
      </c>
      <c r="F136" s="17" t="str">
        <f t="shared" si="7"/>
        <v>SUD DY39Q3</v>
      </c>
      <c r="M136" s="371"/>
      <c r="N136" s="371"/>
      <c r="O136" s="371"/>
      <c r="P136" s="368"/>
      <c r="Q136" s="368"/>
      <c r="R136" s="368"/>
      <c r="S136" s="368"/>
      <c r="T136" s="27"/>
      <c r="U136" s="27" t="str">
        <f>IF(U130="",IF(U$4='SUD reporting logic (NO EDIT)'!$M$133,W$3,""),VLOOKUP(U130,$A$1:$B$101,2,FALSE))</f>
        <v/>
      </c>
      <c r="V136" s="27" t="str">
        <f t="shared" si="9"/>
        <v/>
      </c>
    </row>
    <row r="137" spans="1:22" ht="29.4" thickBot="1" x14ac:dyDescent="0.35">
      <c r="A137" s="17" t="s">
        <v>645</v>
      </c>
      <c r="B137" s="17" t="s">
        <v>646</v>
      </c>
      <c r="D137" s="17" t="e">
        <f t="shared" si="8"/>
        <v>#N/A</v>
      </c>
      <c r="F137" s="17" t="str">
        <f t="shared" si="7"/>
        <v>SUD DY39Q4</v>
      </c>
      <c r="M137" s="371"/>
      <c r="N137" s="371"/>
      <c r="O137" s="371"/>
      <c r="P137" s="368"/>
      <c r="Q137" s="368"/>
      <c r="R137" s="368"/>
      <c r="S137" s="368"/>
      <c r="T137" s="27" t="s">
        <v>104</v>
      </c>
      <c r="U137" s="27" t="str">
        <f>IF(R133="","",IF(MOD(R133,4)=0, "CY" &amp; ($I$2-1+R133/4), ""))</f>
        <v/>
      </c>
      <c r="V137" s="27" t="str">
        <f t="shared" si="9"/>
        <v/>
      </c>
    </row>
    <row r="138" spans="1:22" ht="15" thickBot="1" x14ac:dyDescent="0.35">
      <c r="A138" s="17" t="s">
        <v>646</v>
      </c>
      <c r="B138" s="17" t="s">
        <v>647</v>
      </c>
      <c r="D138" s="17" t="e">
        <f t="shared" si="8"/>
        <v>#N/A</v>
      </c>
      <c r="F138" s="17" t="str">
        <f t="shared" si="7"/>
        <v>SUD DY40Q1</v>
      </c>
      <c r="M138" s="372"/>
      <c r="N138" s="372"/>
      <c r="O138" s="372"/>
      <c r="P138" s="369"/>
      <c r="Q138" s="369"/>
      <c r="R138" s="369"/>
      <c r="S138" s="369"/>
      <c r="T138" s="27" t="s">
        <v>71</v>
      </c>
      <c r="U138" s="27" t="str">
        <f>IF(MOD(Q133,4)=0, "DY" &amp; Q133/4, "")</f>
        <v/>
      </c>
      <c r="V138" s="27" t="str">
        <f t="shared" si="9"/>
        <v/>
      </c>
    </row>
    <row r="139" spans="1:22" x14ac:dyDescent="0.3">
      <c r="A139" s="17" t="s">
        <v>647</v>
      </c>
      <c r="B139" s="17" t="s">
        <v>648</v>
      </c>
      <c r="D139" s="17" t="e">
        <f t="shared" si="8"/>
        <v>#N/A</v>
      </c>
      <c r="F139" s="17" t="str">
        <f t="shared" si="7"/>
        <v>SUD DY40Q2</v>
      </c>
    </row>
    <row r="140" spans="1:22" x14ac:dyDescent="0.3">
      <c r="A140" s="17" t="s">
        <v>648</v>
      </c>
      <c r="B140" s="17" t="s">
        <v>649</v>
      </c>
      <c r="D140" s="17" t="e">
        <f t="shared" si="8"/>
        <v>#N/A</v>
      </c>
      <c r="F140" s="17" t="str">
        <f t="shared" si="7"/>
        <v>SUD DY40Q3</v>
      </c>
    </row>
    <row r="141" spans="1:22" x14ac:dyDescent="0.3">
      <c r="A141" s="17" t="s">
        <v>649</v>
      </c>
      <c r="B141" s="17" t="s">
        <v>650</v>
      </c>
      <c r="D141" s="17" t="e">
        <f t="shared" si="8"/>
        <v>#N/A</v>
      </c>
      <c r="F141" s="17" t="str">
        <f t="shared" si="7"/>
        <v>SUD DY40Q4</v>
      </c>
    </row>
    <row r="142" spans="1:22" x14ac:dyDescent="0.3">
      <c r="A142" s="17" t="s">
        <v>650</v>
      </c>
      <c r="B142" s="17" t="s">
        <v>651</v>
      </c>
      <c r="D142" s="17" t="e">
        <f t="shared" si="8"/>
        <v>#N/A</v>
      </c>
      <c r="F142" s="17" t="str">
        <f t="shared" si="7"/>
        <v>SUD DY41Q1</v>
      </c>
    </row>
    <row r="143" spans="1:22" x14ac:dyDescent="0.3">
      <c r="A143" s="17" t="s">
        <v>651</v>
      </c>
      <c r="B143" s="17" t="s">
        <v>652</v>
      </c>
      <c r="D143" s="17" t="e">
        <f t="shared" si="8"/>
        <v>#N/A</v>
      </c>
      <c r="F143" s="17" t="str">
        <f t="shared" si="7"/>
        <v>SUD DY41Q2</v>
      </c>
    </row>
    <row r="144" spans="1:22" x14ac:dyDescent="0.3">
      <c r="A144" s="17" t="s">
        <v>652</v>
      </c>
      <c r="B144" s="17" t="s">
        <v>653</v>
      </c>
      <c r="D144" s="17" t="e">
        <f t="shared" si="8"/>
        <v>#N/A</v>
      </c>
      <c r="F144" s="17" t="str">
        <f t="shared" si="7"/>
        <v>SUD DY41Q3</v>
      </c>
    </row>
    <row r="145" spans="1:20" x14ac:dyDescent="0.3">
      <c r="A145" s="17" t="s">
        <v>653</v>
      </c>
      <c r="B145" s="17" t="s">
        <v>654</v>
      </c>
      <c r="D145" s="17" t="e">
        <f t="shared" si="8"/>
        <v>#N/A</v>
      </c>
      <c r="F145" s="17" t="str">
        <f t="shared" si="7"/>
        <v>SUD DY41Q4</v>
      </c>
    </row>
    <row r="146" spans="1:20" x14ac:dyDescent="0.3">
      <c r="A146" s="17" t="s">
        <v>654</v>
      </c>
      <c r="B146" s="17" t="s">
        <v>655</v>
      </c>
      <c r="D146" s="17" t="e">
        <f t="shared" si="8"/>
        <v>#N/A</v>
      </c>
      <c r="F146" s="17" t="str">
        <f t="shared" si="7"/>
        <v>SUD DY42Q1</v>
      </c>
    </row>
    <row r="147" spans="1:20" x14ac:dyDescent="0.3">
      <c r="A147" s="17" t="s">
        <v>655</v>
      </c>
      <c r="B147" s="17" t="s">
        <v>656</v>
      </c>
      <c r="D147" s="17" t="e">
        <f t="shared" si="8"/>
        <v>#N/A</v>
      </c>
      <c r="F147" s="17" t="str">
        <f t="shared" si="7"/>
        <v>SUD DY42Q2</v>
      </c>
      <c r="T147" t="s">
        <v>298</v>
      </c>
    </row>
    <row r="148" spans="1:20" x14ac:dyDescent="0.3">
      <c r="A148" s="17" t="s">
        <v>656</v>
      </c>
      <c r="B148" s="17" t="s">
        <v>657</v>
      </c>
      <c r="D148" s="17" t="e">
        <f t="shared" si="8"/>
        <v>#N/A</v>
      </c>
      <c r="F148" s="17" t="str">
        <f t="shared" ref="F148:F211" si="10">IF(F147="","",VLOOKUP(F147,$A$1:$B$400,2,FALSE))</f>
        <v>SUD DY42Q3</v>
      </c>
    </row>
    <row r="149" spans="1:20" x14ac:dyDescent="0.3">
      <c r="A149" s="17" t="s">
        <v>657</v>
      </c>
      <c r="B149" s="17" t="s">
        <v>658</v>
      </c>
      <c r="D149" s="17" t="e">
        <f t="shared" si="8"/>
        <v>#N/A</v>
      </c>
      <c r="F149" s="17" t="str">
        <f t="shared" si="10"/>
        <v>SUD DY42Q4</v>
      </c>
    </row>
    <row r="150" spans="1:20" x14ac:dyDescent="0.3">
      <c r="A150" s="17" t="s">
        <v>658</v>
      </c>
      <c r="B150" s="17" t="s">
        <v>659</v>
      </c>
      <c r="D150" s="17" t="e">
        <f t="shared" si="8"/>
        <v>#N/A</v>
      </c>
      <c r="F150" s="17" t="str">
        <f t="shared" si="10"/>
        <v>SUD DY43Q1</v>
      </c>
    </row>
    <row r="151" spans="1:20" x14ac:dyDescent="0.3">
      <c r="A151" s="17" t="s">
        <v>659</v>
      </c>
      <c r="B151" s="17" t="s">
        <v>660</v>
      </c>
      <c r="D151" s="17" t="e">
        <f t="shared" si="8"/>
        <v>#N/A</v>
      </c>
      <c r="F151" s="17" t="str">
        <f t="shared" si="10"/>
        <v>SUD DY43Q2</v>
      </c>
    </row>
    <row r="152" spans="1:20" x14ac:dyDescent="0.3">
      <c r="A152" s="17" t="s">
        <v>660</v>
      </c>
      <c r="B152" s="17" t="s">
        <v>661</v>
      </c>
      <c r="D152" s="17" t="e">
        <f t="shared" si="8"/>
        <v>#N/A</v>
      </c>
      <c r="F152" s="17" t="str">
        <f t="shared" si="10"/>
        <v>SUD DY43Q3</v>
      </c>
    </row>
    <row r="153" spans="1:20" x14ac:dyDescent="0.3">
      <c r="A153" s="17" t="s">
        <v>661</v>
      </c>
      <c r="B153" s="17" t="s">
        <v>662</v>
      </c>
      <c r="D153" s="17" t="e">
        <f t="shared" si="8"/>
        <v>#N/A</v>
      </c>
      <c r="F153" s="17" t="str">
        <f t="shared" si="10"/>
        <v>SUD DY43Q4</v>
      </c>
    </row>
    <row r="154" spans="1:20" x14ac:dyDescent="0.3">
      <c r="A154" s="17" t="s">
        <v>662</v>
      </c>
      <c r="B154" s="17" t="s">
        <v>663</v>
      </c>
      <c r="D154" s="17" t="e">
        <f t="shared" si="8"/>
        <v>#N/A</v>
      </c>
      <c r="F154" s="17" t="str">
        <f t="shared" si="10"/>
        <v>SUD DY44Q1</v>
      </c>
    </row>
    <row r="155" spans="1:20" x14ac:dyDescent="0.3">
      <c r="A155" s="17" t="s">
        <v>663</v>
      </c>
      <c r="B155" s="17" t="s">
        <v>664</v>
      </c>
      <c r="D155" s="17" t="e">
        <f t="shared" si="8"/>
        <v>#N/A</v>
      </c>
      <c r="F155" s="17" t="str">
        <f t="shared" si="10"/>
        <v>SUD DY44Q2</v>
      </c>
    </row>
    <row r="156" spans="1:20" x14ac:dyDescent="0.3">
      <c r="A156" s="17" t="s">
        <v>664</v>
      </c>
      <c r="B156" s="17" t="s">
        <v>665</v>
      </c>
      <c r="D156" s="17" t="e">
        <f t="shared" si="8"/>
        <v>#N/A</v>
      </c>
      <c r="F156" s="17" t="str">
        <f t="shared" si="10"/>
        <v>SUD DY44Q3</v>
      </c>
    </row>
    <row r="157" spans="1:20" x14ac:dyDescent="0.3">
      <c r="A157" s="17" t="s">
        <v>665</v>
      </c>
      <c r="B157" s="17" t="s">
        <v>666</v>
      </c>
      <c r="D157" s="17" t="e">
        <f t="shared" si="8"/>
        <v>#N/A</v>
      </c>
      <c r="F157" s="17" t="str">
        <f t="shared" si="10"/>
        <v>SUD DY44Q4</v>
      </c>
    </row>
    <row r="158" spans="1:20" x14ac:dyDescent="0.3">
      <c r="A158" s="17" t="s">
        <v>666</v>
      </c>
      <c r="B158" s="17" t="s">
        <v>667</v>
      </c>
      <c r="D158" s="17" t="e">
        <f t="shared" si="8"/>
        <v>#N/A</v>
      </c>
      <c r="F158" s="17" t="str">
        <f t="shared" si="10"/>
        <v>SUD DY45Q1</v>
      </c>
    </row>
    <row r="159" spans="1:20" x14ac:dyDescent="0.3">
      <c r="A159" s="17" t="s">
        <v>667</v>
      </c>
      <c r="B159" s="17" t="s">
        <v>668</v>
      </c>
      <c r="D159" s="17" t="e">
        <f t="shared" si="8"/>
        <v>#N/A</v>
      </c>
      <c r="F159" s="17" t="str">
        <f t="shared" si="10"/>
        <v>SUD DY45Q2</v>
      </c>
    </row>
    <row r="160" spans="1:20" x14ac:dyDescent="0.3">
      <c r="A160" s="17" t="s">
        <v>668</v>
      </c>
      <c r="B160" s="17" t="s">
        <v>669</v>
      </c>
      <c r="D160" s="17" t="e">
        <f t="shared" si="8"/>
        <v>#N/A</v>
      </c>
      <c r="F160" s="17" t="str">
        <f t="shared" si="10"/>
        <v>SUD DY45Q3</v>
      </c>
    </row>
    <row r="161" spans="1:6" x14ac:dyDescent="0.3">
      <c r="A161" s="17" t="s">
        <v>669</v>
      </c>
      <c r="B161" s="17" t="s">
        <v>670</v>
      </c>
      <c r="D161" s="17" t="e">
        <f t="shared" si="8"/>
        <v>#N/A</v>
      </c>
      <c r="F161" s="17" t="str">
        <f t="shared" si="10"/>
        <v>SUD DY45Q4</v>
      </c>
    </row>
    <row r="162" spans="1:6" x14ac:dyDescent="0.3">
      <c r="A162" s="17" t="s">
        <v>670</v>
      </c>
      <c r="B162" s="17" t="s">
        <v>671</v>
      </c>
      <c r="D162" s="17" t="e">
        <f t="shared" si="8"/>
        <v>#N/A</v>
      </c>
      <c r="F162" s="17" t="str">
        <f t="shared" si="10"/>
        <v>SUD DY46Q1</v>
      </c>
    </row>
    <row r="163" spans="1:6" x14ac:dyDescent="0.3">
      <c r="A163" s="17" t="s">
        <v>671</v>
      </c>
      <c r="B163" s="17" t="s">
        <v>672</v>
      </c>
      <c r="D163" s="17" t="e">
        <f t="shared" si="8"/>
        <v>#N/A</v>
      </c>
      <c r="F163" s="17" t="str">
        <f t="shared" si="10"/>
        <v>SUD DY46Q2</v>
      </c>
    </row>
    <row r="164" spans="1:6" x14ac:dyDescent="0.3">
      <c r="A164" s="17" t="s">
        <v>672</v>
      </c>
      <c r="B164" s="17" t="s">
        <v>673</v>
      </c>
      <c r="D164" s="17" t="e">
        <f t="shared" si="8"/>
        <v>#N/A</v>
      </c>
      <c r="F164" s="17" t="str">
        <f t="shared" si="10"/>
        <v>SUD DY46Q3</v>
      </c>
    </row>
    <row r="165" spans="1:6" x14ac:dyDescent="0.3">
      <c r="A165" s="17" t="s">
        <v>673</v>
      </c>
      <c r="B165" s="17" t="s">
        <v>674</v>
      </c>
      <c r="D165" s="17" t="e">
        <f t="shared" si="8"/>
        <v>#N/A</v>
      </c>
      <c r="F165" s="17" t="str">
        <f t="shared" si="10"/>
        <v>SUD DY46Q4</v>
      </c>
    </row>
    <row r="166" spans="1:6" x14ac:dyDescent="0.3">
      <c r="A166" s="17" t="s">
        <v>674</v>
      </c>
      <c r="B166" s="17" t="s">
        <v>675</v>
      </c>
      <c r="D166" s="17" t="e">
        <f t="shared" si="8"/>
        <v>#N/A</v>
      </c>
      <c r="F166" s="17" t="str">
        <f t="shared" si="10"/>
        <v>SUD DY47Q1</v>
      </c>
    </row>
    <row r="167" spans="1:6" x14ac:dyDescent="0.3">
      <c r="A167" s="17" t="s">
        <v>675</v>
      </c>
      <c r="B167" s="17" t="s">
        <v>676</v>
      </c>
      <c r="D167" s="17" t="e">
        <f t="shared" si="8"/>
        <v>#N/A</v>
      </c>
      <c r="F167" s="17" t="str">
        <f t="shared" si="10"/>
        <v>SUD DY47Q2</v>
      </c>
    </row>
    <row r="168" spans="1:6" x14ac:dyDescent="0.3">
      <c r="A168" s="17" t="s">
        <v>676</v>
      </c>
      <c r="B168" s="17" t="s">
        <v>677</v>
      </c>
      <c r="D168" s="17" t="e">
        <f t="shared" si="8"/>
        <v>#N/A</v>
      </c>
      <c r="F168" s="17" t="str">
        <f t="shared" si="10"/>
        <v>SUD DY47Q3</v>
      </c>
    </row>
    <row r="169" spans="1:6" x14ac:dyDescent="0.3">
      <c r="A169" s="17" t="s">
        <v>677</v>
      </c>
      <c r="B169" s="17" t="s">
        <v>678</v>
      </c>
      <c r="D169" s="17" t="e">
        <f t="shared" si="8"/>
        <v>#N/A</v>
      </c>
      <c r="F169" s="17" t="str">
        <f t="shared" si="10"/>
        <v>SUD DY47Q4</v>
      </c>
    </row>
    <row r="170" spans="1:6" x14ac:dyDescent="0.3">
      <c r="A170" s="17" t="s">
        <v>678</v>
      </c>
      <c r="B170" s="17" t="s">
        <v>679</v>
      </c>
      <c r="D170" s="17" t="e">
        <f t="shared" si="8"/>
        <v>#N/A</v>
      </c>
      <c r="F170" s="17" t="str">
        <f t="shared" si="10"/>
        <v>SUD DY48Q1</v>
      </c>
    </row>
    <row r="171" spans="1:6" x14ac:dyDescent="0.3">
      <c r="A171" s="17" t="s">
        <v>679</v>
      </c>
      <c r="B171" s="17" t="s">
        <v>680</v>
      </c>
      <c r="D171" s="17" t="e">
        <f t="shared" si="8"/>
        <v>#N/A</v>
      </c>
      <c r="F171" s="17" t="str">
        <f t="shared" si="10"/>
        <v>SUD DY48Q2</v>
      </c>
    </row>
    <row r="172" spans="1:6" x14ac:dyDescent="0.3">
      <c r="A172" s="17" t="s">
        <v>680</v>
      </c>
      <c r="B172" s="17" t="s">
        <v>681</v>
      </c>
      <c r="D172" s="17" t="e">
        <f t="shared" si="8"/>
        <v>#N/A</v>
      </c>
      <c r="F172" s="17" t="str">
        <f t="shared" si="10"/>
        <v>SUD DY48Q3</v>
      </c>
    </row>
    <row r="173" spans="1:6" x14ac:dyDescent="0.3">
      <c r="A173" s="17" t="s">
        <v>681</v>
      </c>
      <c r="B173" s="17" t="s">
        <v>682</v>
      </c>
      <c r="D173" s="17" t="e">
        <f t="shared" si="8"/>
        <v>#N/A</v>
      </c>
      <c r="F173" s="17" t="str">
        <f t="shared" si="10"/>
        <v>SUD DY48Q4</v>
      </c>
    </row>
    <row r="174" spans="1:6" x14ac:dyDescent="0.3">
      <c r="A174" s="17" t="s">
        <v>682</v>
      </c>
      <c r="B174" s="17" t="s">
        <v>683</v>
      </c>
      <c r="D174" s="17" t="e">
        <f t="shared" si="8"/>
        <v>#N/A</v>
      </c>
      <c r="F174" s="17" t="str">
        <f t="shared" si="10"/>
        <v>SUD DY49Q1</v>
      </c>
    </row>
    <row r="175" spans="1:6" x14ac:dyDescent="0.3">
      <c r="A175" s="17" t="s">
        <v>683</v>
      </c>
      <c r="B175" s="17" t="s">
        <v>684</v>
      </c>
      <c r="D175" s="17" t="e">
        <f t="shared" si="8"/>
        <v>#N/A</v>
      </c>
      <c r="F175" s="17" t="str">
        <f t="shared" si="10"/>
        <v>SUD DY49Q2</v>
      </c>
    </row>
    <row r="176" spans="1:6" x14ac:dyDescent="0.3">
      <c r="A176" s="17" t="s">
        <v>684</v>
      </c>
      <c r="B176" s="17" t="s">
        <v>685</v>
      </c>
      <c r="D176" s="17" t="e">
        <f t="shared" si="8"/>
        <v>#N/A</v>
      </c>
      <c r="F176" s="17" t="str">
        <f t="shared" si="10"/>
        <v>SUD DY49Q3</v>
      </c>
    </row>
    <row r="177" spans="1:6" x14ac:dyDescent="0.3">
      <c r="A177" s="17" t="s">
        <v>685</v>
      </c>
      <c r="B177" s="17" t="s">
        <v>686</v>
      </c>
      <c r="D177" s="17" t="e">
        <f t="shared" si="8"/>
        <v>#N/A</v>
      </c>
      <c r="F177" s="17" t="str">
        <f t="shared" si="10"/>
        <v>SUD DY49Q4</v>
      </c>
    </row>
    <row r="178" spans="1:6" x14ac:dyDescent="0.3">
      <c r="A178" s="17" t="s">
        <v>686</v>
      </c>
      <c r="B178" s="17" t="s">
        <v>687</v>
      </c>
      <c r="D178" s="17" t="e">
        <f t="shared" si="8"/>
        <v>#N/A</v>
      </c>
      <c r="F178" s="17" t="str">
        <f t="shared" si="10"/>
        <v>SUD DY50Q1</v>
      </c>
    </row>
    <row r="179" spans="1:6" x14ac:dyDescent="0.3">
      <c r="A179" s="17" t="s">
        <v>687</v>
      </c>
      <c r="B179" s="17" t="s">
        <v>688</v>
      </c>
      <c r="D179" s="17" t="e">
        <f t="shared" si="8"/>
        <v>#N/A</v>
      </c>
      <c r="F179" s="17" t="str">
        <f t="shared" si="10"/>
        <v>SUD DY50Q2</v>
      </c>
    </row>
    <row r="180" spans="1:6" x14ac:dyDescent="0.3">
      <c r="A180" s="17" t="s">
        <v>688</v>
      </c>
      <c r="B180" s="17" t="s">
        <v>689</v>
      </c>
      <c r="D180" s="17" t="e">
        <f t="shared" si="8"/>
        <v>#N/A</v>
      </c>
      <c r="F180" s="17" t="str">
        <f t="shared" si="10"/>
        <v>SUD DY50Q3</v>
      </c>
    </row>
    <row r="181" spans="1:6" x14ac:dyDescent="0.3">
      <c r="A181" s="17" t="s">
        <v>689</v>
      </c>
      <c r="B181" s="17" t="s">
        <v>690</v>
      </c>
      <c r="D181" s="17" t="e">
        <f t="shared" si="8"/>
        <v>#N/A</v>
      </c>
      <c r="F181" s="17" t="str">
        <f t="shared" si="10"/>
        <v>SUD DY50Q4</v>
      </c>
    </row>
    <row r="182" spans="1:6" x14ac:dyDescent="0.3">
      <c r="A182" s="17" t="s">
        <v>690</v>
      </c>
      <c r="B182" s="17" t="s">
        <v>691</v>
      </c>
      <c r="D182" s="17" t="e">
        <f t="shared" si="8"/>
        <v>#N/A</v>
      </c>
      <c r="F182" s="17" t="str">
        <f t="shared" si="10"/>
        <v>SUD DY51Q1</v>
      </c>
    </row>
    <row r="183" spans="1:6" x14ac:dyDescent="0.3">
      <c r="A183" s="17" t="s">
        <v>691</v>
      </c>
      <c r="B183" s="17" t="s">
        <v>692</v>
      </c>
      <c r="D183" s="17" t="e">
        <f t="shared" si="8"/>
        <v>#N/A</v>
      </c>
      <c r="F183" s="17" t="str">
        <f t="shared" si="10"/>
        <v>SUD DY51Q2</v>
      </c>
    </row>
    <row r="184" spans="1:6" x14ac:dyDescent="0.3">
      <c r="A184" s="17" t="s">
        <v>692</v>
      </c>
      <c r="B184" s="17" t="s">
        <v>693</v>
      </c>
      <c r="D184" s="17" t="e">
        <f t="shared" si="8"/>
        <v>#N/A</v>
      </c>
      <c r="F184" s="17" t="str">
        <f t="shared" si="10"/>
        <v>SUD DY51Q3</v>
      </c>
    </row>
    <row r="185" spans="1:6" x14ac:dyDescent="0.3">
      <c r="A185" s="17" t="s">
        <v>693</v>
      </c>
      <c r="B185" s="17" t="s">
        <v>694</v>
      </c>
      <c r="D185" s="17" t="e">
        <f t="shared" si="8"/>
        <v>#N/A</v>
      </c>
      <c r="F185" s="17" t="str">
        <f t="shared" si="10"/>
        <v>SUD DY51Q4</v>
      </c>
    </row>
    <row r="186" spans="1:6" x14ac:dyDescent="0.3">
      <c r="A186" s="17" t="s">
        <v>694</v>
      </c>
      <c r="B186" s="17" t="s">
        <v>695</v>
      </c>
      <c r="D186" s="17" t="e">
        <f t="shared" si="8"/>
        <v>#N/A</v>
      </c>
      <c r="F186" s="17" t="str">
        <f t="shared" si="10"/>
        <v>SUD DY52Q1</v>
      </c>
    </row>
    <row r="187" spans="1:6" x14ac:dyDescent="0.3">
      <c r="A187" s="17" t="s">
        <v>695</v>
      </c>
      <c r="B187" s="17" t="s">
        <v>696</v>
      </c>
      <c r="D187" s="17" t="e">
        <f t="shared" si="8"/>
        <v>#N/A</v>
      </c>
      <c r="F187" s="17" t="str">
        <f t="shared" si="10"/>
        <v>SUD DY52Q2</v>
      </c>
    </row>
    <row r="188" spans="1:6" x14ac:dyDescent="0.3">
      <c r="A188" s="17" t="s">
        <v>696</v>
      </c>
      <c r="B188" s="17" t="s">
        <v>697</v>
      </c>
      <c r="D188" s="17" t="e">
        <f t="shared" si="8"/>
        <v>#N/A</v>
      </c>
      <c r="F188" s="17" t="str">
        <f t="shared" si="10"/>
        <v>SUD DY52Q3</v>
      </c>
    </row>
    <row r="189" spans="1:6" x14ac:dyDescent="0.3">
      <c r="A189" s="17" t="s">
        <v>697</v>
      </c>
      <c r="B189" s="17" t="s">
        <v>698</v>
      </c>
      <c r="D189" s="17" t="e">
        <f t="shared" si="8"/>
        <v>#N/A</v>
      </c>
      <c r="F189" s="17" t="str">
        <f t="shared" si="10"/>
        <v>SUD DY52Q4</v>
      </c>
    </row>
    <row r="190" spans="1:6" x14ac:dyDescent="0.3">
      <c r="A190" s="17" t="s">
        <v>698</v>
      </c>
      <c r="B190" s="17" t="s">
        <v>699</v>
      </c>
      <c r="D190" s="17" t="e">
        <f t="shared" si="8"/>
        <v>#N/A</v>
      </c>
      <c r="F190" s="17" t="str">
        <f t="shared" si="10"/>
        <v>SUD DY53Q1</v>
      </c>
    </row>
    <row r="191" spans="1:6" x14ac:dyDescent="0.3">
      <c r="A191" s="17" t="s">
        <v>699</v>
      </c>
      <c r="B191" s="17" t="s">
        <v>700</v>
      </c>
      <c r="D191" s="17" t="e">
        <f t="shared" si="8"/>
        <v>#N/A</v>
      </c>
      <c r="F191" s="17" t="str">
        <f t="shared" si="10"/>
        <v>SUD DY53Q2</v>
      </c>
    </row>
    <row r="192" spans="1:6" x14ac:dyDescent="0.3">
      <c r="A192" s="17" t="s">
        <v>700</v>
      </c>
      <c r="B192" s="17" t="s">
        <v>701</v>
      </c>
      <c r="D192" s="17" t="e">
        <f t="shared" si="8"/>
        <v>#N/A</v>
      </c>
      <c r="F192" s="17" t="str">
        <f t="shared" si="10"/>
        <v>SUD DY53Q3</v>
      </c>
    </row>
    <row r="193" spans="1:6" x14ac:dyDescent="0.3">
      <c r="A193" s="17" t="s">
        <v>701</v>
      </c>
      <c r="B193" s="17" t="s">
        <v>702</v>
      </c>
      <c r="D193" s="17" t="e">
        <f t="shared" si="8"/>
        <v>#N/A</v>
      </c>
      <c r="F193" s="17" t="str">
        <f t="shared" si="10"/>
        <v>SUD DY53Q4</v>
      </c>
    </row>
    <row r="194" spans="1:6" x14ac:dyDescent="0.3">
      <c r="A194" s="17" t="s">
        <v>702</v>
      </c>
      <c r="B194" s="17" t="s">
        <v>703</v>
      </c>
      <c r="D194" s="17" t="e">
        <f t="shared" si="8"/>
        <v>#N/A</v>
      </c>
      <c r="F194" s="17" t="str">
        <f t="shared" si="10"/>
        <v>SUD DY54Q1</v>
      </c>
    </row>
    <row r="195" spans="1:6" x14ac:dyDescent="0.3">
      <c r="A195" s="17" t="s">
        <v>703</v>
      </c>
      <c r="B195" s="17" t="s">
        <v>704</v>
      </c>
      <c r="D195" s="17" t="e">
        <f t="shared" ref="D195:D258" si="11">IF(D194="","",VLOOKUP(D194,$A$1:$B$401,2,FALSE))</f>
        <v>#N/A</v>
      </c>
      <c r="F195" s="17" t="str">
        <f t="shared" si="10"/>
        <v>SUD DY54Q2</v>
      </c>
    </row>
    <row r="196" spans="1:6" x14ac:dyDescent="0.3">
      <c r="A196" s="17" t="s">
        <v>704</v>
      </c>
      <c r="B196" s="17" t="s">
        <v>705</v>
      </c>
      <c r="D196" s="17" t="e">
        <f t="shared" si="11"/>
        <v>#N/A</v>
      </c>
      <c r="F196" s="17" t="str">
        <f t="shared" si="10"/>
        <v>SUD DY54Q3</v>
      </c>
    </row>
    <row r="197" spans="1:6" x14ac:dyDescent="0.3">
      <c r="A197" s="17" t="s">
        <v>705</v>
      </c>
      <c r="B197" s="17" t="s">
        <v>706</v>
      </c>
      <c r="D197" s="17" t="e">
        <f t="shared" si="11"/>
        <v>#N/A</v>
      </c>
      <c r="F197" s="17" t="str">
        <f t="shared" si="10"/>
        <v>SUD DY54Q4</v>
      </c>
    </row>
    <row r="198" spans="1:6" x14ac:dyDescent="0.3">
      <c r="A198" s="17" t="s">
        <v>706</v>
      </c>
      <c r="B198" s="17" t="s">
        <v>707</v>
      </c>
      <c r="D198" s="17" t="e">
        <f t="shared" si="11"/>
        <v>#N/A</v>
      </c>
      <c r="F198" s="17" t="str">
        <f t="shared" si="10"/>
        <v>SUD DY55Q1</v>
      </c>
    </row>
    <row r="199" spans="1:6" x14ac:dyDescent="0.3">
      <c r="A199" s="17" t="s">
        <v>707</v>
      </c>
      <c r="B199" s="17" t="s">
        <v>708</v>
      </c>
      <c r="D199" s="17" t="e">
        <f t="shared" si="11"/>
        <v>#N/A</v>
      </c>
      <c r="F199" s="17" t="str">
        <f t="shared" si="10"/>
        <v>SUD DY55Q2</v>
      </c>
    </row>
    <row r="200" spans="1:6" x14ac:dyDescent="0.3">
      <c r="A200" s="17" t="s">
        <v>708</v>
      </c>
      <c r="B200" s="17" t="s">
        <v>709</v>
      </c>
      <c r="D200" s="17" t="e">
        <f t="shared" si="11"/>
        <v>#N/A</v>
      </c>
      <c r="F200" s="17" t="str">
        <f t="shared" si="10"/>
        <v>SUD DY55Q3</v>
      </c>
    </row>
    <row r="201" spans="1:6" x14ac:dyDescent="0.3">
      <c r="A201" s="17" t="s">
        <v>709</v>
      </c>
      <c r="B201" s="17" t="s">
        <v>710</v>
      </c>
      <c r="D201" s="17" t="e">
        <f t="shared" si="11"/>
        <v>#N/A</v>
      </c>
      <c r="F201" s="17" t="str">
        <f t="shared" si="10"/>
        <v>SUD DY55Q4</v>
      </c>
    </row>
    <row r="202" spans="1:6" x14ac:dyDescent="0.3">
      <c r="A202" s="17" t="s">
        <v>710</v>
      </c>
      <c r="B202" s="17" t="s">
        <v>711</v>
      </c>
      <c r="D202" s="17" t="e">
        <f t="shared" si="11"/>
        <v>#N/A</v>
      </c>
      <c r="F202" s="17" t="str">
        <f t="shared" si="10"/>
        <v>SUD DY56Q1</v>
      </c>
    </row>
    <row r="203" spans="1:6" x14ac:dyDescent="0.3">
      <c r="A203" s="17" t="s">
        <v>711</v>
      </c>
      <c r="B203" s="17" t="s">
        <v>712</v>
      </c>
      <c r="D203" s="17" t="e">
        <f t="shared" si="11"/>
        <v>#N/A</v>
      </c>
      <c r="F203" s="17" t="str">
        <f t="shared" si="10"/>
        <v>SUD DY56Q2</v>
      </c>
    </row>
    <row r="204" spans="1:6" x14ac:dyDescent="0.3">
      <c r="A204" s="17" t="s">
        <v>712</v>
      </c>
      <c r="B204" s="17" t="s">
        <v>713</v>
      </c>
      <c r="D204" s="17" t="e">
        <f t="shared" si="11"/>
        <v>#N/A</v>
      </c>
      <c r="F204" s="17" t="str">
        <f t="shared" si="10"/>
        <v>SUD DY56Q3</v>
      </c>
    </row>
    <row r="205" spans="1:6" x14ac:dyDescent="0.3">
      <c r="A205" s="17" t="s">
        <v>713</v>
      </c>
      <c r="B205" s="17" t="s">
        <v>714</v>
      </c>
      <c r="D205" s="17" t="e">
        <f t="shared" si="11"/>
        <v>#N/A</v>
      </c>
      <c r="F205" s="17" t="str">
        <f t="shared" si="10"/>
        <v>SUD DY56Q4</v>
      </c>
    </row>
    <row r="206" spans="1:6" x14ac:dyDescent="0.3">
      <c r="A206" s="17" t="s">
        <v>714</v>
      </c>
      <c r="B206" s="17" t="s">
        <v>715</v>
      </c>
      <c r="D206" s="17" t="e">
        <f t="shared" si="11"/>
        <v>#N/A</v>
      </c>
      <c r="F206" s="17" t="str">
        <f t="shared" si="10"/>
        <v>SUD DY57Q1</v>
      </c>
    </row>
    <row r="207" spans="1:6" x14ac:dyDescent="0.3">
      <c r="A207" s="17" t="s">
        <v>715</v>
      </c>
      <c r="B207" s="17" t="s">
        <v>716</v>
      </c>
      <c r="D207" s="17" t="e">
        <f t="shared" si="11"/>
        <v>#N/A</v>
      </c>
      <c r="F207" s="17" t="str">
        <f t="shared" si="10"/>
        <v>SUD DY57Q2</v>
      </c>
    </row>
    <row r="208" spans="1:6" x14ac:dyDescent="0.3">
      <c r="A208" s="17" t="s">
        <v>716</v>
      </c>
      <c r="B208" s="17" t="s">
        <v>717</v>
      </c>
      <c r="D208" s="17" t="e">
        <f t="shared" si="11"/>
        <v>#N/A</v>
      </c>
      <c r="F208" s="17" t="str">
        <f t="shared" si="10"/>
        <v>SUD DY57Q3</v>
      </c>
    </row>
    <row r="209" spans="1:6" x14ac:dyDescent="0.3">
      <c r="A209" s="17" t="s">
        <v>717</v>
      </c>
      <c r="B209" s="17" t="s">
        <v>718</v>
      </c>
      <c r="D209" s="17" t="e">
        <f t="shared" si="11"/>
        <v>#N/A</v>
      </c>
      <c r="F209" s="17" t="str">
        <f t="shared" si="10"/>
        <v>SUD DY57Q4</v>
      </c>
    </row>
    <row r="210" spans="1:6" x14ac:dyDescent="0.3">
      <c r="A210" s="17" t="s">
        <v>718</v>
      </c>
      <c r="B210" s="17" t="s">
        <v>719</v>
      </c>
      <c r="D210" s="17" t="e">
        <f t="shared" si="11"/>
        <v>#N/A</v>
      </c>
      <c r="F210" s="17" t="str">
        <f t="shared" si="10"/>
        <v>SUD DY58Q1</v>
      </c>
    </row>
    <row r="211" spans="1:6" x14ac:dyDescent="0.3">
      <c r="A211" s="17" t="s">
        <v>719</v>
      </c>
      <c r="B211" s="17" t="s">
        <v>720</v>
      </c>
      <c r="D211" s="17" t="e">
        <f t="shared" si="11"/>
        <v>#N/A</v>
      </c>
      <c r="F211" s="17" t="str">
        <f t="shared" si="10"/>
        <v>SUD DY58Q2</v>
      </c>
    </row>
    <row r="212" spans="1:6" x14ac:dyDescent="0.3">
      <c r="A212" s="17" t="s">
        <v>720</v>
      </c>
      <c r="B212" s="17" t="s">
        <v>721</v>
      </c>
      <c r="D212" s="17" t="e">
        <f t="shared" si="11"/>
        <v>#N/A</v>
      </c>
      <c r="F212" s="17" t="str">
        <f t="shared" ref="F212:F275" si="12">IF(F211="","",VLOOKUP(F211,$A$1:$B$400,2,FALSE))</f>
        <v>SUD DY58Q3</v>
      </c>
    </row>
    <row r="213" spans="1:6" x14ac:dyDescent="0.3">
      <c r="A213" s="17" t="s">
        <v>721</v>
      </c>
      <c r="B213" s="17" t="s">
        <v>722</v>
      </c>
      <c r="D213" s="17" t="e">
        <f t="shared" si="11"/>
        <v>#N/A</v>
      </c>
      <c r="F213" s="17" t="str">
        <f t="shared" si="12"/>
        <v>SUD DY58Q4</v>
      </c>
    </row>
    <row r="214" spans="1:6" x14ac:dyDescent="0.3">
      <c r="A214" s="17" t="s">
        <v>722</v>
      </c>
      <c r="B214" s="17" t="s">
        <v>723</v>
      </c>
      <c r="D214" s="17" t="e">
        <f t="shared" si="11"/>
        <v>#N/A</v>
      </c>
      <c r="F214" s="17" t="str">
        <f t="shared" si="12"/>
        <v>SUD DY59Q1</v>
      </c>
    </row>
    <row r="215" spans="1:6" x14ac:dyDescent="0.3">
      <c r="A215" s="17" t="s">
        <v>723</v>
      </c>
      <c r="B215" s="17" t="s">
        <v>724</v>
      </c>
      <c r="D215" s="17" t="e">
        <f t="shared" si="11"/>
        <v>#N/A</v>
      </c>
      <c r="F215" s="17" t="str">
        <f t="shared" si="12"/>
        <v>SUD DY59Q2</v>
      </c>
    </row>
    <row r="216" spans="1:6" x14ac:dyDescent="0.3">
      <c r="A216" s="17" t="s">
        <v>724</v>
      </c>
      <c r="B216" s="17" t="s">
        <v>725</v>
      </c>
      <c r="D216" s="17" t="e">
        <f t="shared" si="11"/>
        <v>#N/A</v>
      </c>
      <c r="F216" s="17" t="str">
        <f t="shared" si="12"/>
        <v>SUD DY59Q3</v>
      </c>
    </row>
    <row r="217" spans="1:6" x14ac:dyDescent="0.3">
      <c r="A217" s="17" t="s">
        <v>725</v>
      </c>
      <c r="B217" s="17" t="s">
        <v>726</v>
      </c>
      <c r="D217" s="17" t="e">
        <f t="shared" si="11"/>
        <v>#N/A</v>
      </c>
      <c r="F217" s="17" t="str">
        <f t="shared" si="12"/>
        <v>SUD DY59Q4</v>
      </c>
    </row>
    <row r="218" spans="1:6" x14ac:dyDescent="0.3">
      <c r="A218" s="17" t="s">
        <v>726</v>
      </c>
      <c r="B218" s="17" t="s">
        <v>727</v>
      </c>
      <c r="D218" s="17" t="e">
        <f t="shared" si="11"/>
        <v>#N/A</v>
      </c>
      <c r="F218" s="17" t="str">
        <f t="shared" si="12"/>
        <v>SUD DY60Q1</v>
      </c>
    </row>
    <row r="219" spans="1:6" x14ac:dyDescent="0.3">
      <c r="A219" s="17" t="s">
        <v>727</v>
      </c>
      <c r="B219" s="17" t="s">
        <v>728</v>
      </c>
      <c r="D219" s="17" t="e">
        <f t="shared" si="11"/>
        <v>#N/A</v>
      </c>
      <c r="F219" s="17" t="str">
        <f t="shared" si="12"/>
        <v>SUD DY60Q2</v>
      </c>
    </row>
    <row r="220" spans="1:6" x14ac:dyDescent="0.3">
      <c r="A220" s="17" t="s">
        <v>728</v>
      </c>
      <c r="B220" s="17" t="s">
        <v>729</v>
      </c>
      <c r="D220" s="17" t="e">
        <f t="shared" si="11"/>
        <v>#N/A</v>
      </c>
      <c r="F220" s="17" t="str">
        <f t="shared" si="12"/>
        <v>SUD DY60Q3</v>
      </c>
    </row>
    <row r="221" spans="1:6" x14ac:dyDescent="0.3">
      <c r="A221" s="17" t="s">
        <v>729</v>
      </c>
      <c r="B221" s="17" t="s">
        <v>730</v>
      </c>
      <c r="D221" s="17" t="e">
        <f t="shared" si="11"/>
        <v>#N/A</v>
      </c>
      <c r="F221" s="17" t="str">
        <f t="shared" si="12"/>
        <v>SUD DY60Q4</v>
      </c>
    </row>
    <row r="222" spans="1:6" x14ac:dyDescent="0.3">
      <c r="A222" s="17" t="s">
        <v>730</v>
      </c>
      <c r="B222" s="17" t="s">
        <v>731</v>
      </c>
      <c r="D222" s="17" t="e">
        <f t="shared" si="11"/>
        <v>#N/A</v>
      </c>
      <c r="F222" s="17" t="str">
        <f t="shared" si="12"/>
        <v>SUD DY61Q1</v>
      </c>
    </row>
    <row r="223" spans="1:6" x14ac:dyDescent="0.3">
      <c r="A223" s="17" t="s">
        <v>731</v>
      </c>
      <c r="B223" s="17" t="s">
        <v>732</v>
      </c>
      <c r="D223" s="17" t="e">
        <f t="shared" si="11"/>
        <v>#N/A</v>
      </c>
      <c r="F223" s="17" t="str">
        <f t="shared" si="12"/>
        <v>SUD DY61Q2</v>
      </c>
    </row>
    <row r="224" spans="1:6" x14ac:dyDescent="0.3">
      <c r="A224" s="17" t="s">
        <v>732</v>
      </c>
      <c r="B224" s="17" t="s">
        <v>733</v>
      </c>
      <c r="D224" s="17" t="e">
        <f t="shared" si="11"/>
        <v>#N/A</v>
      </c>
      <c r="F224" s="17" t="str">
        <f t="shared" si="12"/>
        <v>SUD DY61Q3</v>
      </c>
    </row>
    <row r="225" spans="1:6" x14ac:dyDescent="0.3">
      <c r="A225" s="17" t="s">
        <v>733</v>
      </c>
      <c r="B225" s="17" t="s">
        <v>734</v>
      </c>
      <c r="D225" s="17" t="e">
        <f t="shared" si="11"/>
        <v>#N/A</v>
      </c>
      <c r="F225" s="17" t="str">
        <f t="shared" si="12"/>
        <v>SUD DY61Q4</v>
      </c>
    </row>
    <row r="226" spans="1:6" x14ac:dyDescent="0.3">
      <c r="A226" s="17" t="s">
        <v>734</v>
      </c>
      <c r="B226" s="17" t="s">
        <v>735</v>
      </c>
      <c r="D226" s="17" t="e">
        <f t="shared" si="11"/>
        <v>#N/A</v>
      </c>
      <c r="F226" s="17" t="str">
        <f t="shared" si="12"/>
        <v>SUD DY62Q1</v>
      </c>
    </row>
    <row r="227" spans="1:6" x14ac:dyDescent="0.3">
      <c r="A227" s="17" t="s">
        <v>735</v>
      </c>
      <c r="B227" s="17" t="s">
        <v>736</v>
      </c>
      <c r="D227" s="17" t="e">
        <f t="shared" si="11"/>
        <v>#N/A</v>
      </c>
      <c r="F227" s="17" t="str">
        <f t="shared" si="12"/>
        <v>SUD DY62Q2</v>
      </c>
    </row>
    <row r="228" spans="1:6" x14ac:dyDescent="0.3">
      <c r="A228" s="17" t="s">
        <v>736</v>
      </c>
      <c r="B228" s="17" t="s">
        <v>737</v>
      </c>
      <c r="D228" s="17" t="e">
        <f t="shared" si="11"/>
        <v>#N/A</v>
      </c>
      <c r="F228" s="17" t="str">
        <f t="shared" si="12"/>
        <v>SUD DY62Q3</v>
      </c>
    </row>
    <row r="229" spans="1:6" x14ac:dyDescent="0.3">
      <c r="A229" s="17" t="s">
        <v>737</v>
      </c>
      <c r="B229" s="17" t="s">
        <v>738</v>
      </c>
      <c r="D229" s="17" t="e">
        <f t="shared" si="11"/>
        <v>#N/A</v>
      </c>
      <c r="F229" s="17" t="str">
        <f t="shared" si="12"/>
        <v>SUD DY62Q4</v>
      </c>
    </row>
    <row r="230" spans="1:6" x14ac:dyDescent="0.3">
      <c r="A230" s="17" t="s">
        <v>738</v>
      </c>
      <c r="B230" s="17" t="s">
        <v>739</v>
      </c>
      <c r="D230" s="17" t="e">
        <f t="shared" si="11"/>
        <v>#N/A</v>
      </c>
      <c r="F230" s="17" t="str">
        <f t="shared" si="12"/>
        <v>SUD DY63Q1</v>
      </c>
    </row>
    <row r="231" spans="1:6" x14ac:dyDescent="0.3">
      <c r="A231" s="17" t="s">
        <v>739</v>
      </c>
      <c r="B231" s="17" t="s">
        <v>740</v>
      </c>
      <c r="D231" s="17" t="e">
        <f t="shared" si="11"/>
        <v>#N/A</v>
      </c>
      <c r="F231" s="17" t="str">
        <f t="shared" si="12"/>
        <v>SUD DY63Q2</v>
      </c>
    </row>
    <row r="232" spans="1:6" x14ac:dyDescent="0.3">
      <c r="A232" s="17" t="s">
        <v>740</v>
      </c>
      <c r="B232" s="17" t="s">
        <v>741</v>
      </c>
      <c r="D232" s="17" t="e">
        <f t="shared" si="11"/>
        <v>#N/A</v>
      </c>
      <c r="F232" s="17" t="str">
        <f t="shared" si="12"/>
        <v>SUD DY63Q3</v>
      </c>
    </row>
    <row r="233" spans="1:6" x14ac:dyDescent="0.3">
      <c r="A233" s="17" t="s">
        <v>741</v>
      </c>
      <c r="B233" s="17" t="s">
        <v>742</v>
      </c>
      <c r="D233" s="17" t="e">
        <f t="shared" si="11"/>
        <v>#N/A</v>
      </c>
      <c r="F233" s="17" t="str">
        <f t="shared" si="12"/>
        <v>SUD DY63Q4</v>
      </c>
    </row>
    <row r="234" spans="1:6" x14ac:dyDescent="0.3">
      <c r="A234" s="17" t="s">
        <v>742</v>
      </c>
      <c r="B234" s="17" t="s">
        <v>743</v>
      </c>
      <c r="D234" s="17" t="e">
        <f t="shared" si="11"/>
        <v>#N/A</v>
      </c>
      <c r="F234" s="17" t="str">
        <f t="shared" si="12"/>
        <v>SUD DY64Q1</v>
      </c>
    </row>
    <row r="235" spans="1:6" x14ac:dyDescent="0.3">
      <c r="A235" s="17" t="s">
        <v>743</v>
      </c>
      <c r="B235" s="17" t="s">
        <v>744</v>
      </c>
      <c r="D235" s="17" t="e">
        <f t="shared" si="11"/>
        <v>#N/A</v>
      </c>
      <c r="F235" s="17" t="str">
        <f t="shared" si="12"/>
        <v>SUD DY64Q2</v>
      </c>
    </row>
    <row r="236" spans="1:6" x14ac:dyDescent="0.3">
      <c r="A236" s="17" t="s">
        <v>744</v>
      </c>
      <c r="B236" s="17" t="s">
        <v>745</v>
      </c>
      <c r="D236" s="17" t="e">
        <f t="shared" si="11"/>
        <v>#N/A</v>
      </c>
      <c r="F236" s="17" t="str">
        <f t="shared" si="12"/>
        <v>SUD DY64Q3</v>
      </c>
    </row>
    <row r="237" spans="1:6" x14ac:dyDescent="0.3">
      <c r="A237" s="17" t="s">
        <v>745</v>
      </c>
      <c r="B237" s="17" t="s">
        <v>746</v>
      </c>
      <c r="D237" s="17" t="e">
        <f t="shared" si="11"/>
        <v>#N/A</v>
      </c>
      <c r="F237" s="17" t="str">
        <f t="shared" si="12"/>
        <v>SUD DY64Q4</v>
      </c>
    </row>
    <row r="238" spans="1:6" x14ac:dyDescent="0.3">
      <c r="A238" s="17" t="s">
        <v>746</v>
      </c>
      <c r="B238" s="17" t="s">
        <v>747</v>
      </c>
      <c r="D238" s="17" t="e">
        <f t="shared" si="11"/>
        <v>#N/A</v>
      </c>
      <c r="F238" s="17" t="str">
        <f t="shared" si="12"/>
        <v>SUD DY65Q1</v>
      </c>
    </row>
    <row r="239" spans="1:6" x14ac:dyDescent="0.3">
      <c r="A239" s="17" t="s">
        <v>747</v>
      </c>
      <c r="B239" s="17" t="s">
        <v>748</v>
      </c>
      <c r="D239" s="17" t="e">
        <f t="shared" si="11"/>
        <v>#N/A</v>
      </c>
      <c r="F239" s="17" t="str">
        <f t="shared" si="12"/>
        <v>SUD DY65Q2</v>
      </c>
    </row>
    <row r="240" spans="1:6" x14ac:dyDescent="0.3">
      <c r="A240" s="17" t="s">
        <v>748</v>
      </c>
      <c r="B240" s="17" t="s">
        <v>749</v>
      </c>
      <c r="D240" s="17" t="e">
        <f t="shared" si="11"/>
        <v>#N/A</v>
      </c>
      <c r="F240" s="17" t="str">
        <f t="shared" si="12"/>
        <v>SUD DY65Q3</v>
      </c>
    </row>
    <row r="241" spans="1:6" x14ac:dyDescent="0.3">
      <c r="A241" s="17" t="s">
        <v>749</v>
      </c>
      <c r="B241" s="17" t="s">
        <v>750</v>
      </c>
      <c r="D241" s="17" t="e">
        <f t="shared" si="11"/>
        <v>#N/A</v>
      </c>
      <c r="F241" s="17" t="str">
        <f t="shared" si="12"/>
        <v>SUD DY65Q4</v>
      </c>
    </row>
    <row r="242" spans="1:6" x14ac:dyDescent="0.3">
      <c r="A242" s="17" t="s">
        <v>750</v>
      </c>
      <c r="B242" s="17" t="s">
        <v>751</v>
      </c>
      <c r="D242" s="17" t="e">
        <f t="shared" si="11"/>
        <v>#N/A</v>
      </c>
      <c r="F242" s="17" t="str">
        <f t="shared" si="12"/>
        <v>SUD DY66Q1</v>
      </c>
    </row>
    <row r="243" spans="1:6" x14ac:dyDescent="0.3">
      <c r="A243" s="17" t="s">
        <v>751</v>
      </c>
      <c r="B243" s="17" t="s">
        <v>752</v>
      </c>
      <c r="D243" s="17" t="e">
        <f t="shared" si="11"/>
        <v>#N/A</v>
      </c>
      <c r="F243" s="17" t="str">
        <f t="shared" si="12"/>
        <v>SUD DY66Q2</v>
      </c>
    </row>
    <row r="244" spans="1:6" x14ac:dyDescent="0.3">
      <c r="A244" s="17" t="s">
        <v>752</v>
      </c>
      <c r="B244" s="17" t="s">
        <v>753</v>
      </c>
      <c r="D244" s="17" t="e">
        <f t="shared" si="11"/>
        <v>#N/A</v>
      </c>
      <c r="F244" s="17" t="str">
        <f t="shared" si="12"/>
        <v>SUD DY66Q3</v>
      </c>
    </row>
    <row r="245" spans="1:6" x14ac:dyDescent="0.3">
      <c r="A245" s="17" t="s">
        <v>753</v>
      </c>
      <c r="B245" s="17" t="s">
        <v>754</v>
      </c>
      <c r="D245" s="17" t="e">
        <f t="shared" si="11"/>
        <v>#N/A</v>
      </c>
      <c r="F245" s="17" t="str">
        <f t="shared" si="12"/>
        <v>SUD DY66Q4</v>
      </c>
    </row>
    <row r="246" spans="1:6" x14ac:dyDescent="0.3">
      <c r="A246" s="17" t="s">
        <v>754</v>
      </c>
      <c r="B246" s="17" t="s">
        <v>755</v>
      </c>
      <c r="D246" s="17" t="e">
        <f t="shared" si="11"/>
        <v>#N/A</v>
      </c>
      <c r="F246" s="17" t="str">
        <f t="shared" si="12"/>
        <v>SUD DY67Q1</v>
      </c>
    </row>
    <row r="247" spans="1:6" x14ac:dyDescent="0.3">
      <c r="A247" s="17" t="s">
        <v>755</v>
      </c>
      <c r="B247" s="17" t="s">
        <v>756</v>
      </c>
      <c r="D247" s="17" t="e">
        <f t="shared" si="11"/>
        <v>#N/A</v>
      </c>
      <c r="F247" s="17" t="str">
        <f t="shared" si="12"/>
        <v>SUD DY67Q2</v>
      </c>
    </row>
    <row r="248" spans="1:6" x14ac:dyDescent="0.3">
      <c r="A248" s="17" t="s">
        <v>756</v>
      </c>
      <c r="B248" s="17" t="s">
        <v>757</v>
      </c>
      <c r="D248" s="17" t="e">
        <f t="shared" si="11"/>
        <v>#N/A</v>
      </c>
      <c r="F248" s="17" t="str">
        <f t="shared" si="12"/>
        <v>SUD DY67Q3</v>
      </c>
    </row>
    <row r="249" spans="1:6" x14ac:dyDescent="0.3">
      <c r="A249" s="17" t="s">
        <v>757</v>
      </c>
      <c r="B249" s="17" t="s">
        <v>758</v>
      </c>
      <c r="D249" s="17" t="e">
        <f t="shared" si="11"/>
        <v>#N/A</v>
      </c>
      <c r="F249" s="17" t="str">
        <f t="shared" si="12"/>
        <v>SUD DY67Q4</v>
      </c>
    </row>
    <row r="250" spans="1:6" x14ac:dyDescent="0.3">
      <c r="A250" s="17" t="s">
        <v>758</v>
      </c>
      <c r="B250" s="17" t="s">
        <v>759</v>
      </c>
      <c r="D250" s="17" t="e">
        <f t="shared" si="11"/>
        <v>#N/A</v>
      </c>
      <c r="F250" s="17" t="str">
        <f t="shared" si="12"/>
        <v>SUD DY68Q1</v>
      </c>
    </row>
    <row r="251" spans="1:6" x14ac:dyDescent="0.3">
      <c r="A251" s="17" t="s">
        <v>759</v>
      </c>
      <c r="B251" s="17" t="s">
        <v>760</v>
      </c>
      <c r="D251" s="17" t="e">
        <f t="shared" si="11"/>
        <v>#N/A</v>
      </c>
      <c r="F251" s="17" t="str">
        <f t="shared" si="12"/>
        <v>SUD DY68Q2</v>
      </c>
    </row>
    <row r="252" spans="1:6" x14ac:dyDescent="0.3">
      <c r="A252" s="17" t="s">
        <v>760</v>
      </c>
      <c r="B252" s="17" t="s">
        <v>761</v>
      </c>
      <c r="D252" s="17" t="e">
        <f t="shared" si="11"/>
        <v>#N/A</v>
      </c>
      <c r="F252" s="17" t="str">
        <f t="shared" si="12"/>
        <v>SUD DY68Q3</v>
      </c>
    </row>
    <row r="253" spans="1:6" x14ac:dyDescent="0.3">
      <c r="A253" s="17" t="s">
        <v>761</v>
      </c>
      <c r="B253" s="17" t="s">
        <v>762</v>
      </c>
      <c r="D253" s="17" t="e">
        <f t="shared" si="11"/>
        <v>#N/A</v>
      </c>
      <c r="F253" s="17" t="str">
        <f t="shared" si="12"/>
        <v>SUD DY68Q4</v>
      </c>
    </row>
    <row r="254" spans="1:6" x14ac:dyDescent="0.3">
      <c r="A254" s="17" t="s">
        <v>762</v>
      </c>
      <c r="B254" s="17" t="s">
        <v>763</v>
      </c>
      <c r="D254" s="17" t="e">
        <f t="shared" si="11"/>
        <v>#N/A</v>
      </c>
      <c r="F254" s="17" t="str">
        <f t="shared" si="12"/>
        <v>SUD DY69Q1</v>
      </c>
    </row>
    <row r="255" spans="1:6" x14ac:dyDescent="0.3">
      <c r="A255" s="17" t="s">
        <v>763</v>
      </c>
      <c r="B255" s="17" t="s">
        <v>764</v>
      </c>
      <c r="D255" s="17" t="e">
        <f t="shared" si="11"/>
        <v>#N/A</v>
      </c>
      <c r="F255" s="17" t="str">
        <f t="shared" si="12"/>
        <v>SUD DY69Q2</v>
      </c>
    </row>
    <row r="256" spans="1:6" x14ac:dyDescent="0.3">
      <c r="A256" s="17" t="s">
        <v>764</v>
      </c>
      <c r="B256" s="17" t="s">
        <v>765</v>
      </c>
      <c r="D256" s="17" t="e">
        <f t="shared" si="11"/>
        <v>#N/A</v>
      </c>
      <c r="F256" s="17" t="str">
        <f t="shared" si="12"/>
        <v>SUD DY69Q3</v>
      </c>
    </row>
    <row r="257" spans="1:6" x14ac:dyDescent="0.3">
      <c r="A257" s="17" t="s">
        <v>765</v>
      </c>
      <c r="B257" s="17" t="s">
        <v>766</v>
      </c>
      <c r="D257" s="17" t="e">
        <f t="shared" si="11"/>
        <v>#N/A</v>
      </c>
      <c r="F257" s="17" t="str">
        <f t="shared" si="12"/>
        <v>SUD DY69Q4</v>
      </c>
    </row>
    <row r="258" spans="1:6" x14ac:dyDescent="0.3">
      <c r="A258" s="17" t="s">
        <v>766</v>
      </c>
      <c r="B258" s="17" t="s">
        <v>767</v>
      </c>
      <c r="D258" s="17" t="e">
        <f t="shared" si="11"/>
        <v>#N/A</v>
      </c>
      <c r="F258" s="17" t="str">
        <f t="shared" si="12"/>
        <v>SUD DY70Q1</v>
      </c>
    </row>
    <row r="259" spans="1:6" x14ac:dyDescent="0.3">
      <c r="A259" s="17" t="s">
        <v>767</v>
      </c>
      <c r="B259" s="17" t="s">
        <v>768</v>
      </c>
      <c r="D259" s="17" t="e">
        <f t="shared" ref="D259:D322" si="13">IF(D258="","",VLOOKUP(D258,$A$1:$B$401,2,FALSE))</f>
        <v>#N/A</v>
      </c>
      <c r="F259" s="17" t="str">
        <f t="shared" si="12"/>
        <v>SUD DY70Q2</v>
      </c>
    </row>
    <row r="260" spans="1:6" x14ac:dyDescent="0.3">
      <c r="A260" s="17" t="s">
        <v>768</v>
      </c>
      <c r="B260" s="17" t="s">
        <v>769</v>
      </c>
      <c r="D260" s="17" t="e">
        <f t="shared" si="13"/>
        <v>#N/A</v>
      </c>
      <c r="F260" s="17" t="str">
        <f t="shared" si="12"/>
        <v>SUD DY70Q3</v>
      </c>
    </row>
    <row r="261" spans="1:6" x14ac:dyDescent="0.3">
      <c r="A261" s="17" t="s">
        <v>769</v>
      </c>
      <c r="B261" s="17" t="s">
        <v>770</v>
      </c>
      <c r="D261" s="17" t="e">
        <f t="shared" si="13"/>
        <v>#N/A</v>
      </c>
      <c r="F261" s="17" t="str">
        <f t="shared" si="12"/>
        <v>SUD DY70Q4</v>
      </c>
    </row>
    <row r="262" spans="1:6" x14ac:dyDescent="0.3">
      <c r="A262" s="17" t="s">
        <v>770</v>
      </c>
      <c r="B262" s="17" t="s">
        <v>771</v>
      </c>
      <c r="D262" s="17" t="e">
        <f t="shared" si="13"/>
        <v>#N/A</v>
      </c>
      <c r="F262" s="17" t="str">
        <f t="shared" si="12"/>
        <v>SUD DY71Q1</v>
      </c>
    </row>
    <row r="263" spans="1:6" x14ac:dyDescent="0.3">
      <c r="A263" s="17" t="s">
        <v>771</v>
      </c>
      <c r="B263" s="17" t="s">
        <v>772</v>
      </c>
      <c r="D263" s="17" t="e">
        <f t="shared" si="13"/>
        <v>#N/A</v>
      </c>
      <c r="F263" s="17" t="str">
        <f t="shared" si="12"/>
        <v>SUD DY71Q2</v>
      </c>
    </row>
    <row r="264" spans="1:6" x14ac:dyDescent="0.3">
      <c r="A264" s="17" t="s">
        <v>772</v>
      </c>
      <c r="B264" s="17" t="s">
        <v>773</v>
      </c>
      <c r="D264" s="17" t="e">
        <f t="shared" si="13"/>
        <v>#N/A</v>
      </c>
      <c r="F264" s="17" t="str">
        <f t="shared" si="12"/>
        <v>SUD DY71Q3</v>
      </c>
    </row>
    <row r="265" spans="1:6" x14ac:dyDescent="0.3">
      <c r="A265" s="17" t="s">
        <v>773</v>
      </c>
      <c r="B265" s="17" t="s">
        <v>774</v>
      </c>
      <c r="D265" s="17" t="e">
        <f t="shared" si="13"/>
        <v>#N/A</v>
      </c>
      <c r="F265" s="17" t="str">
        <f t="shared" si="12"/>
        <v>SUD DY71Q4</v>
      </c>
    </row>
    <row r="266" spans="1:6" x14ac:dyDescent="0.3">
      <c r="A266" s="17" t="s">
        <v>774</v>
      </c>
      <c r="B266" s="17" t="s">
        <v>775</v>
      </c>
      <c r="D266" s="17" t="e">
        <f t="shared" si="13"/>
        <v>#N/A</v>
      </c>
      <c r="F266" s="17" t="str">
        <f t="shared" si="12"/>
        <v>SUD DY72Q1</v>
      </c>
    </row>
    <row r="267" spans="1:6" x14ac:dyDescent="0.3">
      <c r="A267" s="17" t="s">
        <v>775</v>
      </c>
      <c r="B267" s="17" t="s">
        <v>776</v>
      </c>
      <c r="D267" s="17" t="e">
        <f t="shared" si="13"/>
        <v>#N/A</v>
      </c>
      <c r="F267" s="17" t="str">
        <f t="shared" si="12"/>
        <v>SUD DY72Q2</v>
      </c>
    </row>
    <row r="268" spans="1:6" x14ac:dyDescent="0.3">
      <c r="A268" s="17" t="s">
        <v>776</v>
      </c>
      <c r="B268" s="17" t="s">
        <v>777</v>
      </c>
      <c r="D268" s="17" t="e">
        <f t="shared" si="13"/>
        <v>#N/A</v>
      </c>
      <c r="F268" s="17" t="str">
        <f t="shared" si="12"/>
        <v>SUD DY72Q3</v>
      </c>
    </row>
    <row r="269" spans="1:6" x14ac:dyDescent="0.3">
      <c r="A269" s="17" t="s">
        <v>777</v>
      </c>
      <c r="B269" s="17" t="s">
        <v>778</v>
      </c>
      <c r="D269" s="17" t="e">
        <f t="shared" si="13"/>
        <v>#N/A</v>
      </c>
      <c r="F269" s="17" t="str">
        <f t="shared" si="12"/>
        <v>SUD DY72Q4</v>
      </c>
    </row>
    <row r="270" spans="1:6" x14ac:dyDescent="0.3">
      <c r="A270" s="17" t="s">
        <v>778</v>
      </c>
      <c r="B270" s="17" t="s">
        <v>779</v>
      </c>
      <c r="D270" s="17" t="e">
        <f t="shared" si="13"/>
        <v>#N/A</v>
      </c>
      <c r="F270" s="17" t="str">
        <f t="shared" si="12"/>
        <v>SUD DY73Q1</v>
      </c>
    </row>
    <row r="271" spans="1:6" x14ac:dyDescent="0.3">
      <c r="A271" s="17" t="s">
        <v>779</v>
      </c>
      <c r="B271" s="17" t="s">
        <v>780</v>
      </c>
      <c r="D271" s="17" t="e">
        <f t="shared" si="13"/>
        <v>#N/A</v>
      </c>
      <c r="F271" s="17" t="str">
        <f t="shared" si="12"/>
        <v>SUD DY73Q2</v>
      </c>
    </row>
    <row r="272" spans="1:6" x14ac:dyDescent="0.3">
      <c r="A272" s="17" t="s">
        <v>780</v>
      </c>
      <c r="B272" s="17" t="s">
        <v>781</v>
      </c>
      <c r="D272" s="17" t="e">
        <f t="shared" si="13"/>
        <v>#N/A</v>
      </c>
      <c r="F272" s="17" t="str">
        <f t="shared" si="12"/>
        <v>SUD DY73Q3</v>
      </c>
    </row>
    <row r="273" spans="1:6" x14ac:dyDescent="0.3">
      <c r="A273" s="17" t="s">
        <v>781</v>
      </c>
      <c r="B273" s="17" t="s">
        <v>782</v>
      </c>
      <c r="D273" s="17" t="e">
        <f t="shared" si="13"/>
        <v>#N/A</v>
      </c>
      <c r="F273" s="17" t="str">
        <f t="shared" si="12"/>
        <v>SUD DY73Q4</v>
      </c>
    </row>
    <row r="274" spans="1:6" x14ac:dyDescent="0.3">
      <c r="A274" s="17" t="s">
        <v>782</v>
      </c>
      <c r="B274" s="17" t="s">
        <v>783</v>
      </c>
      <c r="D274" s="17" t="e">
        <f t="shared" si="13"/>
        <v>#N/A</v>
      </c>
      <c r="F274" s="17" t="str">
        <f t="shared" si="12"/>
        <v>SUD DY74Q1</v>
      </c>
    </row>
    <row r="275" spans="1:6" x14ac:dyDescent="0.3">
      <c r="A275" s="17" t="s">
        <v>783</v>
      </c>
      <c r="B275" s="17" t="s">
        <v>784</v>
      </c>
      <c r="D275" s="17" t="e">
        <f t="shared" si="13"/>
        <v>#N/A</v>
      </c>
      <c r="F275" s="17" t="str">
        <f t="shared" si="12"/>
        <v>SUD DY74Q2</v>
      </c>
    </row>
    <row r="276" spans="1:6" x14ac:dyDescent="0.3">
      <c r="A276" s="17" t="s">
        <v>784</v>
      </c>
      <c r="B276" s="17" t="s">
        <v>785</v>
      </c>
      <c r="D276" s="17" t="e">
        <f t="shared" si="13"/>
        <v>#N/A</v>
      </c>
      <c r="F276" s="17" t="str">
        <f t="shared" ref="F276:F339" si="14">IF(F275="","",VLOOKUP(F275,$A$1:$B$400,2,FALSE))</f>
        <v>SUD DY74Q3</v>
      </c>
    </row>
    <row r="277" spans="1:6" x14ac:dyDescent="0.3">
      <c r="A277" s="17" t="s">
        <v>785</v>
      </c>
      <c r="B277" s="17" t="s">
        <v>786</v>
      </c>
      <c r="D277" s="17" t="e">
        <f t="shared" si="13"/>
        <v>#N/A</v>
      </c>
      <c r="F277" s="17" t="str">
        <f t="shared" si="14"/>
        <v>SUD DY74Q4</v>
      </c>
    </row>
    <row r="278" spans="1:6" x14ac:dyDescent="0.3">
      <c r="A278" s="17" t="s">
        <v>786</v>
      </c>
      <c r="B278" s="17" t="s">
        <v>787</v>
      </c>
      <c r="D278" s="17" t="e">
        <f t="shared" si="13"/>
        <v>#N/A</v>
      </c>
      <c r="F278" s="17" t="str">
        <f t="shared" si="14"/>
        <v>SUD DY75Q1</v>
      </c>
    </row>
    <row r="279" spans="1:6" x14ac:dyDescent="0.3">
      <c r="A279" s="17" t="s">
        <v>787</v>
      </c>
      <c r="B279" s="17" t="s">
        <v>788</v>
      </c>
      <c r="D279" s="17" t="e">
        <f t="shared" si="13"/>
        <v>#N/A</v>
      </c>
      <c r="F279" s="17" t="str">
        <f t="shared" si="14"/>
        <v>SUD DY75Q2</v>
      </c>
    </row>
    <row r="280" spans="1:6" x14ac:dyDescent="0.3">
      <c r="A280" s="17" t="s">
        <v>788</v>
      </c>
      <c r="B280" s="17" t="s">
        <v>789</v>
      </c>
      <c r="D280" s="17" t="e">
        <f t="shared" si="13"/>
        <v>#N/A</v>
      </c>
      <c r="F280" s="17" t="str">
        <f t="shared" si="14"/>
        <v>SUD DY75Q3</v>
      </c>
    </row>
    <row r="281" spans="1:6" x14ac:dyDescent="0.3">
      <c r="A281" s="17" t="s">
        <v>789</v>
      </c>
      <c r="B281" s="17" t="s">
        <v>790</v>
      </c>
      <c r="D281" s="17" t="e">
        <f t="shared" si="13"/>
        <v>#N/A</v>
      </c>
      <c r="F281" s="17" t="str">
        <f t="shared" si="14"/>
        <v>SUD DY75Q4</v>
      </c>
    </row>
    <row r="282" spans="1:6" x14ac:dyDescent="0.3">
      <c r="A282" s="17" t="s">
        <v>790</v>
      </c>
      <c r="B282" s="17" t="s">
        <v>791</v>
      </c>
      <c r="D282" s="17" t="e">
        <f t="shared" si="13"/>
        <v>#N/A</v>
      </c>
      <c r="F282" s="17" t="str">
        <f t="shared" si="14"/>
        <v>SUD DY76Q1</v>
      </c>
    </row>
    <row r="283" spans="1:6" x14ac:dyDescent="0.3">
      <c r="A283" s="17" t="s">
        <v>791</v>
      </c>
      <c r="B283" s="17" t="s">
        <v>792</v>
      </c>
      <c r="D283" s="17" t="e">
        <f t="shared" si="13"/>
        <v>#N/A</v>
      </c>
      <c r="F283" s="17" t="str">
        <f t="shared" si="14"/>
        <v>SUD DY76Q2</v>
      </c>
    </row>
    <row r="284" spans="1:6" x14ac:dyDescent="0.3">
      <c r="A284" s="17" t="s">
        <v>792</v>
      </c>
      <c r="B284" s="17" t="s">
        <v>793</v>
      </c>
      <c r="D284" s="17" t="e">
        <f t="shared" si="13"/>
        <v>#N/A</v>
      </c>
      <c r="F284" s="17" t="str">
        <f t="shared" si="14"/>
        <v>SUD DY76Q3</v>
      </c>
    </row>
    <row r="285" spans="1:6" x14ac:dyDescent="0.3">
      <c r="A285" s="17" t="s">
        <v>793</v>
      </c>
      <c r="B285" s="17" t="s">
        <v>794</v>
      </c>
      <c r="D285" s="17" t="e">
        <f t="shared" si="13"/>
        <v>#N/A</v>
      </c>
      <c r="F285" s="17" t="str">
        <f t="shared" si="14"/>
        <v>SUD DY76Q4</v>
      </c>
    </row>
    <row r="286" spans="1:6" x14ac:dyDescent="0.3">
      <c r="A286" s="17" t="s">
        <v>794</v>
      </c>
      <c r="B286" s="17" t="s">
        <v>795</v>
      </c>
      <c r="D286" s="17" t="e">
        <f t="shared" si="13"/>
        <v>#N/A</v>
      </c>
      <c r="F286" s="17" t="str">
        <f t="shared" si="14"/>
        <v>SUD DY77Q1</v>
      </c>
    </row>
    <row r="287" spans="1:6" x14ac:dyDescent="0.3">
      <c r="A287" s="17" t="s">
        <v>795</v>
      </c>
      <c r="B287" s="17" t="s">
        <v>796</v>
      </c>
      <c r="D287" s="17" t="e">
        <f t="shared" si="13"/>
        <v>#N/A</v>
      </c>
      <c r="F287" s="17" t="str">
        <f t="shared" si="14"/>
        <v>SUD DY77Q2</v>
      </c>
    </row>
    <row r="288" spans="1:6" x14ac:dyDescent="0.3">
      <c r="A288" s="17" t="s">
        <v>796</v>
      </c>
      <c r="B288" s="17" t="s">
        <v>797</v>
      </c>
      <c r="D288" s="17" t="e">
        <f t="shared" si="13"/>
        <v>#N/A</v>
      </c>
      <c r="F288" s="17" t="str">
        <f t="shared" si="14"/>
        <v>SUD DY77Q3</v>
      </c>
    </row>
    <row r="289" spans="1:6" x14ac:dyDescent="0.3">
      <c r="A289" s="17" t="s">
        <v>797</v>
      </c>
      <c r="B289" s="17" t="s">
        <v>798</v>
      </c>
      <c r="D289" s="17" t="e">
        <f t="shared" si="13"/>
        <v>#N/A</v>
      </c>
      <c r="F289" s="17" t="str">
        <f t="shared" si="14"/>
        <v>SUD DY77Q4</v>
      </c>
    </row>
    <row r="290" spans="1:6" x14ac:dyDescent="0.3">
      <c r="A290" s="17" t="s">
        <v>798</v>
      </c>
      <c r="B290" s="17" t="s">
        <v>799</v>
      </c>
      <c r="D290" s="17" t="e">
        <f t="shared" si="13"/>
        <v>#N/A</v>
      </c>
      <c r="F290" s="17" t="str">
        <f t="shared" si="14"/>
        <v>SUD DY78Q1</v>
      </c>
    </row>
    <row r="291" spans="1:6" x14ac:dyDescent="0.3">
      <c r="A291" s="17" t="s">
        <v>799</v>
      </c>
      <c r="B291" s="17" t="s">
        <v>800</v>
      </c>
      <c r="D291" s="17" t="e">
        <f t="shared" si="13"/>
        <v>#N/A</v>
      </c>
      <c r="F291" s="17" t="str">
        <f t="shared" si="14"/>
        <v>SUD DY78Q2</v>
      </c>
    </row>
    <row r="292" spans="1:6" x14ac:dyDescent="0.3">
      <c r="A292" s="17" t="s">
        <v>800</v>
      </c>
      <c r="B292" s="17" t="s">
        <v>801</v>
      </c>
      <c r="D292" s="17" t="e">
        <f t="shared" si="13"/>
        <v>#N/A</v>
      </c>
      <c r="F292" s="17" t="str">
        <f t="shared" si="14"/>
        <v>SUD DY78Q3</v>
      </c>
    </row>
    <row r="293" spans="1:6" x14ac:dyDescent="0.3">
      <c r="A293" s="17" t="s">
        <v>801</v>
      </c>
      <c r="B293" s="17" t="s">
        <v>802</v>
      </c>
      <c r="D293" s="17" t="e">
        <f t="shared" si="13"/>
        <v>#N/A</v>
      </c>
      <c r="F293" s="17" t="str">
        <f t="shared" si="14"/>
        <v>SUD DY78Q4</v>
      </c>
    </row>
    <row r="294" spans="1:6" x14ac:dyDescent="0.3">
      <c r="A294" s="17" t="s">
        <v>802</v>
      </c>
      <c r="B294" s="17" t="s">
        <v>803</v>
      </c>
      <c r="D294" s="17" t="e">
        <f t="shared" si="13"/>
        <v>#N/A</v>
      </c>
      <c r="F294" s="17" t="str">
        <f t="shared" si="14"/>
        <v>SUD DY79Q1</v>
      </c>
    </row>
    <row r="295" spans="1:6" x14ac:dyDescent="0.3">
      <c r="A295" s="17" t="s">
        <v>803</v>
      </c>
      <c r="B295" s="17" t="s">
        <v>804</v>
      </c>
      <c r="D295" s="17" t="e">
        <f t="shared" si="13"/>
        <v>#N/A</v>
      </c>
      <c r="F295" s="17" t="str">
        <f t="shared" si="14"/>
        <v>SUD DY79Q2</v>
      </c>
    </row>
    <row r="296" spans="1:6" x14ac:dyDescent="0.3">
      <c r="A296" s="17" t="s">
        <v>804</v>
      </c>
      <c r="B296" s="17" t="s">
        <v>805</v>
      </c>
      <c r="D296" s="17" t="e">
        <f t="shared" si="13"/>
        <v>#N/A</v>
      </c>
      <c r="F296" s="17" t="str">
        <f t="shared" si="14"/>
        <v>SUD DY79Q3</v>
      </c>
    </row>
    <row r="297" spans="1:6" x14ac:dyDescent="0.3">
      <c r="A297" s="17" t="s">
        <v>805</v>
      </c>
      <c r="B297" s="17" t="s">
        <v>806</v>
      </c>
      <c r="D297" s="17" t="e">
        <f t="shared" si="13"/>
        <v>#N/A</v>
      </c>
      <c r="F297" s="17" t="str">
        <f t="shared" si="14"/>
        <v>SUD DY79Q4</v>
      </c>
    </row>
    <row r="298" spans="1:6" x14ac:dyDescent="0.3">
      <c r="A298" s="17" t="s">
        <v>806</v>
      </c>
      <c r="B298" s="17" t="s">
        <v>807</v>
      </c>
      <c r="D298" s="17" t="e">
        <f t="shared" si="13"/>
        <v>#N/A</v>
      </c>
      <c r="F298" s="17" t="str">
        <f t="shared" si="14"/>
        <v>SUD DY80Q1</v>
      </c>
    </row>
    <row r="299" spans="1:6" x14ac:dyDescent="0.3">
      <c r="A299" s="17" t="s">
        <v>807</v>
      </c>
      <c r="B299" s="17" t="s">
        <v>808</v>
      </c>
      <c r="D299" s="17" t="e">
        <f t="shared" si="13"/>
        <v>#N/A</v>
      </c>
      <c r="F299" s="17" t="str">
        <f t="shared" si="14"/>
        <v>SUD DY80Q2</v>
      </c>
    </row>
    <row r="300" spans="1:6" x14ac:dyDescent="0.3">
      <c r="A300" s="17" t="s">
        <v>808</v>
      </c>
      <c r="B300" s="17" t="s">
        <v>809</v>
      </c>
      <c r="D300" s="17" t="e">
        <f t="shared" si="13"/>
        <v>#N/A</v>
      </c>
      <c r="F300" s="17" t="str">
        <f t="shared" si="14"/>
        <v>SUD DY80Q3</v>
      </c>
    </row>
    <row r="301" spans="1:6" x14ac:dyDescent="0.3">
      <c r="A301" s="17" t="s">
        <v>809</v>
      </c>
      <c r="B301" s="17" t="s">
        <v>810</v>
      </c>
      <c r="D301" s="17" t="e">
        <f t="shared" si="13"/>
        <v>#N/A</v>
      </c>
      <c r="F301" s="17" t="str">
        <f t="shared" si="14"/>
        <v>SUD DY80Q4</v>
      </c>
    </row>
    <row r="302" spans="1:6" x14ac:dyDescent="0.3">
      <c r="A302" s="17" t="s">
        <v>810</v>
      </c>
      <c r="B302" s="17" t="s">
        <v>811</v>
      </c>
      <c r="D302" s="17" t="e">
        <f t="shared" si="13"/>
        <v>#N/A</v>
      </c>
      <c r="F302" s="17" t="str">
        <f t="shared" si="14"/>
        <v>SUD DY81Q1</v>
      </c>
    </row>
    <row r="303" spans="1:6" x14ac:dyDescent="0.3">
      <c r="A303" s="17" t="s">
        <v>811</v>
      </c>
      <c r="B303" s="17" t="s">
        <v>812</v>
      </c>
      <c r="D303" s="17" t="e">
        <f t="shared" si="13"/>
        <v>#N/A</v>
      </c>
      <c r="F303" s="17" t="str">
        <f t="shared" si="14"/>
        <v>SUD DY81Q2</v>
      </c>
    </row>
    <row r="304" spans="1:6" x14ac:dyDescent="0.3">
      <c r="A304" s="17" t="s">
        <v>812</v>
      </c>
      <c r="B304" s="17" t="s">
        <v>813</v>
      </c>
      <c r="D304" s="17" t="e">
        <f t="shared" si="13"/>
        <v>#N/A</v>
      </c>
      <c r="F304" s="17" t="str">
        <f t="shared" si="14"/>
        <v>SUD DY81Q3</v>
      </c>
    </row>
    <row r="305" spans="1:6" x14ac:dyDescent="0.3">
      <c r="A305" s="17" t="s">
        <v>813</v>
      </c>
      <c r="B305" s="17" t="s">
        <v>814</v>
      </c>
      <c r="D305" s="17" t="e">
        <f t="shared" si="13"/>
        <v>#N/A</v>
      </c>
      <c r="F305" s="17" t="str">
        <f t="shared" si="14"/>
        <v>SUD DY81Q4</v>
      </c>
    </row>
    <row r="306" spans="1:6" x14ac:dyDescent="0.3">
      <c r="A306" s="17" t="s">
        <v>814</v>
      </c>
      <c r="B306" s="17" t="s">
        <v>815</v>
      </c>
      <c r="D306" s="17" t="e">
        <f t="shared" si="13"/>
        <v>#N/A</v>
      </c>
      <c r="F306" s="17" t="str">
        <f t="shared" si="14"/>
        <v>SUD DY82Q1</v>
      </c>
    </row>
    <row r="307" spans="1:6" x14ac:dyDescent="0.3">
      <c r="A307" s="17" t="s">
        <v>815</v>
      </c>
      <c r="B307" s="17" t="s">
        <v>816</v>
      </c>
      <c r="D307" s="17" t="e">
        <f t="shared" si="13"/>
        <v>#N/A</v>
      </c>
      <c r="F307" s="17" t="str">
        <f t="shared" si="14"/>
        <v>SUD DY82Q2</v>
      </c>
    </row>
    <row r="308" spans="1:6" x14ac:dyDescent="0.3">
      <c r="A308" s="17" t="s">
        <v>816</v>
      </c>
      <c r="B308" s="17" t="s">
        <v>817</v>
      </c>
      <c r="D308" s="17" t="e">
        <f t="shared" si="13"/>
        <v>#N/A</v>
      </c>
      <c r="F308" s="17" t="str">
        <f t="shared" si="14"/>
        <v>SUD DY82Q3</v>
      </c>
    </row>
    <row r="309" spans="1:6" x14ac:dyDescent="0.3">
      <c r="A309" s="17" t="s">
        <v>817</v>
      </c>
      <c r="B309" s="17" t="s">
        <v>818</v>
      </c>
      <c r="D309" s="17" t="e">
        <f t="shared" si="13"/>
        <v>#N/A</v>
      </c>
      <c r="F309" s="17" t="str">
        <f t="shared" si="14"/>
        <v>SUD DY82Q4</v>
      </c>
    </row>
    <row r="310" spans="1:6" x14ac:dyDescent="0.3">
      <c r="A310" s="17" t="s">
        <v>818</v>
      </c>
      <c r="B310" s="17" t="s">
        <v>819</v>
      </c>
      <c r="D310" s="17" t="e">
        <f t="shared" si="13"/>
        <v>#N/A</v>
      </c>
      <c r="F310" s="17" t="str">
        <f t="shared" si="14"/>
        <v>SUD DY83Q1</v>
      </c>
    </row>
    <row r="311" spans="1:6" x14ac:dyDescent="0.3">
      <c r="A311" s="17" t="s">
        <v>819</v>
      </c>
      <c r="B311" s="17" t="s">
        <v>820</v>
      </c>
      <c r="D311" s="17" t="e">
        <f t="shared" si="13"/>
        <v>#N/A</v>
      </c>
      <c r="F311" s="17" t="str">
        <f t="shared" si="14"/>
        <v>SUD DY83Q2</v>
      </c>
    </row>
    <row r="312" spans="1:6" x14ac:dyDescent="0.3">
      <c r="A312" s="17" t="s">
        <v>820</v>
      </c>
      <c r="B312" s="17" t="s">
        <v>821</v>
      </c>
      <c r="D312" s="17" t="e">
        <f t="shared" si="13"/>
        <v>#N/A</v>
      </c>
      <c r="F312" s="17" t="str">
        <f t="shared" si="14"/>
        <v>SUD DY83Q3</v>
      </c>
    </row>
    <row r="313" spans="1:6" x14ac:dyDescent="0.3">
      <c r="A313" s="17" t="s">
        <v>821</v>
      </c>
      <c r="B313" s="17" t="s">
        <v>822</v>
      </c>
      <c r="D313" s="17" t="e">
        <f t="shared" si="13"/>
        <v>#N/A</v>
      </c>
      <c r="F313" s="17" t="str">
        <f t="shared" si="14"/>
        <v>SUD DY83Q4</v>
      </c>
    </row>
    <row r="314" spans="1:6" x14ac:dyDescent="0.3">
      <c r="A314" s="17" t="s">
        <v>822</v>
      </c>
      <c r="B314" s="17" t="s">
        <v>823</v>
      </c>
      <c r="D314" s="17" t="e">
        <f t="shared" si="13"/>
        <v>#N/A</v>
      </c>
      <c r="F314" s="17" t="str">
        <f t="shared" si="14"/>
        <v>SUD DY84Q1</v>
      </c>
    </row>
    <row r="315" spans="1:6" x14ac:dyDescent="0.3">
      <c r="A315" s="17" t="s">
        <v>823</v>
      </c>
      <c r="B315" s="17" t="s">
        <v>824</v>
      </c>
      <c r="D315" s="17" t="e">
        <f t="shared" si="13"/>
        <v>#N/A</v>
      </c>
      <c r="F315" s="17" t="str">
        <f t="shared" si="14"/>
        <v>SUD DY84Q2</v>
      </c>
    </row>
    <row r="316" spans="1:6" x14ac:dyDescent="0.3">
      <c r="A316" s="17" t="s">
        <v>824</v>
      </c>
      <c r="B316" s="17" t="s">
        <v>825</v>
      </c>
      <c r="D316" s="17" t="e">
        <f t="shared" si="13"/>
        <v>#N/A</v>
      </c>
      <c r="F316" s="17" t="str">
        <f t="shared" si="14"/>
        <v>SUD DY84Q3</v>
      </c>
    </row>
    <row r="317" spans="1:6" x14ac:dyDescent="0.3">
      <c r="A317" s="17" t="s">
        <v>825</v>
      </c>
      <c r="B317" s="17" t="s">
        <v>826</v>
      </c>
      <c r="D317" s="17" t="e">
        <f t="shared" si="13"/>
        <v>#N/A</v>
      </c>
      <c r="F317" s="17" t="str">
        <f t="shared" si="14"/>
        <v>SUD DY84Q4</v>
      </c>
    </row>
    <row r="318" spans="1:6" x14ac:dyDescent="0.3">
      <c r="A318" s="17" t="s">
        <v>826</v>
      </c>
      <c r="B318" s="17" t="s">
        <v>827</v>
      </c>
      <c r="D318" s="17" t="e">
        <f t="shared" si="13"/>
        <v>#N/A</v>
      </c>
      <c r="F318" s="17" t="str">
        <f t="shared" si="14"/>
        <v>SUD DY85Q1</v>
      </c>
    </row>
    <row r="319" spans="1:6" x14ac:dyDescent="0.3">
      <c r="A319" s="17" t="s">
        <v>827</v>
      </c>
      <c r="B319" s="17" t="s">
        <v>828</v>
      </c>
      <c r="D319" s="17" t="e">
        <f t="shared" si="13"/>
        <v>#N/A</v>
      </c>
      <c r="F319" s="17" t="str">
        <f t="shared" si="14"/>
        <v>SUD DY85Q2</v>
      </c>
    </row>
    <row r="320" spans="1:6" x14ac:dyDescent="0.3">
      <c r="A320" s="17" t="s">
        <v>828</v>
      </c>
      <c r="B320" s="17" t="s">
        <v>829</v>
      </c>
      <c r="D320" s="17" t="e">
        <f t="shared" si="13"/>
        <v>#N/A</v>
      </c>
      <c r="F320" s="17" t="str">
        <f t="shared" si="14"/>
        <v>SUD DY85Q3</v>
      </c>
    </row>
    <row r="321" spans="1:6" x14ac:dyDescent="0.3">
      <c r="A321" s="17" t="s">
        <v>829</v>
      </c>
      <c r="B321" s="17" t="s">
        <v>830</v>
      </c>
      <c r="D321" s="17" t="e">
        <f t="shared" si="13"/>
        <v>#N/A</v>
      </c>
      <c r="F321" s="17" t="str">
        <f t="shared" si="14"/>
        <v>SUD DY85Q4</v>
      </c>
    </row>
    <row r="322" spans="1:6" x14ac:dyDescent="0.3">
      <c r="A322" s="17" t="s">
        <v>830</v>
      </c>
      <c r="B322" s="17" t="s">
        <v>831</v>
      </c>
      <c r="D322" s="17" t="e">
        <f t="shared" si="13"/>
        <v>#N/A</v>
      </c>
      <c r="F322" s="17" t="str">
        <f t="shared" si="14"/>
        <v>SUD DY86Q1</v>
      </c>
    </row>
    <row r="323" spans="1:6" x14ac:dyDescent="0.3">
      <c r="A323" s="17" t="s">
        <v>831</v>
      </c>
      <c r="B323" s="17" t="s">
        <v>832</v>
      </c>
      <c r="D323" s="17" t="e">
        <f t="shared" ref="D323:D386" si="15">IF(D322="","",VLOOKUP(D322,$A$1:$B$401,2,FALSE))</f>
        <v>#N/A</v>
      </c>
      <c r="F323" s="17" t="str">
        <f t="shared" si="14"/>
        <v>SUD DY86Q2</v>
      </c>
    </row>
    <row r="324" spans="1:6" x14ac:dyDescent="0.3">
      <c r="A324" s="17" t="s">
        <v>832</v>
      </c>
      <c r="B324" s="17" t="s">
        <v>833</v>
      </c>
      <c r="D324" s="17" t="e">
        <f t="shared" si="15"/>
        <v>#N/A</v>
      </c>
      <c r="F324" s="17" t="str">
        <f t="shared" si="14"/>
        <v>SUD DY86Q3</v>
      </c>
    </row>
    <row r="325" spans="1:6" x14ac:dyDescent="0.3">
      <c r="A325" s="17" t="s">
        <v>833</v>
      </c>
      <c r="B325" s="17" t="s">
        <v>834</v>
      </c>
      <c r="D325" s="17" t="e">
        <f t="shared" si="15"/>
        <v>#N/A</v>
      </c>
      <c r="F325" s="17" t="str">
        <f t="shared" si="14"/>
        <v>SUD DY86Q4</v>
      </c>
    </row>
    <row r="326" spans="1:6" x14ac:dyDescent="0.3">
      <c r="A326" s="17" t="s">
        <v>834</v>
      </c>
      <c r="B326" s="17" t="s">
        <v>835</v>
      </c>
      <c r="D326" s="17" t="e">
        <f t="shared" si="15"/>
        <v>#N/A</v>
      </c>
      <c r="F326" s="17" t="str">
        <f t="shared" si="14"/>
        <v>SUD DY87Q1</v>
      </c>
    </row>
    <row r="327" spans="1:6" x14ac:dyDescent="0.3">
      <c r="A327" s="17" t="s">
        <v>835</v>
      </c>
      <c r="B327" s="17" t="s">
        <v>836</v>
      </c>
      <c r="D327" s="17" t="e">
        <f t="shared" si="15"/>
        <v>#N/A</v>
      </c>
      <c r="F327" s="17" t="str">
        <f t="shared" si="14"/>
        <v>SUD DY87Q2</v>
      </c>
    </row>
    <row r="328" spans="1:6" x14ac:dyDescent="0.3">
      <c r="A328" s="17" t="s">
        <v>836</v>
      </c>
      <c r="B328" s="17" t="s">
        <v>837</v>
      </c>
      <c r="D328" s="17" t="e">
        <f t="shared" si="15"/>
        <v>#N/A</v>
      </c>
      <c r="F328" s="17" t="str">
        <f t="shared" si="14"/>
        <v>SUD DY87Q3</v>
      </c>
    </row>
    <row r="329" spans="1:6" x14ac:dyDescent="0.3">
      <c r="A329" s="17" t="s">
        <v>837</v>
      </c>
      <c r="B329" s="17" t="s">
        <v>838</v>
      </c>
      <c r="D329" s="17" t="e">
        <f t="shared" si="15"/>
        <v>#N/A</v>
      </c>
      <c r="F329" s="17" t="str">
        <f t="shared" si="14"/>
        <v>SUD DY87Q4</v>
      </c>
    </row>
    <row r="330" spans="1:6" x14ac:dyDescent="0.3">
      <c r="A330" s="17" t="s">
        <v>838</v>
      </c>
      <c r="B330" s="17" t="s">
        <v>839</v>
      </c>
      <c r="D330" s="17" t="e">
        <f t="shared" si="15"/>
        <v>#N/A</v>
      </c>
      <c r="F330" s="17" t="str">
        <f t="shared" si="14"/>
        <v>SUD DY88Q1</v>
      </c>
    </row>
    <row r="331" spans="1:6" x14ac:dyDescent="0.3">
      <c r="A331" s="17" t="s">
        <v>839</v>
      </c>
      <c r="B331" s="17" t="s">
        <v>840</v>
      </c>
      <c r="D331" s="17" t="e">
        <f t="shared" si="15"/>
        <v>#N/A</v>
      </c>
      <c r="F331" s="17" t="str">
        <f t="shared" si="14"/>
        <v>SUD DY88Q2</v>
      </c>
    </row>
    <row r="332" spans="1:6" x14ac:dyDescent="0.3">
      <c r="A332" s="17" t="s">
        <v>840</v>
      </c>
      <c r="B332" s="17" t="s">
        <v>841</v>
      </c>
      <c r="D332" s="17" t="e">
        <f t="shared" si="15"/>
        <v>#N/A</v>
      </c>
      <c r="F332" s="17" t="str">
        <f t="shared" si="14"/>
        <v>SUD DY88Q3</v>
      </c>
    </row>
    <row r="333" spans="1:6" x14ac:dyDescent="0.3">
      <c r="A333" s="17" t="s">
        <v>841</v>
      </c>
      <c r="B333" s="17" t="s">
        <v>842</v>
      </c>
      <c r="D333" s="17" t="e">
        <f t="shared" si="15"/>
        <v>#N/A</v>
      </c>
      <c r="F333" s="17" t="str">
        <f t="shared" si="14"/>
        <v>SUD DY88Q4</v>
      </c>
    </row>
    <row r="334" spans="1:6" x14ac:dyDescent="0.3">
      <c r="A334" s="17" t="s">
        <v>842</v>
      </c>
      <c r="B334" s="17" t="s">
        <v>843</v>
      </c>
      <c r="D334" s="17" t="e">
        <f t="shared" si="15"/>
        <v>#N/A</v>
      </c>
      <c r="F334" s="17" t="str">
        <f t="shared" si="14"/>
        <v>SUD DY89Q1</v>
      </c>
    </row>
    <row r="335" spans="1:6" x14ac:dyDescent="0.3">
      <c r="A335" s="17" t="s">
        <v>843</v>
      </c>
      <c r="B335" s="17" t="s">
        <v>844</v>
      </c>
      <c r="D335" s="17" t="e">
        <f t="shared" si="15"/>
        <v>#N/A</v>
      </c>
      <c r="F335" s="17" t="str">
        <f t="shared" si="14"/>
        <v>SUD DY89Q2</v>
      </c>
    </row>
    <row r="336" spans="1:6" x14ac:dyDescent="0.3">
      <c r="A336" s="17" t="s">
        <v>844</v>
      </c>
      <c r="B336" s="17" t="s">
        <v>845</v>
      </c>
      <c r="D336" s="17" t="e">
        <f t="shared" si="15"/>
        <v>#N/A</v>
      </c>
      <c r="F336" s="17" t="str">
        <f t="shared" si="14"/>
        <v>SUD DY89Q3</v>
      </c>
    </row>
    <row r="337" spans="1:6" x14ac:dyDescent="0.3">
      <c r="A337" s="17" t="s">
        <v>845</v>
      </c>
      <c r="B337" s="17" t="s">
        <v>846</v>
      </c>
      <c r="D337" s="17" t="e">
        <f t="shared" si="15"/>
        <v>#N/A</v>
      </c>
      <c r="F337" s="17" t="str">
        <f t="shared" si="14"/>
        <v>SUD DY89Q4</v>
      </c>
    </row>
    <row r="338" spans="1:6" x14ac:dyDescent="0.3">
      <c r="A338" s="17" t="s">
        <v>846</v>
      </c>
      <c r="B338" s="17" t="s">
        <v>847</v>
      </c>
      <c r="D338" s="17" t="e">
        <f t="shared" si="15"/>
        <v>#N/A</v>
      </c>
      <c r="F338" s="17" t="str">
        <f t="shared" si="14"/>
        <v>SUD DY90Q1</v>
      </c>
    </row>
    <row r="339" spans="1:6" x14ac:dyDescent="0.3">
      <c r="A339" s="17" t="s">
        <v>847</v>
      </c>
      <c r="B339" s="17" t="s">
        <v>848</v>
      </c>
      <c r="D339" s="17" t="e">
        <f t="shared" si="15"/>
        <v>#N/A</v>
      </c>
      <c r="F339" s="17" t="str">
        <f t="shared" si="14"/>
        <v>SUD DY90Q2</v>
      </c>
    </row>
    <row r="340" spans="1:6" x14ac:dyDescent="0.3">
      <c r="A340" s="17" t="s">
        <v>848</v>
      </c>
      <c r="B340" s="17" t="s">
        <v>849</v>
      </c>
      <c r="D340" s="17" t="e">
        <f t="shared" si="15"/>
        <v>#N/A</v>
      </c>
      <c r="F340" s="17" t="str">
        <f t="shared" ref="F340:F401" si="16">IF(F339="","",VLOOKUP(F339,$A$1:$B$400,2,FALSE))</f>
        <v>SUD DY90Q3</v>
      </c>
    </row>
    <row r="341" spans="1:6" x14ac:dyDescent="0.3">
      <c r="A341" s="17" t="s">
        <v>849</v>
      </c>
      <c r="B341" s="17" t="s">
        <v>850</v>
      </c>
      <c r="D341" s="17" t="e">
        <f t="shared" si="15"/>
        <v>#N/A</v>
      </c>
      <c r="F341" s="17" t="str">
        <f t="shared" si="16"/>
        <v>SUD DY90Q4</v>
      </c>
    </row>
    <row r="342" spans="1:6" x14ac:dyDescent="0.3">
      <c r="A342" s="17" t="s">
        <v>850</v>
      </c>
      <c r="B342" s="17" t="s">
        <v>851</v>
      </c>
      <c r="D342" s="17" t="e">
        <f t="shared" si="15"/>
        <v>#N/A</v>
      </c>
      <c r="F342" s="17" t="str">
        <f t="shared" si="16"/>
        <v>SUD DY91Q1</v>
      </c>
    </row>
    <row r="343" spans="1:6" x14ac:dyDescent="0.3">
      <c r="A343" s="17" t="s">
        <v>851</v>
      </c>
      <c r="B343" s="17" t="s">
        <v>852</v>
      </c>
      <c r="D343" s="17" t="e">
        <f t="shared" si="15"/>
        <v>#N/A</v>
      </c>
      <c r="F343" s="17" t="str">
        <f t="shared" si="16"/>
        <v>SUD DY91Q2</v>
      </c>
    </row>
    <row r="344" spans="1:6" x14ac:dyDescent="0.3">
      <c r="A344" s="17" t="s">
        <v>852</v>
      </c>
      <c r="B344" s="17" t="s">
        <v>853</v>
      </c>
      <c r="D344" s="17" t="e">
        <f t="shared" si="15"/>
        <v>#N/A</v>
      </c>
      <c r="F344" s="17" t="str">
        <f t="shared" si="16"/>
        <v>SUD DY91Q3</v>
      </c>
    </row>
    <row r="345" spans="1:6" x14ac:dyDescent="0.3">
      <c r="A345" s="17" t="s">
        <v>853</v>
      </c>
      <c r="B345" s="17" t="s">
        <v>854</v>
      </c>
      <c r="D345" s="17" t="e">
        <f t="shared" si="15"/>
        <v>#N/A</v>
      </c>
      <c r="F345" s="17" t="str">
        <f t="shared" si="16"/>
        <v>SUD DY91Q4</v>
      </c>
    </row>
    <row r="346" spans="1:6" x14ac:dyDescent="0.3">
      <c r="A346" s="17" t="s">
        <v>854</v>
      </c>
      <c r="B346" s="17" t="s">
        <v>855</v>
      </c>
      <c r="D346" s="17" t="e">
        <f t="shared" si="15"/>
        <v>#N/A</v>
      </c>
      <c r="F346" s="17" t="str">
        <f t="shared" si="16"/>
        <v>SUD DY92Q1</v>
      </c>
    </row>
    <row r="347" spans="1:6" x14ac:dyDescent="0.3">
      <c r="A347" s="17" t="s">
        <v>855</v>
      </c>
      <c r="B347" s="17" t="s">
        <v>856</v>
      </c>
      <c r="D347" s="17" t="e">
        <f t="shared" si="15"/>
        <v>#N/A</v>
      </c>
      <c r="F347" s="17" t="str">
        <f t="shared" si="16"/>
        <v>SUD DY92Q2</v>
      </c>
    </row>
    <row r="348" spans="1:6" x14ac:dyDescent="0.3">
      <c r="A348" s="17" t="s">
        <v>856</v>
      </c>
      <c r="B348" s="17" t="s">
        <v>857</v>
      </c>
      <c r="D348" s="17" t="e">
        <f t="shared" si="15"/>
        <v>#N/A</v>
      </c>
      <c r="F348" s="17" t="str">
        <f t="shared" si="16"/>
        <v>SUD DY92Q3</v>
      </c>
    </row>
    <row r="349" spans="1:6" x14ac:dyDescent="0.3">
      <c r="A349" s="17" t="s">
        <v>857</v>
      </c>
      <c r="B349" s="17" t="s">
        <v>858</v>
      </c>
      <c r="D349" s="17" t="e">
        <f t="shared" si="15"/>
        <v>#N/A</v>
      </c>
      <c r="F349" s="17" t="str">
        <f t="shared" si="16"/>
        <v>SUD DY92Q4</v>
      </c>
    </row>
    <row r="350" spans="1:6" x14ac:dyDescent="0.3">
      <c r="A350" s="17" t="s">
        <v>858</v>
      </c>
      <c r="B350" s="17" t="s">
        <v>859</v>
      </c>
      <c r="D350" s="17" t="e">
        <f t="shared" si="15"/>
        <v>#N/A</v>
      </c>
      <c r="F350" s="17" t="str">
        <f t="shared" si="16"/>
        <v>SUD DY93Q1</v>
      </c>
    </row>
    <row r="351" spans="1:6" x14ac:dyDescent="0.3">
      <c r="A351" s="17" t="s">
        <v>859</v>
      </c>
      <c r="B351" s="17" t="s">
        <v>860</v>
      </c>
      <c r="D351" s="17" t="e">
        <f t="shared" si="15"/>
        <v>#N/A</v>
      </c>
      <c r="F351" s="17" t="str">
        <f t="shared" si="16"/>
        <v>SUD DY93Q2</v>
      </c>
    </row>
    <row r="352" spans="1:6" x14ac:dyDescent="0.3">
      <c r="A352" s="17" t="s">
        <v>860</v>
      </c>
      <c r="B352" s="17" t="s">
        <v>861</v>
      </c>
      <c r="D352" s="17" t="e">
        <f t="shared" si="15"/>
        <v>#N/A</v>
      </c>
      <c r="F352" s="17" t="str">
        <f t="shared" si="16"/>
        <v>SUD DY93Q3</v>
      </c>
    </row>
    <row r="353" spans="1:6" x14ac:dyDescent="0.3">
      <c r="A353" s="17" t="s">
        <v>861</v>
      </c>
      <c r="B353" s="17" t="s">
        <v>862</v>
      </c>
      <c r="D353" s="17" t="e">
        <f t="shared" si="15"/>
        <v>#N/A</v>
      </c>
      <c r="F353" s="17" t="str">
        <f t="shared" si="16"/>
        <v>SUD DY93Q4</v>
      </c>
    </row>
    <row r="354" spans="1:6" x14ac:dyDescent="0.3">
      <c r="A354" s="17" t="s">
        <v>862</v>
      </c>
      <c r="B354" s="17" t="s">
        <v>863</v>
      </c>
      <c r="D354" s="17" t="e">
        <f t="shared" si="15"/>
        <v>#N/A</v>
      </c>
      <c r="F354" s="17" t="str">
        <f t="shared" si="16"/>
        <v>SUD DY94Q1</v>
      </c>
    </row>
    <row r="355" spans="1:6" x14ac:dyDescent="0.3">
      <c r="A355" s="17" t="s">
        <v>863</v>
      </c>
      <c r="B355" s="17" t="s">
        <v>864</v>
      </c>
      <c r="D355" s="17" t="e">
        <f t="shared" si="15"/>
        <v>#N/A</v>
      </c>
      <c r="F355" s="17" t="str">
        <f t="shared" si="16"/>
        <v>SUD DY94Q2</v>
      </c>
    </row>
    <row r="356" spans="1:6" x14ac:dyDescent="0.3">
      <c r="A356" s="17" t="s">
        <v>864</v>
      </c>
      <c r="B356" s="17" t="s">
        <v>865</v>
      </c>
      <c r="D356" s="17" t="e">
        <f t="shared" si="15"/>
        <v>#N/A</v>
      </c>
      <c r="F356" s="17" t="str">
        <f t="shared" si="16"/>
        <v>SUD DY94Q3</v>
      </c>
    </row>
    <row r="357" spans="1:6" x14ac:dyDescent="0.3">
      <c r="A357" s="17" t="s">
        <v>865</v>
      </c>
      <c r="B357" s="17" t="s">
        <v>866</v>
      </c>
      <c r="D357" s="17" t="e">
        <f t="shared" si="15"/>
        <v>#N/A</v>
      </c>
      <c r="F357" s="17" t="str">
        <f t="shared" si="16"/>
        <v>SUD DY94Q4</v>
      </c>
    </row>
    <row r="358" spans="1:6" x14ac:dyDescent="0.3">
      <c r="A358" s="17" t="s">
        <v>866</v>
      </c>
      <c r="B358" s="17" t="s">
        <v>867</v>
      </c>
      <c r="D358" s="17" t="e">
        <f t="shared" si="15"/>
        <v>#N/A</v>
      </c>
      <c r="F358" s="17" t="str">
        <f t="shared" si="16"/>
        <v>SUD DY95Q1</v>
      </c>
    </row>
    <row r="359" spans="1:6" x14ac:dyDescent="0.3">
      <c r="A359" s="17" t="s">
        <v>867</v>
      </c>
      <c r="B359" s="17" t="s">
        <v>868</v>
      </c>
      <c r="D359" s="17" t="e">
        <f t="shared" si="15"/>
        <v>#N/A</v>
      </c>
      <c r="F359" s="17" t="str">
        <f t="shared" si="16"/>
        <v>SUD DY95Q2</v>
      </c>
    </row>
    <row r="360" spans="1:6" x14ac:dyDescent="0.3">
      <c r="A360" s="17" t="s">
        <v>868</v>
      </c>
      <c r="B360" s="17" t="s">
        <v>869</v>
      </c>
      <c r="D360" s="17" t="e">
        <f t="shared" si="15"/>
        <v>#N/A</v>
      </c>
      <c r="F360" s="17" t="str">
        <f t="shared" si="16"/>
        <v>SUD DY95Q3</v>
      </c>
    </row>
    <row r="361" spans="1:6" x14ac:dyDescent="0.3">
      <c r="A361" s="17" t="s">
        <v>869</v>
      </c>
      <c r="B361" s="17" t="s">
        <v>870</v>
      </c>
      <c r="D361" s="17" t="e">
        <f t="shared" si="15"/>
        <v>#N/A</v>
      </c>
      <c r="F361" s="17" t="str">
        <f t="shared" si="16"/>
        <v>SUD DY95Q4</v>
      </c>
    </row>
    <row r="362" spans="1:6" x14ac:dyDescent="0.3">
      <c r="A362" s="17" t="s">
        <v>870</v>
      </c>
      <c r="B362" s="17" t="s">
        <v>871</v>
      </c>
      <c r="D362" s="17" t="e">
        <f t="shared" si="15"/>
        <v>#N/A</v>
      </c>
      <c r="F362" s="17" t="str">
        <f t="shared" si="16"/>
        <v>SUD DY96Q1</v>
      </c>
    </row>
    <row r="363" spans="1:6" x14ac:dyDescent="0.3">
      <c r="A363" s="17" t="s">
        <v>871</v>
      </c>
      <c r="B363" s="17" t="s">
        <v>872</v>
      </c>
      <c r="D363" s="17" t="e">
        <f t="shared" si="15"/>
        <v>#N/A</v>
      </c>
      <c r="F363" s="17" t="str">
        <f t="shared" si="16"/>
        <v>SUD DY96Q2</v>
      </c>
    </row>
    <row r="364" spans="1:6" x14ac:dyDescent="0.3">
      <c r="A364" s="17" t="s">
        <v>872</v>
      </c>
      <c r="B364" s="17" t="s">
        <v>873</v>
      </c>
      <c r="D364" s="17" t="e">
        <f t="shared" si="15"/>
        <v>#N/A</v>
      </c>
      <c r="F364" s="17" t="str">
        <f t="shared" si="16"/>
        <v>SUD DY96Q3</v>
      </c>
    </row>
    <row r="365" spans="1:6" x14ac:dyDescent="0.3">
      <c r="A365" s="17" t="s">
        <v>873</v>
      </c>
      <c r="B365" s="17" t="s">
        <v>874</v>
      </c>
      <c r="D365" s="17" t="e">
        <f t="shared" si="15"/>
        <v>#N/A</v>
      </c>
      <c r="F365" s="17" t="str">
        <f t="shared" si="16"/>
        <v>SUD DY96Q4</v>
      </c>
    </row>
    <row r="366" spans="1:6" x14ac:dyDescent="0.3">
      <c r="A366" s="17" t="s">
        <v>874</v>
      </c>
      <c r="B366" s="17" t="s">
        <v>875</v>
      </c>
      <c r="D366" s="17" t="e">
        <f t="shared" si="15"/>
        <v>#N/A</v>
      </c>
      <c r="F366" s="17" t="str">
        <f t="shared" si="16"/>
        <v>SUD DY97Q1</v>
      </c>
    </row>
    <row r="367" spans="1:6" x14ac:dyDescent="0.3">
      <c r="A367" s="17" t="s">
        <v>875</v>
      </c>
      <c r="B367" s="17" t="s">
        <v>876</v>
      </c>
      <c r="D367" s="17" t="e">
        <f t="shared" si="15"/>
        <v>#N/A</v>
      </c>
      <c r="F367" s="17" t="str">
        <f t="shared" si="16"/>
        <v>SUD DY97Q2</v>
      </c>
    </row>
    <row r="368" spans="1:6" x14ac:dyDescent="0.3">
      <c r="A368" s="17" t="s">
        <v>876</v>
      </c>
      <c r="B368" s="17" t="s">
        <v>877</v>
      </c>
      <c r="D368" s="17" t="e">
        <f t="shared" si="15"/>
        <v>#N/A</v>
      </c>
      <c r="F368" s="17" t="str">
        <f t="shared" si="16"/>
        <v>SUD DY97Q3</v>
      </c>
    </row>
    <row r="369" spans="1:6" x14ac:dyDescent="0.3">
      <c r="A369" s="17" t="s">
        <v>877</v>
      </c>
      <c r="B369" s="17" t="s">
        <v>878</v>
      </c>
      <c r="D369" s="17" t="e">
        <f t="shared" si="15"/>
        <v>#N/A</v>
      </c>
      <c r="F369" s="17" t="str">
        <f t="shared" si="16"/>
        <v>SUD DY97Q4</v>
      </c>
    </row>
    <row r="370" spans="1:6" x14ac:dyDescent="0.3">
      <c r="A370" s="17" t="s">
        <v>878</v>
      </c>
      <c r="B370" s="17" t="s">
        <v>879</v>
      </c>
      <c r="D370" s="17" t="e">
        <f t="shared" si="15"/>
        <v>#N/A</v>
      </c>
      <c r="F370" s="17" t="str">
        <f t="shared" si="16"/>
        <v>SUD DY98Q1</v>
      </c>
    </row>
    <row r="371" spans="1:6" x14ac:dyDescent="0.3">
      <c r="A371" s="17" t="s">
        <v>879</v>
      </c>
      <c r="B371" s="17" t="s">
        <v>880</v>
      </c>
      <c r="D371" s="17" t="e">
        <f t="shared" si="15"/>
        <v>#N/A</v>
      </c>
      <c r="F371" s="17" t="str">
        <f t="shared" si="16"/>
        <v>SUD DY98Q2</v>
      </c>
    </row>
    <row r="372" spans="1:6" x14ac:dyDescent="0.3">
      <c r="A372" s="17" t="s">
        <v>880</v>
      </c>
      <c r="B372" s="17" t="s">
        <v>881</v>
      </c>
      <c r="D372" s="17" t="e">
        <f t="shared" si="15"/>
        <v>#N/A</v>
      </c>
      <c r="F372" s="17" t="str">
        <f t="shared" si="16"/>
        <v>SUD DY98Q3</v>
      </c>
    </row>
    <row r="373" spans="1:6" x14ac:dyDescent="0.3">
      <c r="A373" s="17" t="s">
        <v>881</v>
      </c>
      <c r="B373" s="17" t="s">
        <v>882</v>
      </c>
      <c r="D373" s="17" t="e">
        <f t="shared" si="15"/>
        <v>#N/A</v>
      </c>
      <c r="F373" s="17" t="str">
        <f t="shared" si="16"/>
        <v>SUD DY98Q4</v>
      </c>
    </row>
    <row r="374" spans="1:6" x14ac:dyDescent="0.3">
      <c r="A374" s="17" t="s">
        <v>882</v>
      </c>
      <c r="B374" s="17" t="s">
        <v>883</v>
      </c>
      <c r="D374" s="17" t="e">
        <f t="shared" si="15"/>
        <v>#N/A</v>
      </c>
      <c r="F374" s="17" t="str">
        <f t="shared" si="16"/>
        <v>SUD DY99Q1</v>
      </c>
    </row>
    <row r="375" spans="1:6" x14ac:dyDescent="0.3">
      <c r="A375" s="17" t="s">
        <v>883</v>
      </c>
      <c r="B375" s="17" t="s">
        <v>884</v>
      </c>
      <c r="D375" s="17" t="e">
        <f t="shared" si="15"/>
        <v>#N/A</v>
      </c>
      <c r="F375" s="17" t="str">
        <f t="shared" si="16"/>
        <v>SUD DY99Q2</v>
      </c>
    </row>
    <row r="376" spans="1:6" x14ac:dyDescent="0.3">
      <c r="A376" s="17" t="s">
        <v>884</v>
      </c>
      <c r="B376" s="17" t="s">
        <v>885</v>
      </c>
      <c r="D376" s="17" t="e">
        <f t="shared" si="15"/>
        <v>#N/A</v>
      </c>
      <c r="F376" s="17" t="str">
        <f t="shared" si="16"/>
        <v>SUD DY99Q3</v>
      </c>
    </row>
    <row r="377" spans="1:6" x14ac:dyDescent="0.3">
      <c r="A377" s="17" t="s">
        <v>885</v>
      </c>
      <c r="B377" s="17" t="s">
        <v>886</v>
      </c>
      <c r="D377" s="17" t="e">
        <f t="shared" si="15"/>
        <v>#N/A</v>
      </c>
      <c r="F377" s="17" t="str">
        <f t="shared" si="16"/>
        <v>SUD DY99Q4</v>
      </c>
    </row>
    <row r="378" spans="1:6" x14ac:dyDescent="0.3">
      <c r="A378" s="17" t="s">
        <v>886</v>
      </c>
      <c r="B378" s="17" t="s">
        <v>887</v>
      </c>
      <c r="D378" s="17" t="e">
        <f t="shared" si="15"/>
        <v>#N/A</v>
      </c>
      <c r="F378" s="17" t="str">
        <f t="shared" si="16"/>
        <v>SUD DY100Q1</v>
      </c>
    </row>
    <row r="379" spans="1:6" x14ac:dyDescent="0.3">
      <c r="A379" s="17" t="s">
        <v>887</v>
      </c>
      <c r="B379" s="17" t="s">
        <v>888</v>
      </c>
      <c r="D379" s="17" t="e">
        <f t="shared" si="15"/>
        <v>#N/A</v>
      </c>
      <c r="F379" s="17" t="str">
        <f t="shared" si="16"/>
        <v>SUD DY100Q2</v>
      </c>
    </row>
    <row r="380" spans="1:6" x14ac:dyDescent="0.3">
      <c r="A380" s="17" t="s">
        <v>888</v>
      </c>
      <c r="B380" s="17" t="s">
        <v>889</v>
      </c>
      <c r="D380" s="17" t="e">
        <f t="shared" si="15"/>
        <v>#N/A</v>
      </c>
      <c r="F380" s="17" t="str">
        <f t="shared" si="16"/>
        <v>SUD DY100Q3</v>
      </c>
    </row>
    <row r="381" spans="1:6" x14ac:dyDescent="0.3">
      <c r="A381" s="17" t="s">
        <v>889</v>
      </c>
      <c r="B381" s="17" t="s">
        <v>890</v>
      </c>
      <c r="D381" s="17" t="e">
        <f t="shared" si="15"/>
        <v>#N/A</v>
      </c>
      <c r="F381" s="17" t="str">
        <f t="shared" si="16"/>
        <v>SUD DY100Q4</v>
      </c>
    </row>
    <row r="382" spans="1:6" x14ac:dyDescent="0.3">
      <c r="A382" s="17" t="s">
        <v>890</v>
      </c>
      <c r="B382" s="17" t="s">
        <v>891</v>
      </c>
      <c r="D382" s="17" t="e">
        <f t="shared" si="15"/>
        <v>#N/A</v>
      </c>
      <c r="F382" s="17" t="e">
        <f t="shared" si="16"/>
        <v>#N/A</v>
      </c>
    </row>
    <row r="383" spans="1:6" x14ac:dyDescent="0.3">
      <c r="A383" s="17" t="s">
        <v>891</v>
      </c>
      <c r="B383" s="17" t="s">
        <v>892</v>
      </c>
      <c r="D383" s="17" t="e">
        <f t="shared" si="15"/>
        <v>#N/A</v>
      </c>
      <c r="F383" s="17" t="e">
        <f t="shared" si="16"/>
        <v>#N/A</v>
      </c>
    </row>
    <row r="384" spans="1:6" x14ac:dyDescent="0.3">
      <c r="A384" s="17" t="s">
        <v>892</v>
      </c>
      <c r="B384" s="17" t="s">
        <v>893</v>
      </c>
      <c r="D384" s="17" t="e">
        <f t="shared" si="15"/>
        <v>#N/A</v>
      </c>
      <c r="F384" s="17" t="e">
        <f t="shared" si="16"/>
        <v>#N/A</v>
      </c>
    </row>
    <row r="385" spans="1:6" x14ac:dyDescent="0.3">
      <c r="A385" s="17" t="s">
        <v>893</v>
      </c>
      <c r="B385" s="17" t="s">
        <v>894</v>
      </c>
      <c r="D385" s="17" t="e">
        <f t="shared" si="15"/>
        <v>#N/A</v>
      </c>
      <c r="F385" s="17" t="e">
        <f t="shared" si="16"/>
        <v>#N/A</v>
      </c>
    </row>
    <row r="386" spans="1:6" x14ac:dyDescent="0.3">
      <c r="A386" s="17" t="s">
        <v>894</v>
      </c>
      <c r="B386" s="17" t="s">
        <v>895</v>
      </c>
      <c r="D386" s="17" t="e">
        <f t="shared" si="15"/>
        <v>#N/A</v>
      </c>
      <c r="F386" s="17" t="e">
        <f t="shared" si="16"/>
        <v>#N/A</v>
      </c>
    </row>
    <row r="387" spans="1:6" x14ac:dyDescent="0.3">
      <c r="A387" s="17" t="s">
        <v>895</v>
      </c>
      <c r="B387" s="17" t="s">
        <v>896</v>
      </c>
      <c r="D387" s="17" t="e">
        <f t="shared" ref="D387:D401" si="17">IF(D386="","",VLOOKUP(D386,$A$1:$B$401,2,FALSE))</f>
        <v>#N/A</v>
      </c>
      <c r="F387" s="17" t="e">
        <f t="shared" si="16"/>
        <v>#N/A</v>
      </c>
    </row>
    <row r="388" spans="1:6" x14ac:dyDescent="0.3">
      <c r="A388" s="17" t="s">
        <v>896</v>
      </c>
      <c r="B388" s="17" t="s">
        <v>897</v>
      </c>
      <c r="D388" s="17" t="e">
        <f t="shared" si="17"/>
        <v>#N/A</v>
      </c>
      <c r="F388" s="17" t="e">
        <f t="shared" si="16"/>
        <v>#N/A</v>
      </c>
    </row>
    <row r="389" spans="1:6" x14ac:dyDescent="0.3">
      <c r="A389" s="17" t="s">
        <v>897</v>
      </c>
      <c r="B389" s="17" t="s">
        <v>898</v>
      </c>
      <c r="D389" s="17" t="e">
        <f t="shared" si="17"/>
        <v>#N/A</v>
      </c>
      <c r="F389" s="17" t="e">
        <f t="shared" si="16"/>
        <v>#N/A</v>
      </c>
    </row>
    <row r="390" spans="1:6" x14ac:dyDescent="0.3">
      <c r="A390" s="17" t="s">
        <v>898</v>
      </c>
      <c r="B390" s="17" t="s">
        <v>899</v>
      </c>
      <c r="D390" s="17" t="e">
        <f t="shared" si="17"/>
        <v>#N/A</v>
      </c>
      <c r="F390" s="17" t="e">
        <f t="shared" si="16"/>
        <v>#N/A</v>
      </c>
    </row>
    <row r="391" spans="1:6" x14ac:dyDescent="0.3">
      <c r="A391" s="17" t="s">
        <v>899</v>
      </c>
      <c r="B391" s="17" t="s">
        <v>900</v>
      </c>
      <c r="D391" s="17" t="e">
        <f t="shared" si="17"/>
        <v>#N/A</v>
      </c>
      <c r="F391" s="17" t="e">
        <f t="shared" si="16"/>
        <v>#N/A</v>
      </c>
    </row>
    <row r="392" spans="1:6" x14ac:dyDescent="0.3">
      <c r="A392" s="17" t="s">
        <v>900</v>
      </c>
      <c r="B392" s="17" t="s">
        <v>901</v>
      </c>
      <c r="D392" s="17" t="e">
        <f t="shared" si="17"/>
        <v>#N/A</v>
      </c>
      <c r="F392" s="17" t="e">
        <f t="shared" si="16"/>
        <v>#N/A</v>
      </c>
    </row>
    <row r="393" spans="1:6" x14ac:dyDescent="0.3">
      <c r="A393" s="17" t="s">
        <v>901</v>
      </c>
      <c r="B393" s="17" t="s">
        <v>902</v>
      </c>
      <c r="D393" s="17" t="e">
        <f t="shared" si="17"/>
        <v>#N/A</v>
      </c>
      <c r="F393" s="17" t="e">
        <f t="shared" si="16"/>
        <v>#N/A</v>
      </c>
    </row>
    <row r="394" spans="1:6" x14ac:dyDescent="0.3">
      <c r="A394" s="17" t="s">
        <v>902</v>
      </c>
      <c r="B394" s="17" t="s">
        <v>903</v>
      </c>
      <c r="D394" s="17" t="e">
        <f t="shared" si="17"/>
        <v>#N/A</v>
      </c>
      <c r="F394" s="17" t="e">
        <f t="shared" si="16"/>
        <v>#N/A</v>
      </c>
    </row>
    <row r="395" spans="1:6" x14ac:dyDescent="0.3">
      <c r="A395" s="17" t="s">
        <v>903</v>
      </c>
      <c r="B395" s="17" t="s">
        <v>904</v>
      </c>
      <c r="D395" s="17" t="e">
        <f t="shared" si="17"/>
        <v>#N/A</v>
      </c>
      <c r="F395" s="17" t="e">
        <f t="shared" si="16"/>
        <v>#N/A</v>
      </c>
    </row>
    <row r="396" spans="1:6" x14ac:dyDescent="0.3">
      <c r="A396" s="17" t="s">
        <v>904</v>
      </c>
      <c r="B396" s="17" t="s">
        <v>905</v>
      </c>
      <c r="D396" s="17" t="e">
        <f t="shared" si="17"/>
        <v>#N/A</v>
      </c>
      <c r="F396" s="17" t="e">
        <f t="shared" si="16"/>
        <v>#N/A</v>
      </c>
    </row>
    <row r="397" spans="1:6" x14ac:dyDescent="0.3">
      <c r="A397" s="17" t="s">
        <v>905</v>
      </c>
      <c r="B397" s="17" t="s">
        <v>906</v>
      </c>
      <c r="D397" s="17" t="e">
        <f t="shared" si="17"/>
        <v>#N/A</v>
      </c>
      <c r="F397" s="17" t="e">
        <f t="shared" si="16"/>
        <v>#N/A</v>
      </c>
    </row>
    <row r="398" spans="1:6" x14ac:dyDescent="0.3">
      <c r="A398" s="17" t="s">
        <v>906</v>
      </c>
      <c r="B398" s="17" t="s">
        <v>907</v>
      </c>
      <c r="D398" s="17" t="e">
        <f t="shared" si="17"/>
        <v>#N/A</v>
      </c>
      <c r="F398" s="17" t="e">
        <f t="shared" si="16"/>
        <v>#N/A</v>
      </c>
    </row>
    <row r="399" spans="1:6" x14ac:dyDescent="0.3">
      <c r="A399" s="17" t="s">
        <v>907</v>
      </c>
      <c r="B399" s="17" t="s">
        <v>908</v>
      </c>
      <c r="D399" s="17" t="e">
        <f t="shared" si="17"/>
        <v>#N/A</v>
      </c>
      <c r="F399" s="17" t="e">
        <f t="shared" si="16"/>
        <v>#N/A</v>
      </c>
    </row>
    <row r="400" spans="1:6" x14ac:dyDescent="0.3">
      <c r="A400" s="17" t="s">
        <v>908</v>
      </c>
      <c r="B400" s="17" t="s">
        <v>909</v>
      </c>
      <c r="D400" s="17" t="e">
        <f t="shared" si="17"/>
        <v>#N/A</v>
      </c>
      <c r="F400" s="17" t="e">
        <f t="shared" si="16"/>
        <v>#N/A</v>
      </c>
    </row>
    <row r="401" spans="1:6" x14ac:dyDescent="0.3">
      <c r="A401" s="17" t="s">
        <v>909</v>
      </c>
      <c r="B401" s="20" t="s">
        <v>910</v>
      </c>
      <c r="D401" s="17" t="e">
        <f t="shared" si="17"/>
        <v>#N/A</v>
      </c>
      <c r="F401" s="17" t="e">
        <f t="shared" si="16"/>
        <v>#N/A</v>
      </c>
    </row>
  </sheetData>
  <mergeCells count="155">
    <mergeCell ref="M1:N1"/>
    <mergeCell ref="M7:M12"/>
    <mergeCell ref="N7:N12"/>
    <mergeCell ref="O7:O12"/>
    <mergeCell ref="P7:P12"/>
    <mergeCell ref="Q7:Q12"/>
    <mergeCell ref="R7:R12"/>
    <mergeCell ref="S7:S12"/>
    <mergeCell ref="M13:M18"/>
    <mergeCell ref="N13:N18"/>
    <mergeCell ref="O13:O18"/>
    <mergeCell ref="P13:P18"/>
    <mergeCell ref="Q13:Q18"/>
    <mergeCell ref="R13:R18"/>
    <mergeCell ref="S13:S18"/>
    <mergeCell ref="S19:S24"/>
    <mergeCell ref="M25:M30"/>
    <mergeCell ref="N25:N30"/>
    <mergeCell ref="O25:O30"/>
    <mergeCell ref="P25:P30"/>
    <mergeCell ref="Q25:Q30"/>
    <mergeCell ref="R25:R30"/>
    <mergeCell ref="S25:S30"/>
    <mergeCell ref="M19:M24"/>
    <mergeCell ref="N19:N24"/>
    <mergeCell ref="O19:O24"/>
    <mergeCell ref="P19:P24"/>
    <mergeCell ref="Q19:Q24"/>
    <mergeCell ref="R19:R24"/>
    <mergeCell ref="S31:S36"/>
    <mergeCell ref="M37:M42"/>
    <mergeCell ref="N37:N42"/>
    <mergeCell ref="O37:O42"/>
    <mergeCell ref="P37:P42"/>
    <mergeCell ref="Q37:Q42"/>
    <mergeCell ref="R37:R42"/>
    <mergeCell ref="S37:S42"/>
    <mergeCell ref="M31:M36"/>
    <mergeCell ref="N31:N36"/>
    <mergeCell ref="O31:O36"/>
    <mergeCell ref="P31:P36"/>
    <mergeCell ref="Q31:Q36"/>
    <mergeCell ref="R31:R36"/>
    <mergeCell ref="S43:S48"/>
    <mergeCell ref="M49:M54"/>
    <mergeCell ref="N49:N54"/>
    <mergeCell ref="O49:O54"/>
    <mergeCell ref="P49:P54"/>
    <mergeCell ref="Q49:Q54"/>
    <mergeCell ref="R49:R54"/>
    <mergeCell ref="S49:S54"/>
    <mergeCell ref="M43:M48"/>
    <mergeCell ref="N43:N48"/>
    <mergeCell ref="O43:O48"/>
    <mergeCell ref="P43:P48"/>
    <mergeCell ref="Q43:Q48"/>
    <mergeCell ref="R43:R48"/>
    <mergeCell ref="S55:S60"/>
    <mergeCell ref="M61:M66"/>
    <mergeCell ref="N61:N66"/>
    <mergeCell ref="O61:O66"/>
    <mergeCell ref="P61:P66"/>
    <mergeCell ref="Q61:Q66"/>
    <mergeCell ref="R61:R66"/>
    <mergeCell ref="S61:S66"/>
    <mergeCell ref="M55:M60"/>
    <mergeCell ref="N55:N60"/>
    <mergeCell ref="O55:O60"/>
    <mergeCell ref="P55:P60"/>
    <mergeCell ref="Q55:Q60"/>
    <mergeCell ref="R55:R60"/>
    <mergeCell ref="S67:S72"/>
    <mergeCell ref="M73:M78"/>
    <mergeCell ref="N73:N78"/>
    <mergeCell ref="O73:O78"/>
    <mergeCell ref="P73:P78"/>
    <mergeCell ref="Q73:Q78"/>
    <mergeCell ref="R73:R78"/>
    <mergeCell ref="S73:S78"/>
    <mergeCell ref="M67:M72"/>
    <mergeCell ref="N67:N72"/>
    <mergeCell ref="O67:O72"/>
    <mergeCell ref="P67:P72"/>
    <mergeCell ref="Q67:Q72"/>
    <mergeCell ref="R67:R72"/>
    <mergeCell ref="S79:S84"/>
    <mergeCell ref="M85:M90"/>
    <mergeCell ref="N85:N90"/>
    <mergeCell ref="O85:O90"/>
    <mergeCell ref="P85:P90"/>
    <mergeCell ref="Q85:Q90"/>
    <mergeCell ref="R85:R90"/>
    <mergeCell ref="S85:S90"/>
    <mergeCell ref="M79:M84"/>
    <mergeCell ref="N79:N84"/>
    <mergeCell ref="O79:O84"/>
    <mergeCell ref="P79:P84"/>
    <mergeCell ref="Q79:Q84"/>
    <mergeCell ref="R79:R84"/>
    <mergeCell ref="S91:S96"/>
    <mergeCell ref="M97:M102"/>
    <mergeCell ref="N97:N102"/>
    <mergeCell ref="O97:O102"/>
    <mergeCell ref="P97:P102"/>
    <mergeCell ref="Q97:Q102"/>
    <mergeCell ref="R97:R102"/>
    <mergeCell ref="S97:S102"/>
    <mergeCell ref="M91:M96"/>
    <mergeCell ref="N91:N96"/>
    <mergeCell ref="O91:O96"/>
    <mergeCell ref="P91:P96"/>
    <mergeCell ref="Q91:Q96"/>
    <mergeCell ref="R91:R96"/>
    <mergeCell ref="S103:S108"/>
    <mergeCell ref="M109:M114"/>
    <mergeCell ref="N109:N114"/>
    <mergeCell ref="O109:O114"/>
    <mergeCell ref="P109:P114"/>
    <mergeCell ref="Q109:Q114"/>
    <mergeCell ref="R109:R114"/>
    <mergeCell ref="S109:S114"/>
    <mergeCell ref="M103:M108"/>
    <mergeCell ref="N103:N108"/>
    <mergeCell ref="O103:O108"/>
    <mergeCell ref="P103:P108"/>
    <mergeCell ref="Q103:Q108"/>
    <mergeCell ref="R103:R108"/>
    <mergeCell ref="S115:S120"/>
    <mergeCell ref="M121:M126"/>
    <mergeCell ref="N121:N126"/>
    <mergeCell ref="O121:O126"/>
    <mergeCell ref="P121:P126"/>
    <mergeCell ref="Q121:Q126"/>
    <mergeCell ref="R121:R126"/>
    <mergeCell ref="S121:S126"/>
    <mergeCell ref="M115:M120"/>
    <mergeCell ref="N115:N120"/>
    <mergeCell ref="O115:O120"/>
    <mergeCell ref="P115:P120"/>
    <mergeCell ref="Q115:Q120"/>
    <mergeCell ref="R115:R120"/>
    <mergeCell ref="S127:S132"/>
    <mergeCell ref="M133:M138"/>
    <mergeCell ref="N133:N138"/>
    <mergeCell ref="O133:O138"/>
    <mergeCell ref="P133:P138"/>
    <mergeCell ref="Q133:Q138"/>
    <mergeCell ref="R133:R138"/>
    <mergeCell ref="S133:S138"/>
    <mergeCell ref="M127:M132"/>
    <mergeCell ref="N127:N132"/>
    <mergeCell ref="O127:O132"/>
    <mergeCell ref="P127:P132"/>
    <mergeCell ref="Q127:Q132"/>
    <mergeCell ref="R127:R132"/>
  </mergeCells>
  <phoneticPr fontId="46" type="noConversion"/>
  <pageMargins left="0.7" right="0.7" top="0.75" bottom="0.75" header="0.3" footer="0.3"/>
  <pageSetup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F7BE-51CF-457F-A138-69C320BC811F}">
  <dimension ref="A1:AE401"/>
  <sheetViews>
    <sheetView topLeftCell="T1" zoomScale="80" zoomScaleNormal="80" workbookViewId="0">
      <selection activeCell="T1" sqref="T1"/>
    </sheetView>
  </sheetViews>
  <sheetFormatPr defaultColWidth="9.44140625" defaultRowHeight="14.4" x14ac:dyDescent="0.3"/>
  <cols>
    <col min="1" max="1" width="11.44140625" style="17" customWidth="1"/>
    <col min="2" max="2" width="14.44140625" style="17" customWidth="1"/>
    <col min="3" max="3" width="18.5546875" style="17" customWidth="1"/>
    <col min="4" max="6" width="20.44140625" style="17" customWidth="1"/>
    <col min="7" max="7" width="24.5546875" style="17" customWidth="1"/>
    <col min="8" max="8" width="10.5546875" style="17" customWidth="1"/>
    <col min="9" max="10" width="17" style="17" customWidth="1"/>
    <col min="13" max="13" width="22" customWidth="1"/>
    <col min="14" max="14" width="23.5546875" customWidth="1"/>
    <col min="15" max="15" width="25.44140625" customWidth="1"/>
    <col min="16" max="16" width="8.5546875" customWidth="1"/>
    <col min="17" max="17" width="9.5546875" customWidth="1"/>
    <col min="18" max="18" width="13.21875" customWidth="1"/>
    <col min="19" max="19" width="9.44140625" customWidth="1"/>
    <col min="20" max="20" width="12.44140625" customWidth="1"/>
    <col min="21" max="21" width="50" customWidth="1"/>
    <col min="22" max="22" width="18.44140625" customWidth="1"/>
    <col min="23" max="23" width="18.5546875" customWidth="1"/>
    <col min="24" max="24" width="61.77734375" customWidth="1"/>
  </cols>
  <sheetData>
    <row r="1" spans="1:31" ht="28.5" customHeight="1" x14ac:dyDescent="0.3">
      <c r="A1" s="16" t="s">
        <v>911</v>
      </c>
      <c r="B1" s="16" t="s">
        <v>912</v>
      </c>
      <c r="C1" s="16" t="s">
        <v>490</v>
      </c>
      <c r="D1" s="16" t="s">
        <v>491</v>
      </c>
      <c r="E1" s="16" t="s">
        <v>913</v>
      </c>
      <c r="F1" s="16" t="s">
        <v>491</v>
      </c>
      <c r="G1" s="17" t="s">
        <v>493</v>
      </c>
      <c r="H1" s="16" t="s">
        <v>494</v>
      </c>
      <c r="I1" s="16" t="s">
        <v>495</v>
      </c>
      <c r="J1" s="210" t="s">
        <v>496</v>
      </c>
      <c r="M1" s="379" t="s">
        <v>497</v>
      </c>
      <c r="N1" s="379"/>
      <c r="O1" s="14"/>
      <c r="P1" s="14" t="s">
        <v>298</v>
      </c>
      <c r="Q1" s="14"/>
      <c r="R1" s="14"/>
      <c r="S1" s="14"/>
      <c r="T1" s="14"/>
      <c r="U1" s="208"/>
      <c r="V1" s="18" t="s">
        <v>498</v>
      </c>
      <c r="W1" s="18" t="s">
        <v>498</v>
      </c>
    </row>
    <row r="2" spans="1:31" ht="59.4" x14ac:dyDescent="0.3">
      <c r="A2" s="17" t="s">
        <v>914</v>
      </c>
      <c r="B2" s="17" t="s">
        <v>915</v>
      </c>
      <c r="C2" s="19" t="str">
        <f>'SUD SMI-SED reporting schedule'!D32</f>
        <v>DY27Q1</v>
      </c>
      <c r="D2" s="19" t="str">
        <f>IF(C2="","",C2)</f>
        <v>DY27Q1</v>
      </c>
      <c r="E2" s="19" t="str">
        <f>'SUD SMI-SED reporting schedule'!F32</f>
        <v>SMI/SED DY1Q1</v>
      </c>
      <c r="F2" s="19" t="str">
        <f>IF(E2="","",E2)</f>
        <v>SMI/SED DY1Q1</v>
      </c>
      <c r="G2" s="19">
        <f>FLOOR(((YEAR('SUD SMI-SED reporting schedule'!B28)*12+MONTH('SUD SMI-SED reporting schedule'!B28))-(YEAR('SUD SMI-SED reporting schedule'!B17)*12+MONTH('SUD SMI-SED reporting schedule'!B17)))/3,1)+1</f>
        <v>24</v>
      </c>
      <c r="H2" s="19">
        <f>IF(COUNTA(D2)&lt;$G$2,COUNTA(D2),"")</f>
        <v>1</v>
      </c>
      <c r="I2" s="17">
        <f>IF('SUD SMI-SED reporting schedule'!B22="","",(RIGHT('SUD SMI-SED reporting schedule'!B22,4)+0))</f>
        <v>2022</v>
      </c>
      <c r="J2" s="213" t="str">
        <f>IF(X3="","",(LEFT(X3,(FIND("Q",X3,1)-1))))</f>
        <v>SMI/SED DY1</v>
      </c>
      <c r="M2" s="208" t="s">
        <v>501</v>
      </c>
      <c r="N2" s="208" t="s">
        <v>502</v>
      </c>
      <c r="O2" s="208" t="s">
        <v>503</v>
      </c>
      <c r="P2" s="208"/>
      <c r="Q2" s="208"/>
      <c r="R2" s="208"/>
      <c r="S2" s="208"/>
      <c r="T2" s="208"/>
      <c r="U2" s="208" t="s">
        <v>504</v>
      </c>
      <c r="V2" s="208"/>
      <c r="W2" s="208"/>
      <c r="X2" s="223" t="s">
        <v>506</v>
      </c>
    </row>
    <row r="3" spans="1:31" ht="29.25" customHeight="1" x14ac:dyDescent="0.3">
      <c r="A3" s="20" t="s">
        <v>915</v>
      </c>
      <c r="B3" s="20" t="s">
        <v>916</v>
      </c>
      <c r="C3" s="19"/>
      <c r="D3" s="17" t="e">
        <f>IF(D2="","",VLOOKUP(D2,$A$1:$B$401,2,FALSE))</f>
        <v>#N/A</v>
      </c>
      <c r="F3" s="17" t="str">
        <f>IF(F2="","",VLOOKUP(F2,$A$1:$B$401,2,FALSE))</f>
        <v>SMI/SED DY1Q2</v>
      </c>
      <c r="H3" s="19">
        <f>IF(COUNTA($D$2:D3)&lt;=$G$2,COUNTA($D$2:D3),"")</f>
        <v>2</v>
      </c>
      <c r="I3" s="17">
        <f t="shared" ref="I3:I13" si="0">IF(I2="","",I2+1)</f>
        <v>2023</v>
      </c>
      <c r="J3" s="213" t="str">
        <f>IF(J2="","",(RIGHT(J2,LEN(J2)-FIND("Y",J2))))</f>
        <v>1</v>
      </c>
      <c r="M3" s="208"/>
      <c r="N3" s="208"/>
      <c r="O3" s="208"/>
      <c r="P3" s="208"/>
      <c r="Q3" s="208"/>
      <c r="R3" s="208"/>
      <c r="S3" s="208"/>
      <c r="T3" s="208"/>
      <c r="U3" s="18" t="s">
        <v>508</v>
      </c>
      <c r="V3" s="21">
        <f>IF('SUD SMI-SED reporting schedule'!B17="","",'SUD SMI-SED reporting schedule'!B17)</f>
        <v>44562</v>
      </c>
      <c r="W3" s="21"/>
      <c r="X3" t="str">
        <f>IF(ISNUMBER(SEARCH(Y3,'SUD SMI-SED reporting schedule'!B16))=TRUE,'SUD SMI-SED reporting schedule'!B16,CONCATENATE("SMI/SED ",'SUD SMI-SED reporting schedule'!B16))</f>
        <v>SMI/SED DY1Q1</v>
      </c>
      <c r="Y3" t="s">
        <v>917</v>
      </c>
    </row>
    <row r="4" spans="1:31" ht="29.25" customHeight="1" x14ac:dyDescent="0.3">
      <c r="A4" s="20" t="s">
        <v>916</v>
      </c>
      <c r="B4" s="20" t="s">
        <v>918</v>
      </c>
      <c r="C4" s="19"/>
      <c r="D4" s="17" t="e">
        <f t="shared" ref="D4:D67" si="1">IF(D3="","",VLOOKUP(D3,$A$1:$B$401,2,FALSE))</f>
        <v>#N/A</v>
      </c>
      <c r="F4" s="17" t="str">
        <f t="shared" ref="F4:F67" si="2">IF(F3="","",VLOOKUP(F3,$A$1:$B$401,2,FALSE))</f>
        <v>SMI/SED DY1Q3</v>
      </c>
      <c r="H4" s="19">
        <f>IF(COUNTA($D$2:D4)&lt;=$G$2,COUNTA($D$2:D4),"")</f>
        <v>3</v>
      </c>
      <c r="I4" s="17">
        <f t="shared" si="0"/>
        <v>2024</v>
      </c>
      <c r="J4" s="213">
        <f>IF(J3="",0,J3*4-4)</f>
        <v>0</v>
      </c>
      <c r="K4" t="s">
        <v>298</v>
      </c>
      <c r="M4" s="208"/>
      <c r="N4" s="208"/>
      <c r="O4" s="208"/>
      <c r="P4" s="208"/>
      <c r="Q4" s="208"/>
      <c r="R4" s="208"/>
      <c r="S4" s="208"/>
      <c r="T4" s="208"/>
      <c r="U4" s="18" t="s">
        <v>511</v>
      </c>
      <c r="V4" s="21">
        <f>IF(V3="","",EDATE(V3,3))</f>
        <v>44652</v>
      </c>
      <c r="W4" s="21"/>
    </row>
    <row r="5" spans="1:31" ht="29.1" customHeight="1" x14ac:dyDescent="0.3">
      <c r="A5" s="20" t="s">
        <v>918</v>
      </c>
      <c r="B5" s="20" t="s">
        <v>919</v>
      </c>
      <c r="D5" s="17" t="e">
        <f t="shared" si="1"/>
        <v>#N/A</v>
      </c>
      <c r="F5" s="17" t="str">
        <f t="shared" si="2"/>
        <v>SMI/SED DY1Q4</v>
      </c>
      <c r="H5" s="19">
        <f>IF(COUNTA($D$2:D5)&lt;=$G$2,COUNTA($D$2:D5),"")</f>
        <v>4</v>
      </c>
      <c r="I5" s="17">
        <f t="shared" si="0"/>
        <v>2025</v>
      </c>
      <c r="M5" s="208"/>
      <c r="N5" s="208"/>
      <c r="O5" s="208"/>
      <c r="P5" s="208" t="s">
        <v>513</v>
      </c>
      <c r="Q5" s="208" t="s">
        <v>514</v>
      </c>
      <c r="R5" s="208" t="s">
        <v>430</v>
      </c>
      <c r="S5" s="208" t="s">
        <v>515</v>
      </c>
      <c r="T5" s="208" t="s">
        <v>516</v>
      </c>
      <c r="U5" s="15" t="s">
        <v>517</v>
      </c>
      <c r="V5" s="21">
        <f>IF('SUD SMI-SED reporting schedule'!B24="","",'SUD SMI-SED reporting schedule'!B24)</f>
        <v>45108</v>
      </c>
      <c r="W5" s="21"/>
    </row>
    <row r="6" spans="1:31" ht="15.75" customHeight="1" x14ac:dyDescent="0.3">
      <c r="A6" s="20" t="s">
        <v>919</v>
      </c>
      <c r="B6" s="20" t="s">
        <v>920</v>
      </c>
      <c r="D6" s="17" t="e">
        <f t="shared" si="1"/>
        <v>#N/A</v>
      </c>
      <c r="F6" s="17" t="str">
        <f t="shared" si="2"/>
        <v>SMI/SED DY2Q1</v>
      </c>
      <c r="H6" s="19">
        <f>IF(COUNTA($D$2:D6)&lt;=$G$2,COUNTA($D$2:D6),"")</f>
        <v>5</v>
      </c>
      <c r="I6" s="17">
        <f t="shared" si="0"/>
        <v>2026</v>
      </c>
      <c r="M6" s="208"/>
      <c r="N6" s="208"/>
      <c r="O6" s="208"/>
      <c r="P6" s="208"/>
      <c r="Q6" s="208"/>
      <c r="R6" s="208"/>
      <c r="S6" s="208"/>
      <c r="T6" s="208"/>
      <c r="U6" s="15" t="s">
        <v>519</v>
      </c>
      <c r="V6" s="21">
        <f>IF(V3="","",EDATE(V3,9))</f>
        <v>44835</v>
      </c>
      <c r="W6" s="21"/>
    </row>
    <row r="7" spans="1:31" ht="30.75" customHeight="1" thickBot="1" x14ac:dyDescent="0.35">
      <c r="A7" s="20" t="s">
        <v>920</v>
      </c>
      <c r="B7" s="20" t="s">
        <v>921</v>
      </c>
      <c r="D7" s="17" t="e">
        <f t="shared" si="1"/>
        <v>#N/A</v>
      </c>
      <c r="F7" s="17" t="str">
        <f t="shared" si="2"/>
        <v>SMI/SED DY2Q2</v>
      </c>
      <c r="H7" s="19">
        <f>IF(COUNTA($D$2:D7)&lt;=$G$2,COUNTA($D$2:D7),"")</f>
        <v>6</v>
      </c>
      <c r="I7" s="17">
        <f t="shared" si="0"/>
        <v>2027</v>
      </c>
      <c r="M7" s="376">
        <f>'SUD SMI-SED reporting schedule'!B17</f>
        <v>44562</v>
      </c>
      <c r="N7" s="376">
        <f>'SUD SMI-SED reporting schedule'!C32</f>
        <v>44711</v>
      </c>
      <c r="O7" s="376">
        <f>'SUD SMI-SED reporting schedule'!C32</f>
        <v>44711</v>
      </c>
      <c r="P7" s="373">
        <f>COUNT($M$7:M12)</f>
        <v>1</v>
      </c>
      <c r="Q7" s="373"/>
      <c r="R7" s="373">
        <f>P7+$J$4</f>
        <v>1</v>
      </c>
      <c r="S7" s="373" t="str">
        <f>IF($V$5=M7,1,"")</f>
        <v/>
      </c>
      <c r="T7" s="373">
        <f>IF(P7&lt;=$G$2,1,0)</f>
        <v>1</v>
      </c>
      <c r="U7" s="23" t="s">
        <v>427</v>
      </c>
      <c r="V7" s="23" t="str">
        <f>(IF(V$3='SMI reporting logic (NO EDIT)'!$M$7,X$3,""))</f>
        <v>SMI/SED DY1Q1</v>
      </c>
      <c r="W7" s="23" t="str">
        <f>IF($T$7=1,V7,"")</f>
        <v>SMI/SED DY1Q1</v>
      </c>
    </row>
    <row r="8" spans="1:31" ht="16.5" customHeight="1" thickBot="1" x14ac:dyDescent="0.35">
      <c r="A8" s="20" t="s">
        <v>921</v>
      </c>
      <c r="B8" s="20" t="s">
        <v>922</v>
      </c>
      <c r="D8" s="17" t="e">
        <f t="shared" si="1"/>
        <v>#N/A</v>
      </c>
      <c r="F8" s="17" t="str">
        <f t="shared" si="2"/>
        <v>SMI/SED DY2Q3</v>
      </c>
      <c r="H8" s="19">
        <f>IF(COUNTA($D$2:D8)&lt;=$G$2,COUNTA($D$2:D8),"")</f>
        <v>7</v>
      </c>
      <c r="I8" s="17">
        <f t="shared" si="0"/>
        <v>2028</v>
      </c>
      <c r="M8" s="377"/>
      <c r="N8" s="377"/>
      <c r="O8" s="377"/>
      <c r="P8" s="374"/>
      <c r="Q8" s="374"/>
      <c r="R8" s="374"/>
      <c r="S8" s="374"/>
      <c r="T8" s="374"/>
      <c r="U8" s="23" t="s">
        <v>291</v>
      </c>
      <c r="V8" s="23" t="str">
        <f>IF(V$3='SMI reporting logic (NO EDIT)'!$M$7,X$3,"")</f>
        <v>SMI/SED DY1Q1</v>
      </c>
      <c r="W8" s="23" t="str">
        <f>IF($T$7=1,V8,"")</f>
        <v>SMI/SED DY1Q1</v>
      </c>
    </row>
    <row r="9" spans="1:31" ht="15" thickBot="1" x14ac:dyDescent="0.35">
      <c r="A9" s="20" t="s">
        <v>922</v>
      </c>
      <c r="B9" s="20" t="s">
        <v>923</v>
      </c>
      <c r="D9" s="17" t="e">
        <f t="shared" si="1"/>
        <v>#N/A</v>
      </c>
      <c r="F9" s="17" t="str">
        <f t="shared" si="2"/>
        <v>SMI/SED DY2Q4</v>
      </c>
      <c r="H9" s="19">
        <f>IF(COUNTA($D$2:D9)&lt;=$G$2,COUNTA($D$2:D9),"")</f>
        <v>8</v>
      </c>
      <c r="I9" s="17">
        <f t="shared" si="0"/>
        <v>2029</v>
      </c>
      <c r="M9" s="377"/>
      <c r="N9" s="377"/>
      <c r="O9" s="377"/>
      <c r="P9" s="374"/>
      <c r="Q9" s="374"/>
      <c r="R9" s="374"/>
      <c r="S9" s="374"/>
      <c r="T9" s="374"/>
      <c r="U9" s="23" t="s">
        <v>54</v>
      </c>
      <c r="V9" s="23" t="str">
        <f>IF(V$4='SMI reporting logic (NO EDIT)'!$M$7,X$3,"")</f>
        <v/>
      </c>
      <c r="W9" s="23" t="str">
        <f>IF($T$7=1,V9,"")</f>
        <v/>
      </c>
    </row>
    <row r="10" spans="1:31" ht="15" thickBot="1" x14ac:dyDescent="0.35">
      <c r="A10" s="20" t="s">
        <v>923</v>
      </c>
      <c r="B10" s="20" t="s">
        <v>924</v>
      </c>
      <c r="D10" s="17" t="e">
        <f t="shared" si="1"/>
        <v>#N/A</v>
      </c>
      <c r="F10" s="17" t="str">
        <f t="shared" si="2"/>
        <v>SMI/SED DY3Q1</v>
      </c>
      <c r="H10" s="19">
        <f>IF(COUNTA($D$2:D10)&lt;=$G$2,COUNTA($D$2:D10),"")</f>
        <v>9</v>
      </c>
      <c r="I10" s="17">
        <f t="shared" si="0"/>
        <v>2030</v>
      </c>
      <c r="M10" s="377"/>
      <c r="N10" s="377"/>
      <c r="O10" s="377"/>
      <c r="P10" s="374"/>
      <c r="Q10" s="374"/>
      <c r="R10" s="374"/>
      <c r="S10" s="374"/>
      <c r="T10" s="374"/>
      <c r="U10" s="23" t="s">
        <v>430</v>
      </c>
      <c r="V10" s="23"/>
      <c r="W10" s="23">
        <f>IF($T$7=1,V10,"")</f>
        <v>0</v>
      </c>
    </row>
    <row r="11" spans="1:31" ht="15" thickBot="1" x14ac:dyDescent="0.35">
      <c r="A11" s="20" t="s">
        <v>924</v>
      </c>
      <c r="B11" s="20" t="s">
        <v>925</v>
      </c>
      <c r="D11" s="17" t="e">
        <f t="shared" si="1"/>
        <v>#N/A</v>
      </c>
      <c r="F11" s="17" t="str">
        <f t="shared" si="2"/>
        <v>SMI/SED DY3Q2</v>
      </c>
      <c r="H11" s="19">
        <f>IF(COUNTA($D$2:D11)&lt;=$G$2,COUNTA($D$2:D11),"")</f>
        <v>10</v>
      </c>
      <c r="I11" s="17">
        <f t="shared" si="0"/>
        <v>2031</v>
      </c>
      <c r="M11" s="377"/>
      <c r="N11" s="377"/>
      <c r="O11" s="377"/>
      <c r="P11" s="374"/>
      <c r="Q11" s="374"/>
      <c r="R11" s="374"/>
      <c r="S11" s="374"/>
      <c r="T11" s="374"/>
      <c r="U11" s="23" t="s">
        <v>104</v>
      </c>
      <c r="V11" s="23" t="str">
        <f>IF(S7="","",IF(MOD(S7,4)=0, "CY" &amp; (I2-1+S7/4), ""))</f>
        <v/>
      </c>
      <c r="W11" s="23" t="str">
        <f>IF($T$7=1,V11,"")</f>
        <v/>
      </c>
    </row>
    <row r="12" spans="1:31" ht="15" thickBot="1" x14ac:dyDescent="0.35">
      <c r="A12" s="20" t="s">
        <v>925</v>
      </c>
      <c r="B12" s="20" t="s">
        <v>926</v>
      </c>
      <c r="D12" s="17" t="e">
        <f t="shared" si="1"/>
        <v>#N/A</v>
      </c>
      <c r="F12" s="17" t="str">
        <f t="shared" si="2"/>
        <v>SMI/SED DY3Q3</v>
      </c>
      <c r="H12" s="19">
        <f>IF(COUNTA($D$2:D12)&lt;=$G$2,COUNTA($D$2:D12),"")</f>
        <v>11</v>
      </c>
      <c r="I12" s="17">
        <f t="shared" si="0"/>
        <v>2032</v>
      </c>
      <c r="M12" s="378"/>
      <c r="N12" s="378"/>
      <c r="O12" s="378"/>
      <c r="P12" s="375"/>
      <c r="Q12" s="375"/>
      <c r="R12" s="375"/>
      <c r="S12" s="375"/>
      <c r="T12" s="375"/>
      <c r="U12" s="23" t="s">
        <v>71</v>
      </c>
      <c r="V12" s="23"/>
      <c r="W12" s="23"/>
    </row>
    <row r="13" spans="1:31" ht="15" thickBot="1" x14ac:dyDescent="0.35">
      <c r="A13" s="20" t="s">
        <v>926</v>
      </c>
      <c r="B13" s="20" t="s">
        <v>927</v>
      </c>
      <c r="D13" s="17" t="e">
        <f t="shared" si="1"/>
        <v>#N/A</v>
      </c>
      <c r="F13" s="17" t="str">
        <f t="shared" si="2"/>
        <v>SMI/SED DY3Q4</v>
      </c>
      <c r="H13" s="19">
        <f>IF(COUNTA($D$2:D13)&lt;=$G$2,COUNTA($D$2:D13),"")</f>
        <v>12</v>
      </c>
      <c r="I13" s="17">
        <f t="shared" si="0"/>
        <v>2033</v>
      </c>
      <c r="M13" s="376">
        <f>EDATE(M7,3)</f>
        <v>44652</v>
      </c>
      <c r="N13" s="376">
        <f>IF(N7="","",(EDATE(N7,3)))</f>
        <v>44803</v>
      </c>
      <c r="O13" s="376">
        <f>IF(O7="","",(EDATE(O7,3)))</f>
        <v>44803</v>
      </c>
      <c r="P13" s="373">
        <f>COUNT($M$7:M18)</f>
        <v>2</v>
      </c>
      <c r="Q13" s="373">
        <f>P7+$J$4</f>
        <v>1</v>
      </c>
      <c r="R13" s="373">
        <f>P13+$J$4</f>
        <v>2</v>
      </c>
      <c r="S13" s="373" t="str">
        <f>IF(S7="",IF($V$5=M13,1,""),S7+1)</f>
        <v/>
      </c>
      <c r="T13" s="373">
        <f>IF(P13&lt;=$G$2,1,0)</f>
        <v>1</v>
      </c>
      <c r="U13" s="23" t="s">
        <v>427</v>
      </c>
      <c r="V13" s="23" t="str">
        <f>IF(V7="",IF(V$3='SMI reporting logic (NO EDIT)'!$M$13,X$3,""),VLOOKUP(V7,$A$1:$B$401,2,FALSE))</f>
        <v>SMI/SED DY1Q2</v>
      </c>
      <c r="W13" s="23" t="str">
        <f t="shared" ref="W13:W18" si="3">IF($T$13=1,V13,"")</f>
        <v>SMI/SED DY1Q2</v>
      </c>
    </row>
    <row r="14" spans="1:31" ht="15" thickBot="1" x14ac:dyDescent="0.35">
      <c r="A14" s="20" t="s">
        <v>927</v>
      </c>
      <c r="B14" s="20" t="s">
        <v>928</v>
      </c>
      <c r="D14" s="17" t="e">
        <f t="shared" si="1"/>
        <v>#N/A</v>
      </c>
      <c r="F14" s="17" t="str">
        <f t="shared" si="2"/>
        <v>SMI/SED DY4Q1</v>
      </c>
      <c r="H14" s="19">
        <f>IF(COUNTA($D$2:D14)&lt;=$G$2,COUNTA($D$2:D14),"")</f>
        <v>13</v>
      </c>
      <c r="M14" s="377"/>
      <c r="N14" s="377"/>
      <c r="O14" s="377"/>
      <c r="P14" s="374"/>
      <c r="Q14" s="374"/>
      <c r="R14" s="374"/>
      <c r="S14" s="374"/>
      <c r="T14" s="374"/>
      <c r="U14" s="23" t="s">
        <v>291</v>
      </c>
      <c r="V14" s="23" t="str">
        <f>IF(V8="",IF(V$3='SMI reporting logic (NO EDIT)'!$M$13,X$3,""),VLOOKUP(V8,$A$1:$B$401,2,FALSE))</f>
        <v>SMI/SED DY1Q2</v>
      </c>
      <c r="W14" s="23" t="str">
        <f t="shared" si="3"/>
        <v>SMI/SED DY1Q2</v>
      </c>
    </row>
    <row r="15" spans="1:31" ht="15" thickBot="1" x14ac:dyDescent="0.35">
      <c r="A15" s="20" t="s">
        <v>928</v>
      </c>
      <c r="B15" s="20" t="s">
        <v>929</v>
      </c>
      <c r="D15" s="17" t="e">
        <f t="shared" si="1"/>
        <v>#N/A</v>
      </c>
      <c r="F15" s="17" t="str">
        <f t="shared" si="2"/>
        <v>SMI/SED DY4Q2</v>
      </c>
      <c r="H15" s="19">
        <f>IF(COUNTA($D$2:D15)&lt;=$G$2,COUNTA($D$2:D15),"")</f>
        <v>14</v>
      </c>
      <c r="M15" s="377"/>
      <c r="N15" s="377"/>
      <c r="O15" s="377"/>
      <c r="P15" s="374"/>
      <c r="Q15" s="374"/>
      <c r="R15" s="374"/>
      <c r="S15" s="374"/>
      <c r="T15" s="374"/>
      <c r="U15" s="23" t="s">
        <v>54</v>
      </c>
      <c r="V15" s="23" t="str">
        <f>IF(V9="",IF(V$4='SMI reporting logic (NO EDIT)'!$M$13,X$3,""),VLOOKUP(V9,$A$1:$B$401,2,FALSE))</f>
        <v>SMI/SED DY1Q1</v>
      </c>
      <c r="W15" s="23" t="str">
        <f t="shared" si="3"/>
        <v>SMI/SED DY1Q1</v>
      </c>
    </row>
    <row r="16" spans="1:31" ht="15" thickBot="1" x14ac:dyDescent="0.35">
      <c r="A16" s="20" t="s">
        <v>929</v>
      </c>
      <c r="B16" s="20" t="s">
        <v>930</v>
      </c>
      <c r="D16" s="17" t="e">
        <f t="shared" si="1"/>
        <v>#N/A</v>
      </c>
      <c r="F16" s="17" t="str">
        <f t="shared" si="2"/>
        <v>SMI/SED DY4Q3</v>
      </c>
      <c r="H16" s="19">
        <f>IF(COUNTA($D$2:D16)&lt;=$G$2,COUNTA($D$2:D16),"")</f>
        <v>15</v>
      </c>
      <c r="M16" s="377"/>
      <c r="N16" s="377"/>
      <c r="O16" s="377"/>
      <c r="P16" s="374"/>
      <c r="Q16" s="374"/>
      <c r="R16" s="374"/>
      <c r="S16" s="374"/>
      <c r="T16" s="374"/>
      <c r="U16" s="23" t="s">
        <v>430</v>
      </c>
      <c r="V16" s="23" t="str">
        <f>IF(MOD(R13,4)=0, "AA" &amp; R13/4, "")</f>
        <v/>
      </c>
      <c r="W16" s="23" t="str">
        <f t="shared" si="3"/>
        <v/>
      </c>
      <c r="AE16" t="s">
        <v>298</v>
      </c>
    </row>
    <row r="17" spans="1:26" ht="15" thickBot="1" x14ac:dyDescent="0.35">
      <c r="A17" s="20" t="s">
        <v>930</v>
      </c>
      <c r="B17" s="20" t="s">
        <v>931</v>
      </c>
      <c r="D17" s="17" t="e">
        <f t="shared" si="1"/>
        <v>#N/A</v>
      </c>
      <c r="F17" s="17" t="str">
        <f t="shared" si="2"/>
        <v>SMI/SED DY4Q4</v>
      </c>
      <c r="H17" s="19">
        <f>IF(COUNTA($D$2:D17)&lt;=$G$2,COUNTA($D$2:D17),"")</f>
        <v>16</v>
      </c>
      <c r="M17" s="377"/>
      <c r="N17" s="377"/>
      <c r="O17" s="377"/>
      <c r="P17" s="374"/>
      <c r="Q17" s="374"/>
      <c r="R17" s="374"/>
      <c r="S17" s="374"/>
      <c r="T17" s="374"/>
      <c r="U17" s="23" t="s">
        <v>104</v>
      </c>
      <c r="V17" s="23" t="str">
        <f>IF(S13="","",IF(MOD(S13,4)=0, "CY" &amp; ($I$2-1+S13/4), ""))</f>
        <v/>
      </c>
      <c r="W17" s="23" t="str">
        <f t="shared" si="3"/>
        <v/>
      </c>
    </row>
    <row r="18" spans="1:26" ht="22.5" customHeight="1" thickBot="1" x14ac:dyDescent="0.35">
      <c r="A18" s="20" t="s">
        <v>931</v>
      </c>
      <c r="B18" s="20" t="s">
        <v>932</v>
      </c>
      <c r="D18" s="17" t="e">
        <f t="shared" si="1"/>
        <v>#N/A</v>
      </c>
      <c r="F18" s="17" t="str">
        <f t="shared" si="2"/>
        <v>SMI/SED DY5Q1</v>
      </c>
      <c r="H18" s="19">
        <f>IF(COUNTA($D$2:D18)&lt;=$G$2,COUNTA($D$2:D18),"")</f>
        <v>17</v>
      </c>
      <c r="I18" s="19"/>
      <c r="J18" s="19"/>
      <c r="M18" s="378"/>
      <c r="N18" s="378"/>
      <c r="O18" s="378"/>
      <c r="P18" s="375"/>
      <c r="Q18" s="375"/>
      <c r="R18" s="375"/>
      <c r="S18" s="375"/>
      <c r="T18" s="375"/>
      <c r="U18" s="23" t="s">
        <v>71</v>
      </c>
      <c r="V18" s="23" t="str">
        <f>IF(MOD(Q13,4)=0, "DY" &amp; Q13/4, "")</f>
        <v/>
      </c>
      <c r="W18" s="23" t="str">
        <f t="shared" si="3"/>
        <v/>
      </c>
    </row>
    <row r="19" spans="1:26" ht="30.75" customHeight="1" thickBot="1" x14ac:dyDescent="0.35">
      <c r="A19" s="20" t="s">
        <v>932</v>
      </c>
      <c r="B19" s="20" t="s">
        <v>933</v>
      </c>
      <c r="D19" s="17" t="e">
        <f t="shared" si="1"/>
        <v>#N/A</v>
      </c>
      <c r="F19" s="17" t="str">
        <f t="shared" si="2"/>
        <v>SMI/SED DY5Q2</v>
      </c>
      <c r="H19" s="19">
        <f>IF(COUNTA($D$2:D19)&lt;=$G$2,COUNTA($D$2:D19),"")</f>
        <v>18</v>
      </c>
      <c r="I19" s="19"/>
      <c r="J19" s="19"/>
      <c r="M19" s="376">
        <f>EDATE(M13,3)</f>
        <v>44743</v>
      </c>
      <c r="N19" s="376">
        <f>IF(N13="","",(EDATE(N13,3)))</f>
        <v>44895</v>
      </c>
      <c r="O19" s="376">
        <f>IF(O13="","",(EDATE(O13,3)))</f>
        <v>44895</v>
      </c>
      <c r="P19" s="373">
        <f>COUNT($M$7:M24)</f>
        <v>3</v>
      </c>
      <c r="Q19" s="373">
        <f>P13+$J$4</f>
        <v>2</v>
      </c>
      <c r="R19" s="373">
        <f t="shared" ref="R19" si="4">P19+$J$4</f>
        <v>3</v>
      </c>
      <c r="S19" s="373" t="str">
        <f>IF(S13="",IF($V$5=M19,4,""),S13+1)</f>
        <v/>
      </c>
      <c r="T19" s="373">
        <f>IF(P19&lt;=$G$2,1,0)</f>
        <v>1</v>
      </c>
      <c r="U19" s="23" t="s">
        <v>427</v>
      </c>
      <c r="V19" s="23" t="str">
        <f>IF(V13="",IF(V$3='SMI reporting logic (NO EDIT)'!$M$13,X$3,""),VLOOKUP(V13,$A$1:$B$401,2,FALSE))</f>
        <v>SMI/SED DY1Q3</v>
      </c>
      <c r="W19" s="23" t="str">
        <f t="shared" ref="W19:W24" si="5">IF($T$19=1,V19,"")</f>
        <v>SMI/SED DY1Q3</v>
      </c>
      <c r="Z19" t="s">
        <v>298</v>
      </c>
    </row>
    <row r="20" spans="1:26" ht="22.5" customHeight="1" thickBot="1" x14ac:dyDescent="0.35">
      <c r="A20" s="20" t="s">
        <v>933</v>
      </c>
      <c r="B20" s="20" t="s">
        <v>462</v>
      </c>
      <c r="D20" s="17" t="e">
        <f t="shared" si="1"/>
        <v>#N/A</v>
      </c>
      <c r="F20" s="17" t="str">
        <f t="shared" si="2"/>
        <v>SMI/SED DY5Q3</v>
      </c>
      <c r="H20" s="19">
        <f>IF(COUNTA($D$2:D20)&lt;=$G$2,COUNTA($D$2:D20),"")</f>
        <v>19</v>
      </c>
      <c r="I20" s="19"/>
      <c r="J20" s="19"/>
      <c r="M20" s="377"/>
      <c r="N20" s="377"/>
      <c r="O20" s="377"/>
      <c r="P20" s="374"/>
      <c r="Q20" s="374"/>
      <c r="R20" s="374"/>
      <c r="S20" s="374"/>
      <c r="T20" s="374"/>
      <c r="U20" s="23" t="s">
        <v>291</v>
      </c>
      <c r="V20" s="23" t="str">
        <f>IF(V14="",IF(V$3='SMI reporting logic (NO EDIT)'!$M$13,X$3,""),VLOOKUP(V14,$A$1:$B$401,2,FALSE))</f>
        <v>SMI/SED DY1Q3</v>
      </c>
      <c r="W20" s="23" t="str">
        <f t="shared" si="5"/>
        <v>SMI/SED DY1Q3</v>
      </c>
    </row>
    <row r="21" spans="1:26" ht="22.5" customHeight="1" thickBot="1" x14ac:dyDescent="0.35">
      <c r="A21" s="20" t="s">
        <v>462</v>
      </c>
      <c r="B21" s="20" t="s">
        <v>460</v>
      </c>
      <c r="D21" s="17" t="e">
        <f t="shared" si="1"/>
        <v>#N/A</v>
      </c>
      <c r="F21" s="17" t="str">
        <f t="shared" si="2"/>
        <v>SMI/SED DY5Q4</v>
      </c>
      <c r="H21" s="19">
        <f>IF(COUNTA($D$2:D21)&lt;=$G$2,COUNTA($D$2:D21),"")</f>
        <v>20</v>
      </c>
      <c r="I21" s="19"/>
      <c r="J21" s="19"/>
      <c r="M21" s="377"/>
      <c r="N21" s="377"/>
      <c r="O21" s="377"/>
      <c r="P21" s="374"/>
      <c r="Q21" s="374"/>
      <c r="R21" s="374"/>
      <c r="S21" s="374"/>
      <c r="T21" s="374"/>
      <c r="U21" s="23" t="s">
        <v>54</v>
      </c>
      <c r="V21" s="23" t="str">
        <f>IF(V15="",IF(V$4='SMI reporting logic (NO EDIT)'!$M$13,X$3,""),VLOOKUP(V15,$A$1:$B$401,2,FALSE))</f>
        <v>SMI/SED DY1Q2</v>
      </c>
      <c r="W21" s="23" t="str">
        <f t="shared" si="5"/>
        <v>SMI/SED DY1Q2</v>
      </c>
    </row>
    <row r="22" spans="1:26" ht="22.5" customHeight="1" thickBot="1" x14ac:dyDescent="0.35">
      <c r="A22" s="20" t="s">
        <v>460</v>
      </c>
      <c r="B22" s="20" t="s">
        <v>469</v>
      </c>
      <c r="D22" s="17" t="e">
        <f t="shared" si="1"/>
        <v>#N/A</v>
      </c>
      <c r="F22" s="17" t="str">
        <f t="shared" si="2"/>
        <v>SMI/SED DY6Q1</v>
      </c>
      <c r="H22" s="19">
        <f>IF(COUNTA($D$2:D22)&lt;=$G$2,COUNTA($D$2:D22),"")</f>
        <v>21</v>
      </c>
      <c r="I22" s="19"/>
      <c r="J22" s="19"/>
      <c r="M22" s="377"/>
      <c r="N22" s="377"/>
      <c r="O22" s="377"/>
      <c r="P22" s="374"/>
      <c r="Q22" s="374"/>
      <c r="R22" s="374"/>
      <c r="S22" s="374"/>
      <c r="T22" s="374"/>
      <c r="U22" s="23" t="s">
        <v>430</v>
      </c>
      <c r="V22" s="23" t="str">
        <f>IF(MOD(R19,4)=0, "AA" &amp; R19/4, "")</f>
        <v/>
      </c>
      <c r="W22" s="23" t="str">
        <f t="shared" si="5"/>
        <v/>
      </c>
    </row>
    <row r="23" spans="1:26" ht="30.75" customHeight="1" thickBot="1" x14ac:dyDescent="0.35">
      <c r="A23" s="20" t="s">
        <v>469</v>
      </c>
      <c r="B23" s="20" t="s">
        <v>474</v>
      </c>
      <c r="D23" s="17" t="e">
        <f t="shared" si="1"/>
        <v>#N/A</v>
      </c>
      <c r="F23" s="17" t="str">
        <f t="shared" si="2"/>
        <v>SMI/SED DY6Q2</v>
      </c>
      <c r="H23" s="19">
        <f>IF(COUNTA($D$2:D23)&lt;=$G$2,COUNTA($D$2:D23),"")</f>
        <v>22</v>
      </c>
      <c r="I23" s="19"/>
      <c r="J23" s="19"/>
      <c r="M23" s="377"/>
      <c r="N23" s="377"/>
      <c r="O23" s="377"/>
      <c r="P23" s="374"/>
      <c r="Q23" s="374"/>
      <c r="R23" s="374"/>
      <c r="S23" s="374"/>
      <c r="T23" s="374"/>
      <c r="U23" s="23" t="s">
        <v>104</v>
      </c>
      <c r="V23" s="23" t="str">
        <f>IF(S19="","",IF(MOD(S19,4)=0, "CY" &amp; ($I$2-1+S19/4), ""))</f>
        <v/>
      </c>
      <c r="W23" s="23" t="str">
        <f t="shared" si="5"/>
        <v/>
      </c>
    </row>
    <row r="24" spans="1:26" ht="22.5" customHeight="1" thickBot="1" x14ac:dyDescent="0.35">
      <c r="A24" s="20" t="s">
        <v>474</v>
      </c>
      <c r="B24" s="20" t="s">
        <v>479</v>
      </c>
      <c r="D24" s="17" t="e">
        <f t="shared" si="1"/>
        <v>#N/A</v>
      </c>
      <c r="F24" s="17" t="str">
        <f t="shared" si="2"/>
        <v>SMI/SED DY6Q3</v>
      </c>
      <c r="H24" s="19">
        <f>IF(COUNTA($D$2:D24)&lt;=$G$2,COUNTA($D$2:D24),"")</f>
        <v>23</v>
      </c>
      <c r="I24" s="19"/>
      <c r="J24" s="19"/>
      <c r="M24" s="378"/>
      <c r="N24" s="378"/>
      <c r="O24" s="378"/>
      <c r="P24" s="375"/>
      <c r="Q24" s="375"/>
      <c r="R24" s="375"/>
      <c r="S24" s="375"/>
      <c r="T24" s="375"/>
      <c r="U24" s="23" t="s">
        <v>71</v>
      </c>
      <c r="V24" s="23" t="str">
        <f>IF(MOD(Q19,4)=0, "DY" &amp; Q19/4, "")</f>
        <v/>
      </c>
      <c r="W24" s="23" t="str">
        <f t="shared" si="5"/>
        <v/>
      </c>
    </row>
    <row r="25" spans="1:26" ht="22.5" customHeight="1" thickBot="1" x14ac:dyDescent="0.35">
      <c r="A25" s="20" t="s">
        <v>479</v>
      </c>
      <c r="B25" s="20" t="s">
        <v>934</v>
      </c>
      <c r="D25" s="17" t="e">
        <f t="shared" si="1"/>
        <v>#N/A</v>
      </c>
      <c r="F25" s="17" t="str">
        <f t="shared" si="2"/>
        <v>SMI/SED DY6Q4</v>
      </c>
      <c r="H25" s="19">
        <f>IF(COUNTA($D$2:D25)&lt;=$G$2,COUNTA($D$2:D25),"")</f>
        <v>24</v>
      </c>
      <c r="I25" s="19"/>
      <c r="J25" s="19"/>
      <c r="M25" s="376">
        <f>EDATE(M19,3)</f>
        <v>44835</v>
      </c>
      <c r="N25" s="376">
        <f>IF(N19="","",(EDATE(N19,3)))</f>
        <v>44985</v>
      </c>
      <c r="O25" s="376">
        <f>IF(O19="","",(EDATE(O19,3)))</f>
        <v>44985</v>
      </c>
      <c r="P25" s="373">
        <f>COUNT($M$7:M30)</f>
        <v>4</v>
      </c>
      <c r="Q25" s="373">
        <f>P19+$J$4</f>
        <v>3</v>
      </c>
      <c r="R25" s="373">
        <f t="shared" ref="R25" si="6">P25+$J$4</f>
        <v>4</v>
      </c>
      <c r="S25" s="373" t="str">
        <f>IF(S19="",IF($V$5=M25,4,""),S19+1)</f>
        <v/>
      </c>
      <c r="T25" s="373">
        <f>IF(P25&lt;=$G$2,1,0)</f>
        <v>1</v>
      </c>
      <c r="U25" s="23" t="s">
        <v>427</v>
      </c>
      <c r="V25" s="23" t="str">
        <f>IF(V19="",IF(V$3='SMI reporting logic (NO EDIT)'!$M$13,X$3,""),VLOOKUP(V19,$A$1:$B$401,2,FALSE))</f>
        <v>SMI/SED DY1Q4</v>
      </c>
      <c r="W25" s="23" t="str">
        <f t="shared" ref="W25:W30" si="7">IF($T$25=1,V25,"")</f>
        <v>SMI/SED DY1Q4</v>
      </c>
    </row>
    <row r="26" spans="1:26" ht="22.5" customHeight="1" thickBot="1" x14ac:dyDescent="0.35">
      <c r="A26" s="20" t="s">
        <v>934</v>
      </c>
      <c r="B26" s="20" t="s">
        <v>935</v>
      </c>
      <c r="D26" s="17" t="e">
        <f t="shared" si="1"/>
        <v>#N/A</v>
      </c>
      <c r="F26" s="17" t="str">
        <f t="shared" si="2"/>
        <v>SMI/SED DY7Q1</v>
      </c>
      <c r="H26" s="19" t="str">
        <f>IF(COUNTA($D$2:D26)&lt;=$G$2,COUNTA($D$2:D26),"")</f>
        <v/>
      </c>
      <c r="I26" s="19"/>
      <c r="J26" s="19"/>
      <c r="M26" s="377"/>
      <c r="N26" s="377"/>
      <c r="O26" s="377"/>
      <c r="P26" s="374"/>
      <c r="Q26" s="374"/>
      <c r="R26" s="374"/>
      <c r="S26" s="374"/>
      <c r="T26" s="374"/>
      <c r="U26" s="23" t="s">
        <v>291</v>
      </c>
      <c r="V26" s="23" t="str">
        <f>IF(V20="",IF(V$3='SMI reporting logic (NO EDIT)'!$M$13,X$3,""),VLOOKUP(V20,$A$1:$B$401,2,FALSE))</f>
        <v>SMI/SED DY1Q4</v>
      </c>
      <c r="W26" s="23" t="str">
        <f t="shared" si="7"/>
        <v>SMI/SED DY1Q4</v>
      </c>
    </row>
    <row r="27" spans="1:26" ht="22.5" customHeight="1" thickBot="1" x14ac:dyDescent="0.35">
      <c r="A27" s="20" t="s">
        <v>935</v>
      </c>
      <c r="B27" s="20" t="s">
        <v>936</v>
      </c>
      <c r="D27" s="17" t="e">
        <f t="shared" si="1"/>
        <v>#N/A</v>
      </c>
      <c r="F27" s="17" t="str">
        <f t="shared" si="2"/>
        <v>SMI/SED DY7Q2</v>
      </c>
      <c r="H27" s="19" t="str">
        <f>IF(COUNTA($D$2:D27)&lt;=$G$2,COUNTA($D$2:D27),"")</f>
        <v/>
      </c>
      <c r="I27" s="19"/>
      <c r="J27" s="19"/>
      <c r="M27" s="377"/>
      <c r="N27" s="377"/>
      <c r="O27" s="377"/>
      <c r="P27" s="374"/>
      <c r="Q27" s="374"/>
      <c r="R27" s="374"/>
      <c r="S27" s="374"/>
      <c r="T27" s="374"/>
      <c r="U27" s="23" t="s">
        <v>54</v>
      </c>
      <c r="V27" s="23" t="str">
        <f>IF(V21="",IF(V$4='SMI reporting logic (NO EDIT)'!$M$13,X$3,""),VLOOKUP(V21,$A$1:$B$401,2,FALSE))</f>
        <v>SMI/SED DY1Q3</v>
      </c>
      <c r="W27" s="23" t="str">
        <f t="shared" si="7"/>
        <v>SMI/SED DY1Q3</v>
      </c>
    </row>
    <row r="28" spans="1:26" ht="22.5" customHeight="1" thickBot="1" x14ac:dyDescent="0.35">
      <c r="A28" s="20" t="s">
        <v>936</v>
      </c>
      <c r="B28" s="20" t="s">
        <v>937</v>
      </c>
      <c r="D28" s="17" t="e">
        <f t="shared" si="1"/>
        <v>#N/A</v>
      </c>
      <c r="F28" s="17" t="str">
        <f t="shared" si="2"/>
        <v>SMI/SED DY7Q3</v>
      </c>
      <c r="H28" s="19" t="str">
        <f>IF(COUNTA($D$2:D28)&lt;=$G$2,COUNTA($D$2:D28),"")</f>
        <v/>
      </c>
      <c r="I28" s="19"/>
      <c r="J28" s="19"/>
      <c r="M28" s="377"/>
      <c r="N28" s="377"/>
      <c r="O28" s="377"/>
      <c r="P28" s="374"/>
      <c r="Q28" s="374"/>
      <c r="R28" s="374"/>
      <c r="S28" s="374"/>
      <c r="T28" s="374"/>
      <c r="U28" s="23" t="s">
        <v>430</v>
      </c>
      <c r="V28" s="23" t="str">
        <f>IF(MOD(R25,4)=0, "AA" &amp; R25/4, "")</f>
        <v>AA1</v>
      </c>
      <c r="W28" s="23" t="str">
        <f t="shared" si="7"/>
        <v>AA1</v>
      </c>
    </row>
    <row r="29" spans="1:26" ht="22.5" customHeight="1" thickBot="1" x14ac:dyDescent="0.35">
      <c r="A29" s="20" t="s">
        <v>937</v>
      </c>
      <c r="B29" s="20" t="s">
        <v>938</v>
      </c>
      <c r="D29" s="17" t="e">
        <f t="shared" si="1"/>
        <v>#N/A</v>
      </c>
      <c r="F29" s="17" t="str">
        <f t="shared" si="2"/>
        <v>SMI/SED DY7Q4</v>
      </c>
      <c r="H29" s="19" t="str">
        <f>IF(COUNTA($D$2:D29)&lt;=$G$2,COUNTA($D$2:D29),"")</f>
        <v/>
      </c>
      <c r="I29" s="19"/>
      <c r="J29" s="19"/>
      <c r="M29" s="377"/>
      <c r="N29" s="377"/>
      <c r="O29" s="377"/>
      <c r="P29" s="374"/>
      <c r="Q29" s="374"/>
      <c r="R29" s="374"/>
      <c r="S29" s="374"/>
      <c r="T29" s="374"/>
      <c r="U29" s="23" t="s">
        <v>104</v>
      </c>
      <c r="V29" s="23" t="str">
        <f>IF(S25="","",IF(MOD(S25,4)=0, "CY" &amp; ($I$2-1+S25/4), ""))</f>
        <v/>
      </c>
      <c r="W29" s="23" t="str">
        <f t="shared" si="7"/>
        <v/>
      </c>
    </row>
    <row r="30" spans="1:26" ht="22.5" customHeight="1" thickBot="1" x14ac:dyDescent="0.35">
      <c r="A30" s="20" t="s">
        <v>938</v>
      </c>
      <c r="B30" s="20" t="s">
        <v>939</v>
      </c>
      <c r="D30" s="17" t="e">
        <f t="shared" si="1"/>
        <v>#N/A</v>
      </c>
      <c r="F30" s="17" t="str">
        <f t="shared" si="2"/>
        <v>SMI/SED DY8Q1</v>
      </c>
      <c r="H30" s="19" t="str">
        <f>IF(COUNTA($D$2:D30)&lt;=$G$2,COUNTA($D$2:D30),"")</f>
        <v/>
      </c>
      <c r="I30" s="19"/>
      <c r="J30" s="19"/>
      <c r="M30" s="378"/>
      <c r="N30" s="378"/>
      <c r="O30" s="378"/>
      <c r="P30" s="375"/>
      <c r="Q30" s="375"/>
      <c r="R30" s="375"/>
      <c r="S30" s="375"/>
      <c r="T30" s="375"/>
      <c r="U30" s="23" t="s">
        <v>71</v>
      </c>
      <c r="V30" s="23" t="str">
        <f>IF(MOD(Q25,4)=0, "DY" &amp; Q25/4, "")</f>
        <v/>
      </c>
      <c r="W30" s="23" t="str">
        <f t="shared" si="7"/>
        <v/>
      </c>
      <c r="X30" t="s">
        <v>298</v>
      </c>
    </row>
    <row r="31" spans="1:26" ht="30.75" customHeight="1" thickBot="1" x14ac:dyDescent="0.35">
      <c r="A31" s="20" t="s">
        <v>939</v>
      </c>
      <c r="B31" s="20" t="s">
        <v>940</v>
      </c>
      <c r="D31" s="17" t="e">
        <f t="shared" si="1"/>
        <v>#N/A</v>
      </c>
      <c r="F31" s="17" t="str">
        <f t="shared" si="2"/>
        <v>SMI/SED DY8Q2</v>
      </c>
      <c r="H31" s="19" t="str">
        <f>IF(COUNTA($D$2:D31)&lt;=$G$2,COUNTA($D$2:D31),"")</f>
        <v/>
      </c>
      <c r="I31" s="19"/>
      <c r="J31" s="19"/>
      <c r="M31" s="370">
        <f>EDATE(M25,3)</f>
        <v>44927</v>
      </c>
      <c r="N31" s="370">
        <f>IF(N25="","",(EDATE(N25,3)))</f>
        <v>45074</v>
      </c>
      <c r="O31" s="370">
        <f>IF(O25="","",(EDATE(O25,3)))</f>
        <v>45074</v>
      </c>
      <c r="P31" s="367">
        <f>COUNT($M$7:M36)</f>
        <v>5</v>
      </c>
      <c r="Q31" s="367">
        <f>P25+$J$4</f>
        <v>4</v>
      </c>
      <c r="R31" s="367">
        <f t="shared" ref="R31" si="8">P31+$J$4</f>
        <v>5</v>
      </c>
      <c r="S31" s="367" t="str">
        <f>IF(S25="",IF($V$5=M31,4,""),S25+1)</f>
        <v/>
      </c>
      <c r="T31" s="367">
        <f>IF(P31&lt;=$G$2,1,0)</f>
        <v>1</v>
      </c>
      <c r="U31" s="27" t="s">
        <v>427</v>
      </c>
      <c r="V31" s="27" t="str">
        <f>IF(V25="",IF(V$3='SMI reporting logic (NO EDIT)'!$M$13,X$3,""),VLOOKUP(V25,$A$1:$B$401,2,FALSE))</f>
        <v>SMI/SED DY2Q1</v>
      </c>
      <c r="W31" s="27" t="str">
        <f t="shared" ref="W31:W36" si="9">IF($T$31=1,V31,"")</f>
        <v>SMI/SED DY2Q1</v>
      </c>
    </row>
    <row r="32" spans="1:26" ht="15" thickBot="1" x14ac:dyDescent="0.35">
      <c r="A32" s="20" t="s">
        <v>940</v>
      </c>
      <c r="B32" s="20" t="s">
        <v>941</v>
      </c>
      <c r="D32" s="17" t="e">
        <f t="shared" si="1"/>
        <v>#N/A</v>
      </c>
      <c r="F32" s="17" t="str">
        <f t="shared" si="2"/>
        <v>SMI/SED DY8Q3</v>
      </c>
      <c r="H32" s="19" t="str">
        <f>IF(COUNTA($D$2:D32)&lt;=$G$2,COUNTA($D$2:D32),"")</f>
        <v/>
      </c>
      <c r="I32" s="19"/>
      <c r="J32" s="19"/>
      <c r="M32" s="371"/>
      <c r="N32" s="371"/>
      <c r="O32" s="371"/>
      <c r="P32" s="368"/>
      <c r="Q32" s="368"/>
      <c r="R32" s="368"/>
      <c r="S32" s="368"/>
      <c r="T32" s="368"/>
      <c r="U32" s="27" t="s">
        <v>291</v>
      </c>
      <c r="V32" s="27" t="str">
        <f>IF(V26="",IF(V$3='SMI reporting logic (NO EDIT)'!$M$13,X$3,""),VLOOKUP(V26,$A$1:$B$401,2,FALSE))</f>
        <v>SMI/SED DY2Q1</v>
      </c>
      <c r="W32" s="27" t="str">
        <f t="shared" si="9"/>
        <v>SMI/SED DY2Q1</v>
      </c>
    </row>
    <row r="33" spans="1:25" ht="15" thickBot="1" x14ac:dyDescent="0.35">
      <c r="A33" s="20" t="s">
        <v>941</v>
      </c>
      <c r="B33" s="20" t="s">
        <v>942</v>
      </c>
      <c r="D33" s="17" t="e">
        <f t="shared" si="1"/>
        <v>#N/A</v>
      </c>
      <c r="F33" s="17" t="str">
        <f t="shared" si="2"/>
        <v>SMI/SED DY8Q4</v>
      </c>
      <c r="H33" s="19" t="str">
        <f>IF(COUNTA($D$2:D33)&lt;=$G$2,COUNTA($D$2:D33),"")</f>
        <v/>
      </c>
      <c r="I33" s="19"/>
      <c r="J33" s="19"/>
      <c r="M33" s="371"/>
      <c r="N33" s="371"/>
      <c r="O33" s="371"/>
      <c r="P33" s="368"/>
      <c r="Q33" s="368"/>
      <c r="R33" s="368"/>
      <c r="S33" s="368"/>
      <c r="T33" s="368"/>
      <c r="U33" s="27" t="s">
        <v>54</v>
      </c>
      <c r="V33" s="27" t="str">
        <f>IF(V27="",IF(V$4='SMI reporting logic (NO EDIT)'!$M$13,X$3,""),VLOOKUP(V27,$A$1:$B$401,2,FALSE))</f>
        <v>SMI/SED DY1Q4</v>
      </c>
      <c r="W33" s="27" t="str">
        <f t="shared" si="9"/>
        <v>SMI/SED DY1Q4</v>
      </c>
    </row>
    <row r="34" spans="1:25" ht="15" thickBot="1" x14ac:dyDescent="0.35">
      <c r="A34" s="20" t="s">
        <v>942</v>
      </c>
      <c r="B34" s="20" t="s">
        <v>943</v>
      </c>
      <c r="D34" s="17" t="e">
        <f t="shared" si="1"/>
        <v>#N/A</v>
      </c>
      <c r="F34" s="17" t="str">
        <f t="shared" si="2"/>
        <v>SMI/SED DY9Q1</v>
      </c>
      <c r="H34" s="19" t="str">
        <f>IF(COUNTA($D$2:D34)&lt;=$G$2,COUNTA($D$2:D34),"")</f>
        <v/>
      </c>
      <c r="I34" s="19"/>
      <c r="J34" s="19"/>
      <c r="M34" s="371"/>
      <c r="N34" s="371"/>
      <c r="O34" s="371"/>
      <c r="P34" s="368"/>
      <c r="Q34" s="368"/>
      <c r="R34" s="368"/>
      <c r="S34" s="368"/>
      <c r="T34" s="368"/>
      <c r="U34" s="27" t="s">
        <v>430</v>
      </c>
      <c r="V34" s="27" t="str">
        <f>IF(MOD(R31,4)=0, "AA" &amp; R31/4, "")</f>
        <v/>
      </c>
      <c r="W34" s="27" t="str">
        <f t="shared" si="9"/>
        <v/>
      </c>
      <c r="X34" t="s">
        <v>298</v>
      </c>
    </row>
    <row r="35" spans="1:25" ht="15" thickBot="1" x14ac:dyDescent="0.35">
      <c r="A35" s="20" t="s">
        <v>943</v>
      </c>
      <c r="B35" s="20" t="s">
        <v>944</v>
      </c>
      <c r="D35" s="17" t="e">
        <f t="shared" si="1"/>
        <v>#N/A</v>
      </c>
      <c r="F35" s="17" t="str">
        <f t="shared" si="2"/>
        <v>SMI/SED DY9Q2</v>
      </c>
      <c r="H35" s="19" t="str">
        <f>IF(COUNTA($D$2:D35)&lt;=$G$2,COUNTA($D$2:D35),"")</f>
        <v/>
      </c>
      <c r="I35" s="19"/>
      <c r="J35" s="19"/>
      <c r="M35" s="371"/>
      <c r="N35" s="371"/>
      <c r="O35" s="371"/>
      <c r="P35" s="368"/>
      <c r="Q35" s="368"/>
      <c r="R35" s="368"/>
      <c r="S35" s="368"/>
      <c r="T35" s="368"/>
      <c r="U35" s="27" t="s">
        <v>104</v>
      </c>
      <c r="V35" s="27" t="str">
        <f>IF(S31="","",IF(MOD(S31,4)=0, "CY" &amp; ($I$2-1+S31/4), ""))</f>
        <v/>
      </c>
      <c r="W35" s="27" t="str">
        <f t="shared" si="9"/>
        <v/>
      </c>
      <c r="Y35" t="s">
        <v>298</v>
      </c>
    </row>
    <row r="36" spans="1:25" ht="15" thickBot="1" x14ac:dyDescent="0.35">
      <c r="A36" s="20" t="s">
        <v>944</v>
      </c>
      <c r="B36" s="20" t="s">
        <v>945</v>
      </c>
      <c r="D36" s="17" t="e">
        <f t="shared" si="1"/>
        <v>#N/A</v>
      </c>
      <c r="F36" s="17" t="str">
        <f t="shared" si="2"/>
        <v>SMI/SED DY9Q3</v>
      </c>
      <c r="H36" s="19" t="str">
        <f>IF(COUNTA($D$2:D36)&lt;=$G$2,COUNTA($D$2:D36),"")</f>
        <v/>
      </c>
      <c r="I36" s="19"/>
      <c r="J36" s="19"/>
      <c r="M36" s="372"/>
      <c r="N36" s="372"/>
      <c r="O36" s="372"/>
      <c r="P36" s="369"/>
      <c r="Q36" s="369"/>
      <c r="R36" s="369"/>
      <c r="S36" s="369"/>
      <c r="T36" s="369"/>
      <c r="U36" s="27" t="s">
        <v>71</v>
      </c>
      <c r="V36" s="27" t="str">
        <f>IF(MOD(Q31,4)=0, "DY" &amp; Q31/4, "")</f>
        <v>DY1</v>
      </c>
      <c r="W36" s="27" t="str">
        <f t="shared" si="9"/>
        <v>DY1</v>
      </c>
    </row>
    <row r="37" spans="1:25" ht="30.75" customHeight="1" thickBot="1" x14ac:dyDescent="0.35">
      <c r="A37" s="20" t="s">
        <v>945</v>
      </c>
      <c r="B37" s="20" t="s">
        <v>946</v>
      </c>
      <c r="D37" s="17" t="e">
        <f t="shared" si="1"/>
        <v>#N/A</v>
      </c>
      <c r="F37" s="17" t="str">
        <f t="shared" si="2"/>
        <v>SMI/SED DY9Q4</v>
      </c>
      <c r="H37" s="19" t="str">
        <f>IF(COUNTA($D$2:D37)&lt;=$G$2,COUNTA($D$2:D37),"")</f>
        <v/>
      </c>
      <c r="I37" s="19"/>
      <c r="J37" s="19"/>
      <c r="M37" s="370">
        <f>EDATE(M31,3)</f>
        <v>45017</v>
      </c>
      <c r="N37" s="370">
        <f>IF(N31="","",(EDATE(N31,3)))</f>
        <v>45166</v>
      </c>
      <c r="O37" s="370">
        <f>IF(O31="","",(EDATE(O31,3)))</f>
        <v>45166</v>
      </c>
      <c r="P37" s="367">
        <f>COUNT($M$7:M42)</f>
        <v>6</v>
      </c>
      <c r="Q37" s="367">
        <f>P31+$J$4</f>
        <v>5</v>
      </c>
      <c r="R37" s="367">
        <f t="shared" ref="R37" si="10">P37+$J$4</f>
        <v>6</v>
      </c>
      <c r="S37" s="367" t="str">
        <f>IF(S31="",IF($V$5=M37,4,""),S31+1)</f>
        <v/>
      </c>
      <c r="T37" s="367">
        <f>IF(P37&lt;=$G$2,1,0)</f>
        <v>1</v>
      </c>
      <c r="U37" s="27" t="s">
        <v>427</v>
      </c>
      <c r="V37" s="27" t="str">
        <f>IF(V31="",IF(V$3='SMI reporting logic (NO EDIT)'!$M$13,X$3,""),VLOOKUP(V31,$A$1:$B$401,2,FALSE))</f>
        <v>SMI/SED DY2Q2</v>
      </c>
      <c r="W37" s="27" t="str">
        <f t="shared" ref="W37:W42" si="11">IF($T$37=1,V37,"")</f>
        <v>SMI/SED DY2Q2</v>
      </c>
    </row>
    <row r="38" spans="1:25" ht="15" thickBot="1" x14ac:dyDescent="0.35">
      <c r="A38" s="20" t="s">
        <v>946</v>
      </c>
      <c r="B38" s="20" t="s">
        <v>947</v>
      </c>
      <c r="D38" s="17" t="e">
        <f t="shared" si="1"/>
        <v>#N/A</v>
      </c>
      <c r="F38" s="17" t="str">
        <f t="shared" si="2"/>
        <v>SMI/SED DY10Q1</v>
      </c>
      <c r="H38" s="19" t="str">
        <f>IF(COUNTA($D$2:D38)&lt;=$G$2,COUNTA($D$2:D38),"")</f>
        <v/>
      </c>
      <c r="I38" s="19"/>
      <c r="J38" s="19"/>
      <c r="M38" s="371"/>
      <c r="N38" s="371"/>
      <c r="O38" s="371"/>
      <c r="P38" s="368"/>
      <c r="Q38" s="368"/>
      <c r="R38" s="368"/>
      <c r="S38" s="368"/>
      <c r="T38" s="368"/>
      <c r="U38" s="27" t="s">
        <v>291</v>
      </c>
      <c r="V38" s="27" t="str">
        <f>IF(V32="",IF(V$3='SMI reporting logic (NO EDIT)'!$M$13,X$3,""),VLOOKUP(V32,$A$1:$B$401,2,FALSE))</f>
        <v>SMI/SED DY2Q2</v>
      </c>
      <c r="W38" s="27" t="str">
        <f t="shared" si="11"/>
        <v>SMI/SED DY2Q2</v>
      </c>
    </row>
    <row r="39" spans="1:25" ht="15" thickBot="1" x14ac:dyDescent="0.35">
      <c r="A39" s="20" t="s">
        <v>947</v>
      </c>
      <c r="B39" s="20" t="s">
        <v>948</v>
      </c>
      <c r="D39" s="17" t="e">
        <f t="shared" si="1"/>
        <v>#N/A</v>
      </c>
      <c r="F39" s="17" t="str">
        <f t="shared" si="2"/>
        <v>SMI/SED DY10Q2</v>
      </c>
      <c r="H39" s="19" t="str">
        <f>IF(COUNTA($D$2:D39)&lt;=$G$2,COUNTA($D$2:D39),"")</f>
        <v/>
      </c>
      <c r="I39" s="19"/>
      <c r="J39" s="19"/>
      <c r="M39" s="371"/>
      <c r="N39" s="371"/>
      <c r="O39" s="371"/>
      <c r="P39" s="368"/>
      <c r="Q39" s="368"/>
      <c r="R39" s="368"/>
      <c r="S39" s="368"/>
      <c r="T39" s="368"/>
      <c r="U39" s="27" t="s">
        <v>54</v>
      </c>
      <c r="V39" s="27" t="str">
        <f>IF(V33="",IF(V$4='SMI reporting logic (NO EDIT)'!$M$13,X$3,""),VLOOKUP(V33,$A$1:$B$401,2,FALSE))</f>
        <v>SMI/SED DY2Q1</v>
      </c>
      <c r="W39" s="27" t="str">
        <f t="shared" si="11"/>
        <v>SMI/SED DY2Q1</v>
      </c>
    </row>
    <row r="40" spans="1:25" ht="15" thickBot="1" x14ac:dyDescent="0.35">
      <c r="A40" s="20" t="s">
        <v>948</v>
      </c>
      <c r="B40" s="20" t="s">
        <v>949</v>
      </c>
      <c r="D40" s="17" t="e">
        <f t="shared" si="1"/>
        <v>#N/A</v>
      </c>
      <c r="F40" s="17" t="str">
        <f t="shared" si="2"/>
        <v>SMI/SED DY10Q3</v>
      </c>
      <c r="H40" s="19" t="str">
        <f>IF(COUNTA($D$2:D40)&lt;=$G$2,COUNTA($D$2:D40),"")</f>
        <v/>
      </c>
      <c r="I40" s="19"/>
      <c r="J40" s="19"/>
      <c r="M40" s="371"/>
      <c r="N40" s="371"/>
      <c r="O40" s="371"/>
      <c r="P40" s="368"/>
      <c r="Q40" s="368"/>
      <c r="R40" s="368"/>
      <c r="S40" s="368"/>
      <c r="T40" s="368"/>
      <c r="U40" s="27" t="s">
        <v>430</v>
      </c>
      <c r="V40" s="27" t="str">
        <f>IF(MOD(R37,4)=0, "AA" &amp; R37/4, "")</f>
        <v/>
      </c>
      <c r="W40" s="27" t="str">
        <f t="shared" si="11"/>
        <v/>
      </c>
    </row>
    <row r="41" spans="1:25" ht="15" thickBot="1" x14ac:dyDescent="0.35">
      <c r="A41" s="20" t="s">
        <v>949</v>
      </c>
      <c r="B41" s="20" t="s">
        <v>950</v>
      </c>
      <c r="D41" s="17" t="e">
        <f t="shared" si="1"/>
        <v>#N/A</v>
      </c>
      <c r="F41" s="17" t="str">
        <f t="shared" si="2"/>
        <v>SMI/SED DY10Q4</v>
      </c>
      <c r="H41" s="19" t="str">
        <f>IF(COUNTA($D$2:D41)&lt;=$G$2,COUNTA($D$2:D41),"")</f>
        <v/>
      </c>
      <c r="I41" s="19"/>
      <c r="J41" s="19"/>
      <c r="M41" s="371"/>
      <c r="N41" s="371"/>
      <c r="O41" s="371"/>
      <c r="P41" s="368"/>
      <c r="Q41" s="368"/>
      <c r="R41" s="368"/>
      <c r="S41" s="368"/>
      <c r="T41" s="368"/>
      <c r="U41" s="27" t="s">
        <v>104</v>
      </c>
      <c r="V41" s="27" t="str">
        <f>IF(S37="","",IF(MOD(S37,4)=0, "CY" &amp; ($I$2-1+S37/4), ""))</f>
        <v/>
      </c>
      <c r="W41" s="27" t="str">
        <f t="shared" si="11"/>
        <v/>
      </c>
    </row>
    <row r="42" spans="1:25" ht="15" thickBot="1" x14ac:dyDescent="0.35">
      <c r="A42" s="20" t="s">
        <v>950</v>
      </c>
      <c r="B42" s="20" t="s">
        <v>951</v>
      </c>
      <c r="D42" s="17" t="e">
        <f t="shared" si="1"/>
        <v>#N/A</v>
      </c>
      <c r="F42" s="17" t="str">
        <f t="shared" si="2"/>
        <v>SMI/SED DY11Q1</v>
      </c>
      <c r="H42" s="19" t="str">
        <f>IF(COUNTA($D$2:D42)&lt;=$G$2,COUNTA($D$2:D42),"")</f>
        <v/>
      </c>
      <c r="I42" s="19"/>
      <c r="J42" s="19"/>
      <c r="M42" s="372"/>
      <c r="N42" s="372"/>
      <c r="O42" s="372"/>
      <c r="P42" s="369"/>
      <c r="Q42" s="369"/>
      <c r="R42" s="369"/>
      <c r="S42" s="369"/>
      <c r="T42" s="369"/>
      <c r="U42" s="27" t="s">
        <v>71</v>
      </c>
      <c r="V42" s="27" t="str">
        <f>IF(MOD(Q37,4)=0, "DY" &amp; Q37/4, "")</f>
        <v/>
      </c>
      <c r="W42" s="27" t="str">
        <f t="shared" si="11"/>
        <v/>
      </c>
    </row>
    <row r="43" spans="1:25" ht="30.75" customHeight="1" thickBot="1" x14ac:dyDescent="0.35">
      <c r="A43" s="20" t="s">
        <v>951</v>
      </c>
      <c r="B43" s="20" t="s">
        <v>952</v>
      </c>
      <c r="D43" s="17" t="e">
        <f t="shared" si="1"/>
        <v>#N/A</v>
      </c>
      <c r="F43" s="17" t="str">
        <f t="shared" si="2"/>
        <v>SMI/SED DY11Q2</v>
      </c>
      <c r="H43" s="19" t="str">
        <f>IF(COUNTA($D$2:D43)&lt;=$G$2,COUNTA($D$2:D43),"")</f>
        <v/>
      </c>
      <c r="I43" s="19"/>
      <c r="J43" s="19"/>
      <c r="M43" s="370">
        <f>EDATE(M37,3)</f>
        <v>45108</v>
      </c>
      <c r="N43" s="370">
        <f>IF(N37="","",(EDATE(N37,3)))</f>
        <v>45258</v>
      </c>
      <c r="O43" s="370">
        <f>IF(O37="","",(EDATE(O37,3)))</f>
        <v>45258</v>
      </c>
      <c r="P43" s="367">
        <f>COUNT($M$7:M48)</f>
        <v>7</v>
      </c>
      <c r="Q43" s="367">
        <f>P37+$J$4</f>
        <v>6</v>
      </c>
      <c r="R43" s="367">
        <f t="shared" ref="R43" si="12">P43+$J$4</f>
        <v>7</v>
      </c>
      <c r="S43" s="367">
        <f>IF(S37="",IF($V$5=M43,4,""),S37+1)</f>
        <v>4</v>
      </c>
      <c r="T43" s="367">
        <f>IF(P43&lt;=$G$2,1,0)</f>
        <v>1</v>
      </c>
      <c r="U43" s="27" t="s">
        <v>427</v>
      </c>
      <c r="V43" s="27" t="str">
        <f>IF(V37="",IF(V$3='SMI reporting logic (NO EDIT)'!$M$13,X$3,""),VLOOKUP(V37,$A$1:$B$401,2,FALSE))</f>
        <v>SMI/SED DY2Q3</v>
      </c>
      <c r="W43" s="27" t="str">
        <f t="shared" ref="W43:W48" si="13">IF($T$43=1,V43,"")</f>
        <v>SMI/SED DY2Q3</v>
      </c>
    </row>
    <row r="44" spans="1:25" ht="15" thickBot="1" x14ac:dyDescent="0.35">
      <c r="A44" s="20" t="s">
        <v>952</v>
      </c>
      <c r="B44" s="20" t="s">
        <v>953</v>
      </c>
      <c r="D44" s="17" t="e">
        <f t="shared" si="1"/>
        <v>#N/A</v>
      </c>
      <c r="F44" s="17" t="str">
        <f t="shared" si="2"/>
        <v>SMI/SED DY11Q3</v>
      </c>
      <c r="H44" s="19" t="str">
        <f>IF(COUNTA($D$2:D44)&lt;=$G$2,COUNTA($D$2:D44),"")</f>
        <v/>
      </c>
      <c r="I44" s="19"/>
      <c r="J44" s="19"/>
      <c r="M44" s="371"/>
      <c r="N44" s="371"/>
      <c r="O44" s="371"/>
      <c r="P44" s="368"/>
      <c r="Q44" s="368"/>
      <c r="R44" s="368"/>
      <c r="S44" s="368"/>
      <c r="T44" s="368"/>
      <c r="U44" s="27" t="s">
        <v>291</v>
      </c>
      <c r="V44" s="27" t="str">
        <f>IF(V38="",IF(V$3='SMI reporting logic (NO EDIT)'!$M$13,X$3,""),VLOOKUP(V38,$A$1:$B$401,2,FALSE))</f>
        <v>SMI/SED DY2Q3</v>
      </c>
      <c r="W44" s="27" t="str">
        <f t="shared" si="13"/>
        <v>SMI/SED DY2Q3</v>
      </c>
    </row>
    <row r="45" spans="1:25" ht="15" thickBot="1" x14ac:dyDescent="0.35">
      <c r="A45" s="20" t="s">
        <v>953</v>
      </c>
      <c r="B45" s="20" t="s">
        <v>954</v>
      </c>
      <c r="D45" s="17" t="e">
        <f t="shared" si="1"/>
        <v>#N/A</v>
      </c>
      <c r="F45" s="17" t="str">
        <f t="shared" si="2"/>
        <v>SMI/SED DY11Q4</v>
      </c>
      <c r="H45" s="19" t="str">
        <f>IF(COUNTA($D$2:D45)&lt;=$G$2,COUNTA($D$2:D45),"")</f>
        <v/>
      </c>
      <c r="I45" s="19"/>
      <c r="J45" s="19"/>
      <c r="M45" s="371"/>
      <c r="N45" s="371"/>
      <c r="O45" s="371"/>
      <c r="P45" s="368"/>
      <c r="Q45" s="368"/>
      <c r="R45" s="368"/>
      <c r="S45" s="368"/>
      <c r="T45" s="368"/>
      <c r="U45" s="27" t="s">
        <v>54</v>
      </c>
      <c r="V45" s="27" t="str">
        <f>IF(V39="",IF(V$4='SMI reporting logic (NO EDIT)'!$M$13,X$3,""),VLOOKUP(V39,$A$1:$B$401,2,FALSE))</f>
        <v>SMI/SED DY2Q2</v>
      </c>
      <c r="W45" s="27" t="str">
        <f t="shared" si="13"/>
        <v>SMI/SED DY2Q2</v>
      </c>
    </row>
    <row r="46" spans="1:25" ht="15" thickBot="1" x14ac:dyDescent="0.35">
      <c r="A46" s="20" t="s">
        <v>954</v>
      </c>
      <c r="B46" s="20" t="s">
        <v>955</v>
      </c>
      <c r="D46" s="17" t="e">
        <f t="shared" si="1"/>
        <v>#N/A</v>
      </c>
      <c r="F46" s="17" t="str">
        <f t="shared" si="2"/>
        <v>SMI/SED DY12Q1</v>
      </c>
      <c r="H46" s="19" t="str">
        <f>IF(COUNTA($D$2:D46)&lt;=$G$2,COUNTA($D$2:D46),"")</f>
        <v/>
      </c>
      <c r="I46" s="19"/>
      <c r="J46" s="19"/>
      <c r="M46" s="371"/>
      <c r="N46" s="371"/>
      <c r="O46" s="371"/>
      <c r="P46" s="368"/>
      <c r="Q46" s="368"/>
      <c r="R46" s="368"/>
      <c r="S46" s="368"/>
      <c r="T46" s="368"/>
      <c r="U46" s="27" t="s">
        <v>430</v>
      </c>
      <c r="V46" s="27" t="str">
        <f>IF(MOD(R43,4)=0, "AA" &amp; R43/4, "")</f>
        <v/>
      </c>
      <c r="W46" s="27" t="str">
        <f t="shared" si="13"/>
        <v/>
      </c>
    </row>
    <row r="47" spans="1:25" ht="15" thickBot="1" x14ac:dyDescent="0.35">
      <c r="A47" s="20" t="s">
        <v>955</v>
      </c>
      <c r="B47" s="20" t="s">
        <v>956</v>
      </c>
      <c r="D47" s="17" t="e">
        <f t="shared" si="1"/>
        <v>#N/A</v>
      </c>
      <c r="F47" s="17" t="str">
        <f t="shared" si="2"/>
        <v>SMI/SED DY12Q2</v>
      </c>
      <c r="H47" s="19" t="str">
        <f>IF(COUNTA($D$2:D47)&lt;=$G$2,COUNTA($D$2:D47),"")</f>
        <v/>
      </c>
      <c r="I47" s="19"/>
      <c r="J47" s="19"/>
      <c r="M47" s="371"/>
      <c r="N47" s="371"/>
      <c r="O47" s="371"/>
      <c r="P47" s="368"/>
      <c r="Q47" s="368"/>
      <c r="R47" s="368"/>
      <c r="S47" s="368"/>
      <c r="T47" s="368"/>
      <c r="U47" s="27" t="s">
        <v>104</v>
      </c>
      <c r="V47" s="27" t="str">
        <f>IF(S43="","",IF(MOD(S43,4)=0, "CY" &amp; ($I$2-1+S43/4), ""))</f>
        <v>CY2022</v>
      </c>
      <c r="W47" s="27" t="str">
        <f t="shared" si="13"/>
        <v>CY2022</v>
      </c>
    </row>
    <row r="48" spans="1:25" ht="15" thickBot="1" x14ac:dyDescent="0.35">
      <c r="A48" s="20" t="s">
        <v>956</v>
      </c>
      <c r="B48" s="20" t="s">
        <v>957</v>
      </c>
      <c r="D48" s="17" t="e">
        <f t="shared" si="1"/>
        <v>#N/A</v>
      </c>
      <c r="F48" s="17" t="str">
        <f t="shared" si="2"/>
        <v>SMI/SED DY12Q3</v>
      </c>
      <c r="H48" s="19" t="str">
        <f>IF(COUNTA($D$2:D48)&lt;=$G$2,COUNTA($D$2:D48),"")</f>
        <v/>
      </c>
      <c r="I48" s="19"/>
      <c r="J48" s="19"/>
      <c r="M48" s="372"/>
      <c r="N48" s="372"/>
      <c r="O48" s="372"/>
      <c r="P48" s="369"/>
      <c r="Q48" s="369"/>
      <c r="R48" s="369"/>
      <c r="S48" s="369"/>
      <c r="T48" s="369"/>
      <c r="U48" s="27" t="s">
        <v>71</v>
      </c>
      <c r="V48" s="27" t="str">
        <f>IF(MOD(Q43,4)=0, "DY" &amp; Q43/4, "")</f>
        <v/>
      </c>
      <c r="W48" s="27" t="str">
        <f t="shared" si="13"/>
        <v/>
      </c>
    </row>
    <row r="49" spans="1:23" ht="30.75" customHeight="1" thickBot="1" x14ac:dyDescent="0.35">
      <c r="A49" s="20" t="s">
        <v>957</v>
      </c>
      <c r="B49" s="20" t="s">
        <v>958</v>
      </c>
      <c r="D49" s="17" t="e">
        <f t="shared" si="1"/>
        <v>#N/A</v>
      </c>
      <c r="F49" s="17" t="str">
        <f t="shared" si="2"/>
        <v>SMI/SED DY12Q4</v>
      </c>
      <c r="H49" s="19" t="str">
        <f>IF(COUNTA($D$2:D49)&lt;=$G$2,COUNTA($D$2:D49),"")</f>
        <v/>
      </c>
      <c r="I49" s="19"/>
      <c r="J49" s="19"/>
      <c r="M49" s="370">
        <f>EDATE(M43,3)</f>
        <v>45200</v>
      </c>
      <c r="N49" s="370">
        <f>IF(N43="","",(EDATE(N43,3)))</f>
        <v>45350</v>
      </c>
      <c r="O49" s="370">
        <f>IF(O43="","",(EDATE(O43,3)))</f>
        <v>45350</v>
      </c>
      <c r="P49" s="367">
        <f>COUNT($M$7:M54)</f>
        <v>8</v>
      </c>
      <c r="Q49" s="367">
        <f>P43+$J$4</f>
        <v>7</v>
      </c>
      <c r="R49" s="367">
        <f t="shared" ref="R49" si="14">P49+$J$4</f>
        <v>8</v>
      </c>
      <c r="S49" s="367">
        <f>IF(S43="",IF($V$5=M49,4,""),S43+1)</f>
        <v>5</v>
      </c>
      <c r="T49" s="367">
        <f>IF(P49&lt;=$G$2,1,0)</f>
        <v>1</v>
      </c>
      <c r="U49" s="27" t="s">
        <v>427</v>
      </c>
      <c r="V49" s="27" t="str">
        <f>IF(V43="",IF(V$3='SMI reporting logic (NO EDIT)'!$M$13,X$3,""),VLOOKUP(V43,$A$1:$B$401,2,FALSE))</f>
        <v>SMI/SED DY2Q4</v>
      </c>
      <c r="W49" s="27" t="str">
        <f t="shared" ref="W49:W54" si="15">IF($T$49=1,V49,"")</f>
        <v>SMI/SED DY2Q4</v>
      </c>
    </row>
    <row r="50" spans="1:23" ht="15" thickBot="1" x14ac:dyDescent="0.35">
      <c r="A50" s="20" t="s">
        <v>958</v>
      </c>
      <c r="B50" s="20" t="s">
        <v>959</v>
      </c>
      <c r="D50" s="17" t="e">
        <f t="shared" si="1"/>
        <v>#N/A</v>
      </c>
      <c r="F50" s="17" t="str">
        <f t="shared" si="2"/>
        <v>SMI/SED DY13Q1</v>
      </c>
      <c r="H50" s="19" t="str">
        <f>IF(COUNTA($D$2:D50)&lt;=$G$2,COUNTA($D$2:D50),"")</f>
        <v/>
      </c>
      <c r="I50" s="19"/>
      <c r="J50" s="19"/>
      <c r="M50" s="371"/>
      <c r="N50" s="371"/>
      <c r="O50" s="371"/>
      <c r="P50" s="368"/>
      <c r="Q50" s="368"/>
      <c r="R50" s="368"/>
      <c r="S50" s="368"/>
      <c r="T50" s="368"/>
      <c r="U50" s="27" t="s">
        <v>291</v>
      </c>
      <c r="V50" s="27" t="str">
        <f>IF(V44="",IF(V$3='SMI reporting logic (NO EDIT)'!$M$13,X$3,""),VLOOKUP(V44,$A$1:$B$401,2,FALSE))</f>
        <v>SMI/SED DY2Q4</v>
      </c>
      <c r="W50" s="27" t="str">
        <f t="shared" si="15"/>
        <v>SMI/SED DY2Q4</v>
      </c>
    </row>
    <row r="51" spans="1:23" ht="15" thickBot="1" x14ac:dyDescent="0.35">
      <c r="A51" s="20" t="s">
        <v>959</v>
      </c>
      <c r="B51" s="20" t="s">
        <v>960</v>
      </c>
      <c r="D51" s="17" t="e">
        <f t="shared" si="1"/>
        <v>#N/A</v>
      </c>
      <c r="F51" s="17" t="str">
        <f t="shared" si="2"/>
        <v>SMI/SED DY13Q2</v>
      </c>
      <c r="H51" s="19" t="str">
        <f>IF(COUNTA($D$2:D51)&lt;=$G$2,COUNTA($D$2:D51),"")</f>
        <v/>
      </c>
      <c r="I51" s="19"/>
      <c r="J51" s="19"/>
      <c r="M51" s="371"/>
      <c r="N51" s="371"/>
      <c r="O51" s="371"/>
      <c r="P51" s="368"/>
      <c r="Q51" s="368"/>
      <c r="R51" s="368"/>
      <c r="S51" s="368"/>
      <c r="T51" s="368"/>
      <c r="U51" s="27" t="s">
        <v>54</v>
      </c>
      <c r="V51" s="27" t="str">
        <f>IF(V45="",IF(V$4='SMI reporting logic (NO EDIT)'!$M$13,X$3,""),VLOOKUP(V45,$A$1:$B$401,2,FALSE))</f>
        <v>SMI/SED DY2Q3</v>
      </c>
      <c r="W51" s="27" t="str">
        <f t="shared" si="15"/>
        <v>SMI/SED DY2Q3</v>
      </c>
    </row>
    <row r="52" spans="1:23" ht="15" thickBot="1" x14ac:dyDescent="0.35">
      <c r="A52" s="20" t="s">
        <v>960</v>
      </c>
      <c r="B52" s="20" t="s">
        <v>961</v>
      </c>
      <c r="D52" s="17" t="e">
        <f t="shared" si="1"/>
        <v>#N/A</v>
      </c>
      <c r="F52" s="17" t="str">
        <f t="shared" si="2"/>
        <v>SMI/SED DY13Q3</v>
      </c>
      <c r="H52" s="19" t="str">
        <f>IF(COUNTA($D$2:D52)&lt;=$G$2,COUNTA($D$2:D52),"")</f>
        <v/>
      </c>
      <c r="I52" s="19"/>
      <c r="J52" s="19"/>
      <c r="M52" s="371"/>
      <c r="N52" s="371"/>
      <c r="O52" s="371"/>
      <c r="P52" s="368"/>
      <c r="Q52" s="368"/>
      <c r="R52" s="368"/>
      <c r="S52" s="368"/>
      <c r="T52" s="368"/>
      <c r="U52" s="27" t="s">
        <v>430</v>
      </c>
      <c r="V52" s="27" t="str">
        <f t="shared" ref="V52" si="16">IF(MOD(R49,4)=0, "AA" &amp; R49/4, "")</f>
        <v>AA2</v>
      </c>
      <c r="W52" s="27" t="str">
        <f t="shared" si="15"/>
        <v>AA2</v>
      </c>
    </row>
    <row r="53" spans="1:23" ht="15" thickBot="1" x14ac:dyDescent="0.35">
      <c r="A53" s="20" t="s">
        <v>961</v>
      </c>
      <c r="B53" s="20" t="s">
        <v>962</v>
      </c>
      <c r="D53" s="17" t="e">
        <f t="shared" si="1"/>
        <v>#N/A</v>
      </c>
      <c r="F53" s="17" t="str">
        <f t="shared" si="2"/>
        <v>SMI/SED DY13Q4</v>
      </c>
      <c r="H53" s="19" t="str">
        <f>IF(COUNTA($D$2:D53)&lt;=$G$2,COUNTA($D$2:D53),"")</f>
        <v/>
      </c>
      <c r="I53" s="19"/>
      <c r="J53" s="19"/>
      <c r="M53" s="371"/>
      <c r="N53" s="371"/>
      <c r="O53" s="371"/>
      <c r="P53" s="368"/>
      <c r="Q53" s="368"/>
      <c r="R53" s="368"/>
      <c r="S53" s="368"/>
      <c r="T53" s="368"/>
      <c r="U53" s="27" t="s">
        <v>104</v>
      </c>
      <c r="V53" s="27" t="str">
        <f t="shared" ref="V53" si="17">IF(S49="","",IF(MOD(S49,4)=0, "CY" &amp; ($I$2-1+S49/4), ""))</f>
        <v/>
      </c>
      <c r="W53" s="27" t="str">
        <f t="shared" si="15"/>
        <v/>
      </c>
    </row>
    <row r="54" spans="1:23" ht="15" thickBot="1" x14ac:dyDescent="0.35">
      <c r="A54" s="20" t="s">
        <v>962</v>
      </c>
      <c r="B54" s="20" t="s">
        <v>963</v>
      </c>
      <c r="D54" s="17" t="e">
        <f t="shared" si="1"/>
        <v>#N/A</v>
      </c>
      <c r="F54" s="17" t="str">
        <f t="shared" si="2"/>
        <v>SMI/SED DY14Q1</v>
      </c>
      <c r="H54" s="19" t="str">
        <f>IF(COUNTA($D$2:D54)&lt;=$G$2,COUNTA($D$2:D54),"")</f>
        <v/>
      </c>
      <c r="I54" s="19"/>
      <c r="J54" s="19"/>
      <c r="M54" s="372"/>
      <c r="N54" s="372"/>
      <c r="O54" s="372"/>
      <c r="P54" s="369"/>
      <c r="Q54" s="369"/>
      <c r="R54" s="369"/>
      <c r="S54" s="369"/>
      <c r="T54" s="369"/>
      <c r="U54" s="27" t="s">
        <v>71</v>
      </c>
      <c r="V54" s="27" t="str">
        <f t="shared" ref="V54" si="18">IF(MOD(Q49,4)=0, "DY" &amp; Q49/4, "")</f>
        <v/>
      </c>
      <c r="W54" s="27" t="str">
        <f t="shared" si="15"/>
        <v/>
      </c>
    </row>
    <row r="55" spans="1:23" ht="30.75" customHeight="1" thickBot="1" x14ac:dyDescent="0.35">
      <c r="A55" s="20" t="s">
        <v>963</v>
      </c>
      <c r="B55" s="20" t="s">
        <v>964</v>
      </c>
      <c r="D55" s="17" t="e">
        <f t="shared" si="1"/>
        <v>#N/A</v>
      </c>
      <c r="F55" s="17" t="str">
        <f t="shared" si="2"/>
        <v>SMI/SED DY14Q2</v>
      </c>
      <c r="H55" s="19" t="str">
        <f>IF(COUNTA($D$2:D55)&lt;=$G$2,COUNTA($D$2:D55),"")</f>
        <v/>
      </c>
      <c r="I55" s="19"/>
      <c r="J55" s="19"/>
      <c r="M55" s="376">
        <f>EDATE(M49,3)</f>
        <v>45292</v>
      </c>
      <c r="N55" s="376">
        <f>IF(N49="","",(EDATE(N49,3)))</f>
        <v>45440</v>
      </c>
      <c r="O55" s="376">
        <f>IF(O49="","",(EDATE(O49,3)))</f>
        <v>45440</v>
      </c>
      <c r="P55" s="373">
        <f>COUNT($M$7:M60)</f>
        <v>9</v>
      </c>
      <c r="Q55" s="373">
        <f>P49+$J$4</f>
        <v>8</v>
      </c>
      <c r="R55" s="373">
        <f t="shared" ref="R55" si="19">P55+$J$4</f>
        <v>9</v>
      </c>
      <c r="S55" s="373">
        <f>IF(S49="",IF($V$5=M55,4,""),S49+1)</f>
        <v>6</v>
      </c>
      <c r="T55" s="373">
        <f>IF(P55&lt;=$G$2,1,0)</f>
        <v>1</v>
      </c>
      <c r="U55" s="23" t="s">
        <v>427</v>
      </c>
      <c r="V55" s="23" t="str">
        <f>IF(V49="",IF(V$3='SMI reporting logic (NO EDIT)'!$M$13,X$3,""),VLOOKUP(V49,$A$1:$B$401,2,FALSE))</f>
        <v>SMI/SED DY3Q1</v>
      </c>
      <c r="W55" s="23" t="str">
        <f t="shared" ref="W55:W60" si="20">IF($T$55=1,V55,"")</f>
        <v>SMI/SED DY3Q1</v>
      </c>
    </row>
    <row r="56" spans="1:23" ht="15" thickBot="1" x14ac:dyDescent="0.35">
      <c r="A56" s="20" t="s">
        <v>964</v>
      </c>
      <c r="B56" s="20" t="s">
        <v>965</v>
      </c>
      <c r="D56" s="17" t="e">
        <f t="shared" si="1"/>
        <v>#N/A</v>
      </c>
      <c r="F56" s="17" t="str">
        <f t="shared" si="2"/>
        <v>SMI/SED DY14Q3</v>
      </c>
      <c r="H56" s="19" t="str">
        <f>IF(COUNTA($D$2:D56)&lt;=$G$2,COUNTA($D$2:D56),"")</f>
        <v/>
      </c>
      <c r="I56" s="19"/>
      <c r="J56" s="19"/>
      <c r="M56" s="377"/>
      <c r="N56" s="377"/>
      <c r="O56" s="377"/>
      <c r="P56" s="374"/>
      <c r="Q56" s="374"/>
      <c r="R56" s="374"/>
      <c r="S56" s="374"/>
      <c r="T56" s="374"/>
      <c r="U56" s="23" t="s">
        <v>291</v>
      </c>
      <c r="V56" s="23" t="str">
        <f>IF(V50="",IF(V$3='SMI reporting logic (NO EDIT)'!$M$13,X$3,""),VLOOKUP(V50,$A$1:$B$401,2,FALSE))</f>
        <v>SMI/SED DY3Q1</v>
      </c>
      <c r="W56" s="23" t="str">
        <f t="shared" si="20"/>
        <v>SMI/SED DY3Q1</v>
      </c>
    </row>
    <row r="57" spans="1:23" ht="15" thickBot="1" x14ac:dyDescent="0.35">
      <c r="A57" s="20" t="s">
        <v>965</v>
      </c>
      <c r="B57" s="20" t="s">
        <v>966</v>
      </c>
      <c r="D57" s="17" t="e">
        <f t="shared" si="1"/>
        <v>#N/A</v>
      </c>
      <c r="F57" s="17" t="str">
        <f t="shared" si="2"/>
        <v>SMI/SED DY14Q4</v>
      </c>
      <c r="H57" s="19" t="str">
        <f>IF(COUNTA($D$2:D57)&lt;=$G$2,COUNTA($D$2:D57),"")</f>
        <v/>
      </c>
      <c r="I57" s="19"/>
      <c r="J57" s="19"/>
      <c r="M57" s="377"/>
      <c r="N57" s="377"/>
      <c r="O57" s="377"/>
      <c r="P57" s="374"/>
      <c r="Q57" s="374"/>
      <c r="R57" s="374"/>
      <c r="S57" s="374"/>
      <c r="T57" s="374"/>
      <c r="U57" s="23" t="s">
        <v>54</v>
      </c>
      <c r="V57" s="23" t="str">
        <f>IF(V51="",IF(V$4='SMI reporting logic (NO EDIT)'!$M$13,X$3,""),VLOOKUP(V51,$A$1:$B$401,2,FALSE))</f>
        <v>SMI/SED DY2Q4</v>
      </c>
      <c r="W57" s="23" t="str">
        <f t="shared" si="20"/>
        <v>SMI/SED DY2Q4</v>
      </c>
    </row>
    <row r="58" spans="1:23" ht="15" thickBot="1" x14ac:dyDescent="0.35">
      <c r="A58" s="20" t="s">
        <v>966</v>
      </c>
      <c r="B58" s="20" t="s">
        <v>967</v>
      </c>
      <c r="D58" s="17" t="e">
        <f t="shared" si="1"/>
        <v>#N/A</v>
      </c>
      <c r="F58" s="17" t="str">
        <f t="shared" si="2"/>
        <v>SMI/SED DY15Q1</v>
      </c>
      <c r="H58" s="19" t="str">
        <f>IF(COUNTA($D$2:D58)&lt;=$G$2,COUNTA($D$2:D58),"")</f>
        <v/>
      </c>
      <c r="I58" s="19"/>
      <c r="J58" s="19"/>
      <c r="M58" s="377"/>
      <c r="N58" s="377"/>
      <c r="O58" s="377"/>
      <c r="P58" s="374"/>
      <c r="Q58" s="374"/>
      <c r="R58" s="374"/>
      <c r="S58" s="374"/>
      <c r="T58" s="374"/>
      <c r="U58" s="23" t="s">
        <v>430</v>
      </c>
      <c r="V58" s="23" t="str">
        <f t="shared" ref="V58" si="21">IF(MOD(R55,4)=0, "AA" &amp; R55/4, "")</f>
        <v/>
      </c>
      <c r="W58" s="23" t="str">
        <f t="shared" si="20"/>
        <v/>
      </c>
    </row>
    <row r="59" spans="1:23" ht="15" thickBot="1" x14ac:dyDescent="0.35">
      <c r="A59" s="20" t="s">
        <v>967</v>
      </c>
      <c r="B59" s="20" t="s">
        <v>968</v>
      </c>
      <c r="D59" s="17" t="e">
        <f t="shared" si="1"/>
        <v>#N/A</v>
      </c>
      <c r="F59" s="17" t="str">
        <f t="shared" si="2"/>
        <v>SMI/SED DY15Q2</v>
      </c>
      <c r="H59" s="19" t="str">
        <f>IF(COUNTA($D$2:D59)&lt;=$G$2,COUNTA($D$2:D59),"")</f>
        <v/>
      </c>
      <c r="I59" s="19"/>
      <c r="J59" s="19"/>
      <c r="M59" s="377"/>
      <c r="N59" s="377"/>
      <c r="O59" s="377"/>
      <c r="P59" s="374"/>
      <c r="Q59" s="374"/>
      <c r="R59" s="374"/>
      <c r="S59" s="374"/>
      <c r="T59" s="374"/>
      <c r="U59" s="23" t="s">
        <v>104</v>
      </c>
      <c r="V59" s="23" t="str">
        <f t="shared" ref="V59" si="22">IF(S55="","",IF(MOD(S55,4)=0, "CY" &amp; ($I$2-1+S55/4), ""))</f>
        <v/>
      </c>
      <c r="W59" s="23" t="str">
        <f t="shared" si="20"/>
        <v/>
      </c>
    </row>
    <row r="60" spans="1:23" ht="15" thickBot="1" x14ac:dyDescent="0.35">
      <c r="A60" s="20" t="s">
        <v>968</v>
      </c>
      <c r="B60" s="20" t="s">
        <v>969</v>
      </c>
      <c r="D60" s="17" t="e">
        <f t="shared" si="1"/>
        <v>#N/A</v>
      </c>
      <c r="F60" s="17" t="str">
        <f t="shared" si="2"/>
        <v>SMI/SED DY15Q3</v>
      </c>
      <c r="H60" s="19" t="str">
        <f>IF(COUNTA($D$2:D60)&lt;=$G$2,COUNTA($D$2:D60),"")</f>
        <v/>
      </c>
      <c r="I60" s="19"/>
      <c r="J60" s="19"/>
      <c r="M60" s="378"/>
      <c r="N60" s="378"/>
      <c r="O60" s="378"/>
      <c r="P60" s="375"/>
      <c r="Q60" s="375"/>
      <c r="R60" s="375"/>
      <c r="S60" s="375"/>
      <c r="T60" s="375"/>
      <c r="U60" s="23" t="s">
        <v>71</v>
      </c>
      <c r="V60" s="23" t="str">
        <f t="shared" ref="V60" si="23">IF(MOD(Q55,4)=0, "DY" &amp; Q55/4, "")</f>
        <v>DY2</v>
      </c>
      <c r="W60" s="23" t="str">
        <f t="shared" si="20"/>
        <v>DY2</v>
      </c>
    </row>
    <row r="61" spans="1:23" ht="15" thickBot="1" x14ac:dyDescent="0.35">
      <c r="A61" s="20" t="s">
        <v>969</v>
      </c>
      <c r="B61" s="20" t="s">
        <v>970</v>
      </c>
      <c r="D61" s="17" t="e">
        <f t="shared" si="1"/>
        <v>#N/A</v>
      </c>
      <c r="F61" s="17" t="str">
        <f t="shared" si="2"/>
        <v>SMI/SED DY15Q4</v>
      </c>
      <c r="H61" s="19" t="str">
        <f>IF(COUNTA($D$2:D61)&lt;=$G$2,COUNTA($D$2:D61),"")</f>
        <v/>
      </c>
      <c r="I61" s="19"/>
      <c r="J61" s="19"/>
      <c r="M61" s="376">
        <f>EDATE(M55,3)</f>
        <v>45383</v>
      </c>
      <c r="N61" s="376">
        <f>IF(N55="","",(EDATE(N55,3)))</f>
        <v>45532</v>
      </c>
      <c r="O61" s="376">
        <f>IF(O55="","",(EDATE(O55,3)))</f>
        <v>45532</v>
      </c>
      <c r="P61" s="373">
        <f>COUNT($M$7:M66)</f>
        <v>10</v>
      </c>
      <c r="Q61" s="373">
        <f>P55+$J$4</f>
        <v>9</v>
      </c>
      <c r="R61" s="373">
        <f t="shared" ref="R61" si="24">P61+$J$4</f>
        <v>10</v>
      </c>
      <c r="S61" s="373">
        <f>IF(S55="",IF($V$5=M61,4,""),S55+1)</f>
        <v>7</v>
      </c>
      <c r="T61" s="373">
        <f>IF(P61&lt;=$G$2,1,0)</f>
        <v>1</v>
      </c>
      <c r="U61" s="23" t="s">
        <v>427</v>
      </c>
      <c r="V61" s="23" t="str">
        <f>IF(V55="",IF(V$3='SMI reporting logic (NO EDIT)'!$M$13,X$3,""),VLOOKUP(V55,$A$1:$B$401,2,FALSE))</f>
        <v>SMI/SED DY3Q2</v>
      </c>
      <c r="W61" s="23" t="str">
        <f t="shared" ref="W61:W66" si="25">IF($T$61=1,V61,"")</f>
        <v>SMI/SED DY3Q2</v>
      </c>
    </row>
    <row r="62" spans="1:23" ht="15" thickBot="1" x14ac:dyDescent="0.35">
      <c r="A62" s="20" t="s">
        <v>970</v>
      </c>
      <c r="B62" s="20" t="s">
        <v>971</v>
      </c>
      <c r="D62" s="17" t="e">
        <f t="shared" si="1"/>
        <v>#N/A</v>
      </c>
      <c r="F62" s="17" t="str">
        <f t="shared" si="2"/>
        <v>SMI/SED DY16Q1</v>
      </c>
      <c r="H62" s="19" t="str">
        <f>IF(COUNTA($D$2:D62)&lt;=$G$2,COUNTA($D$2:D62),"")</f>
        <v/>
      </c>
      <c r="I62" s="19"/>
      <c r="J62" s="19"/>
      <c r="M62" s="377"/>
      <c r="N62" s="377"/>
      <c r="O62" s="377"/>
      <c r="P62" s="374"/>
      <c r="Q62" s="374"/>
      <c r="R62" s="374"/>
      <c r="S62" s="374"/>
      <c r="T62" s="374"/>
      <c r="U62" s="23" t="s">
        <v>291</v>
      </c>
      <c r="V62" s="23" t="str">
        <f>IF(V56="",IF(V$3='SMI reporting logic (NO EDIT)'!$M$13,X$3,""),VLOOKUP(V56,$A$1:$B$401,2,FALSE))</f>
        <v>SMI/SED DY3Q2</v>
      </c>
      <c r="W62" s="23" t="str">
        <f t="shared" si="25"/>
        <v>SMI/SED DY3Q2</v>
      </c>
    </row>
    <row r="63" spans="1:23" ht="15" thickBot="1" x14ac:dyDescent="0.35">
      <c r="A63" s="20" t="s">
        <v>971</v>
      </c>
      <c r="B63" s="20" t="s">
        <v>972</v>
      </c>
      <c r="D63" s="17" t="e">
        <f t="shared" si="1"/>
        <v>#N/A</v>
      </c>
      <c r="F63" s="17" t="str">
        <f t="shared" si="2"/>
        <v>SMI/SED DY16Q2</v>
      </c>
      <c r="H63" s="19" t="str">
        <f>IF(COUNTA($D$2:D63)&lt;=$G$2,COUNTA($D$2:D63),"")</f>
        <v/>
      </c>
      <c r="I63" s="19"/>
      <c r="J63" s="19"/>
      <c r="M63" s="377"/>
      <c r="N63" s="377"/>
      <c r="O63" s="377"/>
      <c r="P63" s="374"/>
      <c r="Q63" s="374"/>
      <c r="R63" s="374"/>
      <c r="S63" s="374"/>
      <c r="T63" s="374"/>
      <c r="U63" s="23" t="s">
        <v>54</v>
      </c>
      <c r="V63" s="23" t="str">
        <f>IF(V57="",IF(V$4='SMI reporting logic (NO EDIT)'!$M$13,X$3,""),VLOOKUP(V57,$A$1:$B$401,2,FALSE))</f>
        <v>SMI/SED DY3Q1</v>
      </c>
      <c r="W63" s="23" t="str">
        <f t="shared" si="25"/>
        <v>SMI/SED DY3Q1</v>
      </c>
    </row>
    <row r="64" spans="1:23" ht="15" thickBot="1" x14ac:dyDescent="0.35">
      <c r="A64" s="20" t="s">
        <v>972</v>
      </c>
      <c r="B64" s="20" t="s">
        <v>973</v>
      </c>
      <c r="D64" s="17" t="e">
        <f t="shared" si="1"/>
        <v>#N/A</v>
      </c>
      <c r="F64" s="17" t="str">
        <f t="shared" si="2"/>
        <v>SMI/SED DY16Q3</v>
      </c>
      <c r="H64" s="19" t="str">
        <f>IF(COUNTA($D$2:D64)&lt;=$G$2,COUNTA($D$2:D64),"")</f>
        <v/>
      </c>
      <c r="I64" s="19"/>
      <c r="J64" s="19"/>
      <c r="M64" s="377"/>
      <c r="N64" s="377"/>
      <c r="O64" s="377"/>
      <c r="P64" s="374"/>
      <c r="Q64" s="374"/>
      <c r="R64" s="374"/>
      <c r="S64" s="374"/>
      <c r="T64" s="374"/>
      <c r="U64" s="23" t="s">
        <v>430</v>
      </c>
      <c r="V64" s="23" t="str">
        <f t="shared" ref="V64" si="26">IF(MOD(R61,4)=0, "AA" &amp; R61/4, "")</f>
        <v/>
      </c>
      <c r="W64" s="23" t="str">
        <f t="shared" si="25"/>
        <v/>
      </c>
    </row>
    <row r="65" spans="1:23" ht="15" thickBot="1" x14ac:dyDescent="0.35">
      <c r="A65" s="20" t="s">
        <v>973</v>
      </c>
      <c r="B65" s="20" t="s">
        <v>974</v>
      </c>
      <c r="D65" s="17" t="e">
        <f t="shared" si="1"/>
        <v>#N/A</v>
      </c>
      <c r="F65" s="17" t="str">
        <f t="shared" si="2"/>
        <v>SMI/SED DY16Q4</v>
      </c>
      <c r="H65" s="19" t="str">
        <f>IF(COUNTA($D$2:D65)&lt;=$G$2,COUNTA($D$2:D65),"")</f>
        <v/>
      </c>
      <c r="I65" s="19"/>
      <c r="J65" s="19"/>
      <c r="M65" s="377"/>
      <c r="N65" s="377"/>
      <c r="O65" s="377"/>
      <c r="P65" s="374"/>
      <c r="Q65" s="374"/>
      <c r="R65" s="374"/>
      <c r="S65" s="374"/>
      <c r="T65" s="374"/>
      <c r="U65" s="23" t="s">
        <v>104</v>
      </c>
      <c r="V65" s="23" t="str">
        <f t="shared" ref="V65" si="27">IF(S61="","",IF(MOD(S61,4)=0, "CY" &amp; ($I$2-1+S61/4), ""))</f>
        <v/>
      </c>
      <c r="W65" s="23" t="str">
        <f t="shared" si="25"/>
        <v/>
      </c>
    </row>
    <row r="66" spans="1:23" ht="15" thickBot="1" x14ac:dyDescent="0.35">
      <c r="A66" s="20" t="s">
        <v>974</v>
      </c>
      <c r="B66" s="20" t="s">
        <v>975</v>
      </c>
      <c r="D66" s="17" t="e">
        <f t="shared" si="1"/>
        <v>#N/A</v>
      </c>
      <c r="F66" s="17" t="str">
        <f t="shared" si="2"/>
        <v>SMI/SED DY17Q1</v>
      </c>
      <c r="H66" s="19" t="str">
        <f>IF(COUNTA($D$2:D66)&lt;=$G$2,COUNTA($D$2:D66),"")</f>
        <v/>
      </c>
      <c r="I66" s="19"/>
      <c r="J66" s="19"/>
      <c r="M66" s="378"/>
      <c r="N66" s="378"/>
      <c r="O66" s="378"/>
      <c r="P66" s="375"/>
      <c r="Q66" s="375"/>
      <c r="R66" s="375"/>
      <c r="S66" s="375"/>
      <c r="T66" s="375"/>
      <c r="U66" s="23" t="s">
        <v>71</v>
      </c>
      <c r="V66" s="23" t="str">
        <f t="shared" ref="V66" si="28">IF(MOD(Q61,4)=0, "DY" &amp; Q61/4, "")</f>
        <v/>
      </c>
      <c r="W66" s="23" t="str">
        <f t="shared" si="25"/>
        <v/>
      </c>
    </row>
    <row r="67" spans="1:23" ht="30.75" customHeight="1" thickBot="1" x14ac:dyDescent="0.35">
      <c r="A67" s="20" t="s">
        <v>975</v>
      </c>
      <c r="B67" s="20" t="s">
        <v>976</v>
      </c>
      <c r="D67" s="17" t="e">
        <f t="shared" si="1"/>
        <v>#N/A</v>
      </c>
      <c r="F67" s="17" t="str">
        <f t="shared" si="2"/>
        <v>SMI/SED DY17Q2</v>
      </c>
      <c r="H67" s="19" t="str">
        <f>IF(COUNTA($D$2:D67)&lt;=$G$2,COUNTA($D$2:D67),"")</f>
        <v/>
      </c>
      <c r="I67" s="19"/>
      <c r="J67" s="19"/>
      <c r="M67" s="376">
        <f>EDATE(M61,3)</f>
        <v>45474</v>
      </c>
      <c r="N67" s="376">
        <f>IF(N61="","",(EDATE(N61,3)))</f>
        <v>45624</v>
      </c>
      <c r="O67" s="376">
        <f>IF(O61="","",(EDATE(O61,3)))</f>
        <v>45624</v>
      </c>
      <c r="P67" s="373">
        <f>COUNT($M$7:M72)</f>
        <v>11</v>
      </c>
      <c r="Q67" s="373">
        <f>P61+$J$4</f>
        <v>10</v>
      </c>
      <c r="R67" s="373">
        <f t="shared" ref="R67" si="29">P67+$J$4</f>
        <v>11</v>
      </c>
      <c r="S67" s="373">
        <f>IF(S61="",IF($V$5=M67,4,""),S61+1)</f>
        <v>8</v>
      </c>
      <c r="T67" s="373">
        <f>IF(P67&lt;=$G$2,1,0)</f>
        <v>1</v>
      </c>
      <c r="U67" s="23" t="s">
        <v>427</v>
      </c>
      <c r="V67" s="23" t="str">
        <f>IF(V61="",IF(V$3='SMI reporting logic (NO EDIT)'!$M$13,X$3,""),VLOOKUP(V61,$A$1:$B$401,2,FALSE))</f>
        <v>SMI/SED DY3Q3</v>
      </c>
      <c r="W67" s="23" t="str">
        <f t="shared" ref="W67:W72" si="30">IF($T$67=1,V67,"")</f>
        <v>SMI/SED DY3Q3</v>
      </c>
    </row>
    <row r="68" spans="1:23" ht="15" thickBot="1" x14ac:dyDescent="0.35">
      <c r="A68" s="20" t="s">
        <v>976</v>
      </c>
      <c r="B68" s="20" t="s">
        <v>977</v>
      </c>
      <c r="D68" s="17" t="e">
        <f t="shared" ref="D68:D90" si="31">IF(D67="","",VLOOKUP(D67,$A$1:$B$401,2,FALSE))</f>
        <v>#N/A</v>
      </c>
      <c r="F68" s="17" t="str">
        <f t="shared" ref="F68:F131" si="32">IF(F67="","",VLOOKUP(F67,$A$1:$B$401,2,FALSE))</f>
        <v>SMI/SED DY17Q3</v>
      </c>
      <c r="H68" s="19" t="str">
        <f>IF(COUNTA($D$2:D68)&lt;=$G$2,COUNTA($D$2:D68),"")</f>
        <v/>
      </c>
      <c r="I68" s="19"/>
      <c r="J68" s="19"/>
      <c r="M68" s="377"/>
      <c r="N68" s="377"/>
      <c r="O68" s="377"/>
      <c r="P68" s="374"/>
      <c r="Q68" s="374"/>
      <c r="R68" s="374"/>
      <c r="S68" s="374"/>
      <c r="T68" s="374"/>
      <c r="U68" s="23" t="s">
        <v>291</v>
      </c>
      <c r="V68" s="23" t="str">
        <f>IF(V62="",IF(V$3='SMI reporting logic (NO EDIT)'!$M$13,X$3,""),VLOOKUP(V62,$A$1:$B$401,2,FALSE))</f>
        <v>SMI/SED DY3Q3</v>
      </c>
      <c r="W68" s="23" t="str">
        <f t="shared" si="30"/>
        <v>SMI/SED DY3Q3</v>
      </c>
    </row>
    <row r="69" spans="1:23" ht="15" thickBot="1" x14ac:dyDescent="0.35">
      <c r="A69" s="20" t="s">
        <v>977</v>
      </c>
      <c r="B69" s="20" t="s">
        <v>978</v>
      </c>
      <c r="D69" s="17" t="e">
        <f t="shared" si="31"/>
        <v>#N/A</v>
      </c>
      <c r="F69" s="17" t="str">
        <f t="shared" si="32"/>
        <v>SMI/SED DY17Q4</v>
      </c>
      <c r="H69" s="19" t="str">
        <f>IF(COUNTA($D$2:D69)&lt;=$G$2,COUNTA($D$2:D69),"")</f>
        <v/>
      </c>
      <c r="I69" s="19"/>
      <c r="J69" s="19"/>
      <c r="M69" s="377"/>
      <c r="N69" s="377"/>
      <c r="O69" s="377"/>
      <c r="P69" s="374"/>
      <c r="Q69" s="374"/>
      <c r="R69" s="374"/>
      <c r="S69" s="374"/>
      <c r="T69" s="374"/>
      <c r="U69" s="23" t="s">
        <v>54</v>
      </c>
      <c r="V69" s="23" t="str">
        <f>IF(V63="",IF(V$4='SMI reporting logic (NO EDIT)'!$M$13,X$3,""),VLOOKUP(V63,$A$1:$B$401,2,FALSE))</f>
        <v>SMI/SED DY3Q2</v>
      </c>
      <c r="W69" s="23" t="str">
        <f t="shared" si="30"/>
        <v>SMI/SED DY3Q2</v>
      </c>
    </row>
    <row r="70" spans="1:23" ht="15" thickBot="1" x14ac:dyDescent="0.35">
      <c r="A70" s="20" t="s">
        <v>978</v>
      </c>
      <c r="B70" s="20" t="s">
        <v>979</v>
      </c>
      <c r="D70" s="17" t="e">
        <f t="shared" si="31"/>
        <v>#N/A</v>
      </c>
      <c r="F70" s="17" t="str">
        <f t="shared" si="32"/>
        <v>SMI/SED DY18Q1</v>
      </c>
      <c r="H70" s="19" t="str">
        <f>IF(COUNTA($D$2:D70)&lt;=$G$2,COUNTA($D$2:D70),"")</f>
        <v/>
      </c>
      <c r="I70" s="19"/>
      <c r="J70" s="19"/>
      <c r="M70" s="377"/>
      <c r="N70" s="377"/>
      <c r="O70" s="377"/>
      <c r="P70" s="374"/>
      <c r="Q70" s="374"/>
      <c r="R70" s="374"/>
      <c r="S70" s="374"/>
      <c r="T70" s="374"/>
      <c r="U70" s="23" t="s">
        <v>430</v>
      </c>
      <c r="V70" s="23" t="str">
        <f t="shared" ref="V70" si="33">IF(MOD(R67,4)=0, "AA" &amp; R67/4, "")</f>
        <v/>
      </c>
      <c r="W70" s="23" t="str">
        <f t="shared" si="30"/>
        <v/>
      </c>
    </row>
    <row r="71" spans="1:23" ht="15" thickBot="1" x14ac:dyDescent="0.35">
      <c r="A71" s="20" t="s">
        <v>979</v>
      </c>
      <c r="B71" s="20" t="s">
        <v>980</v>
      </c>
      <c r="D71" s="17" t="e">
        <f t="shared" si="31"/>
        <v>#N/A</v>
      </c>
      <c r="F71" s="17" t="str">
        <f t="shared" si="32"/>
        <v>SMI/SED DY18Q2</v>
      </c>
      <c r="H71" s="19" t="str">
        <f>IF(COUNTA($D$2:D71)&lt;=$G$2,COUNTA($D$2:D71),"")</f>
        <v/>
      </c>
      <c r="I71" s="19"/>
      <c r="J71" s="19"/>
      <c r="M71" s="377"/>
      <c r="N71" s="377"/>
      <c r="O71" s="377"/>
      <c r="P71" s="374"/>
      <c r="Q71" s="374"/>
      <c r="R71" s="374"/>
      <c r="S71" s="374"/>
      <c r="T71" s="374"/>
      <c r="U71" s="23" t="s">
        <v>104</v>
      </c>
      <c r="V71" s="23" t="str">
        <f t="shared" ref="V71" si="34">IF(S67="","",IF(MOD(S67,4)=0, "CY" &amp; ($I$2-1+S67/4), ""))</f>
        <v>CY2023</v>
      </c>
      <c r="W71" s="23" t="str">
        <f t="shared" si="30"/>
        <v>CY2023</v>
      </c>
    </row>
    <row r="72" spans="1:23" ht="15" thickBot="1" x14ac:dyDescent="0.35">
      <c r="A72" s="20" t="s">
        <v>980</v>
      </c>
      <c r="B72" s="20" t="s">
        <v>981</v>
      </c>
      <c r="D72" s="17" t="e">
        <f t="shared" si="31"/>
        <v>#N/A</v>
      </c>
      <c r="F72" s="17" t="str">
        <f t="shared" si="32"/>
        <v>SMI/SED DY18Q3</v>
      </c>
      <c r="H72" s="19" t="str">
        <f>IF(COUNTA($D$2:D72)&lt;=$G$2,COUNTA($D$2:D72),"")</f>
        <v/>
      </c>
      <c r="I72" s="19"/>
      <c r="J72" s="19"/>
      <c r="M72" s="378"/>
      <c r="N72" s="378"/>
      <c r="O72" s="378"/>
      <c r="P72" s="375"/>
      <c r="Q72" s="375"/>
      <c r="R72" s="375"/>
      <c r="S72" s="375"/>
      <c r="T72" s="375"/>
      <c r="U72" s="23" t="s">
        <v>71</v>
      </c>
      <c r="V72" s="23" t="str">
        <f t="shared" ref="V72" si="35">IF(MOD(Q67,4)=0, "DY" &amp; Q67/4, "")</f>
        <v/>
      </c>
      <c r="W72" s="23" t="str">
        <f t="shared" si="30"/>
        <v/>
      </c>
    </row>
    <row r="73" spans="1:23" ht="30.75" customHeight="1" thickBot="1" x14ac:dyDescent="0.35">
      <c r="A73" s="20" t="s">
        <v>981</v>
      </c>
      <c r="B73" s="20" t="s">
        <v>982</v>
      </c>
      <c r="D73" s="17" t="e">
        <f t="shared" si="31"/>
        <v>#N/A</v>
      </c>
      <c r="F73" s="17" t="str">
        <f t="shared" si="32"/>
        <v>SMI/SED DY18Q4</v>
      </c>
      <c r="H73" s="19" t="str">
        <f>IF(COUNTA($D$2:D73)&lt;=$G$2,COUNTA($D$2:D73),"")</f>
        <v/>
      </c>
      <c r="I73" s="19"/>
      <c r="J73" s="19"/>
      <c r="M73" s="376">
        <f>EDATE(M67,3)</f>
        <v>45566</v>
      </c>
      <c r="N73" s="376">
        <f>IF(N67="","",(EDATE(N67,3)))</f>
        <v>45716</v>
      </c>
      <c r="O73" s="376">
        <f>IF(O67="","",(EDATE(O67,3)))</f>
        <v>45716</v>
      </c>
      <c r="P73" s="373">
        <f>COUNT($M$7:M78)</f>
        <v>12</v>
      </c>
      <c r="Q73" s="373">
        <f>P67+$J$4</f>
        <v>11</v>
      </c>
      <c r="R73" s="373">
        <f t="shared" ref="R73" si="36">P73+$J$4</f>
        <v>12</v>
      </c>
      <c r="S73" s="373">
        <f>IF(S67="",IF($V$5=M73,4,""),S67+1)</f>
        <v>9</v>
      </c>
      <c r="T73" s="373">
        <f>IF(P73&lt;=$G$2,1,0)</f>
        <v>1</v>
      </c>
      <c r="U73" s="23" t="s">
        <v>427</v>
      </c>
      <c r="V73" s="23" t="str">
        <f>IF(V67="",IF(V$3='SMI reporting logic (NO EDIT)'!$M$13,X$3,""),VLOOKUP(V67,$A$1:$B$401,2,FALSE))</f>
        <v>SMI/SED DY3Q4</v>
      </c>
      <c r="W73" s="23" t="str">
        <f t="shared" ref="W73:W78" si="37">IF($T$73=1,V73,"")</f>
        <v>SMI/SED DY3Q4</v>
      </c>
    </row>
    <row r="74" spans="1:23" ht="15" thickBot="1" x14ac:dyDescent="0.35">
      <c r="A74" s="20" t="s">
        <v>982</v>
      </c>
      <c r="B74" s="20" t="s">
        <v>983</v>
      </c>
      <c r="D74" s="17" t="e">
        <f t="shared" si="31"/>
        <v>#N/A</v>
      </c>
      <c r="F74" s="17" t="str">
        <f t="shared" si="32"/>
        <v>SMI/SED DY19Q1</v>
      </c>
      <c r="H74" s="19" t="str">
        <f>IF(COUNTA($D$2:D74)&lt;=$G$2,COUNTA($D$2:D74),"")</f>
        <v/>
      </c>
      <c r="I74" s="19"/>
      <c r="J74" s="19"/>
      <c r="M74" s="377"/>
      <c r="N74" s="377"/>
      <c r="O74" s="377"/>
      <c r="P74" s="374"/>
      <c r="Q74" s="374"/>
      <c r="R74" s="374"/>
      <c r="S74" s="374"/>
      <c r="T74" s="374"/>
      <c r="U74" s="23" t="s">
        <v>291</v>
      </c>
      <c r="V74" s="23" t="str">
        <f>IF(V68="",IF(V$3='SMI reporting logic (NO EDIT)'!$M$13,X$3,""),VLOOKUP(V68,$A$1:$B$401,2,FALSE))</f>
        <v>SMI/SED DY3Q4</v>
      </c>
      <c r="W74" s="23" t="str">
        <f t="shared" si="37"/>
        <v>SMI/SED DY3Q4</v>
      </c>
    </row>
    <row r="75" spans="1:23" ht="15" thickBot="1" x14ac:dyDescent="0.35">
      <c r="A75" s="20" t="s">
        <v>983</v>
      </c>
      <c r="B75" s="20" t="s">
        <v>984</v>
      </c>
      <c r="D75" s="17" t="e">
        <f t="shared" si="31"/>
        <v>#N/A</v>
      </c>
      <c r="F75" s="17" t="str">
        <f t="shared" si="32"/>
        <v>SMI/SED DY19Q2</v>
      </c>
      <c r="H75" s="19" t="str">
        <f>IF(COUNTA($D$2:D75)&lt;=$G$2,COUNTA($D$2:D75),"")</f>
        <v/>
      </c>
      <c r="I75" s="19"/>
      <c r="J75" s="19"/>
      <c r="M75" s="377"/>
      <c r="N75" s="377"/>
      <c r="O75" s="377"/>
      <c r="P75" s="374"/>
      <c r="Q75" s="374"/>
      <c r="R75" s="374"/>
      <c r="S75" s="374"/>
      <c r="T75" s="374"/>
      <c r="U75" s="23" t="s">
        <v>54</v>
      </c>
      <c r="V75" s="23" t="str">
        <f>IF(V69="",IF(V$4='SMI reporting logic (NO EDIT)'!$M$13,X$3,""),VLOOKUP(V69,$A$1:$B$401,2,FALSE))</f>
        <v>SMI/SED DY3Q3</v>
      </c>
      <c r="W75" s="23" t="str">
        <f t="shared" si="37"/>
        <v>SMI/SED DY3Q3</v>
      </c>
    </row>
    <row r="76" spans="1:23" ht="15" thickBot="1" x14ac:dyDescent="0.35">
      <c r="A76" s="20" t="s">
        <v>984</v>
      </c>
      <c r="B76" s="20" t="s">
        <v>985</v>
      </c>
      <c r="D76" s="17" t="e">
        <f t="shared" si="31"/>
        <v>#N/A</v>
      </c>
      <c r="F76" s="17" t="str">
        <f t="shared" si="32"/>
        <v>SMI/SED DY19Q3</v>
      </c>
      <c r="H76" s="19" t="str">
        <f>IF(COUNTA($D$2:D76)&lt;=$G$2,COUNTA($D$2:D76),"")</f>
        <v/>
      </c>
      <c r="I76" s="19"/>
      <c r="J76" s="19"/>
      <c r="M76" s="377"/>
      <c r="N76" s="377"/>
      <c r="O76" s="377"/>
      <c r="P76" s="374"/>
      <c r="Q76" s="374"/>
      <c r="R76" s="374"/>
      <c r="S76" s="374"/>
      <c r="T76" s="374"/>
      <c r="U76" s="23" t="s">
        <v>430</v>
      </c>
      <c r="V76" s="23" t="str">
        <f t="shared" ref="V76" si="38">IF(MOD(R73,4)=0, "AA" &amp; R73/4, "")</f>
        <v>AA3</v>
      </c>
      <c r="W76" s="23" t="str">
        <f t="shared" si="37"/>
        <v>AA3</v>
      </c>
    </row>
    <row r="77" spans="1:23" ht="15" thickBot="1" x14ac:dyDescent="0.35">
      <c r="A77" s="20" t="s">
        <v>985</v>
      </c>
      <c r="B77" s="20" t="s">
        <v>986</v>
      </c>
      <c r="D77" s="17" t="e">
        <f t="shared" si="31"/>
        <v>#N/A</v>
      </c>
      <c r="F77" s="17" t="str">
        <f t="shared" si="32"/>
        <v>SMI/SED DY19Q4</v>
      </c>
      <c r="H77" s="19" t="str">
        <f>IF(COUNTA($D$2:D77)&lt;=$G$2,COUNTA($D$2:D77),"")</f>
        <v/>
      </c>
      <c r="I77" s="19"/>
      <c r="J77" s="19"/>
      <c r="M77" s="377"/>
      <c r="N77" s="377"/>
      <c r="O77" s="377"/>
      <c r="P77" s="374"/>
      <c r="Q77" s="374"/>
      <c r="R77" s="374"/>
      <c r="S77" s="374"/>
      <c r="T77" s="374"/>
      <c r="U77" s="23" t="s">
        <v>104</v>
      </c>
      <c r="V77" s="23" t="str">
        <f t="shared" ref="V77" si="39">IF(S73="","",IF(MOD(S73,4)=0, "CY" &amp; ($I$2-1+S73/4), ""))</f>
        <v/>
      </c>
      <c r="W77" s="23" t="str">
        <f t="shared" si="37"/>
        <v/>
      </c>
    </row>
    <row r="78" spans="1:23" ht="15" thickBot="1" x14ac:dyDescent="0.35">
      <c r="A78" s="20" t="s">
        <v>986</v>
      </c>
      <c r="B78" s="20" t="s">
        <v>987</v>
      </c>
      <c r="D78" s="17" t="e">
        <f t="shared" si="31"/>
        <v>#N/A</v>
      </c>
      <c r="F78" s="17" t="str">
        <f t="shared" si="32"/>
        <v>SMI/SED DY20Q1</v>
      </c>
      <c r="H78" s="19" t="str">
        <f>IF(COUNTA($D$2:D78)&lt;=$G$2,COUNTA($D$2:D78),"")</f>
        <v/>
      </c>
      <c r="I78" s="19"/>
      <c r="J78" s="19"/>
      <c r="M78" s="378"/>
      <c r="N78" s="378"/>
      <c r="O78" s="378"/>
      <c r="P78" s="375"/>
      <c r="Q78" s="375"/>
      <c r="R78" s="375"/>
      <c r="S78" s="375"/>
      <c r="T78" s="375"/>
      <c r="U78" s="23" t="s">
        <v>71</v>
      </c>
      <c r="V78" s="23" t="str">
        <f t="shared" ref="V78" si="40">IF(MOD(Q73,4)=0, "DY" &amp; Q73/4, "")</f>
        <v/>
      </c>
      <c r="W78" s="23" t="str">
        <f t="shared" si="37"/>
        <v/>
      </c>
    </row>
    <row r="79" spans="1:23" ht="30.75" customHeight="1" thickBot="1" x14ac:dyDescent="0.35">
      <c r="A79" s="20" t="s">
        <v>987</v>
      </c>
      <c r="B79" s="20" t="s">
        <v>988</v>
      </c>
      <c r="D79" s="17" t="e">
        <f t="shared" si="31"/>
        <v>#N/A</v>
      </c>
      <c r="F79" s="17" t="str">
        <f t="shared" si="32"/>
        <v>SMI/SED DY20Q2</v>
      </c>
      <c r="H79" s="19" t="str">
        <f>IF(COUNTA($D$2:D79)&lt;=$G$2,COUNTA($D$2:D79),"")</f>
        <v/>
      </c>
      <c r="I79" s="19"/>
      <c r="J79" s="19"/>
      <c r="M79" s="370">
        <f>EDATE(M73,3)</f>
        <v>45658</v>
      </c>
      <c r="N79" s="370">
        <f>IF(N73="","",(EDATE(N73,3)))</f>
        <v>45805</v>
      </c>
      <c r="O79" s="370">
        <f>IF(O73="","",(EDATE(O73,3)))</f>
        <v>45805</v>
      </c>
      <c r="P79" s="367">
        <f>COUNT($M$7:M84)</f>
        <v>13</v>
      </c>
      <c r="Q79" s="367">
        <f>P73+$J$4</f>
        <v>12</v>
      </c>
      <c r="R79" s="367">
        <f t="shared" ref="R79" si="41">P79+$J$4</f>
        <v>13</v>
      </c>
      <c r="S79" s="367">
        <f>IF(S73="",IF($V$5=M79,4,""),S73+1)</f>
        <v>10</v>
      </c>
      <c r="T79" s="367">
        <f>IF(P79&lt;=$G$2,1,0)</f>
        <v>1</v>
      </c>
      <c r="U79" s="27" t="s">
        <v>427</v>
      </c>
      <c r="V79" s="27" t="str">
        <f>IF(V73="",IF(V$3='SMI reporting logic (NO EDIT)'!$M$13,X$3,""),VLOOKUP(V73,$A$1:$B$401,2,FALSE))</f>
        <v>SMI/SED DY4Q1</v>
      </c>
      <c r="W79" s="27" t="str">
        <f t="shared" ref="W79:W84" si="42">IF($T$79=1,V79,"")</f>
        <v>SMI/SED DY4Q1</v>
      </c>
    </row>
    <row r="80" spans="1:23" ht="15" thickBot="1" x14ac:dyDescent="0.35">
      <c r="A80" s="20" t="s">
        <v>988</v>
      </c>
      <c r="B80" s="20" t="s">
        <v>989</v>
      </c>
      <c r="D80" s="17" t="e">
        <f t="shared" si="31"/>
        <v>#N/A</v>
      </c>
      <c r="F80" s="17" t="str">
        <f t="shared" si="32"/>
        <v>SMI/SED DY20Q3</v>
      </c>
      <c r="H80" s="19" t="str">
        <f>IF(COUNTA($D$2:D80)&lt;=$G$2,COUNTA($D$2:D80),"")</f>
        <v/>
      </c>
      <c r="I80" s="19"/>
      <c r="J80" s="19"/>
      <c r="M80" s="371"/>
      <c r="N80" s="371"/>
      <c r="O80" s="371"/>
      <c r="P80" s="368"/>
      <c r="Q80" s="368"/>
      <c r="R80" s="368"/>
      <c r="S80" s="368"/>
      <c r="T80" s="368"/>
      <c r="U80" s="27" t="s">
        <v>291</v>
      </c>
      <c r="V80" s="27" t="str">
        <f>IF(V74="",IF(V$3='SMI reporting logic (NO EDIT)'!$M$13,X$3,""),VLOOKUP(V74,$A$1:$B$401,2,FALSE))</f>
        <v>SMI/SED DY4Q1</v>
      </c>
      <c r="W80" s="27" t="str">
        <f t="shared" si="42"/>
        <v>SMI/SED DY4Q1</v>
      </c>
    </row>
    <row r="81" spans="1:23" ht="15" thickBot="1" x14ac:dyDescent="0.35">
      <c r="A81" s="20" t="s">
        <v>989</v>
      </c>
      <c r="B81" s="20" t="s">
        <v>990</v>
      </c>
      <c r="D81" s="17" t="e">
        <f t="shared" si="31"/>
        <v>#N/A</v>
      </c>
      <c r="F81" s="17" t="str">
        <f t="shared" si="32"/>
        <v>SMI/SED DY20Q4</v>
      </c>
      <c r="H81" s="19" t="str">
        <f>IF(COUNTA($D$2:D81)&lt;=$G$2,COUNTA($D$2:D81),"")</f>
        <v/>
      </c>
      <c r="I81" s="19"/>
      <c r="J81" s="19"/>
      <c r="M81" s="371"/>
      <c r="N81" s="371"/>
      <c r="O81" s="371"/>
      <c r="P81" s="368"/>
      <c r="Q81" s="368"/>
      <c r="R81" s="368"/>
      <c r="S81" s="368"/>
      <c r="T81" s="368"/>
      <c r="U81" s="27" t="s">
        <v>54</v>
      </c>
      <c r="V81" s="27" t="str">
        <f>IF(V75="",IF(V$4='SMI reporting logic (NO EDIT)'!$M$13,X$3,""),VLOOKUP(V75,$A$1:$B$401,2,FALSE))</f>
        <v>SMI/SED DY3Q4</v>
      </c>
      <c r="W81" s="27" t="str">
        <f t="shared" si="42"/>
        <v>SMI/SED DY3Q4</v>
      </c>
    </row>
    <row r="82" spans="1:23" ht="15" thickBot="1" x14ac:dyDescent="0.35">
      <c r="A82" s="20" t="s">
        <v>990</v>
      </c>
      <c r="B82" s="20" t="s">
        <v>991</v>
      </c>
      <c r="D82" s="17" t="e">
        <f t="shared" si="31"/>
        <v>#N/A</v>
      </c>
      <c r="F82" s="17" t="str">
        <f t="shared" si="32"/>
        <v>SMI/SED DY21Q1</v>
      </c>
      <c r="H82" s="19" t="str">
        <f>IF(COUNTA($D$2:D82)&lt;=$G$2,COUNTA($D$2:D82),"")</f>
        <v/>
      </c>
      <c r="I82" s="19"/>
      <c r="J82" s="19"/>
      <c r="M82" s="371"/>
      <c r="N82" s="371"/>
      <c r="O82" s="371"/>
      <c r="P82" s="368"/>
      <c r="Q82" s="368"/>
      <c r="R82" s="368"/>
      <c r="S82" s="368"/>
      <c r="T82" s="368"/>
      <c r="U82" s="27" t="s">
        <v>430</v>
      </c>
      <c r="V82" s="27" t="str">
        <f t="shared" ref="V82" si="43">IF(MOD(R79,4)=0, "AA" &amp; R79/4, "")</f>
        <v/>
      </c>
      <c r="W82" s="27" t="str">
        <f t="shared" si="42"/>
        <v/>
      </c>
    </row>
    <row r="83" spans="1:23" ht="15" thickBot="1" x14ac:dyDescent="0.35">
      <c r="A83" s="20" t="s">
        <v>991</v>
      </c>
      <c r="B83" s="20" t="s">
        <v>992</v>
      </c>
      <c r="D83" s="17" t="e">
        <f t="shared" si="31"/>
        <v>#N/A</v>
      </c>
      <c r="F83" s="17" t="str">
        <f t="shared" si="32"/>
        <v>SMI/SED DY21Q2</v>
      </c>
      <c r="H83" s="19" t="str">
        <f>IF(COUNTA($D$2:D83)&lt;=$G$2,COUNTA($D$2:D83),"")</f>
        <v/>
      </c>
      <c r="I83" s="19"/>
      <c r="J83" s="19"/>
      <c r="M83" s="371"/>
      <c r="N83" s="371"/>
      <c r="O83" s="371"/>
      <c r="P83" s="368"/>
      <c r="Q83" s="368"/>
      <c r="R83" s="368"/>
      <c r="S83" s="368"/>
      <c r="T83" s="368"/>
      <c r="U83" s="27" t="s">
        <v>104</v>
      </c>
      <c r="V83" s="27" t="str">
        <f t="shared" ref="V83" si="44">IF(S79="","",IF(MOD(S79,4)=0, "CY" &amp; ($I$2-1+S79/4), ""))</f>
        <v/>
      </c>
      <c r="W83" s="27" t="str">
        <f t="shared" si="42"/>
        <v/>
      </c>
    </row>
    <row r="84" spans="1:23" ht="15" thickBot="1" x14ac:dyDescent="0.35">
      <c r="A84" s="20" t="s">
        <v>992</v>
      </c>
      <c r="B84" s="20" t="s">
        <v>993</v>
      </c>
      <c r="D84" s="17" t="e">
        <f t="shared" si="31"/>
        <v>#N/A</v>
      </c>
      <c r="F84" s="17" t="str">
        <f t="shared" si="32"/>
        <v>SMI/SED DY21Q3</v>
      </c>
      <c r="H84" s="19" t="str">
        <f>IF(COUNTA($D$2:D84)&lt;=$G$2,COUNTA($D$2:D84),"")</f>
        <v/>
      </c>
      <c r="I84" s="19"/>
      <c r="J84" s="19"/>
      <c r="M84" s="372"/>
      <c r="N84" s="372"/>
      <c r="O84" s="372"/>
      <c r="P84" s="369"/>
      <c r="Q84" s="369"/>
      <c r="R84" s="369"/>
      <c r="S84" s="369"/>
      <c r="T84" s="369"/>
      <c r="U84" s="27" t="s">
        <v>71</v>
      </c>
      <c r="V84" s="27" t="str">
        <f t="shared" ref="V84" si="45">IF(MOD(Q79,4)=0, "DY" &amp; Q79/4, "")</f>
        <v>DY3</v>
      </c>
      <c r="W84" s="27" t="str">
        <f t="shared" si="42"/>
        <v>DY3</v>
      </c>
    </row>
    <row r="85" spans="1:23" ht="15" thickBot="1" x14ac:dyDescent="0.35">
      <c r="A85" s="20" t="s">
        <v>993</v>
      </c>
      <c r="B85" s="20" t="s">
        <v>994</v>
      </c>
      <c r="D85" s="17" t="e">
        <f t="shared" si="31"/>
        <v>#N/A</v>
      </c>
      <c r="F85" s="17" t="str">
        <f t="shared" si="32"/>
        <v>SMI/SED DY21Q4</v>
      </c>
      <c r="H85" s="19" t="str">
        <f>IF(COUNTA($D$2:D85)&lt;=$G$2,COUNTA($D$2:D85),"")</f>
        <v/>
      </c>
      <c r="I85" s="19"/>
      <c r="J85" s="19"/>
      <c r="M85" s="370">
        <f>EDATE(M79,3)</f>
        <v>45748</v>
      </c>
      <c r="N85" s="370">
        <f>IF(N79="","",(EDATE(N79,3)))</f>
        <v>45897</v>
      </c>
      <c r="O85" s="370">
        <f>IF(O79="","",(EDATE(O79,3)))</f>
        <v>45897</v>
      </c>
      <c r="P85" s="367">
        <f>COUNT($M$7:M90)</f>
        <v>14</v>
      </c>
      <c r="Q85" s="367">
        <f>P79+$J$4</f>
        <v>13</v>
      </c>
      <c r="R85" s="367">
        <f t="shared" ref="R85" si="46">P85+$J$4</f>
        <v>14</v>
      </c>
      <c r="S85" s="367">
        <f>IF(S79="",IF($V$5=M85,4,""),S79+1)</f>
        <v>11</v>
      </c>
      <c r="T85" s="367">
        <f>IF(P85&lt;=$G$2,1,0)</f>
        <v>1</v>
      </c>
      <c r="U85" s="27" t="s">
        <v>427</v>
      </c>
      <c r="V85" s="27" t="str">
        <f>IF(V79="",IF(V$3='SMI reporting logic (NO EDIT)'!$M$13,X$3,""),VLOOKUP(V79,$A$1:$B$401,2,FALSE))</f>
        <v>SMI/SED DY4Q2</v>
      </c>
      <c r="W85" s="27" t="str">
        <f t="shared" ref="W85:W90" si="47">IF($T$85=1,V85,"")</f>
        <v>SMI/SED DY4Q2</v>
      </c>
    </row>
    <row r="86" spans="1:23" ht="15" thickBot="1" x14ac:dyDescent="0.35">
      <c r="A86" s="20" t="s">
        <v>994</v>
      </c>
      <c r="B86" s="20" t="s">
        <v>995</v>
      </c>
      <c r="D86" s="17" t="e">
        <f t="shared" si="31"/>
        <v>#N/A</v>
      </c>
      <c r="F86" s="17" t="str">
        <f t="shared" si="32"/>
        <v>SMI/SED DY22Q1</v>
      </c>
      <c r="H86" s="19" t="str">
        <f>IF(COUNTA($D$2:D86)&lt;=$G$2,COUNTA($D$2:D86),"")</f>
        <v/>
      </c>
      <c r="I86" s="19"/>
      <c r="J86" s="19"/>
      <c r="M86" s="371"/>
      <c r="N86" s="371"/>
      <c r="O86" s="371"/>
      <c r="P86" s="368"/>
      <c r="Q86" s="368"/>
      <c r="R86" s="368"/>
      <c r="S86" s="368"/>
      <c r="T86" s="368"/>
      <c r="U86" s="27" t="s">
        <v>291</v>
      </c>
      <c r="V86" s="27" t="str">
        <f>IF(V80="",IF(V$3='SMI reporting logic (NO EDIT)'!$M$13,X$3,""),VLOOKUP(V80,$A$1:$B$401,2,FALSE))</f>
        <v>SMI/SED DY4Q2</v>
      </c>
      <c r="W86" s="27" t="str">
        <f t="shared" si="47"/>
        <v>SMI/SED DY4Q2</v>
      </c>
    </row>
    <row r="87" spans="1:23" ht="15" thickBot="1" x14ac:dyDescent="0.35">
      <c r="A87" s="20" t="s">
        <v>995</v>
      </c>
      <c r="B87" s="20" t="s">
        <v>996</v>
      </c>
      <c r="D87" s="17" t="e">
        <f t="shared" si="31"/>
        <v>#N/A</v>
      </c>
      <c r="F87" s="17" t="str">
        <f t="shared" si="32"/>
        <v>SMI/SED DY22Q2</v>
      </c>
      <c r="H87" s="19" t="str">
        <f>IF(COUNTA($D$2:D87)&lt;=$G$2,COUNTA($D$2:D87),"")</f>
        <v/>
      </c>
      <c r="I87" s="19"/>
      <c r="J87" s="19"/>
      <c r="M87" s="371"/>
      <c r="N87" s="371"/>
      <c r="O87" s="371"/>
      <c r="P87" s="368"/>
      <c r="Q87" s="368"/>
      <c r="R87" s="368"/>
      <c r="S87" s="368"/>
      <c r="T87" s="368"/>
      <c r="U87" s="27" t="s">
        <v>54</v>
      </c>
      <c r="V87" s="27" t="str">
        <f>IF(V81="",IF(V$4='SMI reporting logic (NO EDIT)'!$M$13,X$3,""),VLOOKUP(V81,$A$1:$B$401,2,FALSE))</f>
        <v>SMI/SED DY4Q1</v>
      </c>
      <c r="W87" s="27" t="str">
        <f t="shared" si="47"/>
        <v>SMI/SED DY4Q1</v>
      </c>
    </row>
    <row r="88" spans="1:23" ht="15" thickBot="1" x14ac:dyDescent="0.35">
      <c r="A88" s="20" t="s">
        <v>996</v>
      </c>
      <c r="B88" s="20" t="s">
        <v>997</v>
      </c>
      <c r="D88" s="17" t="e">
        <f t="shared" si="31"/>
        <v>#N/A</v>
      </c>
      <c r="F88" s="17" t="str">
        <f t="shared" si="32"/>
        <v>SMI/SED DY22Q3</v>
      </c>
      <c r="H88" s="19" t="str">
        <f>IF(COUNTA($D$2:D88)&lt;=$G$2,COUNTA($D$2:D88),"")</f>
        <v/>
      </c>
      <c r="I88" s="19"/>
      <c r="J88" s="19"/>
      <c r="M88" s="371"/>
      <c r="N88" s="371"/>
      <c r="O88" s="371"/>
      <c r="P88" s="368"/>
      <c r="Q88" s="368"/>
      <c r="R88" s="368"/>
      <c r="S88" s="368"/>
      <c r="T88" s="368"/>
      <c r="U88" s="27" t="s">
        <v>430</v>
      </c>
      <c r="V88" s="27" t="str">
        <f t="shared" ref="V88" si="48">IF(MOD(R85,4)=0, "AA" &amp; R85/4, "")</f>
        <v/>
      </c>
      <c r="W88" s="27" t="str">
        <f t="shared" si="47"/>
        <v/>
      </c>
    </row>
    <row r="89" spans="1:23" ht="15" thickBot="1" x14ac:dyDescent="0.35">
      <c r="A89" s="20" t="s">
        <v>997</v>
      </c>
      <c r="B89" s="20" t="s">
        <v>998</v>
      </c>
      <c r="D89" s="17" t="e">
        <f t="shared" si="31"/>
        <v>#N/A</v>
      </c>
      <c r="F89" s="17" t="str">
        <f t="shared" si="32"/>
        <v>SMI/SED DY22Q4</v>
      </c>
      <c r="H89" s="19" t="str">
        <f>IF(COUNTA($D$2:D89)&lt;=$G$2,COUNTA($D$2:D89),"")</f>
        <v/>
      </c>
      <c r="I89" s="19"/>
      <c r="J89" s="19"/>
      <c r="M89" s="371"/>
      <c r="N89" s="371"/>
      <c r="O89" s="371"/>
      <c r="P89" s="368"/>
      <c r="Q89" s="368"/>
      <c r="R89" s="368"/>
      <c r="S89" s="368"/>
      <c r="T89" s="368"/>
      <c r="U89" s="27" t="s">
        <v>104</v>
      </c>
      <c r="V89" s="27" t="str">
        <f t="shared" ref="V89" si="49">IF(S85="","",IF(MOD(S85,4)=0, "CY" &amp; ($I$2-1+S85/4), ""))</f>
        <v/>
      </c>
      <c r="W89" s="27" t="str">
        <f t="shared" si="47"/>
        <v/>
      </c>
    </row>
    <row r="90" spans="1:23" ht="15" thickBot="1" x14ac:dyDescent="0.35">
      <c r="A90" s="20" t="s">
        <v>998</v>
      </c>
      <c r="B90" s="20" t="s">
        <v>999</v>
      </c>
      <c r="D90" s="17" t="e">
        <f t="shared" si="31"/>
        <v>#N/A</v>
      </c>
      <c r="F90" s="17" t="str">
        <f t="shared" si="32"/>
        <v>SMI/SED DY23Q1</v>
      </c>
      <c r="H90" s="19" t="str">
        <f>IF(COUNTA($D$2:D90)&lt;=$G$2,COUNTA($D$2:D90),"")</f>
        <v/>
      </c>
      <c r="I90" s="19"/>
      <c r="J90" s="19"/>
      <c r="M90" s="372"/>
      <c r="N90" s="372"/>
      <c r="O90" s="372"/>
      <c r="P90" s="369"/>
      <c r="Q90" s="369"/>
      <c r="R90" s="369"/>
      <c r="S90" s="369"/>
      <c r="T90" s="369"/>
      <c r="U90" s="27" t="s">
        <v>71</v>
      </c>
      <c r="V90" s="27" t="str">
        <f t="shared" ref="V90" si="50">IF(MOD(Q85,4)=0, "DY" &amp; Q85/4, "")</f>
        <v/>
      </c>
      <c r="W90" s="27" t="str">
        <f t="shared" si="47"/>
        <v/>
      </c>
    </row>
    <row r="91" spans="1:23" ht="30.75" customHeight="1" thickBot="1" x14ac:dyDescent="0.35">
      <c r="A91" s="20" t="s">
        <v>999</v>
      </c>
      <c r="B91" s="20" t="s">
        <v>1000</v>
      </c>
      <c r="F91" s="17" t="str">
        <f t="shared" si="32"/>
        <v>SMI/SED DY23Q2</v>
      </c>
      <c r="H91" s="19" t="str">
        <f>IF(COUNTA($D$2:D91)&lt;=$G$2,COUNTA($D$2:D91),"")</f>
        <v/>
      </c>
      <c r="I91" s="19"/>
      <c r="J91" s="19"/>
      <c r="M91" s="370">
        <f>EDATE(M85,3)</f>
        <v>45839</v>
      </c>
      <c r="N91" s="370">
        <f>IF(N85="","",(EDATE(N85,3)))</f>
        <v>45989</v>
      </c>
      <c r="O91" s="370">
        <f>IF(O85="","",(EDATE(O85,3)))</f>
        <v>45989</v>
      </c>
      <c r="P91" s="367">
        <f>COUNT($M$7:M96)</f>
        <v>15</v>
      </c>
      <c r="Q91" s="367">
        <f>P85+$J$4</f>
        <v>14</v>
      </c>
      <c r="R91" s="367">
        <f t="shared" ref="R91" si="51">P91+$J$4</f>
        <v>15</v>
      </c>
      <c r="S91" s="367">
        <f>IF(S85="",IF($V$5=M91,4,""),S85+1)</f>
        <v>12</v>
      </c>
      <c r="T91" s="367">
        <f>IF(P91&lt;=$G$2,1,0)</f>
        <v>1</v>
      </c>
      <c r="U91" s="27" t="s">
        <v>427</v>
      </c>
      <c r="V91" s="27" t="str">
        <f>IF(V85="",IF(V$3='SMI reporting logic (NO EDIT)'!$M$13,X$3,""),VLOOKUP(V85,$A$1:$B$401,2,FALSE))</f>
        <v>SMI/SED DY4Q3</v>
      </c>
      <c r="W91" s="27" t="str">
        <f t="shared" ref="W91:W96" si="52">IF($T$91=1,V91,"")</f>
        <v>SMI/SED DY4Q3</v>
      </c>
    </row>
    <row r="92" spans="1:23" ht="15" thickBot="1" x14ac:dyDescent="0.35">
      <c r="A92" s="20" t="s">
        <v>1000</v>
      </c>
      <c r="B92" s="20" t="s">
        <v>1001</v>
      </c>
      <c r="F92" s="17" t="str">
        <f t="shared" si="32"/>
        <v>SMI/SED DY23Q3</v>
      </c>
      <c r="H92" s="19" t="str">
        <f>IF(COUNTA($D$2:D92)&lt;=$G$2,COUNTA($D$2:D92),"")</f>
        <v/>
      </c>
      <c r="I92" s="19"/>
      <c r="J92" s="19"/>
      <c r="M92" s="371"/>
      <c r="N92" s="371"/>
      <c r="O92" s="371"/>
      <c r="P92" s="368"/>
      <c r="Q92" s="368"/>
      <c r="R92" s="368"/>
      <c r="S92" s="368"/>
      <c r="T92" s="368"/>
      <c r="U92" s="27" t="s">
        <v>291</v>
      </c>
      <c r="V92" s="27" t="str">
        <f>IF(V86="",IF(V$3='SMI reporting logic (NO EDIT)'!$M$13,X$3,""),VLOOKUP(V86,$A$1:$B$401,2,FALSE))</f>
        <v>SMI/SED DY4Q3</v>
      </c>
      <c r="W92" s="27" t="str">
        <f t="shared" si="52"/>
        <v>SMI/SED DY4Q3</v>
      </c>
    </row>
    <row r="93" spans="1:23" ht="15" thickBot="1" x14ac:dyDescent="0.35">
      <c r="A93" s="20" t="s">
        <v>1001</v>
      </c>
      <c r="B93" s="20" t="s">
        <v>1002</v>
      </c>
      <c r="F93" s="17" t="str">
        <f t="shared" si="32"/>
        <v>SMI/SED DY23Q4</v>
      </c>
      <c r="H93" s="19" t="str">
        <f>IF(COUNTA($D$2:D93)&lt;=$G$2,COUNTA($D$2:D93),"")</f>
        <v/>
      </c>
      <c r="I93" s="19"/>
      <c r="J93" s="19"/>
      <c r="M93" s="371"/>
      <c r="N93" s="371"/>
      <c r="O93" s="371"/>
      <c r="P93" s="368"/>
      <c r="Q93" s="368"/>
      <c r="R93" s="368"/>
      <c r="S93" s="368"/>
      <c r="T93" s="368"/>
      <c r="U93" s="27" t="s">
        <v>54</v>
      </c>
      <c r="V93" s="27" t="str">
        <f>IF(V87="",IF(V$4='SMI reporting logic (NO EDIT)'!$M$13,X$3,""),VLOOKUP(V87,$A$1:$B$401,2,FALSE))</f>
        <v>SMI/SED DY4Q2</v>
      </c>
      <c r="W93" s="27" t="str">
        <f t="shared" si="52"/>
        <v>SMI/SED DY4Q2</v>
      </c>
    </row>
    <row r="94" spans="1:23" ht="15" thickBot="1" x14ac:dyDescent="0.35">
      <c r="A94" s="20" t="s">
        <v>1002</v>
      </c>
      <c r="B94" s="20" t="s">
        <v>1003</v>
      </c>
      <c r="F94" s="17" t="str">
        <f t="shared" si="32"/>
        <v>SMI/SED DY24Q1</v>
      </c>
      <c r="H94" s="19" t="str">
        <f>IF(COUNTA($D$2:D94)&lt;=$G$2,COUNTA($D$2:D94),"")</f>
        <v/>
      </c>
      <c r="I94" s="19"/>
      <c r="J94" s="19"/>
      <c r="M94" s="371"/>
      <c r="N94" s="371"/>
      <c r="O94" s="371"/>
      <c r="P94" s="368"/>
      <c r="Q94" s="368"/>
      <c r="R94" s="368"/>
      <c r="S94" s="368"/>
      <c r="T94" s="368"/>
      <c r="U94" s="27" t="s">
        <v>430</v>
      </c>
      <c r="V94" s="27" t="str">
        <f t="shared" ref="V94" si="53">IF(MOD(R91,4)=0, "AA" &amp; R91/4, "")</f>
        <v/>
      </c>
      <c r="W94" s="27" t="str">
        <f t="shared" si="52"/>
        <v/>
      </c>
    </row>
    <row r="95" spans="1:23" ht="15" thickBot="1" x14ac:dyDescent="0.35">
      <c r="A95" s="20" t="s">
        <v>1003</v>
      </c>
      <c r="B95" s="20" t="s">
        <v>1004</v>
      </c>
      <c r="F95" s="17" t="str">
        <f t="shared" si="32"/>
        <v>SMI/SED DY24Q2</v>
      </c>
      <c r="H95" s="19" t="str">
        <f>IF(COUNTA($D$2:D95)&lt;=$G$2,COUNTA($D$2:D95),"")</f>
        <v/>
      </c>
      <c r="I95" s="19"/>
      <c r="J95" s="19"/>
      <c r="M95" s="371"/>
      <c r="N95" s="371"/>
      <c r="O95" s="371"/>
      <c r="P95" s="368"/>
      <c r="Q95" s="368"/>
      <c r="R95" s="368"/>
      <c r="S95" s="368"/>
      <c r="T95" s="368"/>
      <c r="U95" s="27" t="s">
        <v>104</v>
      </c>
      <c r="V95" s="27" t="str">
        <f t="shared" ref="V95" si="54">IF(S91="","",IF(MOD(S91,4)=0, "CY" &amp; ($I$2-1+S91/4), ""))</f>
        <v>CY2024</v>
      </c>
      <c r="W95" s="27" t="str">
        <f t="shared" si="52"/>
        <v>CY2024</v>
      </c>
    </row>
    <row r="96" spans="1:23" ht="15" thickBot="1" x14ac:dyDescent="0.35">
      <c r="A96" s="20" t="s">
        <v>1004</v>
      </c>
      <c r="B96" s="20" t="s">
        <v>1005</v>
      </c>
      <c r="F96" s="17" t="str">
        <f t="shared" si="32"/>
        <v>SMI/SED DY24Q3</v>
      </c>
      <c r="H96" s="19" t="str">
        <f>IF(COUNTA($D$2:D96)&lt;=$G$2,COUNTA($D$2:D96),"")</f>
        <v/>
      </c>
      <c r="I96" s="19"/>
      <c r="J96" s="19"/>
      <c r="M96" s="372"/>
      <c r="N96" s="372"/>
      <c r="O96" s="372"/>
      <c r="P96" s="369"/>
      <c r="Q96" s="369"/>
      <c r="R96" s="369"/>
      <c r="S96" s="369"/>
      <c r="T96" s="369"/>
      <c r="U96" s="27" t="s">
        <v>71</v>
      </c>
      <c r="V96" s="27" t="str">
        <f t="shared" ref="V96" si="55">IF(MOD(Q91,4)=0, "DY" &amp; Q91/4, "")</f>
        <v/>
      </c>
      <c r="W96" s="27" t="str">
        <f t="shared" si="52"/>
        <v/>
      </c>
    </row>
    <row r="97" spans="1:23" ht="30.75" customHeight="1" thickBot="1" x14ac:dyDescent="0.35">
      <c r="A97" s="20" t="s">
        <v>1005</v>
      </c>
      <c r="B97" s="20" t="s">
        <v>1006</v>
      </c>
      <c r="F97" s="17" t="str">
        <f t="shared" si="32"/>
        <v>SMI/SED DY24Q4</v>
      </c>
      <c r="H97" s="19" t="str">
        <f>IF(COUNTA($D$2:D97)&lt;=$G$2,COUNTA($D$2:D97),"")</f>
        <v/>
      </c>
      <c r="I97" s="19"/>
      <c r="J97" s="19"/>
      <c r="M97" s="370">
        <f>EDATE(M91,3)</f>
        <v>45931</v>
      </c>
      <c r="N97" s="370">
        <f>IF(N91="","",(EDATE(N91,3)))</f>
        <v>46081</v>
      </c>
      <c r="O97" s="370">
        <f>IF(O91="","",(EDATE(O91,3)))</f>
        <v>46081</v>
      </c>
      <c r="P97" s="367">
        <f>COUNT($M$7:M102)</f>
        <v>16</v>
      </c>
      <c r="Q97" s="367">
        <f>P91+$J$4</f>
        <v>15</v>
      </c>
      <c r="R97" s="367">
        <f t="shared" ref="R97" si="56">P97+$J$4</f>
        <v>16</v>
      </c>
      <c r="S97" s="367">
        <f>IF(S91="",IF($V$5=M97,4,""),S91+1)</f>
        <v>13</v>
      </c>
      <c r="T97" s="367">
        <f>IF(P97&lt;=$G$2,1,0)</f>
        <v>1</v>
      </c>
      <c r="U97" s="27" t="s">
        <v>427</v>
      </c>
      <c r="V97" s="27" t="str">
        <f>IF(V91="",IF(V$3='SMI reporting logic (NO EDIT)'!$M$13,X$3,""),VLOOKUP(V91,$A$1:$B$401,2,FALSE))</f>
        <v>SMI/SED DY4Q4</v>
      </c>
      <c r="W97" s="27" t="str">
        <f t="shared" ref="W97:W102" si="57">IF($T$97=1,V97,"")</f>
        <v>SMI/SED DY4Q4</v>
      </c>
    </row>
    <row r="98" spans="1:23" ht="15" thickBot="1" x14ac:dyDescent="0.35">
      <c r="A98" s="20" t="s">
        <v>1006</v>
      </c>
      <c r="B98" s="20" t="s">
        <v>1007</v>
      </c>
      <c r="F98" s="17" t="str">
        <f t="shared" si="32"/>
        <v>SMI/SED DY25Q1</v>
      </c>
      <c r="H98" s="19" t="str">
        <f>IF(COUNTA($D$2:D98)&lt;=$G$2,COUNTA($D$2:D98),"")</f>
        <v/>
      </c>
      <c r="I98" s="19"/>
      <c r="J98" s="19"/>
      <c r="M98" s="371"/>
      <c r="N98" s="371"/>
      <c r="O98" s="371"/>
      <c r="P98" s="368"/>
      <c r="Q98" s="368"/>
      <c r="R98" s="368"/>
      <c r="S98" s="368"/>
      <c r="T98" s="368"/>
      <c r="U98" s="27" t="s">
        <v>291</v>
      </c>
      <c r="V98" s="27" t="str">
        <f>IF(V92="",IF(V$3='SMI reporting logic (NO EDIT)'!$M$13,X$3,""),VLOOKUP(V92,$A$1:$B$401,2,FALSE))</f>
        <v>SMI/SED DY4Q4</v>
      </c>
      <c r="W98" s="27" t="str">
        <f t="shared" si="57"/>
        <v>SMI/SED DY4Q4</v>
      </c>
    </row>
    <row r="99" spans="1:23" ht="15" thickBot="1" x14ac:dyDescent="0.35">
      <c r="A99" s="20" t="s">
        <v>1007</v>
      </c>
      <c r="B99" s="20" t="s">
        <v>1008</v>
      </c>
      <c r="F99" s="17" t="str">
        <f t="shared" si="32"/>
        <v>SMI/SED DY25Q2</v>
      </c>
      <c r="H99" s="19" t="str">
        <f>IF(COUNTA($D$2:D99)&lt;=$G$2,COUNTA($D$2:D99),"")</f>
        <v/>
      </c>
      <c r="I99" s="19"/>
      <c r="J99" s="19"/>
      <c r="M99" s="371"/>
      <c r="N99" s="371"/>
      <c r="O99" s="371"/>
      <c r="P99" s="368"/>
      <c r="Q99" s="368"/>
      <c r="R99" s="368"/>
      <c r="S99" s="368"/>
      <c r="T99" s="368"/>
      <c r="U99" s="27" t="s">
        <v>54</v>
      </c>
      <c r="V99" s="27" t="str">
        <f>IF(V93="",IF(V$4='SMI reporting logic (NO EDIT)'!$M$13,X$3,""),VLOOKUP(V93,$A$1:$B$401,2,FALSE))</f>
        <v>SMI/SED DY4Q3</v>
      </c>
      <c r="W99" s="27" t="str">
        <f t="shared" si="57"/>
        <v>SMI/SED DY4Q3</v>
      </c>
    </row>
    <row r="100" spans="1:23" ht="15" thickBot="1" x14ac:dyDescent="0.35">
      <c r="A100" s="20" t="s">
        <v>1008</v>
      </c>
      <c r="B100" s="20" t="s">
        <v>1009</v>
      </c>
      <c r="F100" s="17" t="str">
        <f t="shared" si="32"/>
        <v>SMI/SED DY25Q3</v>
      </c>
      <c r="H100" s="19" t="str">
        <f>IF(COUNTA($D$2:D100)&lt;=$G$2,COUNTA($D$2:D100),"")</f>
        <v/>
      </c>
      <c r="I100" s="19"/>
      <c r="J100" s="19"/>
      <c r="M100" s="371"/>
      <c r="N100" s="371"/>
      <c r="O100" s="371"/>
      <c r="P100" s="368"/>
      <c r="Q100" s="368"/>
      <c r="R100" s="368"/>
      <c r="S100" s="368"/>
      <c r="T100" s="368"/>
      <c r="U100" s="27" t="s">
        <v>430</v>
      </c>
      <c r="V100" s="27" t="str">
        <f t="shared" ref="V100" si="58">IF(MOD(R97,4)=0, "AA" &amp; R97/4, "")</f>
        <v>AA4</v>
      </c>
      <c r="W100" s="27" t="str">
        <f t="shared" si="57"/>
        <v>AA4</v>
      </c>
    </row>
    <row r="101" spans="1:23" ht="15" thickBot="1" x14ac:dyDescent="0.35">
      <c r="A101" s="20" t="s">
        <v>1009</v>
      </c>
      <c r="B101" s="17" t="s">
        <v>1010</v>
      </c>
      <c r="F101" s="17" t="str">
        <f t="shared" si="32"/>
        <v>SMI/SED DY25Q4</v>
      </c>
      <c r="H101" s="19" t="str">
        <f>IF(COUNTA($D$2:D101)&lt;=$G$2,COUNTA($D$2:D101),"")</f>
        <v/>
      </c>
      <c r="I101" s="19"/>
      <c r="J101" s="19"/>
      <c r="M101" s="371"/>
      <c r="N101" s="371"/>
      <c r="O101" s="371"/>
      <c r="P101" s="368"/>
      <c r="Q101" s="368"/>
      <c r="R101" s="368"/>
      <c r="S101" s="368"/>
      <c r="T101" s="368"/>
      <c r="U101" s="27" t="s">
        <v>104</v>
      </c>
      <c r="V101" s="27" t="str">
        <f t="shared" ref="V101" si="59">IF(S97="","",IF(MOD(S97,4)=0, "CY" &amp; ($I$2-1+S97/4), ""))</f>
        <v/>
      </c>
      <c r="W101" s="27" t="str">
        <f t="shared" si="57"/>
        <v/>
      </c>
    </row>
    <row r="102" spans="1:23" ht="15" thickBot="1" x14ac:dyDescent="0.35">
      <c r="A102" s="17" t="s">
        <v>1010</v>
      </c>
      <c r="B102" s="17" t="s">
        <v>1011</v>
      </c>
      <c r="F102" s="17" t="str">
        <f t="shared" si="32"/>
        <v>SMI/SED DY26Q1</v>
      </c>
      <c r="H102" s="19" t="str">
        <f>IF(COUNTA($D$2:D102)&lt;=$G$2,COUNTA($D$2:D102),"")</f>
        <v/>
      </c>
      <c r="I102" s="19"/>
      <c r="J102" s="19"/>
      <c r="M102" s="372"/>
      <c r="N102" s="372"/>
      <c r="O102" s="372"/>
      <c r="P102" s="369"/>
      <c r="Q102" s="369"/>
      <c r="R102" s="369"/>
      <c r="S102" s="369"/>
      <c r="T102" s="369"/>
      <c r="U102" s="27" t="s">
        <v>71</v>
      </c>
      <c r="V102" s="27" t="str">
        <f t="shared" ref="V102" si="60">IF(MOD(Q97,4)=0, "DY" &amp; Q97/4, "")</f>
        <v/>
      </c>
      <c r="W102" s="27" t="str">
        <f t="shared" si="57"/>
        <v/>
      </c>
    </row>
    <row r="103" spans="1:23" ht="30.75" customHeight="1" thickBot="1" x14ac:dyDescent="0.35">
      <c r="A103" s="17" t="s">
        <v>1011</v>
      </c>
      <c r="B103" s="17" t="s">
        <v>1012</v>
      </c>
      <c r="F103" s="17" t="str">
        <f t="shared" si="32"/>
        <v>SMI/SED DY26Q2</v>
      </c>
      <c r="M103" s="376">
        <f>EDATE(M97,3)</f>
        <v>46023</v>
      </c>
      <c r="N103" s="376">
        <f>IF(N97="","",(EDATE(N97,3)))</f>
        <v>46170</v>
      </c>
      <c r="O103" s="376">
        <f>IF(O97="","",(EDATE(O97,3)))</f>
        <v>46170</v>
      </c>
      <c r="P103" s="373">
        <f>COUNT($M$7:M108)</f>
        <v>17</v>
      </c>
      <c r="Q103" s="373">
        <f>P97+$J$4</f>
        <v>16</v>
      </c>
      <c r="R103" s="373">
        <f t="shared" ref="R103" si="61">P103+$J$4</f>
        <v>17</v>
      </c>
      <c r="S103" s="373">
        <f>IF(S97="",IF($V$5=M103,4,""),S97+1)</f>
        <v>14</v>
      </c>
      <c r="T103" s="373">
        <f>IF(P103&lt;=$G$2,1,0)</f>
        <v>1</v>
      </c>
      <c r="U103" s="23" t="s">
        <v>427</v>
      </c>
      <c r="V103" s="23" t="str">
        <f>IF(V97="",IF(V$3='SMI reporting logic (NO EDIT)'!$M$13,X$3,""),VLOOKUP(V97,$A$1:$B$401,2,FALSE))</f>
        <v>SMI/SED DY5Q1</v>
      </c>
      <c r="W103" s="23" t="str">
        <f t="shared" ref="W103:W108" si="62">IF($T$103=1,V103,"")</f>
        <v>SMI/SED DY5Q1</v>
      </c>
    </row>
    <row r="104" spans="1:23" ht="15" thickBot="1" x14ac:dyDescent="0.35">
      <c r="A104" s="17" t="s">
        <v>1012</v>
      </c>
      <c r="B104" s="17" t="s">
        <v>1013</v>
      </c>
      <c r="F104" s="17" t="str">
        <f t="shared" si="32"/>
        <v>SMI/SED DY26Q3</v>
      </c>
      <c r="M104" s="377"/>
      <c r="N104" s="377"/>
      <c r="O104" s="377"/>
      <c r="P104" s="374"/>
      <c r="Q104" s="374"/>
      <c r="R104" s="374"/>
      <c r="S104" s="374"/>
      <c r="T104" s="374"/>
      <c r="U104" s="23" t="s">
        <v>291</v>
      </c>
      <c r="V104" s="23" t="str">
        <f>IF(V98="",IF(V$3='SMI reporting logic (NO EDIT)'!$M$13,X$3,""),VLOOKUP(V98,$A$1:$B$401,2,FALSE))</f>
        <v>SMI/SED DY5Q1</v>
      </c>
      <c r="W104" s="23" t="str">
        <f t="shared" si="62"/>
        <v>SMI/SED DY5Q1</v>
      </c>
    </row>
    <row r="105" spans="1:23" ht="15" thickBot="1" x14ac:dyDescent="0.35">
      <c r="A105" s="17" t="s">
        <v>1013</v>
      </c>
      <c r="B105" s="17" t="s">
        <v>1014</v>
      </c>
      <c r="F105" s="17" t="str">
        <f t="shared" si="32"/>
        <v>SMI/SED DY26Q4</v>
      </c>
      <c r="M105" s="377"/>
      <c r="N105" s="377"/>
      <c r="O105" s="377"/>
      <c r="P105" s="374"/>
      <c r="Q105" s="374"/>
      <c r="R105" s="374"/>
      <c r="S105" s="374"/>
      <c r="T105" s="374"/>
      <c r="U105" s="23" t="s">
        <v>54</v>
      </c>
      <c r="V105" s="23" t="str">
        <f>IF(V99="",IF(V$4='SMI reporting logic (NO EDIT)'!$M$13,X$3,""),VLOOKUP(V99,$A$1:$B$401,2,FALSE))</f>
        <v>SMI/SED DY4Q4</v>
      </c>
      <c r="W105" s="23" t="str">
        <f t="shared" si="62"/>
        <v>SMI/SED DY4Q4</v>
      </c>
    </row>
    <row r="106" spans="1:23" ht="15" thickBot="1" x14ac:dyDescent="0.35">
      <c r="A106" s="17" t="s">
        <v>1014</v>
      </c>
      <c r="B106" s="17" t="s">
        <v>1015</v>
      </c>
      <c r="F106" s="17" t="str">
        <f t="shared" si="32"/>
        <v>SMI/SED DY27Q1</v>
      </c>
      <c r="M106" s="377"/>
      <c r="N106" s="377"/>
      <c r="O106" s="377"/>
      <c r="P106" s="374"/>
      <c r="Q106" s="374"/>
      <c r="R106" s="374"/>
      <c r="S106" s="374"/>
      <c r="T106" s="374"/>
      <c r="U106" s="23" t="s">
        <v>430</v>
      </c>
      <c r="V106" s="23" t="str">
        <f t="shared" ref="V106" si="63">IF(MOD(R103,4)=0, "AA" &amp; R103/4, "")</f>
        <v/>
      </c>
      <c r="W106" s="23" t="str">
        <f t="shared" si="62"/>
        <v/>
      </c>
    </row>
    <row r="107" spans="1:23" ht="15" thickBot="1" x14ac:dyDescent="0.35">
      <c r="A107" s="17" t="s">
        <v>1015</v>
      </c>
      <c r="B107" s="17" t="s">
        <v>1016</v>
      </c>
      <c r="F107" s="17" t="str">
        <f t="shared" si="32"/>
        <v>SMI/SED DY27Q2</v>
      </c>
      <c r="M107" s="377"/>
      <c r="N107" s="377"/>
      <c r="O107" s="377"/>
      <c r="P107" s="374"/>
      <c r="Q107" s="374"/>
      <c r="R107" s="374"/>
      <c r="S107" s="374"/>
      <c r="T107" s="374"/>
      <c r="U107" s="23" t="s">
        <v>104</v>
      </c>
      <c r="V107" s="23" t="str">
        <f t="shared" ref="V107" si="64">IF(S103="","",IF(MOD(S103,4)=0, "CY" &amp; ($I$2-1+S103/4), ""))</f>
        <v/>
      </c>
      <c r="W107" s="23" t="str">
        <f t="shared" si="62"/>
        <v/>
      </c>
    </row>
    <row r="108" spans="1:23" ht="15" thickBot="1" x14ac:dyDescent="0.35">
      <c r="A108" s="17" t="s">
        <v>1016</v>
      </c>
      <c r="B108" s="17" t="s">
        <v>1017</v>
      </c>
      <c r="F108" s="17" t="str">
        <f t="shared" si="32"/>
        <v>SMI/SED DY27Q3</v>
      </c>
      <c r="M108" s="378"/>
      <c r="N108" s="378"/>
      <c r="O108" s="378"/>
      <c r="P108" s="375"/>
      <c r="Q108" s="375"/>
      <c r="R108" s="375"/>
      <c r="S108" s="375"/>
      <c r="T108" s="375"/>
      <c r="U108" s="23" t="s">
        <v>71</v>
      </c>
      <c r="V108" s="23" t="str">
        <f t="shared" ref="V108" si="65">IF(MOD(Q103,4)=0, "DY" &amp; Q103/4, "")</f>
        <v>DY4</v>
      </c>
      <c r="W108" s="23" t="str">
        <f t="shared" si="62"/>
        <v>DY4</v>
      </c>
    </row>
    <row r="109" spans="1:23" ht="30.75" customHeight="1" thickBot="1" x14ac:dyDescent="0.35">
      <c r="A109" s="17" t="s">
        <v>1017</v>
      </c>
      <c r="B109" s="17" t="s">
        <v>1018</v>
      </c>
      <c r="F109" s="17" t="str">
        <f t="shared" si="32"/>
        <v>SMI/SED DY27Q4</v>
      </c>
      <c r="M109" s="376">
        <f>EDATE(M103,3)</f>
        <v>46113</v>
      </c>
      <c r="N109" s="376">
        <f>IF(N103="","",(EDATE(N103,3)))</f>
        <v>46262</v>
      </c>
      <c r="O109" s="376">
        <f>IF(O103="","",(EDATE(O103,3)))</f>
        <v>46262</v>
      </c>
      <c r="P109" s="373">
        <f>COUNT($M$7:M114)</f>
        <v>18</v>
      </c>
      <c r="Q109" s="373">
        <f>P103+$J$4</f>
        <v>17</v>
      </c>
      <c r="R109" s="373">
        <f t="shared" ref="R109" si="66">P109+$J$4</f>
        <v>18</v>
      </c>
      <c r="S109" s="373">
        <f>IF(S103="",IF($V$5=M109,4,""),S103+1)</f>
        <v>15</v>
      </c>
      <c r="T109" s="373">
        <f>IF(P109&lt;=$G$2,1,0)</f>
        <v>1</v>
      </c>
      <c r="U109" s="23" t="s">
        <v>427</v>
      </c>
      <c r="V109" s="23" t="str">
        <f>IF(V103="",IF(V$3='SMI reporting logic (NO EDIT)'!$M$13,X$3,""),VLOOKUP(V103,$A$1:$B$401,2,FALSE))</f>
        <v>SMI/SED DY5Q2</v>
      </c>
      <c r="W109" s="23" t="str">
        <f t="shared" ref="W109:W114" si="67">IF($T$109=1,V109,"")</f>
        <v>SMI/SED DY5Q2</v>
      </c>
    </row>
    <row r="110" spans="1:23" ht="15" thickBot="1" x14ac:dyDescent="0.35">
      <c r="A110" s="17" t="s">
        <v>1018</v>
      </c>
      <c r="B110" s="17" t="s">
        <v>1019</v>
      </c>
      <c r="F110" s="17" t="str">
        <f t="shared" si="32"/>
        <v>SMI/SED DY28Q1</v>
      </c>
      <c r="M110" s="377"/>
      <c r="N110" s="377"/>
      <c r="O110" s="377"/>
      <c r="P110" s="374"/>
      <c r="Q110" s="374"/>
      <c r="R110" s="374"/>
      <c r="S110" s="374"/>
      <c r="T110" s="374"/>
      <c r="U110" s="23" t="s">
        <v>291</v>
      </c>
      <c r="V110" s="23" t="str">
        <f>IF(V104="",IF(V$3='SMI reporting logic (NO EDIT)'!$M$13,X$3,""),VLOOKUP(V104,$A$1:$B$401,2,FALSE))</f>
        <v>SMI/SED DY5Q2</v>
      </c>
      <c r="W110" s="23" t="str">
        <f t="shared" si="67"/>
        <v>SMI/SED DY5Q2</v>
      </c>
    </row>
    <row r="111" spans="1:23" ht="15" thickBot="1" x14ac:dyDescent="0.35">
      <c r="A111" s="17" t="s">
        <v>1019</v>
      </c>
      <c r="B111" s="17" t="s">
        <v>1020</v>
      </c>
      <c r="F111" s="17" t="str">
        <f t="shared" si="32"/>
        <v>SMI/SED DY28Q2</v>
      </c>
      <c r="M111" s="377"/>
      <c r="N111" s="377"/>
      <c r="O111" s="377"/>
      <c r="P111" s="374"/>
      <c r="Q111" s="374"/>
      <c r="R111" s="374"/>
      <c r="S111" s="374"/>
      <c r="T111" s="374"/>
      <c r="U111" s="23" t="s">
        <v>54</v>
      </c>
      <c r="V111" s="23" t="str">
        <f>IF(V105="",IF(V$4='SMI reporting logic (NO EDIT)'!$M$13,X$3,""),VLOOKUP(V105,$A$1:$B$401,2,FALSE))</f>
        <v>SMI/SED DY5Q1</v>
      </c>
      <c r="W111" s="23" t="str">
        <f t="shared" si="67"/>
        <v>SMI/SED DY5Q1</v>
      </c>
    </row>
    <row r="112" spans="1:23" ht="15" thickBot="1" x14ac:dyDescent="0.35">
      <c r="A112" s="17" t="s">
        <v>1020</v>
      </c>
      <c r="B112" s="17" t="s">
        <v>1021</v>
      </c>
      <c r="F112" s="17" t="str">
        <f t="shared" si="32"/>
        <v>SMI/SED DY28Q3</v>
      </c>
      <c r="M112" s="377"/>
      <c r="N112" s="377"/>
      <c r="O112" s="377"/>
      <c r="P112" s="374"/>
      <c r="Q112" s="374"/>
      <c r="R112" s="374"/>
      <c r="S112" s="374"/>
      <c r="T112" s="374"/>
      <c r="U112" s="23" t="s">
        <v>430</v>
      </c>
      <c r="V112" s="23" t="str">
        <f t="shared" ref="V112" si="68">IF(MOD(R109,4)=0, "AA" &amp; R109/4, "")</f>
        <v/>
      </c>
      <c r="W112" s="23" t="str">
        <f t="shared" si="67"/>
        <v/>
      </c>
    </row>
    <row r="113" spans="1:23" ht="15" thickBot="1" x14ac:dyDescent="0.35">
      <c r="A113" s="17" t="s">
        <v>1021</v>
      </c>
      <c r="B113" s="17" t="s">
        <v>1022</v>
      </c>
      <c r="F113" s="17" t="str">
        <f t="shared" si="32"/>
        <v>SMI/SED DY28Q4</v>
      </c>
      <c r="M113" s="377"/>
      <c r="N113" s="377"/>
      <c r="O113" s="377"/>
      <c r="P113" s="374"/>
      <c r="Q113" s="374"/>
      <c r="R113" s="374"/>
      <c r="S113" s="374"/>
      <c r="T113" s="374"/>
      <c r="U113" s="23" t="s">
        <v>104</v>
      </c>
      <c r="V113" s="23" t="str">
        <f t="shared" ref="V113" si="69">IF(S109="","",IF(MOD(S109,4)=0, "CY" &amp; ($I$2-1+S109/4), ""))</f>
        <v/>
      </c>
      <c r="W113" s="23" t="str">
        <f t="shared" si="67"/>
        <v/>
      </c>
    </row>
    <row r="114" spans="1:23" ht="15" thickBot="1" x14ac:dyDescent="0.35">
      <c r="A114" s="17" t="s">
        <v>1022</v>
      </c>
      <c r="B114" s="17" t="s">
        <v>1023</v>
      </c>
      <c r="F114" s="17" t="str">
        <f t="shared" si="32"/>
        <v>SMI/SED DY29Q1</v>
      </c>
      <c r="M114" s="378"/>
      <c r="N114" s="378"/>
      <c r="O114" s="378"/>
      <c r="P114" s="375"/>
      <c r="Q114" s="375"/>
      <c r="R114" s="375"/>
      <c r="S114" s="375"/>
      <c r="T114" s="375"/>
      <c r="U114" s="23" t="s">
        <v>71</v>
      </c>
      <c r="V114" s="23" t="str">
        <f t="shared" ref="V114" si="70">IF(MOD(Q109,4)=0, "DY" &amp; Q109/4, "")</f>
        <v/>
      </c>
      <c r="W114" s="23" t="str">
        <f t="shared" si="67"/>
        <v/>
      </c>
    </row>
    <row r="115" spans="1:23" ht="30.75" customHeight="1" thickBot="1" x14ac:dyDescent="0.35">
      <c r="A115" s="17" t="s">
        <v>1023</v>
      </c>
      <c r="B115" s="17" t="s">
        <v>1024</v>
      </c>
      <c r="F115" s="17" t="str">
        <f t="shared" si="32"/>
        <v>SMI/SED DY29Q2</v>
      </c>
      <c r="M115" s="376">
        <f>EDATE(M109,3)</f>
        <v>46204</v>
      </c>
      <c r="N115" s="376">
        <f>IF(N109="","",(EDATE(N109,3)))</f>
        <v>46354</v>
      </c>
      <c r="O115" s="376">
        <f>IF(O109="","",(EDATE(O109,3)))</f>
        <v>46354</v>
      </c>
      <c r="P115" s="373">
        <f>COUNT($M$7:M120)</f>
        <v>19</v>
      </c>
      <c r="Q115" s="373">
        <f>P109+$J$4</f>
        <v>18</v>
      </c>
      <c r="R115" s="373">
        <f t="shared" ref="R115" si="71">P115+$J$4</f>
        <v>19</v>
      </c>
      <c r="S115" s="373">
        <f>IF(S109="",IF($V$5=M115,4,""),S109+1)</f>
        <v>16</v>
      </c>
      <c r="T115" s="373">
        <f>IF(P115&lt;=$G$2,1,0)</f>
        <v>1</v>
      </c>
      <c r="U115" s="23" t="s">
        <v>427</v>
      </c>
      <c r="V115" s="23" t="str">
        <f>IF(V109="",IF(V$3='SMI reporting logic (NO EDIT)'!$M$13,X$3,""),VLOOKUP(V109,$A$1:$B$401,2,FALSE))</f>
        <v>SMI/SED DY5Q3</v>
      </c>
      <c r="W115" s="23" t="str">
        <f t="shared" ref="W115:W120" si="72">IF($T$115=1,V115,"")</f>
        <v>SMI/SED DY5Q3</v>
      </c>
    </row>
    <row r="116" spans="1:23" ht="15" thickBot="1" x14ac:dyDescent="0.35">
      <c r="A116" s="17" t="s">
        <v>1024</v>
      </c>
      <c r="B116" s="17" t="s">
        <v>1025</v>
      </c>
      <c r="F116" s="17" t="str">
        <f t="shared" si="32"/>
        <v>SMI/SED DY29Q3</v>
      </c>
      <c r="M116" s="377"/>
      <c r="N116" s="377"/>
      <c r="O116" s="377"/>
      <c r="P116" s="374"/>
      <c r="Q116" s="374"/>
      <c r="R116" s="374"/>
      <c r="S116" s="374"/>
      <c r="T116" s="374"/>
      <c r="U116" s="23" t="s">
        <v>291</v>
      </c>
      <c r="V116" s="23" t="str">
        <f>IF(V110="",IF(V$3='SMI reporting logic (NO EDIT)'!$M$13,X$3,""),VLOOKUP(V110,$A$1:$B$401,2,FALSE))</f>
        <v>SMI/SED DY5Q3</v>
      </c>
      <c r="W116" s="23" t="str">
        <f t="shared" si="72"/>
        <v>SMI/SED DY5Q3</v>
      </c>
    </row>
    <row r="117" spans="1:23" ht="15" thickBot="1" x14ac:dyDescent="0.35">
      <c r="A117" s="17" t="s">
        <v>1025</v>
      </c>
      <c r="B117" s="17" t="s">
        <v>1026</v>
      </c>
      <c r="F117" s="17" t="str">
        <f t="shared" si="32"/>
        <v>SMI/SED DY29Q4</v>
      </c>
      <c r="M117" s="377"/>
      <c r="N117" s="377"/>
      <c r="O117" s="377"/>
      <c r="P117" s="374"/>
      <c r="Q117" s="374"/>
      <c r="R117" s="374"/>
      <c r="S117" s="374"/>
      <c r="T117" s="374"/>
      <c r="U117" s="23" t="s">
        <v>54</v>
      </c>
      <c r="V117" s="23" t="str">
        <f>IF(V111="",IF(V$4='SMI reporting logic (NO EDIT)'!$M$13,X$3,""),VLOOKUP(V111,$A$1:$B$401,2,FALSE))</f>
        <v>SMI/SED DY5Q2</v>
      </c>
      <c r="W117" s="23" t="str">
        <f t="shared" si="72"/>
        <v>SMI/SED DY5Q2</v>
      </c>
    </row>
    <row r="118" spans="1:23" ht="15" thickBot="1" x14ac:dyDescent="0.35">
      <c r="A118" s="17" t="s">
        <v>1026</v>
      </c>
      <c r="B118" s="17" t="s">
        <v>1027</v>
      </c>
      <c r="F118" s="17" t="str">
        <f t="shared" si="32"/>
        <v>SMI/SED DY30Q1</v>
      </c>
      <c r="M118" s="377"/>
      <c r="N118" s="377"/>
      <c r="O118" s="377"/>
      <c r="P118" s="374"/>
      <c r="Q118" s="374"/>
      <c r="R118" s="374"/>
      <c r="S118" s="374"/>
      <c r="T118" s="374"/>
      <c r="U118" s="23" t="s">
        <v>430</v>
      </c>
      <c r="V118" s="23" t="str">
        <f t="shared" ref="V118" si="73">IF(MOD(R115,4)=0, "AA" &amp; R115/4, "")</f>
        <v/>
      </c>
      <c r="W118" s="23" t="str">
        <f t="shared" si="72"/>
        <v/>
      </c>
    </row>
    <row r="119" spans="1:23" ht="15" thickBot="1" x14ac:dyDescent="0.35">
      <c r="A119" s="17" t="s">
        <v>1027</v>
      </c>
      <c r="B119" s="17" t="s">
        <v>1028</v>
      </c>
      <c r="F119" s="17" t="str">
        <f t="shared" si="32"/>
        <v>SMI/SED DY30Q2</v>
      </c>
      <c r="M119" s="377"/>
      <c r="N119" s="377"/>
      <c r="O119" s="377"/>
      <c r="P119" s="374"/>
      <c r="Q119" s="374"/>
      <c r="R119" s="374"/>
      <c r="S119" s="374"/>
      <c r="T119" s="374"/>
      <c r="U119" s="23" t="s">
        <v>104</v>
      </c>
      <c r="V119" s="23" t="str">
        <f t="shared" ref="V119" si="74">IF(S115="","",IF(MOD(S115,4)=0, "CY" &amp; ($I$2-1+S115/4), ""))</f>
        <v>CY2025</v>
      </c>
      <c r="W119" s="23" t="str">
        <f t="shared" si="72"/>
        <v>CY2025</v>
      </c>
    </row>
    <row r="120" spans="1:23" ht="15" thickBot="1" x14ac:dyDescent="0.35">
      <c r="A120" s="17" t="s">
        <v>1028</v>
      </c>
      <c r="B120" s="17" t="s">
        <v>1029</v>
      </c>
      <c r="F120" s="17" t="str">
        <f t="shared" si="32"/>
        <v>SMI/SED DY30Q3</v>
      </c>
      <c r="M120" s="378"/>
      <c r="N120" s="378"/>
      <c r="O120" s="378"/>
      <c r="P120" s="375"/>
      <c r="Q120" s="375"/>
      <c r="R120" s="375"/>
      <c r="S120" s="375"/>
      <c r="T120" s="375"/>
      <c r="U120" s="23" t="s">
        <v>71</v>
      </c>
      <c r="V120" s="23" t="str">
        <f t="shared" ref="V120" si="75">IF(MOD(Q115,4)=0, "DY" &amp; Q115/4, "")</f>
        <v/>
      </c>
      <c r="W120" s="23" t="str">
        <f t="shared" si="72"/>
        <v/>
      </c>
    </row>
    <row r="121" spans="1:23" ht="30.75" customHeight="1" thickBot="1" x14ac:dyDescent="0.35">
      <c r="A121" s="17" t="s">
        <v>1029</v>
      </c>
      <c r="B121" s="17" t="s">
        <v>1030</v>
      </c>
      <c r="F121" s="17" t="str">
        <f t="shared" si="32"/>
        <v>SMI/SED DY30Q4</v>
      </c>
      <c r="M121" s="376">
        <f>EDATE(M115,3)</f>
        <v>46296</v>
      </c>
      <c r="N121" s="376">
        <f>IF(N115="","",(EDATE(N115,3)))</f>
        <v>46446</v>
      </c>
      <c r="O121" s="376">
        <f>IF(O115="","",(EDATE(O115,3)))</f>
        <v>46446</v>
      </c>
      <c r="P121" s="373">
        <f>COUNT($M$7:M126)</f>
        <v>20</v>
      </c>
      <c r="Q121" s="373">
        <f>P115+$J$4</f>
        <v>19</v>
      </c>
      <c r="R121" s="373">
        <f t="shared" ref="R121" si="76">P121+$J$4</f>
        <v>20</v>
      </c>
      <c r="S121" s="373">
        <f>IF(S115="",IF($V$5=M121,4,""),S115+1)</f>
        <v>17</v>
      </c>
      <c r="T121" s="373">
        <f>IF(P121&lt;=$G$2,1,0)</f>
        <v>1</v>
      </c>
      <c r="U121" s="23" t="s">
        <v>427</v>
      </c>
      <c r="V121" s="23" t="str">
        <f>IF(V115="",IF(V$3='SMI reporting logic (NO EDIT)'!$M$13,X$3,""),VLOOKUP(V115,$A$1:$B$401,2,FALSE))</f>
        <v>SMI/SED DY5Q4</v>
      </c>
      <c r="W121" s="23" t="str">
        <f t="shared" ref="W121:W126" si="77">IF($T$121=1,V121,"")</f>
        <v>SMI/SED DY5Q4</v>
      </c>
    </row>
    <row r="122" spans="1:23" ht="15" thickBot="1" x14ac:dyDescent="0.35">
      <c r="A122" s="17" t="s">
        <v>1030</v>
      </c>
      <c r="B122" s="17" t="s">
        <v>1031</v>
      </c>
      <c r="F122" s="17" t="str">
        <f t="shared" si="32"/>
        <v>SMI/SED DY31Q1</v>
      </c>
      <c r="M122" s="377"/>
      <c r="N122" s="377"/>
      <c r="O122" s="377"/>
      <c r="P122" s="374"/>
      <c r="Q122" s="374"/>
      <c r="R122" s="374"/>
      <c r="S122" s="374"/>
      <c r="T122" s="374"/>
      <c r="U122" s="23" t="s">
        <v>291</v>
      </c>
      <c r="V122" s="23" t="str">
        <f>IF(V116="",IF(V$3='SMI reporting logic (NO EDIT)'!$M$13,X$3,""),VLOOKUP(V116,$A$1:$B$401,2,FALSE))</f>
        <v>SMI/SED DY5Q4</v>
      </c>
      <c r="W122" s="23" t="str">
        <f t="shared" si="77"/>
        <v>SMI/SED DY5Q4</v>
      </c>
    </row>
    <row r="123" spans="1:23" ht="15" thickBot="1" x14ac:dyDescent="0.35">
      <c r="A123" s="17" t="s">
        <v>1031</v>
      </c>
      <c r="B123" s="17" t="s">
        <v>1032</v>
      </c>
      <c r="F123" s="17" t="str">
        <f t="shared" si="32"/>
        <v>SMI/SED DY31Q2</v>
      </c>
      <c r="M123" s="377"/>
      <c r="N123" s="377"/>
      <c r="O123" s="377"/>
      <c r="P123" s="374"/>
      <c r="Q123" s="374"/>
      <c r="R123" s="374"/>
      <c r="S123" s="374"/>
      <c r="T123" s="374"/>
      <c r="U123" s="23" t="s">
        <v>54</v>
      </c>
      <c r="V123" s="23" t="str">
        <f>IF(V117="",IF(V$4='SMI reporting logic (NO EDIT)'!$M$13,X$3,""),VLOOKUP(V117,$A$1:$B$401,2,FALSE))</f>
        <v>SMI/SED DY5Q3</v>
      </c>
      <c r="W123" s="23" t="str">
        <f t="shared" si="77"/>
        <v>SMI/SED DY5Q3</v>
      </c>
    </row>
    <row r="124" spans="1:23" ht="15" thickBot="1" x14ac:dyDescent="0.35">
      <c r="A124" s="17" t="s">
        <v>1032</v>
      </c>
      <c r="B124" s="17" t="s">
        <v>1033</v>
      </c>
      <c r="F124" s="17" t="str">
        <f t="shared" si="32"/>
        <v>SMI/SED DY31Q3</v>
      </c>
      <c r="M124" s="377"/>
      <c r="N124" s="377"/>
      <c r="O124" s="377"/>
      <c r="P124" s="374"/>
      <c r="Q124" s="374"/>
      <c r="R124" s="374"/>
      <c r="S124" s="374"/>
      <c r="T124" s="374"/>
      <c r="U124" s="23" t="s">
        <v>430</v>
      </c>
      <c r="V124" s="23" t="str">
        <f t="shared" ref="V124" si="78">IF(MOD(R121,4)=0, "AA" &amp; R121/4, "")</f>
        <v>AA5</v>
      </c>
      <c r="W124" s="23" t="str">
        <f t="shared" si="77"/>
        <v>AA5</v>
      </c>
    </row>
    <row r="125" spans="1:23" ht="15" thickBot="1" x14ac:dyDescent="0.35">
      <c r="A125" s="17" t="s">
        <v>1033</v>
      </c>
      <c r="B125" s="17" t="s">
        <v>1034</v>
      </c>
      <c r="F125" s="17" t="str">
        <f t="shared" si="32"/>
        <v>SMI/SED DY31Q4</v>
      </c>
      <c r="M125" s="377"/>
      <c r="N125" s="377"/>
      <c r="O125" s="377"/>
      <c r="P125" s="374"/>
      <c r="Q125" s="374"/>
      <c r="R125" s="374"/>
      <c r="S125" s="374"/>
      <c r="T125" s="374"/>
      <c r="U125" s="23" t="s">
        <v>104</v>
      </c>
      <c r="V125" s="23" t="str">
        <f t="shared" ref="V125" si="79">IF(S121="","",IF(MOD(S121,4)=0, "CY" &amp; ($I$2-1+S121/4), ""))</f>
        <v/>
      </c>
      <c r="W125" s="23" t="str">
        <f t="shared" si="77"/>
        <v/>
      </c>
    </row>
    <row r="126" spans="1:23" ht="15" thickBot="1" x14ac:dyDescent="0.35">
      <c r="A126" s="17" t="s">
        <v>1034</v>
      </c>
      <c r="B126" s="17" t="s">
        <v>1035</v>
      </c>
      <c r="F126" s="17" t="str">
        <f t="shared" si="32"/>
        <v>SMI/SED DY32Q1</v>
      </c>
      <c r="M126" s="378"/>
      <c r="N126" s="378"/>
      <c r="O126" s="378"/>
      <c r="P126" s="375"/>
      <c r="Q126" s="375"/>
      <c r="R126" s="375"/>
      <c r="S126" s="375"/>
      <c r="T126" s="375"/>
      <c r="U126" s="23" t="s">
        <v>71</v>
      </c>
      <c r="V126" s="23" t="str">
        <f t="shared" ref="V126" si="80">IF(MOD(Q121,4)=0, "DY" &amp; Q121/4, "")</f>
        <v/>
      </c>
      <c r="W126" s="23" t="str">
        <f t="shared" si="77"/>
        <v/>
      </c>
    </row>
    <row r="127" spans="1:23" ht="30.75" customHeight="1" thickBot="1" x14ac:dyDescent="0.35">
      <c r="A127" s="17" t="s">
        <v>1035</v>
      </c>
      <c r="B127" s="17" t="s">
        <v>1036</v>
      </c>
      <c r="F127" s="17" t="str">
        <f t="shared" si="32"/>
        <v>SMI/SED DY32Q2</v>
      </c>
      <c r="M127" s="370">
        <f>EDATE(M121,3)</f>
        <v>46388</v>
      </c>
      <c r="N127" s="370">
        <f>IF(N121="","",(EDATE(N121,3)))</f>
        <v>46535</v>
      </c>
      <c r="O127" s="370">
        <f>IF(O121="","",(EDATE(O121,3)))</f>
        <v>46535</v>
      </c>
      <c r="P127" s="367">
        <f>COUNT($M$7:M132)</f>
        <v>21</v>
      </c>
      <c r="Q127" s="367">
        <f>P121+$J$4</f>
        <v>20</v>
      </c>
      <c r="R127" s="367">
        <f t="shared" ref="R127" si="81">P127+$J$4</f>
        <v>21</v>
      </c>
      <c r="S127" s="367">
        <f>IF(S121="",IF($V$5=M127,4,""),S121+1)</f>
        <v>18</v>
      </c>
      <c r="T127" s="367">
        <f>IF(P127&lt;=$G$2,1,0)</f>
        <v>1</v>
      </c>
      <c r="U127" s="27" t="s">
        <v>521</v>
      </c>
      <c r="V127" s="27" t="str">
        <f>IF(V121="",IF(V$3='SMI reporting logic (NO EDIT)'!$M$13,X$3,""),VLOOKUP(V121,$A$1:$B$401,2,FALSE))</f>
        <v>SMI/SED DY6Q1</v>
      </c>
      <c r="W127" s="27" t="str">
        <f t="shared" ref="W127:W132" si="82">IF($T$127=1,V127,"")</f>
        <v>SMI/SED DY6Q1</v>
      </c>
    </row>
    <row r="128" spans="1:23" ht="15" thickBot="1" x14ac:dyDescent="0.35">
      <c r="A128" s="17" t="s">
        <v>1036</v>
      </c>
      <c r="B128" s="17" t="s">
        <v>1037</v>
      </c>
      <c r="F128" s="17" t="str">
        <f t="shared" si="32"/>
        <v>SMI/SED DY32Q3</v>
      </c>
      <c r="M128" s="371"/>
      <c r="N128" s="371"/>
      <c r="O128" s="371"/>
      <c r="P128" s="368"/>
      <c r="Q128" s="368"/>
      <c r="R128" s="368"/>
      <c r="S128" s="368"/>
      <c r="T128" s="368"/>
      <c r="U128" s="27" t="s">
        <v>291</v>
      </c>
      <c r="V128" s="27" t="str">
        <f>IF(V122="",IF(V$3='SMI reporting logic (NO EDIT)'!$M$13,X$3,""),VLOOKUP(V122,$A$1:$B$401,2,FALSE))</f>
        <v>SMI/SED DY6Q1</v>
      </c>
      <c r="W128" s="27" t="str">
        <f t="shared" si="82"/>
        <v>SMI/SED DY6Q1</v>
      </c>
    </row>
    <row r="129" spans="1:23" ht="15" thickBot="1" x14ac:dyDescent="0.35">
      <c r="A129" s="17" t="s">
        <v>1037</v>
      </c>
      <c r="B129" s="17" t="s">
        <v>1038</v>
      </c>
      <c r="F129" s="17" t="str">
        <f t="shared" si="32"/>
        <v>SMI/SED DY32Q4</v>
      </c>
      <c r="M129" s="371"/>
      <c r="N129" s="371"/>
      <c r="O129" s="371"/>
      <c r="P129" s="368"/>
      <c r="Q129" s="368"/>
      <c r="R129" s="368"/>
      <c r="S129" s="368"/>
      <c r="T129" s="368"/>
      <c r="U129" s="27" t="s">
        <v>54</v>
      </c>
      <c r="V129" s="27" t="str">
        <f>IF(V123="",IF(V$4='SMI reporting logic (NO EDIT)'!$M$13,X$3,""),VLOOKUP(V123,$A$1:$B$401,2,FALSE))</f>
        <v>SMI/SED DY5Q4</v>
      </c>
      <c r="W129" s="27" t="str">
        <f t="shared" si="82"/>
        <v>SMI/SED DY5Q4</v>
      </c>
    </row>
    <row r="130" spans="1:23" ht="15" thickBot="1" x14ac:dyDescent="0.35">
      <c r="A130" s="17" t="s">
        <v>1038</v>
      </c>
      <c r="B130" s="17" t="s">
        <v>1039</v>
      </c>
      <c r="F130" s="17" t="str">
        <f t="shared" si="32"/>
        <v>SMI/SED DY33Q1</v>
      </c>
      <c r="M130" s="371"/>
      <c r="N130" s="371"/>
      <c r="O130" s="371"/>
      <c r="P130" s="368"/>
      <c r="Q130" s="368"/>
      <c r="R130" s="368"/>
      <c r="S130" s="368"/>
      <c r="T130" s="368"/>
      <c r="U130" s="27" t="s">
        <v>430</v>
      </c>
      <c r="V130" s="27" t="str">
        <f t="shared" ref="V130" si="83">IF(MOD(R127,4)=0, "AA" &amp; R127/4, "")</f>
        <v/>
      </c>
      <c r="W130" s="27" t="str">
        <f t="shared" si="82"/>
        <v/>
      </c>
    </row>
    <row r="131" spans="1:23" ht="15" thickBot="1" x14ac:dyDescent="0.35">
      <c r="A131" s="17" t="s">
        <v>1039</v>
      </c>
      <c r="B131" s="17" t="s">
        <v>1040</v>
      </c>
      <c r="F131" s="17" t="str">
        <f t="shared" si="32"/>
        <v>SMI/SED DY33Q2</v>
      </c>
      <c r="M131" s="371"/>
      <c r="N131" s="371"/>
      <c r="O131" s="371"/>
      <c r="P131" s="368"/>
      <c r="Q131" s="368"/>
      <c r="R131" s="368"/>
      <c r="S131" s="368"/>
      <c r="T131" s="368"/>
      <c r="U131" s="27" t="s">
        <v>104</v>
      </c>
      <c r="V131" s="27" t="str">
        <f t="shared" ref="V131" si="84">IF(S127="","",IF(MOD(S127,4)=0, "CY" &amp; ($I$2-1+S127/4), ""))</f>
        <v/>
      </c>
      <c r="W131" s="27" t="str">
        <f t="shared" si="82"/>
        <v/>
      </c>
    </row>
    <row r="132" spans="1:23" ht="15" thickBot="1" x14ac:dyDescent="0.35">
      <c r="A132" s="17" t="s">
        <v>1040</v>
      </c>
      <c r="B132" s="17" t="s">
        <v>1041</v>
      </c>
      <c r="F132" s="17" t="str">
        <f t="shared" ref="F132:F195" si="85">IF(F131="","",VLOOKUP(F131,$A$1:$B$401,2,FALSE))</f>
        <v>SMI/SED DY33Q3</v>
      </c>
      <c r="M132" s="372"/>
      <c r="N132" s="372"/>
      <c r="O132" s="372"/>
      <c r="P132" s="369"/>
      <c r="Q132" s="369"/>
      <c r="R132" s="369"/>
      <c r="S132" s="369"/>
      <c r="T132" s="369"/>
      <c r="U132" s="27" t="s">
        <v>71</v>
      </c>
      <c r="V132" s="27" t="str">
        <f t="shared" ref="V132" si="86">IF(MOD(Q127,4)=0, "DY" &amp; Q127/4, "")</f>
        <v>DY5</v>
      </c>
      <c r="W132" s="27" t="str">
        <f t="shared" si="82"/>
        <v>DY5</v>
      </c>
    </row>
    <row r="133" spans="1:23" ht="30.75" customHeight="1" thickBot="1" x14ac:dyDescent="0.35">
      <c r="A133" s="17" t="s">
        <v>1041</v>
      </c>
      <c r="B133" s="17" t="s">
        <v>1042</v>
      </c>
      <c r="F133" s="17" t="str">
        <f t="shared" si="85"/>
        <v>SMI/SED DY33Q4</v>
      </c>
      <c r="M133" s="370">
        <f>EDATE(M127,3)</f>
        <v>46478</v>
      </c>
      <c r="N133" s="370">
        <f>IF(N127="","",(EDATE(N127,3)))</f>
        <v>46627</v>
      </c>
      <c r="O133" s="370">
        <f>IF(O127="","",(EDATE(O127,3)))</f>
        <v>46627</v>
      </c>
      <c r="P133" s="367">
        <f>COUNT($M$7:M138)</f>
        <v>22</v>
      </c>
      <c r="Q133" s="367">
        <f>P127+$J$4</f>
        <v>21</v>
      </c>
      <c r="R133" s="367">
        <f t="shared" ref="R133" si="87">P133+$J$4</f>
        <v>22</v>
      </c>
      <c r="S133" s="367">
        <f>IF(S127="",IF($V$5=M133,4,""),S127+1)</f>
        <v>19</v>
      </c>
      <c r="T133" s="367">
        <f>IF(P133&lt;=$G$2,1,0)</f>
        <v>1</v>
      </c>
      <c r="U133" s="27" t="s">
        <v>521</v>
      </c>
      <c r="V133" s="27" t="str">
        <f>IF(V127="",IF(V$3='SMI reporting logic (NO EDIT)'!$M$13,X$3,""),VLOOKUP(V127,$A$1:$B$401,2,FALSE))</f>
        <v>SMI/SED DY6Q2</v>
      </c>
      <c r="W133" s="27" t="str">
        <f t="shared" ref="W133:W138" si="88">IF($T$133=1,V133,"")</f>
        <v>SMI/SED DY6Q2</v>
      </c>
    </row>
    <row r="134" spans="1:23" ht="15" thickBot="1" x14ac:dyDescent="0.35">
      <c r="A134" s="17" t="s">
        <v>1042</v>
      </c>
      <c r="B134" s="17" t="s">
        <v>1043</v>
      </c>
      <c r="F134" s="17" t="str">
        <f t="shared" si="85"/>
        <v>SMI/SED DY34Q1</v>
      </c>
      <c r="M134" s="371"/>
      <c r="N134" s="371"/>
      <c r="O134" s="371"/>
      <c r="P134" s="368"/>
      <c r="Q134" s="368"/>
      <c r="R134" s="368"/>
      <c r="S134" s="368"/>
      <c r="T134" s="368"/>
      <c r="U134" s="27" t="s">
        <v>291</v>
      </c>
      <c r="V134" s="27" t="str">
        <f>IF(V128="",IF(V$3='SMI reporting logic (NO EDIT)'!$M$13,X$3,""),VLOOKUP(V128,$A$1:$B$401,2,FALSE))</f>
        <v>SMI/SED DY6Q2</v>
      </c>
      <c r="W134" s="27" t="str">
        <f t="shared" si="88"/>
        <v>SMI/SED DY6Q2</v>
      </c>
    </row>
    <row r="135" spans="1:23" ht="15" thickBot="1" x14ac:dyDescent="0.35">
      <c r="A135" s="17" t="s">
        <v>1043</v>
      </c>
      <c r="B135" s="17" t="s">
        <v>1044</v>
      </c>
      <c r="F135" s="17" t="str">
        <f t="shared" si="85"/>
        <v>SMI/SED DY34Q2</v>
      </c>
      <c r="M135" s="371"/>
      <c r="N135" s="371"/>
      <c r="O135" s="371"/>
      <c r="P135" s="368"/>
      <c r="Q135" s="368"/>
      <c r="R135" s="368"/>
      <c r="S135" s="368"/>
      <c r="T135" s="368"/>
      <c r="U135" s="27" t="s">
        <v>54</v>
      </c>
      <c r="V135" s="27" t="str">
        <f>IF(V129="",IF(V$4='SMI reporting logic (NO EDIT)'!$M$13,X$3,""),VLOOKUP(V129,$A$1:$B$401,2,FALSE))</f>
        <v>SMI/SED DY6Q1</v>
      </c>
      <c r="W135" s="27" t="str">
        <f t="shared" si="88"/>
        <v>SMI/SED DY6Q1</v>
      </c>
    </row>
    <row r="136" spans="1:23" ht="15" thickBot="1" x14ac:dyDescent="0.35">
      <c r="A136" s="17" t="s">
        <v>1044</v>
      </c>
      <c r="B136" s="17" t="s">
        <v>1045</v>
      </c>
      <c r="F136" s="17" t="str">
        <f t="shared" si="85"/>
        <v>SMI/SED DY34Q3</v>
      </c>
      <c r="M136" s="371"/>
      <c r="N136" s="371"/>
      <c r="O136" s="371"/>
      <c r="P136" s="368"/>
      <c r="Q136" s="368"/>
      <c r="R136" s="368"/>
      <c r="S136" s="368"/>
      <c r="T136" s="368"/>
      <c r="U136" s="27" t="s">
        <v>430</v>
      </c>
      <c r="V136" s="27" t="str">
        <f t="shared" ref="V136" si="89">IF(MOD(R133,4)=0, "AA" &amp; R133/4, "")</f>
        <v/>
      </c>
      <c r="W136" s="27" t="str">
        <f t="shared" si="88"/>
        <v/>
      </c>
    </row>
    <row r="137" spans="1:23" ht="15" thickBot="1" x14ac:dyDescent="0.35">
      <c r="A137" s="17" t="s">
        <v>1045</v>
      </c>
      <c r="B137" s="17" t="s">
        <v>1046</v>
      </c>
      <c r="F137" s="17" t="str">
        <f t="shared" si="85"/>
        <v>SMI/SED DY34Q4</v>
      </c>
      <c r="M137" s="371"/>
      <c r="N137" s="371"/>
      <c r="O137" s="371"/>
      <c r="P137" s="368"/>
      <c r="Q137" s="368"/>
      <c r="R137" s="368"/>
      <c r="S137" s="368"/>
      <c r="T137" s="368"/>
      <c r="U137" s="27" t="s">
        <v>104</v>
      </c>
      <c r="V137" s="27" t="str">
        <f t="shared" ref="V137" si="90">IF(S133="","",IF(MOD(S133,4)=0, "CY" &amp; ($I$2-1+S133/4), ""))</f>
        <v/>
      </c>
      <c r="W137" s="27" t="str">
        <f t="shared" si="88"/>
        <v/>
      </c>
    </row>
    <row r="138" spans="1:23" ht="15" thickBot="1" x14ac:dyDescent="0.35">
      <c r="A138" s="17" t="s">
        <v>1046</v>
      </c>
      <c r="B138" s="17" t="s">
        <v>1047</v>
      </c>
      <c r="F138" s="17" t="str">
        <f t="shared" si="85"/>
        <v>SMI/SED DY35Q1</v>
      </c>
      <c r="M138" s="372"/>
      <c r="N138" s="372"/>
      <c r="O138" s="372"/>
      <c r="P138" s="369"/>
      <c r="Q138" s="369"/>
      <c r="R138" s="369"/>
      <c r="S138" s="369"/>
      <c r="T138" s="369"/>
      <c r="U138" s="27" t="s">
        <v>71</v>
      </c>
      <c r="V138" s="27" t="str">
        <f t="shared" ref="V138" si="91">IF(MOD(Q133,4)=0, "DY" &amp; Q133/4, "")</f>
        <v/>
      </c>
      <c r="W138" s="27" t="str">
        <f t="shared" si="88"/>
        <v/>
      </c>
    </row>
    <row r="139" spans="1:23" x14ac:dyDescent="0.3">
      <c r="A139" s="17" t="s">
        <v>1047</v>
      </c>
      <c r="B139" s="17" t="s">
        <v>1048</v>
      </c>
      <c r="F139" s="17" t="str">
        <f t="shared" si="85"/>
        <v>SMI/SED DY35Q2</v>
      </c>
    </row>
    <row r="140" spans="1:23" x14ac:dyDescent="0.3">
      <c r="A140" s="17" t="s">
        <v>1048</v>
      </c>
      <c r="B140" s="17" t="s">
        <v>1049</v>
      </c>
      <c r="F140" s="17" t="str">
        <f t="shared" si="85"/>
        <v>SMI/SED DY35Q3</v>
      </c>
    </row>
    <row r="141" spans="1:23" x14ac:dyDescent="0.3">
      <c r="A141" s="17" t="s">
        <v>1049</v>
      </c>
      <c r="B141" s="17" t="s">
        <v>1050</v>
      </c>
      <c r="F141" s="17" t="str">
        <f t="shared" si="85"/>
        <v>SMI/SED DY35Q4</v>
      </c>
    </row>
    <row r="142" spans="1:23" x14ac:dyDescent="0.3">
      <c r="A142" s="17" t="s">
        <v>1050</v>
      </c>
      <c r="B142" s="17" t="s">
        <v>1051</v>
      </c>
      <c r="F142" s="17" t="str">
        <f t="shared" si="85"/>
        <v>SMI/SED DY36Q1</v>
      </c>
    </row>
    <row r="143" spans="1:23" x14ac:dyDescent="0.3">
      <c r="A143" s="17" t="s">
        <v>1051</v>
      </c>
      <c r="B143" s="17" t="s">
        <v>1052</v>
      </c>
      <c r="F143" s="17" t="str">
        <f t="shared" si="85"/>
        <v>SMI/SED DY36Q2</v>
      </c>
    </row>
    <row r="144" spans="1:23" x14ac:dyDescent="0.3">
      <c r="A144" s="17" t="s">
        <v>1052</v>
      </c>
      <c r="B144" s="17" t="s">
        <v>1053</v>
      </c>
      <c r="F144" s="17" t="str">
        <f t="shared" si="85"/>
        <v>SMI/SED DY36Q3</v>
      </c>
    </row>
    <row r="145" spans="1:21" x14ac:dyDescent="0.3">
      <c r="A145" s="17" t="s">
        <v>1053</v>
      </c>
      <c r="B145" s="17" t="s">
        <v>1054</v>
      </c>
      <c r="F145" s="17" t="str">
        <f t="shared" si="85"/>
        <v>SMI/SED DY36Q4</v>
      </c>
    </row>
    <row r="146" spans="1:21" x14ac:dyDescent="0.3">
      <c r="A146" s="17" t="s">
        <v>1054</v>
      </c>
      <c r="B146" s="17" t="s">
        <v>1055</v>
      </c>
      <c r="F146" s="17" t="str">
        <f t="shared" si="85"/>
        <v>SMI/SED DY37Q1</v>
      </c>
    </row>
    <row r="147" spans="1:21" x14ac:dyDescent="0.3">
      <c r="A147" s="17" t="s">
        <v>1055</v>
      </c>
      <c r="B147" s="17" t="s">
        <v>1056</v>
      </c>
      <c r="F147" s="17" t="str">
        <f t="shared" si="85"/>
        <v>SMI/SED DY37Q2</v>
      </c>
      <c r="U147" t="s">
        <v>298</v>
      </c>
    </row>
    <row r="148" spans="1:21" x14ac:dyDescent="0.3">
      <c r="A148" s="17" t="s">
        <v>1056</v>
      </c>
      <c r="B148" s="17" t="s">
        <v>1057</v>
      </c>
      <c r="F148" s="17" t="str">
        <f t="shared" si="85"/>
        <v>SMI/SED DY37Q3</v>
      </c>
    </row>
    <row r="149" spans="1:21" x14ac:dyDescent="0.3">
      <c r="A149" s="17" t="s">
        <v>1057</v>
      </c>
      <c r="B149" s="17" t="s">
        <v>1058</v>
      </c>
      <c r="F149" s="17" t="str">
        <f t="shared" si="85"/>
        <v>SMI/SED DY37Q4</v>
      </c>
    </row>
    <row r="150" spans="1:21" x14ac:dyDescent="0.3">
      <c r="A150" s="17" t="s">
        <v>1058</v>
      </c>
      <c r="B150" s="17" t="s">
        <v>1059</v>
      </c>
      <c r="F150" s="17" t="str">
        <f t="shared" si="85"/>
        <v>SMI/SED DY38Q1</v>
      </c>
    </row>
    <row r="151" spans="1:21" x14ac:dyDescent="0.3">
      <c r="A151" s="17" t="s">
        <v>1059</v>
      </c>
      <c r="B151" s="17" t="s">
        <v>1060</v>
      </c>
      <c r="F151" s="17" t="str">
        <f t="shared" si="85"/>
        <v>SMI/SED DY38Q2</v>
      </c>
    </row>
    <row r="152" spans="1:21" x14ac:dyDescent="0.3">
      <c r="A152" s="17" t="s">
        <v>1060</v>
      </c>
      <c r="B152" s="17" t="s">
        <v>1061</v>
      </c>
      <c r="F152" s="17" t="str">
        <f t="shared" si="85"/>
        <v>SMI/SED DY38Q3</v>
      </c>
    </row>
    <row r="153" spans="1:21" x14ac:dyDescent="0.3">
      <c r="A153" s="17" t="s">
        <v>1061</v>
      </c>
      <c r="B153" s="17" t="s">
        <v>1062</v>
      </c>
      <c r="F153" s="17" t="str">
        <f t="shared" si="85"/>
        <v>SMI/SED DY38Q4</v>
      </c>
    </row>
    <row r="154" spans="1:21" x14ac:dyDescent="0.3">
      <c r="A154" s="17" t="s">
        <v>1062</v>
      </c>
      <c r="B154" s="17" t="s">
        <v>1063</v>
      </c>
      <c r="F154" s="17" t="str">
        <f t="shared" si="85"/>
        <v>SMI/SED DY39Q1</v>
      </c>
    </row>
    <row r="155" spans="1:21" x14ac:dyDescent="0.3">
      <c r="A155" s="17" t="s">
        <v>1063</v>
      </c>
      <c r="B155" s="17" t="s">
        <v>1064</v>
      </c>
      <c r="F155" s="17" t="str">
        <f t="shared" si="85"/>
        <v>SMI/SED DY39Q2</v>
      </c>
    </row>
    <row r="156" spans="1:21" x14ac:dyDescent="0.3">
      <c r="A156" s="17" t="s">
        <v>1064</v>
      </c>
      <c r="B156" s="17" t="s">
        <v>1065</v>
      </c>
      <c r="F156" s="17" t="str">
        <f t="shared" si="85"/>
        <v>SMI/SED DY39Q3</v>
      </c>
    </row>
    <row r="157" spans="1:21" x14ac:dyDescent="0.3">
      <c r="A157" s="17" t="s">
        <v>1065</v>
      </c>
      <c r="B157" s="17" t="s">
        <v>1066</v>
      </c>
      <c r="F157" s="17" t="str">
        <f t="shared" si="85"/>
        <v>SMI/SED DY39Q4</v>
      </c>
    </row>
    <row r="158" spans="1:21" x14ac:dyDescent="0.3">
      <c r="A158" s="17" t="s">
        <v>1066</v>
      </c>
      <c r="B158" s="17" t="s">
        <v>1067</v>
      </c>
      <c r="F158" s="17" t="str">
        <f t="shared" si="85"/>
        <v>SMI/SED DY40Q1</v>
      </c>
    </row>
    <row r="159" spans="1:21" x14ac:dyDescent="0.3">
      <c r="A159" s="17" t="s">
        <v>1067</v>
      </c>
      <c r="B159" s="17" t="s">
        <v>1068</v>
      </c>
      <c r="F159" s="17" t="str">
        <f t="shared" si="85"/>
        <v>SMI/SED DY40Q2</v>
      </c>
    </row>
    <row r="160" spans="1:21" x14ac:dyDescent="0.3">
      <c r="A160" s="17" t="s">
        <v>1068</v>
      </c>
      <c r="B160" s="17" t="s">
        <v>1069</v>
      </c>
      <c r="F160" s="17" t="str">
        <f t="shared" si="85"/>
        <v>SMI/SED DY40Q3</v>
      </c>
    </row>
    <row r="161" spans="1:6" x14ac:dyDescent="0.3">
      <c r="A161" s="17" t="s">
        <v>1069</v>
      </c>
      <c r="B161" s="17" t="s">
        <v>1070</v>
      </c>
      <c r="F161" s="17" t="str">
        <f t="shared" si="85"/>
        <v>SMI/SED DY40Q4</v>
      </c>
    </row>
    <row r="162" spans="1:6" x14ac:dyDescent="0.3">
      <c r="A162" s="17" t="s">
        <v>1070</v>
      </c>
      <c r="B162" s="17" t="s">
        <v>1071</v>
      </c>
      <c r="F162" s="17" t="str">
        <f t="shared" si="85"/>
        <v>SMI/SED DY41Q1</v>
      </c>
    </row>
    <row r="163" spans="1:6" x14ac:dyDescent="0.3">
      <c r="A163" s="17" t="s">
        <v>1071</v>
      </c>
      <c r="B163" s="17" t="s">
        <v>1072</v>
      </c>
      <c r="F163" s="17" t="str">
        <f t="shared" si="85"/>
        <v>SMI/SED DY41Q2</v>
      </c>
    </row>
    <row r="164" spans="1:6" x14ac:dyDescent="0.3">
      <c r="A164" s="17" t="s">
        <v>1072</v>
      </c>
      <c r="B164" s="17" t="s">
        <v>1073</v>
      </c>
      <c r="F164" s="17" t="str">
        <f t="shared" si="85"/>
        <v>SMI/SED DY41Q3</v>
      </c>
    </row>
    <row r="165" spans="1:6" x14ac:dyDescent="0.3">
      <c r="A165" s="17" t="s">
        <v>1073</v>
      </c>
      <c r="B165" s="17" t="s">
        <v>1074</v>
      </c>
      <c r="F165" s="17" t="str">
        <f t="shared" si="85"/>
        <v>SMI/SED DY41Q4</v>
      </c>
    </row>
    <row r="166" spans="1:6" x14ac:dyDescent="0.3">
      <c r="A166" s="17" t="s">
        <v>1074</v>
      </c>
      <c r="B166" s="17" t="s">
        <v>1075</v>
      </c>
      <c r="F166" s="17" t="str">
        <f t="shared" si="85"/>
        <v>SMI/SED DY42Q1</v>
      </c>
    </row>
    <row r="167" spans="1:6" x14ac:dyDescent="0.3">
      <c r="A167" s="17" t="s">
        <v>1075</v>
      </c>
      <c r="B167" s="17" t="s">
        <v>1076</v>
      </c>
      <c r="F167" s="17" t="str">
        <f t="shared" si="85"/>
        <v>SMI/SED DY42Q2</v>
      </c>
    </row>
    <row r="168" spans="1:6" x14ac:dyDescent="0.3">
      <c r="A168" s="17" t="s">
        <v>1076</v>
      </c>
      <c r="B168" s="17" t="s">
        <v>1077</v>
      </c>
      <c r="F168" s="17" t="str">
        <f t="shared" si="85"/>
        <v>SMI/SED DY42Q3</v>
      </c>
    </row>
    <row r="169" spans="1:6" x14ac:dyDescent="0.3">
      <c r="A169" s="17" t="s">
        <v>1077</v>
      </c>
      <c r="B169" s="17" t="s">
        <v>1078</v>
      </c>
      <c r="F169" s="17" t="str">
        <f t="shared" si="85"/>
        <v>SMI/SED DY42Q4</v>
      </c>
    </row>
    <row r="170" spans="1:6" x14ac:dyDescent="0.3">
      <c r="A170" s="17" t="s">
        <v>1078</v>
      </c>
      <c r="B170" s="17" t="s">
        <v>1079</v>
      </c>
      <c r="F170" s="17" t="str">
        <f t="shared" si="85"/>
        <v>SMI/SED DY43Q1</v>
      </c>
    </row>
    <row r="171" spans="1:6" x14ac:dyDescent="0.3">
      <c r="A171" s="17" t="s">
        <v>1079</v>
      </c>
      <c r="B171" s="17" t="s">
        <v>1080</v>
      </c>
      <c r="F171" s="17" t="str">
        <f t="shared" si="85"/>
        <v>SMI/SED DY43Q2</v>
      </c>
    </row>
    <row r="172" spans="1:6" x14ac:dyDescent="0.3">
      <c r="A172" s="17" t="s">
        <v>1080</v>
      </c>
      <c r="B172" s="17" t="s">
        <v>1081</v>
      </c>
      <c r="F172" s="17" t="str">
        <f t="shared" si="85"/>
        <v>SMI/SED DY43Q3</v>
      </c>
    </row>
    <row r="173" spans="1:6" x14ac:dyDescent="0.3">
      <c r="A173" s="17" t="s">
        <v>1081</v>
      </c>
      <c r="B173" s="17" t="s">
        <v>1082</v>
      </c>
      <c r="F173" s="17" t="str">
        <f t="shared" si="85"/>
        <v>SMI/SED DY43Q4</v>
      </c>
    </row>
    <row r="174" spans="1:6" x14ac:dyDescent="0.3">
      <c r="A174" s="17" t="s">
        <v>1082</v>
      </c>
      <c r="B174" s="17" t="s">
        <v>1083</v>
      </c>
      <c r="F174" s="17" t="str">
        <f t="shared" si="85"/>
        <v>SMI/SED DY44Q1</v>
      </c>
    </row>
    <row r="175" spans="1:6" x14ac:dyDescent="0.3">
      <c r="A175" s="17" t="s">
        <v>1083</v>
      </c>
      <c r="B175" s="17" t="s">
        <v>1084</v>
      </c>
      <c r="F175" s="17" t="str">
        <f t="shared" si="85"/>
        <v>SMI/SED DY44Q2</v>
      </c>
    </row>
    <row r="176" spans="1:6" x14ac:dyDescent="0.3">
      <c r="A176" s="17" t="s">
        <v>1084</v>
      </c>
      <c r="B176" s="17" t="s">
        <v>1085</v>
      </c>
      <c r="F176" s="17" t="str">
        <f t="shared" si="85"/>
        <v>SMI/SED DY44Q3</v>
      </c>
    </row>
    <row r="177" spans="1:6" x14ac:dyDescent="0.3">
      <c r="A177" s="17" t="s">
        <v>1085</v>
      </c>
      <c r="B177" s="17" t="s">
        <v>1086</v>
      </c>
      <c r="F177" s="17" t="str">
        <f t="shared" si="85"/>
        <v>SMI/SED DY44Q4</v>
      </c>
    </row>
    <row r="178" spans="1:6" x14ac:dyDescent="0.3">
      <c r="A178" s="17" t="s">
        <v>1086</v>
      </c>
      <c r="B178" s="17" t="s">
        <v>1087</v>
      </c>
      <c r="F178" s="17" t="str">
        <f t="shared" si="85"/>
        <v>SMI/SED DY45Q1</v>
      </c>
    </row>
    <row r="179" spans="1:6" x14ac:dyDescent="0.3">
      <c r="A179" s="17" t="s">
        <v>1087</v>
      </c>
      <c r="B179" s="17" t="s">
        <v>1088</v>
      </c>
      <c r="F179" s="17" t="str">
        <f t="shared" si="85"/>
        <v>SMI/SED DY45Q2</v>
      </c>
    </row>
    <row r="180" spans="1:6" x14ac:dyDescent="0.3">
      <c r="A180" s="17" t="s">
        <v>1088</v>
      </c>
      <c r="B180" s="17" t="s">
        <v>1089</v>
      </c>
      <c r="F180" s="17" t="str">
        <f t="shared" si="85"/>
        <v>SMI/SED DY45Q3</v>
      </c>
    </row>
    <row r="181" spans="1:6" x14ac:dyDescent="0.3">
      <c r="A181" s="17" t="s">
        <v>1089</v>
      </c>
      <c r="B181" s="17" t="s">
        <v>1090</v>
      </c>
      <c r="F181" s="17" t="str">
        <f t="shared" si="85"/>
        <v>SMI/SED DY45Q4</v>
      </c>
    </row>
    <row r="182" spans="1:6" x14ac:dyDescent="0.3">
      <c r="A182" s="17" t="s">
        <v>1090</v>
      </c>
      <c r="B182" s="17" t="s">
        <v>1091</v>
      </c>
      <c r="F182" s="17" t="str">
        <f t="shared" si="85"/>
        <v>SMI/SED DY46Q1</v>
      </c>
    </row>
    <row r="183" spans="1:6" x14ac:dyDescent="0.3">
      <c r="A183" s="17" t="s">
        <v>1091</v>
      </c>
      <c r="B183" s="17" t="s">
        <v>1092</v>
      </c>
      <c r="F183" s="17" t="str">
        <f t="shared" si="85"/>
        <v>SMI/SED DY46Q2</v>
      </c>
    </row>
    <row r="184" spans="1:6" x14ac:dyDescent="0.3">
      <c r="A184" s="17" t="s">
        <v>1092</v>
      </c>
      <c r="B184" s="17" t="s">
        <v>1093</v>
      </c>
      <c r="F184" s="17" t="str">
        <f t="shared" si="85"/>
        <v>SMI/SED DY46Q3</v>
      </c>
    </row>
    <row r="185" spans="1:6" x14ac:dyDescent="0.3">
      <c r="A185" s="17" t="s">
        <v>1093</v>
      </c>
      <c r="B185" s="17" t="s">
        <v>1094</v>
      </c>
      <c r="F185" s="17" t="str">
        <f t="shared" si="85"/>
        <v>SMI/SED DY46Q4</v>
      </c>
    </row>
    <row r="186" spans="1:6" x14ac:dyDescent="0.3">
      <c r="A186" s="17" t="s">
        <v>1094</v>
      </c>
      <c r="B186" s="17" t="s">
        <v>1095</v>
      </c>
      <c r="F186" s="17" t="str">
        <f t="shared" si="85"/>
        <v>SMI/SED DY47Q1</v>
      </c>
    </row>
    <row r="187" spans="1:6" x14ac:dyDescent="0.3">
      <c r="A187" s="17" t="s">
        <v>1095</v>
      </c>
      <c r="B187" s="17" t="s">
        <v>1096</v>
      </c>
      <c r="F187" s="17" t="str">
        <f t="shared" si="85"/>
        <v>SMI/SED DY47Q2</v>
      </c>
    </row>
    <row r="188" spans="1:6" x14ac:dyDescent="0.3">
      <c r="A188" s="17" t="s">
        <v>1096</v>
      </c>
      <c r="B188" s="17" t="s">
        <v>1097</v>
      </c>
      <c r="F188" s="17" t="str">
        <f t="shared" si="85"/>
        <v>SMI/SED DY47Q3</v>
      </c>
    </row>
    <row r="189" spans="1:6" x14ac:dyDescent="0.3">
      <c r="A189" s="17" t="s">
        <v>1097</v>
      </c>
      <c r="B189" s="17" t="s">
        <v>1098</v>
      </c>
      <c r="F189" s="17" t="str">
        <f t="shared" si="85"/>
        <v>SMI/SED DY47Q4</v>
      </c>
    </row>
    <row r="190" spans="1:6" x14ac:dyDescent="0.3">
      <c r="A190" s="17" t="s">
        <v>1098</v>
      </c>
      <c r="B190" s="17" t="s">
        <v>1099</v>
      </c>
      <c r="F190" s="17" t="str">
        <f t="shared" si="85"/>
        <v>SMI/SED DY48Q1</v>
      </c>
    </row>
    <row r="191" spans="1:6" x14ac:dyDescent="0.3">
      <c r="A191" s="17" t="s">
        <v>1099</v>
      </c>
      <c r="B191" s="17" t="s">
        <v>1100</v>
      </c>
      <c r="F191" s="17" t="str">
        <f t="shared" si="85"/>
        <v>SMI/SED DY48Q2</v>
      </c>
    </row>
    <row r="192" spans="1:6" x14ac:dyDescent="0.3">
      <c r="A192" s="17" t="s">
        <v>1100</v>
      </c>
      <c r="B192" s="17" t="s">
        <v>1101</v>
      </c>
      <c r="F192" s="17" t="str">
        <f t="shared" si="85"/>
        <v>SMI/SED DY48Q3</v>
      </c>
    </row>
    <row r="193" spans="1:6" x14ac:dyDescent="0.3">
      <c r="A193" s="17" t="s">
        <v>1101</v>
      </c>
      <c r="B193" s="17" t="s">
        <v>1102</v>
      </c>
      <c r="F193" s="17" t="str">
        <f t="shared" si="85"/>
        <v>SMI/SED DY48Q4</v>
      </c>
    </row>
    <row r="194" spans="1:6" x14ac:dyDescent="0.3">
      <c r="A194" s="17" t="s">
        <v>1102</v>
      </c>
      <c r="B194" s="17" t="s">
        <v>1103</v>
      </c>
      <c r="F194" s="17" t="str">
        <f t="shared" si="85"/>
        <v>SMI/SED DY49Q1</v>
      </c>
    </row>
    <row r="195" spans="1:6" x14ac:dyDescent="0.3">
      <c r="A195" s="17" t="s">
        <v>1103</v>
      </c>
      <c r="B195" s="17" t="s">
        <v>1104</v>
      </c>
      <c r="F195" s="17" t="str">
        <f t="shared" si="85"/>
        <v>SMI/SED DY49Q2</v>
      </c>
    </row>
    <row r="196" spans="1:6" x14ac:dyDescent="0.3">
      <c r="A196" s="17" t="s">
        <v>1104</v>
      </c>
      <c r="B196" s="17" t="s">
        <v>1105</v>
      </c>
      <c r="F196" s="17" t="str">
        <f t="shared" ref="F196:F259" si="92">IF(F195="","",VLOOKUP(F195,$A$1:$B$401,2,FALSE))</f>
        <v>SMI/SED DY49Q3</v>
      </c>
    </row>
    <row r="197" spans="1:6" x14ac:dyDescent="0.3">
      <c r="A197" s="17" t="s">
        <v>1105</v>
      </c>
      <c r="B197" s="17" t="s">
        <v>1106</v>
      </c>
      <c r="F197" s="17" t="str">
        <f t="shared" si="92"/>
        <v>SMI/SED DY49Q4</v>
      </c>
    </row>
    <row r="198" spans="1:6" x14ac:dyDescent="0.3">
      <c r="A198" s="17" t="s">
        <v>1106</v>
      </c>
      <c r="B198" s="17" t="s">
        <v>1107</v>
      </c>
      <c r="F198" s="17" t="str">
        <f t="shared" si="92"/>
        <v>SMI/SED DY50Q1</v>
      </c>
    </row>
    <row r="199" spans="1:6" x14ac:dyDescent="0.3">
      <c r="A199" s="17" t="s">
        <v>1107</v>
      </c>
      <c r="B199" s="17" t="s">
        <v>1108</v>
      </c>
      <c r="F199" s="17" t="str">
        <f t="shared" si="92"/>
        <v>SMI/SED DY50Q2</v>
      </c>
    </row>
    <row r="200" spans="1:6" x14ac:dyDescent="0.3">
      <c r="A200" s="17" t="s">
        <v>1108</v>
      </c>
      <c r="B200" s="17" t="s">
        <v>1109</v>
      </c>
      <c r="F200" s="17" t="str">
        <f t="shared" si="92"/>
        <v>SMI/SED DY50Q3</v>
      </c>
    </row>
    <row r="201" spans="1:6" x14ac:dyDescent="0.3">
      <c r="A201" s="17" t="s">
        <v>1109</v>
      </c>
      <c r="B201" s="17" t="s">
        <v>1110</v>
      </c>
      <c r="F201" s="17" t="str">
        <f t="shared" si="92"/>
        <v>SMI/SED DY50Q4</v>
      </c>
    </row>
    <row r="202" spans="1:6" x14ac:dyDescent="0.3">
      <c r="A202" s="17" t="s">
        <v>1110</v>
      </c>
      <c r="B202" s="17" t="s">
        <v>1111</v>
      </c>
      <c r="F202" s="17" t="str">
        <f t="shared" si="92"/>
        <v>SMI/SED DY51Q1</v>
      </c>
    </row>
    <row r="203" spans="1:6" x14ac:dyDescent="0.3">
      <c r="A203" s="17" t="s">
        <v>1111</v>
      </c>
      <c r="B203" s="17" t="s">
        <v>1112</v>
      </c>
      <c r="F203" s="17" t="str">
        <f t="shared" si="92"/>
        <v>SMI/SED DY51Q2</v>
      </c>
    </row>
    <row r="204" spans="1:6" x14ac:dyDescent="0.3">
      <c r="A204" s="17" t="s">
        <v>1112</v>
      </c>
      <c r="B204" s="17" t="s">
        <v>1113</v>
      </c>
      <c r="F204" s="17" t="str">
        <f t="shared" si="92"/>
        <v>SMI/SED DY51Q3</v>
      </c>
    </row>
    <row r="205" spans="1:6" x14ac:dyDescent="0.3">
      <c r="A205" s="17" t="s">
        <v>1113</v>
      </c>
      <c r="B205" s="17" t="s">
        <v>1114</v>
      </c>
      <c r="F205" s="17" t="str">
        <f t="shared" si="92"/>
        <v>SMI/SED DY51Q4</v>
      </c>
    </row>
    <row r="206" spans="1:6" x14ac:dyDescent="0.3">
      <c r="A206" s="17" t="s">
        <v>1114</v>
      </c>
      <c r="B206" s="17" t="s">
        <v>1115</v>
      </c>
      <c r="F206" s="17" t="str">
        <f t="shared" si="92"/>
        <v>SMI/SED DY52Q1</v>
      </c>
    </row>
    <row r="207" spans="1:6" x14ac:dyDescent="0.3">
      <c r="A207" s="17" t="s">
        <v>1115</v>
      </c>
      <c r="B207" s="17" t="s">
        <v>1116</v>
      </c>
      <c r="F207" s="17" t="str">
        <f t="shared" si="92"/>
        <v>SMI/SED DY52Q2</v>
      </c>
    </row>
    <row r="208" spans="1:6" x14ac:dyDescent="0.3">
      <c r="A208" s="17" t="s">
        <v>1116</v>
      </c>
      <c r="B208" s="17" t="s">
        <v>1117</v>
      </c>
      <c r="F208" s="17" t="str">
        <f t="shared" si="92"/>
        <v>SMI/SED DY52Q3</v>
      </c>
    </row>
    <row r="209" spans="1:6" x14ac:dyDescent="0.3">
      <c r="A209" s="17" t="s">
        <v>1117</v>
      </c>
      <c r="B209" s="17" t="s">
        <v>1118</v>
      </c>
      <c r="F209" s="17" t="str">
        <f t="shared" si="92"/>
        <v>SMI/SED DY52Q4</v>
      </c>
    </row>
    <row r="210" spans="1:6" x14ac:dyDescent="0.3">
      <c r="A210" s="17" t="s">
        <v>1118</v>
      </c>
      <c r="B210" s="17" t="s">
        <v>1119</v>
      </c>
      <c r="F210" s="17" t="str">
        <f t="shared" si="92"/>
        <v>SMI/SED DY53Q1</v>
      </c>
    </row>
    <row r="211" spans="1:6" x14ac:dyDescent="0.3">
      <c r="A211" s="17" t="s">
        <v>1119</v>
      </c>
      <c r="B211" s="17" t="s">
        <v>1120</v>
      </c>
      <c r="F211" s="17" t="str">
        <f t="shared" si="92"/>
        <v>SMI/SED DY53Q2</v>
      </c>
    </row>
    <row r="212" spans="1:6" x14ac:dyDescent="0.3">
      <c r="A212" s="17" t="s">
        <v>1120</v>
      </c>
      <c r="B212" s="17" t="s">
        <v>1121</v>
      </c>
      <c r="F212" s="17" t="str">
        <f t="shared" si="92"/>
        <v>SMI/SED DY53Q3</v>
      </c>
    </row>
    <row r="213" spans="1:6" x14ac:dyDescent="0.3">
      <c r="A213" s="17" t="s">
        <v>1121</v>
      </c>
      <c r="B213" s="17" t="s">
        <v>1122</v>
      </c>
      <c r="F213" s="17" t="str">
        <f t="shared" si="92"/>
        <v>SMI/SED DY53Q4</v>
      </c>
    </row>
    <row r="214" spans="1:6" x14ac:dyDescent="0.3">
      <c r="A214" s="17" t="s">
        <v>1122</v>
      </c>
      <c r="B214" s="17" t="s">
        <v>1123</v>
      </c>
      <c r="F214" s="17" t="str">
        <f t="shared" si="92"/>
        <v>SMI/SED DY54Q1</v>
      </c>
    </row>
    <row r="215" spans="1:6" x14ac:dyDescent="0.3">
      <c r="A215" s="17" t="s">
        <v>1123</v>
      </c>
      <c r="B215" s="17" t="s">
        <v>1124</v>
      </c>
      <c r="F215" s="17" t="str">
        <f t="shared" si="92"/>
        <v>SMI/SED DY54Q2</v>
      </c>
    </row>
    <row r="216" spans="1:6" x14ac:dyDescent="0.3">
      <c r="A216" s="17" t="s">
        <v>1124</v>
      </c>
      <c r="B216" s="17" t="s">
        <v>1125</v>
      </c>
      <c r="F216" s="17" t="str">
        <f t="shared" si="92"/>
        <v>SMI/SED DY54Q3</v>
      </c>
    </row>
    <row r="217" spans="1:6" x14ac:dyDescent="0.3">
      <c r="A217" s="17" t="s">
        <v>1125</v>
      </c>
      <c r="B217" s="17" t="s">
        <v>1126</v>
      </c>
      <c r="F217" s="17" t="str">
        <f t="shared" si="92"/>
        <v>SMI/SED DY54Q4</v>
      </c>
    </row>
    <row r="218" spans="1:6" x14ac:dyDescent="0.3">
      <c r="A218" s="17" t="s">
        <v>1126</v>
      </c>
      <c r="B218" s="17" t="s">
        <v>1127</v>
      </c>
      <c r="F218" s="17" t="str">
        <f t="shared" si="92"/>
        <v>SMI/SED DY55Q1</v>
      </c>
    </row>
    <row r="219" spans="1:6" x14ac:dyDescent="0.3">
      <c r="A219" s="17" t="s">
        <v>1127</v>
      </c>
      <c r="B219" s="17" t="s">
        <v>1128</v>
      </c>
      <c r="F219" s="17" t="str">
        <f t="shared" si="92"/>
        <v>SMI/SED DY55Q2</v>
      </c>
    </row>
    <row r="220" spans="1:6" x14ac:dyDescent="0.3">
      <c r="A220" s="17" t="s">
        <v>1128</v>
      </c>
      <c r="B220" s="17" t="s">
        <v>1129</v>
      </c>
      <c r="F220" s="17" t="str">
        <f t="shared" si="92"/>
        <v>SMI/SED DY55Q3</v>
      </c>
    </row>
    <row r="221" spans="1:6" x14ac:dyDescent="0.3">
      <c r="A221" s="17" t="s">
        <v>1129</v>
      </c>
      <c r="B221" s="17" t="s">
        <v>1130</v>
      </c>
      <c r="F221" s="17" t="str">
        <f t="shared" si="92"/>
        <v>SMI/SED DY55Q4</v>
      </c>
    </row>
    <row r="222" spans="1:6" x14ac:dyDescent="0.3">
      <c r="A222" s="17" t="s">
        <v>1130</v>
      </c>
      <c r="B222" s="17" t="s">
        <v>1131</v>
      </c>
      <c r="F222" s="17" t="str">
        <f t="shared" si="92"/>
        <v>SMI/SED DY56Q1</v>
      </c>
    </row>
    <row r="223" spans="1:6" x14ac:dyDescent="0.3">
      <c r="A223" s="17" t="s">
        <v>1131</v>
      </c>
      <c r="B223" s="17" t="s">
        <v>1132</v>
      </c>
      <c r="F223" s="17" t="str">
        <f t="shared" si="92"/>
        <v>SMI/SED DY56Q2</v>
      </c>
    </row>
    <row r="224" spans="1:6" x14ac:dyDescent="0.3">
      <c r="A224" s="17" t="s">
        <v>1132</v>
      </c>
      <c r="B224" s="17" t="s">
        <v>1133</v>
      </c>
      <c r="F224" s="17" t="str">
        <f t="shared" si="92"/>
        <v>SMI/SED DY56Q3</v>
      </c>
    </row>
    <row r="225" spans="1:6" x14ac:dyDescent="0.3">
      <c r="A225" s="17" t="s">
        <v>1133</v>
      </c>
      <c r="B225" s="17" t="s">
        <v>1134</v>
      </c>
      <c r="F225" s="17" t="str">
        <f t="shared" si="92"/>
        <v>SMI/SED DY56Q4</v>
      </c>
    </row>
    <row r="226" spans="1:6" x14ac:dyDescent="0.3">
      <c r="A226" s="17" t="s">
        <v>1134</v>
      </c>
      <c r="B226" s="17" t="s">
        <v>1135</v>
      </c>
      <c r="F226" s="17" t="str">
        <f t="shared" si="92"/>
        <v>SMI/SED DY57Q1</v>
      </c>
    </row>
    <row r="227" spans="1:6" x14ac:dyDescent="0.3">
      <c r="A227" s="17" t="s">
        <v>1135</v>
      </c>
      <c r="B227" s="17" t="s">
        <v>1136</v>
      </c>
      <c r="F227" s="17" t="str">
        <f t="shared" si="92"/>
        <v>SMI/SED DY57Q2</v>
      </c>
    </row>
    <row r="228" spans="1:6" x14ac:dyDescent="0.3">
      <c r="A228" s="17" t="s">
        <v>1136</v>
      </c>
      <c r="B228" s="17" t="s">
        <v>1137</v>
      </c>
      <c r="F228" s="17" t="str">
        <f t="shared" si="92"/>
        <v>SMI/SED DY57Q3</v>
      </c>
    </row>
    <row r="229" spans="1:6" x14ac:dyDescent="0.3">
      <c r="A229" s="17" t="s">
        <v>1137</v>
      </c>
      <c r="B229" s="17" t="s">
        <v>1138</v>
      </c>
      <c r="F229" s="17" t="str">
        <f t="shared" si="92"/>
        <v>SMI/SED DY57Q4</v>
      </c>
    </row>
    <row r="230" spans="1:6" x14ac:dyDescent="0.3">
      <c r="A230" s="17" t="s">
        <v>1138</v>
      </c>
      <c r="B230" s="17" t="s">
        <v>1139</v>
      </c>
      <c r="F230" s="17" t="str">
        <f t="shared" si="92"/>
        <v>SMI/SED DY58Q1</v>
      </c>
    </row>
    <row r="231" spans="1:6" x14ac:dyDescent="0.3">
      <c r="A231" s="17" t="s">
        <v>1139</v>
      </c>
      <c r="B231" s="17" t="s">
        <v>1140</v>
      </c>
      <c r="F231" s="17" t="str">
        <f t="shared" si="92"/>
        <v>SMI/SED DY58Q2</v>
      </c>
    </row>
    <row r="232" spans="1:6" x14ac:dyDescent="0.3">
      <c r="A232" s="17" t="s">
        <v>1140</v>
      </c>
      <c r="B232" s="17" t="s">
        <v>1141</v>
      </c>
      <c r="F232" s="17" t="str">
        <f t="shared" si="92"/>
        <v>SMI/SED DY58Q3</v>
      </c>
    </row>
    <row r="233" spans="1:6" x14ac:dyDescent="0.3">
      <c r="A233" s="17" t="s">
        <v>1141</v>
      </c>
      <c r="B233" s="17" t="s">
        <v>1142</v>
      </c>
      <c r="F233" s="17" t="str">
        <f t="shared" si="92"/>
        <v>SMI/SED DY58Q4</v>
      </c>
    </row>
    <row r="234" spans="1:6" x14ac:dyDescent="0.3">
      <c r="A234" s="17" t="s">
        <v>1142</v>
      </c>
      <c r="B234" s="17" t="s">
        <v>1143</v>
      </c>
      <c r="F234" s="17" t="str">
        <f t="shared" si="92"/>
        <v>SMI/SED DY59Q1</v>
      </c>
    </row>
    <row r="235" spans="1:6" x14ac:dyDescent="0.3">
      <c r="A235" s="17" t="s">
        <v>1143</v>
      </c>
      <c r="B235" s="17" t="s">
        <v>1144</v>
      </c>
      <c r="F235" s="17" t="str">
        <f t="shared" si="92"/>
        <v>SMI/SED DY59Q2</v>
      </c>
    </row>
    <row r="236" spans="1:6" x14ac:dyDescent="0.3">
      <c r="A236" s="17" t="s">
        <v>1144</v>
      </c>
      <c r="B236" s="17" t="s">
        <v>1145</v>
      </c>
      <c r="F236" s="17" t="str">
        <f t="shared" si="92"/>
        <v>SMI/SED DY59Q3</v>
      </c>
    </row>
    <row r="237" spans="1:6" x14ac:dyDescent="0.3">
      <c r="A237" s="17" t="s">
        <v>1145</v>
      </c>
      <c r="B237" s="17" t="s">
        <v>1146</v>
      </c>
      <c r="F237" s="17" t="str">
        <f t="shared" si="92"/>
        <v>SMI/SED DY59Q4</v>
      </c>
    </row>
    <row r="238" spans="1:6" x14ac:dyDescent="0.3">
      <c r="A238" s="17" t="s">
        <v>1146</v>
      </c>
      <c r="B238" s="17" t="s">
        <v>1147</v>
      </c>
      <c r="F238" s="17" t="str">
        <f t="shared" si="92"/>
        <v>SMI/SED DY60Q1</v>
      </c>
    </row>
    <row r="239" spans="1:6" x14ac:dyDescent="0.3">
      <c r="A239" s="17" t="s">
        <v>1147</v>
      </c>
      <c r="B239" s="17" t="s">
        <v>1148</v>
      </c>
      <c r="F239" s="17" t="str">
        <f t="shared" si="92"/>
        <v>SMI/SED DY60Q2</v>
      </c>
    </row>
    <row r="240" spans="1:6" x14ac:dyDescent="0.3">
      <c r="A240" s="17" t="s">
        <v>1148</v>
      </c>
      <c r="B240" s="17" t="s">
        <v>1149</v>
      </c>
      <c r="F240" s="17" t="str">
        <f t="shared" si="92"/>
        <v>SMI/SED DY60Q3</v>
      </c>
    </row>
    <row r="241" spans="1:6" x14ac:dyDescent="0.3">
      <c r="A241" s="17" t="s">
        <v>1149</v>
      </c>
      <c r="B241" s="17" t="s">
        <v>1150</v>
      </c>
      <c r="F241" s="17" t="str">
        <f t="shared" si="92"/>
        <v>SMI/SED DY60Q4</v>
      </c>
    </row>
    <row r="242" spans="1:6" x14ac:dyDescent="0.3">
      <c r="A242" s="17" t="s">
        <v>1150</v>
      </c>
      <c r="B242" s="17" t="s">
        <v>1151</v>
      </c>
      <c r="F242" s="17" t="str">
        <f t="shared" si="92"/>
        <v>SMI/SED DY61Q1</v>
      </c>
    </row>
    <row r="243" spans="1:6" x14ac:dyDescent="0.3">
      <c r="A243" s="17" t="s">
        <v>1151</v>
      </c>
      <c r="B243" s="17" t="s">
        <v>1152</v>
      </c>
      <c r="F243" s="17" t="str">
        <f t="shared" si="92"/>
        <v>SMI/SED DY61Q2</v>
      </c>
    </row>
    <row r="244" spans="1:6" x14ac:dyDescent="0.3">
      <c r="A244" s="17" t="s">
        <v>1152</v>
      </c>
      <c r="B244" s="17" t="s">
        <v>1153</v>
      </c>
      <c r="F244" s="17" t="str">
        <f t="shared" si="92"/>
        <v>SMI/SED DY61Q3</v>
      </c>
    </row>
    <row r="245" spans="1:6" x14ac:dyDescent="0.3">
      <c r="A245" s="17" t="s">
        <v>1153</v>
      </c>
      <c r="B245" s="17" t="s">
        <v>1154</v>
      </c>
      <c r="F245" s="17" t="str">
        <f t="shared" si="92"/>
        <v>SMI/SED DY61Q4</v>
      </c>
    </row>
    <row r="246" spans="1:6" x14ac:dyDescent="0.3">
      <c r="A246" s="17" t="s">
        <v>1154</v>
      </c>
      <c r="B246" s="17" t="s">
        <v>1155</v>
      </c>
      <c r="F246" s="17" t="str">
        <f t="shared" si="92"/>
        <v>SMI/SED DY62Q1</v>
      </c>
    </row>
    <row r="247" spans="1:6" x14ac:dyDescent="0.3">
      <c r="A247" s="17" t="s">
        <v>1155</v>
      </c>
      <c r="B247" s="17" t="s">
        <v>1156</v>
      </c>
      <c r="F247" s="17" t="str">
        <f t="shared" si="92"/>
        <v>SMI/SED DY62Q2</v>
      </c>
    </row>
    <row r="248" spans="1:6" x14ac:dyDescent="0.3">
      <c r="A248" s="17" t="s">
        <v>1156</v>
      </c>
      <c r="B248" s="17" t="s">
        <v>1157</v>
      </c>
      <c r="F248" s="17" t="str">
        <f t="shared" si="92"/>
        <v>SMI/SED DY62Q3</v>
      </c>
    </row>
    <row r="249" spans="1:6" x14ac:dyDescent="0.3">
      <c r="A249" s="17" t="s">
        <v>1157</v>
      </c>
      <c r="B249" s="17" t="s">
        <v>1158</v>
      </c>
      <c r="F249" s="17" t="str">
        <f t="shared" si="92"/>
        <v>SMI/SED DY62Q4</v>
      </c>
    </row>
    <row r="250" spans="1:6" x14ac:dyDescent="0.3">
      <c r="A250" s="17" t="s">
        <v>1158</v>
      </c>
      <c r="B250" s="17" t="s">
        <v>1159</v>
      </c>
      <c r="F250" s="17" t="str">
        <f t="shared" si="92"/>
        <v>SMI/SED DY63Q1</v>
      </c>
    </row>
    <row r="251" spans="1:6" x14ac:dyDescent="0.3">
      <c r="A251" s="17" t="s">
        <v>1159</v>
      </c>
      <c r="B251" s="17" t="s">
        <v>1160</v>
      </c>
      <c r="F251" s="17" t="str">
        <f t="shared" si="92"/>
        <v>SMI/SED DY63Q2</v>
      </c>
    </row>
    <row r="252" spans="1:6" x14ac:dyDescent="0.3">
      <c r="A252" s="17" t="s">
        <v>1160</v>
      </c>
      <c r="B252" s="17" t="s">
        <v>1161</v>
      </c>
      <c r="F252" s="17" t="str">
        <f t="shared" si="92"/>
        <v>SMI/SED DY63Q3</v>
      </c>
    </row>
    <row r="253" spans="1:6" x14ac:dyDescent="0.3">
      <c r="A253" s="17" t="s">
        <v>1161</v>
      </c>
      <c r="B253" s="17" t="s">
        <v>1162</v>
      </c>
      <c r="F253" s="17" t="str">
        <f t="shared" si="92"/>
        <v>SMI/SED DY63Q4</v>
      </c>
    </row>
    <row r="254" spans="1:6" x14ac:dyDescent="0.3">
      <c r="A254" s="17" t="s">
        <v>1162</v>
      </c>
      <c r="B254" s="17" t="s">
        <v>1163</v>
      </c>
      <c r="F254" s="17" t="str">
        <f t="shared" si="92"/>
        <v>SMI/SED DY64Q1</v>
      </c>
    </row>
    <row r="255" spans="1:6" x14ac:dyDescent="0.3">
      <c r="A255" s="17" t="s">
        <v>1163</v>
      </c>
      <c r="B255" s="17" t="s">
        <v>1164</v>
      </c>
      <c r="F255" s="17" t="str">
        <f t="shared" si="92"/>
        <v>SMI/SED DY64Q2</v>
      </c>
    </row>
    <row r="256" spans="1:6" x14ac:dyDescent="0.3">
      <c r="A256" s="17" t="s">
        <v>1164</v>
      </c>
      <c r="B256" s="17" t="s">
        <v>1165</v>
      </c>
      <c r="F256" s="17" t="str">
        <f t="shared" si="92"/>
        <v>SMI/SED DY64Q3</v>
      </c>
    </row>
    <row r="257" spans="1:6" x14ac:dyDescent="0.3">
      <c r="A257" s="17" t="s">
        <v>1165</v>
      </c>
      <c r="B257" s="17" t="s">
        <v>1166</v>
      </c>
      <c r="F257" s="17" t="str">
        <f t="shared" si="92"/>
        <v>SMI/SED DY64Q4</v>
      </c>
    </row>
    <row r="258" spans="1:6" x14ac:dyDescent="0.3">
      <c r="A258" s="17" t="s">
        <v>1166</v>
      </c>
      <c r="B258" s="17" t="s">
        <v>1167</v>
      </c>
      <c r="F258" s="17" t="str">
        <f t="shared" si="92"/>
        <v>SMI/SED DY65Q1</v>
      </c>
    </row>
    <row r="259" spans="1:6" x14ac:dyDescent="0.3">
      <c r="A259" s="17" t="s">
        <v>1167</v>
      </c>
      <c r="B259" s="17" t="s">
        <v>1168</v>
      </c>
      <c r="F259" s="17" t="str">
        <f t="shared" si="92"/>
        <v>SMI/SED DY65Q2</v>
      </c>
    </row>
    <row r="260" spans="1:6" x14ac:dyDescent="0.3">
      <c r="A260" s="17" t="s">
        <v>1168</v>
      </c>
      <c r="B260" s="17" t="s">
        <v>1169</v>
      </c>
      <c r="F260" s="17" t="str">
        <f t="shared" ref="F260:F323" si="93">IF(F259="","",VLOOKUP(F259,$A$1:$B$401,2,FALSE))</f>
        <v>SMI/SED DY65Q3</v>
      </c>
    </row>
    <row r="261" spans="1:6" x14ac:dyDescent="0.3">
      <c r="A261" s="17" t="s">
        <v>1169</v>
      </c>
      <c r="B261" s="17" t="s">
        <v>1170</v>
      </c>
      <c r="F261" s="17" t="str">
        <f t="shared" si="93"/>
        <v>SMI/SED DY65Q4</v>
      </c>
    </row>
    <row r="262" spans="1:6" x14ac:dyDescent="0.3">
      <c r="A262" s="17" t="s">
        <v>1170</v>
      </c>
      <c r="B262" s="17" t="s">
        <v>1171</v>
      </c>
      <c r="F262" s="17" t="str">
        <f t="shared" si="93"/>
        <v>SMI/SED DY66Q1</v>
      </c>
    </row>
    <row r="263" spans="1:6" x14ac:dyDescent="0.3">
      <c r="A263" s="17" t="s">
        <v>1171</v>
      </c>
      <c r="B263" s="17" t="s">
        <v>1172</v>
      </c>
      <c r="F263" s="17" t="str">
        <f t="shared" si="93"/>
        <v>SMI/SED DY66Q2</v>
      </c>
    </row>
    <row r="264" spans="1:6" x14ac:dyDescent="0.3">
      <c r="A264" s="17" t="s">
        <v>1172</v>
      </c>
      <c r="B264" s="17" t="s">
        <v>1173</v>
      </c>
      <c r="F264" s="17" t="str">
        <f t="shared" si="93"/>
        <v>SMI/SED DY66Q3</v>
      </c>
    </row>
    <row r="265" spans="1:6" x14ac:dyDescent="0.3">
      <c r="A265" s="17" t="s">
        <v>1173</v>
      </c>
      <c r="B265" s="17" t="s">
        <v>1174</v>
      </c>
      <c r="F265" s="17" t="str">
        <f t="shared" si="93"/>
        <v>SMI/SED DY66Q4</v>
      </c>
    </row>
    <row r="266" spans="1:6" x14ac:dyDescent="0.3">
      <c r="A266" s="17" t="s">
        <v>1174</v>
      </c>
      <c r="B266" s="17" t="s">
        <v>1175</v>
      </c>
      <c r="F266" s="17" t="str">
        <f t="shared" si="93"/>
        <v>SMI/SED DY67Q1</v>
      </c>
    </row>
    <row r="267" spans="1:6" x14ac:dyDescent="0.3">
      <c r="A267" s="17" t="s">
        <v>1175</v>
      </c>
      <c r="B267" s="17" t="s">
        <v>1176</v>
      </c>
      <c r="F267" s="17" t="str">
        <f t="shared" si="93"/>
        <v>SMI/SED DY67Q2</v>
      </c>
    </row>
    <row r="268" spans="1:6" x14ac:dyDescent="0.3">
      <c r="A268" s="17" t="s">
        <v>1176</v>
      </c>
      <c r="B268" s="17" t="s">
        <v>1177</v>
      </c>
      <c r="F268" s="17" t="str">
        <f t="shared" si="93"/>
        <v>SMI/SED DY67Q3</v>
      </c>
    </row>
    <row r="269" spans="1:6" x14ac:dyDescent="0.3">
      <c r="A269" s="17" t="s">
        <v>1177</v>
      </c>
      <c r="B269" s="17" t="s">
        <v>1178</v>
      </c>
      <c r="F269" s="17" t="str">
        <f t="shared" si="93"/>
        <v>SMI/SED DY67Q4</v>
      </c>
    </row>
    <row r="270" spans="1:6" x14ac:dyDescent="0.3">
      <c r="A270" s="17" t="s">
        <v>1178</v>
      </c>
      <c r="B270" s="17" t="s">
        <v>1179</v>
      </c>
      <c r="F270" s="17" t="str">
        <f t="shared" si="93"/>
        <v>SMI/SED DY68Q1</v>
      </c>
    </row>
    <row r="271" spans="1:6" x14ac:dyDescent="0.3">
      <c r="A271" s="17" t="s">
        <v>1179</v>
      </c>
      <c r="B271" s="17" t="s">
        <v>1180</v>
      </c>
      <c r="F271" s="17" t="str">
        <f t="shared" si="93"/>
        <v>SMI/SED DY68Q2</v>
      </c>
    </row>
    <row r="272" spans="1:6" x14ac:dyDescent="0.3">
      <c r="A272" s="17" t="s">
        <v>1180</v>
      </c>
      <c r="B272" s="17" t="s">
        <v>1181</v>
      </c>
      <c r="F272" s="17" t="str">
        <f t="shared" si="93"/>
        <v>SMI/SED DY68Q3</v>
      </c>
    </row>
    <row r="273" spans="1:6" x14ac:dyDescent="0.3">
      <c r="A273" s="17" t="s">
        <v>1181</v>
      </c>
      <c r="B273" s="17" t="s">
        <v>1182</v>
      </c>
      <c r="F273" s="17" t="str">
        <f t="shared" si="93"/>
        <v>SMI/SED DY68Q4</v>
      </c>
    </row>
    <row r="274" spans="1:6" x14ac:dyDescent="0.3">
      <c r="A274" s="17" t="s">
        <v>1182</v>
      </c>
      <c r="B274" s="17" t="s">
        <v>1183</v>
      </c>
      <c r="F274" s="17" t="str">
        <f t="shared" si="93"/>
        <v>SMI/SED DY69Q1</v>
      </c>
    </row>
    <row r="275" spans="1:6" x14ac:dyDescent="0.3">
      <c r="A275" s="17" t="s">
        <v>1183</v>
      </c>
      <c r="B275" s="17" t="s">
        <v>1184</v>
      </c>
      <c r="F275" s="17" t="str">
        <f t="shared" si="93"/>
        <v>SMI/SED DY69Q2</v>
      </c>
    </row>
    <row r="276" spans="1:6" x14ac:dyDescent="0.3">
      <c r="A276" s="17" t="s">
        <v>1184</v>
      </c>
      <c r="B276" s="17" t="s">
        <v>1185</v>
      </c>
      <c r="F276" s="17" t="str">
        <f t="shared" si="93"/>
        <v>SMI/SED DY69Q3</v>
      </c>
    </row>
    <row r="277" spans="1:6" x14ac:dyDescent="0.3">
      <c r="A277" s="17" t="s">
        <v>1185</v>
      </c>
      <c r="B277" s="17" t="s">
        <v>1186</v>
      </c>
      <c r="F277" s="17" t="str">
        <f t="shared" si="93"/>
        <v>SMI/SED DY69Q4</v>
      </c>
    </row>
    <row r="278" spans="1:6" x14ac:dyDescent="0.3">
      <c r="A278" s="17" t="s">
        <v>1186</v>
      </c>
      <c r="B278" s="17" t="s">
        <v>1187</v>
      </c>
      <c r="F278" s="17" t="str">
        <f t="shared" si="93"/>
        <v>SMI/SED DY70Q1</v>
      </c>
    </row>
    <row r="279" spans="1:6" x14ac:dyDescent="0.3">
      <c r="A279" s="17" t="s">
        <v>1187</v>
      </c>
      <c r="B279" s="17" t="s">
        <v>1188</v>
      </c>
      <c r="F279" s="17" t="str">
        <f t="shared" si="93"/>
        <v>SMI/SED DY70Q2</v>
      </c>
    </row>
    <row r="280" spans="1:6" x14ac:dyDescent="0.3">
      <c r="A280" s="17" t="s">
        <v>1188</v>
      </c>
      <c r="B280" s="17" t="s">
        <v>1189</v>
      </c>
      <c r="F280" s="17" t="str">
        <f t="shared" si="93"/>
        <v>SMI/SED DY70Q3</v>
      </c>
    </row>
    <row r="281" spans="1:6" x14ac:dyDescent="0.3">
      <c r="A281" s="17" t="s">
        <v>1189</v>
      </c>
      <c r="B281" s="17" t="s">
        <v>1190</v>
      </c>
      <c r="F281" s="17" t="str">
        <f t="shared" si="93"/>
        <v>SMI/SED DY70Q4</v>
      </c>
    </row>
    <row r="282" spans="1:6" x14ac:dyDescent="0.3">
      <c r="A282" s="17" t="s">
        <v>1190</v>
      </c>
      <c r="B282" s="17" t="s">
        <v>1191</v>
      </c>
      <c r="F282" s="17" t="str">
        <f t="shared" si="93"/>
        <v>SMI/SED DY71Q1</v>
      </c>
    </row>
    <row r="283" spans="1:6" x14ac:dyDescent="0.3">
      <c r="A283" s="17" t="s">
        <v>1191</v>
      </c>
      <c r="B283" s="17" t="s">
        <v>1192</v>
      </c>
      <c r="F283" s="17" t="str">
        <f t="shared" si="93"/>
        <v>SMI/SED DY71Q2</v>
      </c>
    </row>
    <row r="284" spans="1:6" x14ac:dyDescent="0.3">
      <c r="A284" s="17" t="s">
        <v>1192</v>
      </c>
      <c r="B284" s="17" t="s">
        <v>1193</v>
      </c>
      <c r="F284" s="17" t="str">
        <f t="shared" si="93"/>
        <v>SMI/SED DY71Q3</v>
      </c>
    </row>
    <row r="285" spans="1:6" x14ac:dyDescent="0.3">
      <c r="A285" s="17" t="s">
        <v>1193</v>
      </c>
      <c r="B285" s="17" t="s">
        <v>1194</v>
      </c>
      <c r="F285" s="17" t="str">
        <f t="shared" si="93"/>
        <v>SMI/SED DY71Q4</v>
      </c>
    </row>
    <row r="286" spans="1:6" x14ac:dyDescent="0.3">
      <c r="A286" s="17" t="s">
        <v>1194</v>
      </c>
      <c r="B286" s="17" t="s">
        <v>1195</v>
      </c>
      <c r="F286" s="17" t="str">
        <f t="shared" si="93"/>
        <v>SMI/SED DY72Q1</v>
      </c>
    </row>
    <row r="287" spans="1:6" x14ac:dyDescent="0.3">
      <c r="A287" s="17" t="s">
        <v>1195</v>
      </c>
      <c r="B287" s="17" t="s">
        <v>1196</v>
      </c>
      <c r="F287" s="17" t="str">
        <f t="shared" si="93"/>
        <v>SMI/SED DY72Q2</v>
      </c>
    </row>
    <row r="288" spans="1:6" x14ac:dyDescent="0.3">
      <c r="A288" s="17" t="s">
        <v>1196</v>
      </c>
      <c r="B288" s="17" t="s">
        <v>1197</v>
      </c>
      <c r="F288" s="17" t="str">
        <f t="shared" si="93"/>
        <v>SMI/SED DY72Q3</v>
      </c>
    </row>
    <row r="289" spans="1:6" x14ac:dyDescent="0.3">
      <c r="A289" s="17" t="s">
        <v>1197</v>
      </c>
      <c r="B289" s="17" t="s">
        <v>1198</v>
      </c>
      <c r="F289" s="17" t="str">
        <f t="shared" si="93"/>
        <v>SMI/SED DY72Q4</v>
      </c>
    </row>
    <row r="290" spans="1:6" x14ac:dyDescent="0.3">
      <c r="A290" s="17" t="s">
        <v>1198</v>
      </c>
      <c r="B290" s="17" t="s">
        <v>1199</v>
      </c>
      <c r="F290" s="17" t="str">
        <f t="shared" si="93"/>
        <v>SMI/SED DY73Q1</v>
      </c>
    </row>
    <row r="291" spans="1:6" x14ac:dyDescent="0.3">
      <c r="A291" s="17" t="s">
        <v>1199</v>
      </c>
      <c r="B291" s="17" t="s">
        <v>1200</v>
      </c>
      <c r="F291" s="17" t="str">
        <f t="shared" si="93"/>
        <v>SMI/SED DY73Q2</v>
      </c>
    </row>
    <row r="292" spans="1:6" x14ac:dyDescent="0.3">
      <c r="A292" s="17" t="s">
        <v>1200</v>
      </c>
      <c r="B292" s="17" t="s">
        <v>1201</v>
      </c>
      <c r="F292" s="17" t="str">
        <f t="shared" si="93"/>
        <v>SMI/SED DY73Q3</v>
      </c>
    </row>
    <row r="293" spans="1:6" x14ac:dyDescent="0.3">
      <c r="A293" s="17" t="s">
        <v>1201</v>
      </c>
      <c r="B293" s="17" t="s">
        <v>1202</v>
      </c>
      <c r="F293" s="17" t="str">
        <f t="shared" si="93"/>
        <v>SMI/SED DY73Q4</v>
      </c>
    </row>
    <row r="294" spans="1:6" x14ac:dyDescent="0.3">
      <c r="A294" s="17" t="s">
        <v>1202</v>
      </c>
      <c r="B294" s="17" t="s">
        <v>1203</v>
      </c>
      <c r="F294" s="17" t="str">
        <f t="shared" si="93"/>
        <v>SMI/SED DY74Q1</v>
      </c>
    </row>
    <row r="295" spans="1:6" x14ac:dyDescent="0.3">
      <c r="A295" s="17" t="s">
        <v>1203</v>
      </c>
      <c r="B295" s="17" t="s">
        <v>1204</v>
      </c>
      <c r="F295" s="17" t="str">
        <f t="shared" si="93"/>
        <v>SMI/SED DY74Q2</v>
      </c>
    </row>
    <row r="296" spans="1:6" x14ac:dyDescent="0.3">
      <c r="A296" s="17" t="s">
        <v>1204</v>
      </c>
      <c r="B296" s="17" t="s">
        <v>1205</v>
      </c>
      <c r="F296" s="17" t="str">
        <f t="shared" si="93"/>
        <v>SMI/SED DY74Q3</v>
      </c>
    </row>
    <row r="297" spans="1:6" x14ac:dyDescent="0.3">
      <c r="A297" s="17" t="s">
        <v>1205</v>
      </c>
      <c r="B297" s="17" t="s">
        <v>1206</v>
      </c>
      <c r="F297" s="17" t="str">
        <f t="shared" si="93"/>
        <v>SMI/SED DY74Q4</v>
      </c>
    </row>
    <row r="298" spans="1:6" x14ac:dyDescent="0.3">
      <c r="A298" s="17" t="s">
        <v>1206</v>
      </c>
      <c r="B298" s="17" t="s">
        <v>1207</v>
      </c>
      <c r="F298" s="17" t="str">
        <f t="shared" si="93"/>
        <v>SMI/SED DY75Q1</v>
      </c>
    </row>
    <row r="299" spans="1:6" x14ac:dyDescent="0.3">
      <c r="A299" s="17" t="s">
        <v>1207</v>
      </c>
      <c r="B299" s="17" t="s">
        <v>1208</v>
      </c>
      <c r="F299" s="17" t="str">
        <f t="shared" si="93"/>
        <v>SMI/SED DY75Q2</v>
      </c>
    </row>
    <row r="300" spans="1:6" x14ac:dyDescent="0.3">
      <c r="A300" s="17" t="s">
        <v>1208</v>
      </c>
      <c r="B300" s="17" t="s">
        <v>1209</v>
      </c>
      <c r="F300" s="17" t="str">
        <f t="shared" si="93"/>
        <v>SMI/SED DY75Q3</v>
      </c>
    </row>
    <row r="301" spans="1:6" x14ac:dyDescent="0.3">
      <c r="A301" s="17" t="s">
        <v>1209</v>
      </c>
      <c r="B301" s="17" t="s">
        <v>1210</v>
      </c>
      <c r="F301" s="17" t="str">
        <f t="shared" si="93"/>
        <v>SMI/SED DY75Q4</v>
      </c>
    </row>
    <row r="302" spans="1:6" x14ac:dyDescent="0.3">
      <c r="A302" s="17" t="s">
        <v>1210</v>
      </c>
      <c r="B302" s="17" t="s">
        <v>1211</v>
      </c>
      <c r="F302" s="17" t="str">
        <f t="shared" si="93"/>
        <v>SMI/SED DY76Q1</v>
      </c>
    </row>
    <row r="303" spans="1:6" x14ac:dyDescent="0.3">
      <c r="A303" s="17" t="s">
        <v>1211</v>
      </c>
      <c r="B303" s="17" t="s">
        <v>1212</v>
      </c>
      <c r="F303" s="17" t="str">
        <f t="shared" si="93"/>
        <v>SMI/SED DY76Q2</v>
      </c>
    </row>
    <row r="304" spans="1:6" x14ac:dyDescent="0.3">
      <c r="A304" s="17" t="s">
        <v>1212</v>
      </c>
      <c r="B304" s="17" t="s">
        <v>1213</v>
      </c>
      <c r="F304" s="17" t="str">
        <f t="shared" si="93"/>
        <v>SMI/SED DY76Q3</v>
      </c>
    </row>
    <row r="305" spans="1:6" x14ac:dyDescent="0.3">
      <c r="A305" s="17" t="s">
        <v>1213</v>
      </c>
      <c r="B305" s="17" t="s">
        <v>1214</v>
      </c>
      <c r="F305" s="17" t="str">
        <f t="shared" si="93"/>
        <v>SMI/SED DY76Q4</v>
      </c>
    </row>
    <row r="306" spans="1:6" x14ac:dyDescent="0.3">
      <c r="A306" s="17" t="s">
        <v>1214</v>
      </c>
      <c r="B306" s="17" t="s">
        <v>1215</v>
      </c>
      <c r="F306" s="17" t="str">
        <f t="shared" si="93"/>
        <v>SMI/SED DY77Q1</v>
      </c>
    </row>
    <row r="307" spans="1:6" x14ac:dyDescent="0.3">
      <c r="A307" s="17" t="s">
        <v>1215</v>
      </c>
      <c r="B307" s="17" t="s">
        <v>1216</v>
      </c>
      <c r="F307" s="17" t="str">
        <f t="shared" si="93"/>
        <v>SMI/SED DY77Q2</v>
      </c>
    </row>
    <row r="308" spans="1:6" x14ac:dyDescent="0.3">
      <c r="A308" s="17" t="s">
        <v>1216</v>
      </c>
      <c r="B308" s="17" t="s">
        <v>1217</v>
      </c>
      <c r="F308" s="17" t="str">
        <f t="shared" si="93"/>
        <v>SMI/SED DY77Q3</v>
      </c>
    </row>
    <row r="309" spans="1:6" x14ac:dyDescent="0.3">
      <c r="A309" s="17" t="s">
        <v>1217</v>
      </c>
      <c r="B309" s="17" t="s">
        <v>1218</v>
      </c>
      <c r="F309" s="17" t="str">
        <f t="shared" si="93"/>
        <v>SMI/SED DY77Q4</v>
      </c>
    </row>
    <row r="310" spans="1:6" x14ac:dyDescent="0.3">
      <c r="A310" s="17" t="s">
        <v>1218</v>
      </c>
      <c r="B310" s="17" t="s">
        <v>1219</v>
      </c>
      <c r="F310" s="17" t="str">
        <f t="shared" si="93"/>
        <v>SMI/SED DY78Q1</v>
      </c>
    </row>
    <row r="311" spans="1:6" x14ac:dyDescent="0.3">
      <c r="A311" s="17" t="s">
        <v>1219</v>
      </c>
      <c r="B311" s="17" t="s">
        <v>1220</v>
      </c>
      <c r="F311" s="17" t="str">
        <f t="shared" si="93"/>
        <v>SMI/SED DY78Q2</v>
      </c>
    </row>
    <row r="312" spans="1:6" x14ac:dyDescent="0.3">
      <c r="A312" s="17" t="s">
        <v>1220</v>
      </c>
      <c r="B312" s="17" t="s">
        <v>1221</v>
      </c>
      <c r="F312" s="17" t="str">
        <f t="shared" si="93"/>
        <v>SMI/SED DY78Q3</v>
      </c>
    </row>
    <row r="313" spans="1:6" x14ac:dyDescent="0.3">
      <c r="A313" s="17" t="s">
        <v>1221</v>
      </c>
      <c r="B313" s="17" t="s">
        <v>1222</v>
      </c>
      <c r="F313" s="17" t="str">
        <f t="shared" si="93"/>
        <v>SMI/SED DY78Q4</v>
      </c>
    </row>
    <row r="314" spans="1:6" x14ac:dyDescent="0.3">
      <c r="A314" s="17" t="s">
        <v>1222</v>
      </c>
      <c r="B314" s="17" t="s">
        <v>1223</v>
      </c>
      <c r="F314" s="17" t="str">
        <f t="shared" si="93"/>
        <v>SMI/SED DY79Q1</v>
      </c>
    </row>
    <row r="315" spans="1:6" x14ac:dyDescent="0.3">
      <c r="A315" s="17" t="s">
        <v>1223</v>
      </c>
      <c r="B315" s="17" t="s">
        <v>1224</v>
      </c>
      <c r="F315" s="17" t="str">
        <f t="shared" si="93"/>
        <v>SMI/SED DY79Q2</v>
      </c>
    </row>
    <row r="316" spans="1:6" x14ac:dyDescent="0.3">
      <c r="A316" s="17" t="s">
        <v>1224</v>
      </c>
      <c r="B316" s="17" t="s">
        <v>1225</v>
      </c>
      <c r="F316" s="17" t="str">
        <f t="shared" si="93"/>
        <v>SMI/SED DY79Q3</v>
      </c>
    </row>
    <row r="317" spans="1:6" x14ac:dyDescent="0.3">
      <c r="A317" s="17" t="s">
        <v>1225</v>
      </c>
      <c r="B317" s="17" t="s">
        <v>1226</v>
      </c>
      <c r="F317" s="17" t="str">
        <f t="shared" si="93"/>
        <v>SMI/SED DY79Q4</v>
      </c>
    </row>
    <row r="318" spans="1:6" x14ac:dyDescent="0.3">
      <c r="A318" s="17" t="s">
        <v>1226</v>
      </c>
      <c r="B318" s="17" t="s">
        <v>1227</v>
      </c>
      <c r="F318" s="17" t="str">
        <f t="shared" si="93"/>
        <v>SMI/SED DY80Q1</v>
      </c>
    </row>
    <row r="319" spans="1:6" x14ac:dyDescent="0.3">
      <c r="A319" s="17" t="s">
        <v>1227</v>
      </c>
      <c r="B319" s="17" t="s">
        <v>1228</v>
      </c>
      <c r="F319" s="17" t="str">
        <f t="shared" si="93"/>
        <v>SMI/SED DY80Q2</v>
      </c>
    </row>
    <row r="320" spans="1:6" x14ac:dyDescent="0.3">
      <c r="A320" s="17" t="s">
        <v>1228</v>
      </c>
      <c r="B320" s="17" t="s">
        <v>1229</v>
      </c>
      <c r="F320" s="17" t="str">
        <f t="shared" si="93"/>
        <v>SMI/SED DY80Q3</v>
      </c>
    </row>
    <row r="321" spans="1:6" x14ac:dyDescent="0.3">
      <c r="A321" s="17" t="s">
        <v>1229</v>
      </c>
      <c r="B321" s="17" t="s">
        <v>1230</v>
      </c>
      <c r="F321" s="17" t="str">
        <f t="shared" si="93"/>
        <v>SMI/SED DY80Q4</v>
      </c>
    </row>
    <row r="322" spans="1:6" x14ac:dyDescent="0.3">
      <c r="A322" s="17" t="s">
        <v>1230</v>
      </c>
      <c r="B322" s="17" t="s">
        <v>1231</v>
      </c>
      <c r="F322" s="17" t="str">
        <f t="shared" si="93"/>
        <v>SMI/SED DY81Q1</v>
      </c>
    </row>
    <row r="323" spans="1:6" x14ac:dyDescent="0.3">
      <c r="A323" s="17" t="s">
        <v>1231</v>
      </c>
      <c r="B323" s="17" t="s">
        <v>1232</v>
      </c>
      <c r="F323" s="17" t="str">
        <f t="shared" si="93"/>
        <v>SMI/SED DY81Q2</v>
      </c>
    </row>
    <row r="324" spans="1:6" x14ac:dyDescent="0.3">
      <c r="A324" s="17" t="s">
        <v>1232</v>
      </c>
      <c r="B324" s="17" t="s">
        <v>1233</v>
      </c>
      <c r="F324" s="17" t="str">
        <f t="shared" ref="F324:F387" si="94">IF(F323="","",VLOOKUP(F323,$A$1:$B$401,2,FALSE))</f>
        <v>SMI/SED DY81Q3</v>
      </c>
    </row>
    <row r="325" spans="1:6" x14ac:dyDescent="0.3">
      <c r="A325" s="17" t="s">
        <v>1233</v>
      </c>
      <c r="B325" s="17" t="s">
        <v>1234</v>
      </c>
      <c r="F325" s="17" t="str">
        <f t="shared" si="94"/>
        <v>SMI/SED DY81Q4</v>
      </c>
    </row>
    <row r="326" spans="1:6" x14ac:dyDescent="0.3">
      <c r="A326" s="17" t="s">
        <v>1234</v>
      </c>
      <c r="B326" s="17" t="s">
        <v>1235</v>
      </c>
      <c r="F326" s="17" t="str">
        <f t="shared" si="94"/>
        <v>SMI/SED DY82Q1</v>
      </c>
    </row>
    <row r="327" spans="1:6" x14ac:dyDescent="0.3">
      <c r="A327" s="17" t="s">
        <v>1235</v>
      </c>
      <c r="B327" s="17" t="s">
        <v>1236</v>
      </c>
      <c r="F327" s="17" t="str">
        <f t="shared" si="94"/>
        <v>SMI/SED DY82Q2</v>
      </c>
    </row>
    <row r="328" spans="1:6" x14ac:dyDescent="0.3">
      <c r="A328" s="17" t="s">
        <v>1236</v>
      </c>
      <c r="B328" s="17" t="s">
        <v>1237</v>
      </c>
      <c r="F328" s="17" t="str">
        <f t="shared" si="94"/>
        <v>SMI/SED DY82Q3</v>
      </c>
    </row>
    <row r="329" spans="1:6" x14ac:dyDescent="0.3">
      <c r="A329" s="17" t="s">
        <v>1237</v>
      </c>
      <c r="B329" s="17" t="s">
        <v>1238</v>
      </c>
      <c r="F329" s="17" t="str">
        <f t="shared" si="94"/>
        <v>SMI/SED DY82Q4</v>
      </c>
    </row>
    <row r="330" spans="1:6" x14ac:dyDescent="0.3">
      <c r="A330" s="17" t="s">
        <v>1238</v>
      </c>
      <c r="B330" s="17" t="s">
        <v>1239</v>
      </c>
      <c r="F330" s="17" t="str">
        <f t="shared" si="94"/>
        <v>SMI/SED DY83Q1</v>
      </c>
    </row>
    <row r="331" spans="1:6" x14ac:dyDescent="0.3">
      <c r="A331" s="17" t="s">
        <v>1239</v>
      </c>
      <c r="B331" s="17" t="s">
        <v>1240</v>
      </c>
      <c r="F331" s="17" t="str">
        <f t="shared" si="94"/>
        <v>SMI/SED DY83Q2</v>
      </c>
    </row>
    <row r="332" spans="1:6" x14ac:dyDescent="0.3">
      <c r="A332" s="17" t="s">
        <v>1240</v>
      </c>
      <c r="B332" s="17" t="s">
        <v>1241</v>
      </c>
      <c r="F332" s="17" t="str">
        <f t="shared" si="94"/>
        <v>SMI/SED DY83Q3</v>
      </c>
    </row>
    <row r="333" spans="1:6" x14ac:dyDescent="0.3">
      <c r="A333" s="17" t="s">
        <v>1241</v>
      </c>
      <c r="B333" s="17" t="s">
        <v>1242</v>
      </c>
      <c r="F333" s="17" t="str">
        <f t="shared" si="94"/>
        <v>SMI/SED DY83Q4</v>
      </c>
    </row>
    <row r="334" spans="1:6" x14ac:dyDescent="0.3">
      <c r="A334" s="17" t="s">
        <v>1242</v>
      </c>
      <c r="B334" s="17" t="s">
        <v>1243</v>
      </c>
      <c r="F334" s="17" t="str">
        <f t="shared" si="94"/>
        <v>SMI/SED DY84Q1</v>
      </c>
    </row>
    <row r="335" spans="1:6" x14ac:dyDescent="0.3">
      <c r="A335" s="17" t="s">
        <v>1243</v>
      </c>
      <c r="B335" s="17" t="s">
        <v>1244</v>
      </c>
      <c r="F335" s="17" t="str">
        <f t="shared" si="94"/>
        <v>SMI/SED DY84Q2</v>
      </c>
    </row>
    <row r="336" spans="1:6" x14ac:dyDescent="0.3">
      <c r="A336" s="17" t="s">
        <v>1244</v>
      </c>
      <c r="B336" s="17" t="s">
        <v>1245</v>
      </c>
      <c r="F336" s="17" t="str">
        <f t="shared" si="94"/>
        <v>SMI/SED DY84Q3</v>
      </c>
    </row>
    <row r="337" spans="1:6" x14ac:dyDescent="0.3">
      <c r="A337" s="17" t="s">
        <v>1245</v>
      </c>
      <c r="B337" s="17" t="s">
        <v>1246</v>
      </c>
      <c r="F337" s="17" t="str">
        <f t="shared" si="94"/>
        <v>SMI/SED DY84Q4</v>
      </c>
    </row>
    <row r="338" spans="1:6" x14ac:dyDescent="0.3">
      <c r="A338" s="17" t="s">
        <v>1246</v>
      </c>
      <c r="B338" s="17" t="s">
        <v>1247</v>
      </c>
      <c r="F338" s="17" t="str">
        <f t="shared" si="94"/>
        <v>SMI/SED DY85Q1</v>
      </c>
    </row>
    <row r="339" spans="1:6" x14ac:dyDescent="0.3">
      <c r="A339" s="17" t="s">
        <v>1247</v>
      </c>
      <c r="B339" s="17" t="s">
        <v>1248</v>
      </c>
      <c r="F339" s="17" t="str">
        <f t="shared" si="94"/>
        <v>SMI/SED DY85Q2</v>
      </c>
    </row>
    <row r="340" spans="1:6" x14ac:dyDescent="0.3">
      <c r="A340" s="17" t="s">
        <v>1248</v>
      </c>
      <c r="B340" s="17" t="s">
        <v>1249</v>
      </c>
      <c r="F340" s="17" t="str">
        <f t="shared" si="94"/>
        <v>SMI/SED DY85Q3</v>
      </c>
    </row>
    <row r="341" spans="1:6" x14ac:dyDescent="0.3">
      <c r="A341" s="17" t="s">
        <v>1249</v>
      </c>
      <c r="B341" s="17" t="s">
        <v>1250</v>
      </c>
      <c r="F341" s="17" t="str">
        <f t="shared" si="94"/>
        <v>SMI/SED DY85Q4</v>
      </c>
    </row>
    <row r="342" spans="1:6" x14ac:dyDescent="0.3">
      <c r="A342" s="17" t="s">
        <v>1250</v>
      </c>
      <c r="B342" s="17" t="s">
        <v>1251</v>
      </c>
      <c r="F342" s="17" t="str">
        <f t="shared" si="94"/>
        <v>SMI/SED DY86Q1</v>
      </c>
    </row>
    <row r="343" spans="1:6" x14ac:dyDescent="0.3">
      <c r="A343" s="17" t="s">
        <v>1251</v>
      </c>
      <c r="B343" s="17" t="s">
        <v>1252</v>
      </c>
      <c r="F343" s="17" t="str">
        <f t="shared" si="94"/>
        <v>SMI/SED DY86Q2</v>
      </c>
    </row>
    <row r="344" spans="1:6" x14ac:dyDescent="0.3">
      <c r="A344" s="17" t="s">
        <v>1252</v>
      </c>
      <c r="B344" s="17" t="s">
        <v>1253</v>
      </c>
      <c r="F344" s="17" t="str">
        <f t="shared" si="94"/>
        <v>SMI/SED DY86Q3</v>
      </c>
    </row>
    <row r="345" spans="1:6" x14ac:dyDescent="0.3">
      <c r="A345" s="17" t="s">
        <v>1253</v>
      </c>
      <c r="B345" s="17" t="s">
        <v>1254</v>
      </c>
      <c r="F345" s="17" t="str">
        <f t="shared" si="94"/>
        <v>SMI/SED DY86Q4</v>
      </c>
    </row>
    <row r="346" spans="1:6" x14ac:dyDescent="0.3">
      <c r="A346" s="17" t="s">
        <v>1254</v>
      </c>
      <c r="B346" s="17" t="s">
        <v>1255</v>
      </c>
      <c r="F346" s="17" t="str">
        <f t="shared" si="94"/>
        <v>SMI/SED DY87Q1</v>
      </c>
    </row>
    <row r="347" spans="1:6" x14ac:dyDescent="0.3">
      <c r="A347" s="17" t="s">
        <v>1255</v>
      </c>
      <c r="B347" s="17" t="s">
        <v>1256</v>
      </c>
      <c r="F347" s="17" t="str">
        <f t="shared" si="94"/>
        <v>SMI/SED DY87Q2</v>
      </c>
    </row>
    <row r="348" spans="1:6" x14ac:dyDescent="0.3">
      <c r="A348" s="17" t="s">
        <v>1256</v>
      </c>
      <c r="B348" s="17" t="s">
        <v>1257</v>
      </c>
      <c r="F348" s="17" t="str">
        <f t="shared" si="94"/>
        <v>SMI/SED DY87Q3</v>
      </c>
    </row>
    <row r="349" spans="1:6" x14ac:dyDescent="0.3">
      <c r="A349" s="17" t="s">
        <v>1257</v>
      </c>
      <c r="B349" s="17" t="s">
        <v>1258</v>
      </c>
      <c r="F349" s="17" t="str">
        <f t="shared" si="94"/>
        <v>SMI/SED DY87Q4</v>
      </c>
    </row>
    <row r="350" spans="1:6" x14ac:dyDescent="0.3">
      <c r="A350" s="17" t="s">
        <v>1258</v>
      </c>
      <c r="B350" s="17" t="s">
        <v>1259</v>
      </c>
      <c r="F350" s="17" t="str">
        <f t="shared" si="94"/>
        <v>SMI/SED DY88Q1</v>
      </c>
    </row>
    <row r="351" spans="1:6" x14ac:dyDescent="0.3">
      <c r="A351" s="17" t="s">
        <v>1259</v>
      </c>
      <c r="B351" s="17" t="s">
        <v>1260</v>
      </c>
      <c r="F351" s="17" t="str">
        <f t="shared" si="94"/>
        <v>SMI/SED DY88Q2</v>
      </c>
    </row>
    <row r="352" spans="1:6" x14ac:dyDescent="0.3">
      <c r="A352" s="17" t="s">
        <v>1260</v>
      </c>
      <c r="B352" s="17" t="s">
        <v>1261</v>
      </c>
      <c r="F352" s="17" t="str">
        <f t="shared" si="94"/>
        <v>SMI/SED DY88Q3</v>
      </c>
    </row>
    <row r="353" spans="1:6" x14ac:dyDescent="0.3">
      <c r="A353" s="17" t="s">
        <v>1261</v>
      </c>
      <c r="B353" s="17" t="s">
        <v>1262</v>
      </c>
      <c r="F353" s="17" t="str">
        <f t="shared" si="94"/>
        <v>SMI/SED DY88Q4</v>
      </c>
    </row>
    <row r="354" spans="1:6" x14ac:dyDescent="0.3">
      <c r="A354" s="17" t="s">
        <v>1262</v>
      </c>
      <c r="B354" s="17" t="s">
        <v>1263</v>
      </c>
      <c r="F354" s="17" t="str">
        <f t="shared" si="94"/>
        <v>SMI/SED DY89Q1</v>
      </c>
    </row>
    <row r="355" spans="1:6" x14ac:dyDescent="0.3">
      <c r="A355" s="17" t="s">
        <v>1263</v>
      </c>
      <c r="B355" s="17" t="s">
        <v>1264</v>
      </c>
      <c r="F355" s="17" t="str">
        <f t="shared" si="94"/>
        <v>SMI/SED DY89Q2</v>
      </c>
    </row>
    <row r="356" spans="1:6" x14ac:dyDescent="0.3">
      <c r="A356" s="17" t="s">
        <v>1264</v>
      </c>
      <c r="B356" s="17" t="s">
        <v>1265</v>
      </c>
      <c r="F356" s="17" t="str">
        <f t="shared" si="94"/>
        <v>SMI/SED DY89Q3</v>
      </c>
    </row>
    <row r="357" spans="1:6" x14ac:dyDescent="0.3">
      <c r="A357" s="17" t="s">
        <v>1265</v>
      </c>
      <c r="B357" s="17" t="s">
        <v>1266</v>
      </c>
      <c r="F357" s="17" t="str">
        <f t="shared" si="94"/>
        <v>SMI/SED DY89Q4</v>
      </c>
    </row>
    <row r="358" spans="1:6" x14ac:dyDescent="0.3">
      <c r="A358" s="17" t="s">
        <v>1266</v>
      </c>
      <c r="B358" s="17" t="s">
        <v>1267</v>
      </c>
      <c r="F358" s="17" t="str">
        <f t="shared" si="94"/>
        <v>SMI/SED DY90Q1</v>
      </c>
    </row>
    <row r="359" spans="1:6" x14ac:dyDescent="0.3">
      <c r="A359" s="17" t="s">
        <v>1267</v>
      </c>
      <c r="B359" s="17" t="s">
        <v>1268</v>
      </c>
      <c r="F359" s="17" t="str">
        <f t="shared" si="94"/>
        <v>SMI/SED DY90Q2</v>
      </c>
    </row>
    <row r="360" spans="1:6" x14ac:dyDescent="0.3">
      <c r="A360" s="17" t="s">
        <v>1268</v>
      </c>
      <c r="B360" s="17" t="s">
        <v>1269</v>
      </c>
      <c r="F360" s="17" t="str">
        <f t="shared" si="94"/>
        <v>SMI/SED DY90Q3</v>
      </c>
    </row>
    <row r="361" spans="1:6" x14ac:dyDescent="0.3">
      <c r="A361" s="17" t="s">
        <v>1269</v>
      </c>
      <c r="B361" s="17" t="s">
        <v>1270</v>
      </c>
      <c r="F361" s="17" t="str">
        <f t="shared" si="94"/>
        <v>SMI/SED DY90Q4</v>
      </c>
    </row>
    <row r="362" spans="1:6" x14ac:dyDescent="0.3">
      <c r="A362" s="17" t="s">
        <v>1270</v>
      </c>
      <c r="B362" s="17" t="s">
        <v>1271</v>
      </c>
      <c r="F362" s="17" t="str">
        <f t="shared" si="94"/>
        <v>SMI/SED DY91Q1</v>
      </c>
    </row>
    <row r="363" spans="1:6" x14ac:dyDescent="0.3">
      <c r="A363" s="17" t="s">
        <v>1271</v>
      </c>
      <c r="B363" s="17" t="s">
        <v>1272</v>
      </c>
      <c r="F363" s="17" t="str">
        <f t="shared" si="94"/>
        <v>SMI/SED DY91Q2</v>
      </c>
    </row>
    <row r="364" spans="1:6" x14ac:dyDescent="0.3">
      <c r="A364" s="17" t="s">
        <v>1272</v>
      </c>
      <c r="B364" s="17" t="s">
        <v>1273</v>
      </c>
      <c r="F364" s="17" t="str">
        <f t="shared" si="94"/>
        <v>SMI/SED DY91Q3</v>
      </c>
    </row>
    <row r="365" spans="1:6" x14ac:dyDescent="0.3">
      <c r="A365" s="17" t="s">
        <v>1273</v>
      </c>
      <c r="B365" s="17" t="s">
        <v>1274</v>
      </c>
      <c r="F365" s="17" t="str">
        <f t="shared" si="94"/>
        <v>SMI/SED DY91Q4</v>
      </c>
    </row>
    <row r="366" spans="1:6" x14ac:dyDescent="0.3">
      <c r="A366" s="17" t="s">
        <v>1274</v>
      </c>
      <c r="B366" s="17" t="s">
        <v>1275</v>
      </c>
      <c r="F366" s="17" t="str">
        <f t="shared" si="94"/>
        <v>SMI/SED DY92Q1</v>
      </c>
    </row>
    <row r="367" spans="1:6" x14ac:dyDescent="0.3">
      <c r="A367" s="17" t="s">
        <v>1275</v>
      </c>
      <c r="B367" s="17" t="s">
        <v>1276</v>
      </c>
      <c r="F367" s="17" t="str">
        <f t="shared" si="94"/>
        <v>SMI/SED DY92Q2</v>
      </c>
    </row>
    <row r="368" spans="1:6" x14ac:dyDescent="0.3">
      <c r="A368" s="17" t="s">
        <v>1276</v>
      </c>
      <c r="B368" s="17" t="s">
        <v>1277</v>
      </c>
      <c r="F368" s="17" t="str">
        <f t="shared" si="94"/>
        <v>SMI/SED DY92Q3</v>
      </c>
    </row>
    <row r="369" spans="1:6" x14ac:dyDescent="0.3">
      <c r="A369" s="17" t="s">
        <v>1277</v>
      </c>
      <c r="B369" s="17" t="s">
        <v>1278</v>
      </c>
      <c r="F369" s="17" t="str">
        <f t="shared" si="94"/>
        <v>SMI/SED DY92Q4</v>
      </c>
    </row>
    <row r="370" spans="1:6" x14ac:dyDescent="0.3">
      <c r="A370" s="17" t="s">
        <v>1278</v>
      </c>
      <c r="B370" s="17" t="s">
        <v>1279</v>
      </c>
      <c r="F370" s="17" t="str">
        <f t="shared" si="94"/>
        <v>SMI/SED DY93Q1</v>
      </c>
    </row>
    <row r="371" spans="1:6" x14ac:dyDescent="0.3">
      <c r="A371" s="17" t="s">
        <v>1279</v>
      </c>
      <c r="B371" s="17" t="s">
        <v>1280</v>
      </c>
      <c r="F371" s="17" t="str">
        <f t="shared" si="94"/>
        <v>SMI/SED DY93Q2</v>
      </c>
    </row>
    <row r="372" spans="1:6" x14ac:dyDescent="0.3">
      <c r="A372" s="17" t="s">
        <v>1280</v>
      </c>
      <c r="B372" s="17" t="s">
        <v>1281</v>
      </c>
      <c r="F372" s="17" t="str">
        <f t="shared" si="94"/>
        <v>SMI/SED DY93Q3</v>
      </c>
    </row>
    <row r="373" spans="1:6" x14ac:dyDescent="0.3">
      <c r="A373" s="17" t="s">
        <v>1281</v>
      </c>
      <c r="B373" s="17" t="s">
        <v>1282</v>
      </c>
      <c r="F373" s="17" t="str">
        <f t="shared" si="94"/>
        <v>SMI/SED DY93Q4</v>
      </c>
    </row>
    <row r="374" spans="1:6" x14ac:dyDescent="0.3">
      <c r="A374" s="17" t="s">
        <v>1282</v>
      </c>
      <c r="B374" s="17" t="s">
        <v>1283</v>
      </c>
      <c r="F374" s="17" t="str">
        <f t="shared" si="94"/>
        <v>SMI/SED DY94Q1</v>
      </c>
    </row>
    <row r="375" spans="1:6" x14ac:dyDescent="0.3">
      <c r="A375" s="17" t="s">
        <v>1283</v>
      </c>
      <c r="B375" s="17" t="s">
        <v>1284</v>
      </c>
      <c r="F375" s="17" t="str">
        <f t="shared" si="94"/>
        <v>SMI/SED DY94Q2</v>
      </c>
    </row>
    <row r="376" spans="1:6" x14ac:dyDescent="0.3">
      <c r="A376" s="17" t="s">
        <v>1284</v>
      </c>
      <c r="B376" s="17" t="s">
        <v>1285</v>
      </c>
      <c r="F376" s="17" t="str">
        <f t="shared" si="94"/>
        <v>SMI/SED DY94Q3</v>
      </c>
    </row>
    <row r="377" spans="1:6" x14ac:dyDescent="0.3">
      <c r="A377" s="17" t="s">
        <v>1285</v>
      </c>
      <c r="B377" s="17" t="s">
        <v>1286</v>
      </c>
      <c r="F377" s="17" t="str">
        <f t="shared" si="94"/>
        <v>SMI/SED DY94Q4</v>
      </c>
    </row>
    <row r="378" spans="1:6" x14ac:dyDescent="0.3">
      <c r="A378" s="17" t="s">
        <v>1286</v>
      </c>
      <c r="B378" s="17" t="s">
        <v>1287</v>
      </c>
      <c r="F378" s="17" t="str">
        <f t="shared" si="94"/>
        <v>SMI/SED DY95Q1</v>
      </c>
    </row>
    <row r="379" spans="1:6" x14ac:dyDescent="0.3">
      <c r="A379" s="17" t="s">
        <v>1287</v>
      </c>
      <c r="B379" s="17" t="s">
        <v>1288</v>
      </c>
      <c r="F379" s="17" t="str">
        <f t="shared" si="94"/>
        <v>SMI/SED DY95Q2</v>
      </c>
    </row>
    <row r="380" spans="1:6" x14ac:dyDescent="0.3">
      <c r="A380" s="17" t="s">
        <v>1288</v>
      </c>
      <c r="B380" s="17" t="s">
        <v>1289</v>
      </c>
      <c r="F380" s="17" t="str">
        <f t="shared" si="94"/>
        <v>SMI/SED DY95Q3</v>
      </c>
    </row>
    <row r="381" spans="1:6" x14ac:dyDescent="0.3">
      <c r="A381" s="17" t="s">
        <v>1289</v>
      </c>
      <c r="B381" s="17" t="s">
        <v>1290</v>
      </c>
      <c r="F381" s="17" t="str">
        <f t="shared" si="94"/>
        <v>SMI/SED DY95Q4</v>
      </c>
    </row>
    <row r="382" spans="1:6" x14ac:dyDescent="0.3">
      <c r="A382" s="17" t="s">
        <v>1290</v>
      </c>
      <c r="B382" s="17" t="s">
        <v>1291</v>
      </c>
      <c r="F382" s="17" t="str">
        <f t="shared" si="94"/>
        <v>SMI/SED DY96Q1</v>
      </c>
    </row>
    <row r="383" spans="1:6" x14ac:dyDescent="0.3">
      <c r="A383" s="17" t="s">
        <v>1291</v>
      </c>
      <c r="B383" s="17" t="s">
        <v>1292</v>
      </c>
      <c r="F383" s="17" t="str">
        <f t="shared" si="94"/>
        <v>SMI/SED DY96Q2</v>
      </c>
    </row>
    <row r="384" spans="1:6" x14ac:dyDescent="0.3">
      <c r="A384" s="17" t="s">
        <v>1292</v>
      </c>
      <c r="B384" s="17" t="s">
        <v>1293</v>
      </c>
      <c r="F384" s="17" t="str">
        <f t="shared" si="94"/>
        <v>SMI/SED DY96Q3</v>
      </c>
    </row>
    <row r="385" spans="1:6" x14ac:dyDescent="0.3">
      <c r="A385" s="17" t="s">
        <v>1293</v>
      </c>
      <c r="B385" s="17" t="s">
        <v>1294</v>
      </c>
      <c r="F385" s="17" t="str">
        <f t="shared" si="94"/>
        <v>SMI/SED DY96Q4</v>
      </c>
    </row>
    <row r="386" spans="1:6" x14ac:dyDescent="0.3">
      <c r="A386" s="17" t="s">
        <v>1294</v>
      </c>
      <c r="B386" s="17" t="s">
        <v>1295</v>
      </c>
      <c r="F386" s="17" t="str">
        <f t="shared" si="94"/>
        <v>SMI/SED DY97Q1</v>
      </c>
    </row>
    <row r="387" spans="1:6" x14ac:dyDescent="0.3">
      <c r="A387" s="17" t="s">
        <v>1295</v>
      </c>
      <c r="B387" s="17" t="s">
        <v>1296</v>
      </c>
      <c r="F387" s="17" t="str">
        <f t="shared" si="94"/>
        <v>SMI/SED DY97Q2</v>
      </c>
    </row>
    <row r="388" spans="1:6" x14ac:dyDescent="0.3">
      <c r="A388" s="17" t="s">
        <v>1296</v>
      </c>
      <c r="B388" s="17" t="s">
        <v>1297</v>
      </c>
      <c r="F388" s="17" t="str">
        <f t="shared" ref="F388:F401" si="95">IF(F387="","",VLOOKUP(F387,$A$1:$B$401,2,FALSE))</f>
        <v>SMI/SED DY97Q3</v>
      </c>
    </row>
    <row r="389" spans="1:6" x14ac:dyDescent="0.3">
      <c r="A389" s="17" t="s">
        <v>1297</v>
      </c>
      <c r="B389" s="17" t="s">
        <v>1298</v>
      </c>
      <c r="F389" s="17" t="str">
        <f t="shared" si="95"/>
        <v>SMI/SED DY97Q4</v>
      </c>
    </row>
    <row r="390" spans="1:6" x14ac:dyDescent="0.3">
      <c r="A390" s="17" t="s">
        <v>1298</v>
      </c>
      <c r="B390" s="17" t="s">
        <v>1299</v>
      </c>
      <c r="F390" s="17" t="str">
        <f t="shared" si="95"/>
        <v>SMI/SED DY98Q1</v>
      </c>
    </row>
    <row r="391" spans="1:6" x14ac:dyDescent="0.3">
      <c r="A391" s="17" t="s">
        <v>1299</v>
      </c>
      <c r="B391" s="17" t="s">
        <v>1300</v>
      </c>
      <c r="F391" s="17" t="str">
        <f t="shared" si="95"/>
        <v>SMI/SED DY98Q2</v>
      </c>
    </row>
    <row r="392" spans="1:6" x14ac:dyDescent="0.3">
      <c r="A392" s="17" t="s">
        <v>1300</v>
      </c>
      <c r="B392" s="17" t="s">
        <v>1301</v>
      </c>
      <c r="F392" s="17" t="str">
        <f t="shared" si="95"/>
        <v>SMI/SED DY98Q3</v>
      </c>
    </row>
    <row r="393" spans="1:6" x14ac:dyDescent="0.3">
      <c r="A393" s="17" t="s">
        <v>1301</v>
      </c>
      <c r="B393" s="17" t="s">
        <v>1302</v>
      </c>
      <c r="F393" s="17" t="str">
        <f t="shared" si="95"/>
        <v>SMI/SED DY98Q4</v>
      </c>
    </row>
    <row r="394" spans="1:6" x14ac:dyDescent="0.3">
      <c r="A394" s="17" t="s">
        <v>1302</v>
      </c>
      <c r="B394" s="17" t="s">
        <v>1303</v>
      </c>
      <c r="F394" s="17" t="str">
        <f t="shared" si="95"/>
        <v>SMI/SED DY99Q1</v>
      </c>
    </row>
    <row r="395" spans="1:6" x14ac:dyDescent="0.3">
      <c r="A395" s="17" t="s">
        <v>1303</v>
      </c>
      <c r="B395" s="17" t="s">
        <v>1304</v>
      </c>
      <c r="F395" s="17" t="str">
        <f t="shared" si="95"/>
        <v>SMI/SED DY99Q2</v>
      </c>
    </row>
    <row r="396" spans="1:6" x14ac:dyDescent="0.3">
      <c r="A396" s="17" t="s">
        <v>1304</v>
      </c>
      <c r="B396" s="17" t="s">
        <v>1305</v>
      </c>
      <c r="F396" s="17" t="str">
        <f t="shared" si="95"/>
        <v>SMI/SED DY99Q3</v>
      </c>
    </row>
    <row r="397" spans="1:6" x14ac:dyDescent="0.3">
      <c r="A397" s="17" t="s">
        <v>1305</v>
      </c>
      <c r="B397" s="17" t="s">
        <v>1306</v>
      </c>
      <c r="F397" s="17" t="str">
        <f t="shared" si="95"/>
        <v>SMI/SED DY99Q4</v>
      </c>
    </row>
    <row r="398" spans="1:6" x14ac:dyDescent="0.3">
      <c r="A398" s="17" t="s">
        <v>1306</v>
      </c>
      <c r="B398" s="17" t="s">
        <v>1307</v>
      </c>
      <c r="F398" s="17" t="str">
        <f t="shared" si="95"/>
        <v>SMI/SED DY100Q1</v>
      </c>
    </row>
    <row r="399" spans="1:6" x14ac:dyDescent="0.3">
      <c r="A399" s="17" t="s">
        <v>1307</v>
      </c>
      <c r="B399" s="17" t="s">
        <v>1308</v>
      </c>
      <c r="F399" s="17" t="str">
        <f t="shared" si="95"/>
        <v>SMI/SED DY100Q2</v>
      </c>
    </row>
    <row r="400" spans="1:6" x14ac:dyDescent="0.3">
      <c r="A400" s="17" t="s">
        <v>1308</v>
      </c>
      <c r="B400" s="17" t="s">
        <v>1309</v>
      </c>
      <c r="F400" s="17" t="str">
        <f t="shared" si="95"/>
        <v>SMI/SED DY100Q3</v>
      </c>
    </row>
    <row r="401" spans="1:6" x14ac:dyDescent="0.3">
      <c r="A401" s="17" t="s">
        <v>1309</v>
      </c>
      <c r="B401" s="20" t="s">
        <v>1310</v>
      </c>
      <c r="F401" s="17" t="str">
        <f t="shared" si="95"/>
        <v>SMI/SED DY100Q4</v>
      </c>
    </row>
  </sheetData>
  <mergeCells count="177">
    <mergeCell ref="M1:N1"/>
    <mergeCell ref="M7:M12"/>
    <mergeCell ref="N7:N12"/>
    <mergeCell ref="O7:O12"/>
    <mergeCell ref="P7:P12"/>
    <mergeCell ref="Q7:Q12"/>
    <mergeCell ref="R7:R12"/>
    <mergeCell ref="S7:S12"/>
    <mergeCell ref="T7:T12"/>
    <mergeCell ref="M13:M18"/>
    <mergeCell ref="N13:N18"/>
    <mergeCell ref="O13:O18"/>
    <mergeCell ref="P13:P18"/>
    <mergeCell ref="Q13:Q18"/>
    <mergeCell ref="R13:R18"/>
    <mergeCell ref="S13:S18"/>
    <mergeCell ref="T13:T18"/>
    <mergeCell ref="M19:M24"/>
    <mergeCell ref="N19:N24"/>
    <mergeCell ref="O19:O24"/>
    <mergeCell ref="P19:P24"/>
    <mergeCell ref="Q19:Q24"/>
    <mergeCell ref="R19:R24"/>
    <mergeCell ref="S19:S24"/>
    <mergeCell ref="T19:T24"/>
    <mergeCell ref="S25:S30"/>
    <mergeCell ref="T25:T30"/>
    <mergeCell ref="M31:M36"/>
    <mergeCell ref="N31:N36"/>
    <mergeCell ref="O31:O36"/>
    <mergeCell ref="P31:P36"/>
    <mergeCell ref="Q31:Q36"/>
    <mergeCell ref="R31:R36"/>
    <mergeCell ref="S31:S36"/>
    <mergeCell ref="T31:T36"/>
    <mergeCell ref="M25:M30"/>
    <mergeCell ref="N25:N30"/>
    <mergeCell ref="O25:O30"/>
    <mergeCell ref="P25:P30"/>
    <mergeCell ref="Q25:Q30"/>
    <mergeCell ref="R25:R30"/>
    <mergeCell ref="S37:S42"/>
    <mergeCell ref="T37:T42"/>
    <mergeCell ref="M43:M48"/>
    <mergeCell ref="N43:N48"/>
    <mergeCell ref="O43:O48"/>
    <mergeCell ref="P43:P48"/>
    <mergeCell ref="Q43:Q48"/>
    <mergeCell ref="R43:R48"/>
    <mergeCell ref="S43:S48"/>
    <mergeCell ref="T43:T48"/>
    <mergeCell ref="M37:M42"/>
    <mergeCell ref="N37:N42"/>
    <mergeCell ref="O37:O42"/>
    <mergeCell ref="P37:P42"/>
    <mergeCell ref="Q37:Q42"/>
    <mergeCell ref="R37:R42"/>
    <mergeCell ref="S49:S54"/>
    <mergeCell ref="T49:T54"/>
    <mergeCell ref="M55:M60"/>
    <mergeCell ref="N55:N60"/>
    <mergeCell ref="O55:O60"/>
    <mergeCell ref="P55:P60"/>
    <mergeCell ref="Q55:Q60"/>
    <mergeCell ref="R55:R60"/>
    <mergeCell ref="S55:S60"/>
    <mergeCell ref="T55:T60"/>
    <mergeCell ref="M49:M54"/>
    <mergeCell ref="N49:N54"/>
    <mergeCell ref="O49:O54"/>
    <mergeCell ref="P49:P54"/>
    <mergeCell ref="Q49:Q54"/>
    <mergeCell ref="R49:R54"/>
    <mergeCell ref="S61:S66"/>
    <mergeCell ref="T61:T66"/>
    <mergeCell ref="M67:M72"/>
    <mergeCell ref="N67:N72"/>
    <mergeCell ref="O67:O72"/>
    <mergeCell ref="P67:P72"/>
    <mergeCell ref="Q67:Q72"/>
    <mergeCell ref="R67:R72"/>
    <mergeCell ref="S67:S72"/>
    <mergeCell ref="T67:T72"/>
    <mergeCell ref="M61:M66"/>
    <mergeCell ref="N61:N66"/>
    <mergeCell ref="O61:O66"/>
    <mergeCell ref="P61:P66"/>
    <mergeCell ref="Q61:Q66"/>
    <mergeCell ref="R61:R66"/>
    <mergeCell ref="S73:S78"/>
    <mergeCell ref="T73:T78"/>
    <mergeCell ref="M79:M84"/>
    <mergeCell ref="N79:N84"/>
    <mergeCell ref="O79:O84"/>
    <mergeCell ref="P79:P84"/>
    <mergeCell ref="Q79:Q84"/>
    <mergeCell ref="R79:R84"/>
    <mergeCell ref="S79:S84"/>
    <mergeCell ref="T79:T84"/>
    <mergeCell ref="M73:M78"/>
    <mergeCell ref="N73:N78"/>
    <mergeCell ref="O73:O78"/>
    <mergeCell ref="P73:P78"/>
    <mergeCell ref="Q73:Q78"/>
    <mergeCell ref="R73:R78"/>
    <mergeCell ref="S85:S90"/>
    <mergeCell ref="T85:T90"/>
    <mergeCell ref="M91:M96"/>
    <mergeCell ref="N91:N96"/>
    <mergeCell ref="O91:O96"/>
    <mergeCell ref="P91:P96"/>
    <mergeCell ref="Q91:Q96"/>
    <mergeCell ref="R91:R96"/>
    <mergeCell ref="S91:S96"/>
    <mergeCell ref="T91:T96"/>
    <mergeCell ref="M85:M90"/>
    <mergeCell ref="N85:N90"/>
    <mergeCell ref="O85:O90"/>
    <mergeCell ref="P85:P90"/>
    <mergeCell ref="Q85:Q90"/>
    <mergeCell ref="R85:R90"/>
    <mergeCell ref="S97:S102"/>
    <mergeCell ref="T97:T102"/>
    <mergeCell ref="M103:M108"/>
    <mergeCell ref="N103:N108"/>
    <mergeCell ref="O103:O108"/>
    <mergeCell ref="P103:P108"/>
    <mergeCell ref="Q103:Q108"/>
    <mergeCell ref="R103:R108"/>
    <mergeCell ref="S103:S108"/>
    <mergeCell ref="T103:T108"/>
    <mergeCell ref="M97:M102"/>
    <mergeCell ref="N97:N102"/>
    <mergeCell ref="O97:O102"/>
    <mergeCell ref="P97:P102"/>
    <mergeCell ref="Q97:Q102"/>
    <mergeCell ref="R97:R102"/>
    <mergeCell ref="S109:S114"/>
    <mergeCell ref="T109:T114"/>
    <mergeCell ref="M115:M120"/>
    <mergeCell ref="N115:N120"/>
    <mergeCell ref="O115:O120"/>
    <mergeCell ref="P115:P120"/>
    <mergeCell ref="Q115:Q120"/>
    <mergeCell ref="R115:R120"/>
    <mergeCell ref="S115:S120"/>
    <mergeCell ref="T115:T120"/>
    <mergeCell ref="M109:M114"/>
    <mergeCell ref="N109:N114"/>
    <mergeCell ref="O109:O114"/>
    <mergeCell ref="P109:P114"/>
    <mergeCell ref="Q109:Q114"/>
    <mergeCell ref="R109:R114"/>
    <mergeCell ref="S133:S138"/>
    <mergeCell ref="T133:T138"/>
    <mergeCell ref="M133:M138"/>
    <mergeCell ref="N133:N138"/>
    <mergeCell ref="O133:O138"/>
    <mergeCell ref="P133:P138"/>
    <mergeCell ref="Q133:Q138"/>
    <mergeCell ref="R133:R138"/>
    <mergeCell ref="S121:S126"/>
    <mergeCell ref="T121:T126"/>
    <mergeCell ref="M127:M132"/>
    <mergeCell ref="N127:N132"/>
    <mergeCell ref="O127:O132"/>
    <mergeCell ref="P127:P132"/>
    <mergeCell ref="Q127:Q132"/>
    <mergeCell ref="R127:R132"/>
    <mergeCell ref="S127:S132"/>
    <mergeCell ref="T127:T132"/>
    <mergeCell ref="M121:M126"/>
    <mergeCell ref="N121:N126"/>
    <mergeCell ref="O121:O126"/>
    <mergeCell ref="P121:P126"/>
    <mergeCell ref="Q121:Q126"/>
    <mergeCell ref="R121:R126"/>
  </mergeCells>
  <pageMargins left="0.7" right="0.7" top="0.75" bottom="0.75" header="0.3" footer="0.3"/>
  <pageSetup orientation="portrait"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9D53-139A-4618-98BF-65C55B9E2545}">
  <dimension ref="A1:AG401"/>
  <sheetViews>
    <sheetView topLeftCell="Q1" zoomScale="80" zoomScaleNormal="80" workbookViewId="0">
      <selection activeCell="Q1" sqref="Q1"/>
    </sheetView>
  </sheetViews>
  <sheetFormatPr defaultColWidth="9.44140625" defaultRowHeight="14.4" x14ac:dyDescent="0.3"/>
  <cols>
    <col min="1" max="2" width="11.44140625" style="17" customWidth="1"/>
    <col min="3" max="4" width="14.44140625" style="17" customWidth="1"/>
    <col min="5" max="5" width="18.5546875" style="17" customWidth="1"/>
    <col min="6" max="8" width="20.44140625" style="17" customWidth="1"/>
    <col min="9" max="9" width="24.5546875" style="17" customWidth="1"/>
    <col min="10" max="10" width="10.5546875" style="17" customWidth="1"/>
    <col min="11" max="12" width="17" style="17" customWidth="1"/>
    <col min="15" max="15" width="22" customWidth="1"/>
    <col min="16" max="16" width="23.5546875" customWidth="1"/>
    <col min="17" max="17" width="25.44140625" customWidth="1"/>
    <col min="18" max="18" width="8.5546875" customWidth="1"/>
    <col min="19" max="19" width="9.5546875" customWidth="1"/>
    <col min="20" max="20" width="13.21875" customWidth="1"/>
    <col min="21" max="21" width="9.44140625" customWidth="1"/>
    <col min="22" max="22" width="12.44140625" customWidth="1"/>
    <col min="23" max="23" width="50" customWidth="1"/>
    <col min="24" max="24" width="18.44140625" customWidth="1"/>
    <col min="25" max="25" width="18.5546875" customWidth="1"/>
  </cols>
  <sheetData>
    <row r="1" spans="1:33" ht="28.5" customHeight="1" x14ac:dyDescent="0.3">
      <c r="A1" s="16" t="s">
        <v>1311</v>
      </c>
      <c r="B1" s="16" t="s">
        <v>1312</v>
      </c>
      <c r="C1" s="16" t="s">
        <v>1313</v>
      </c>
      <c r="D1" s="16" t="s">
        <v>1314</v>
      </c>
      <c r="E1" s="16" t="s">
        <v>490</v>
      </c>
      <c r="F1" s="16" t="s">
        <v>491</v>
      </c>
      <c r="G1" s="16" t="s">
        <v>913</v>
      </c>
      <c r="H1" s="16" t="s">
        <v>491</v>
      </c>
      <c r="I1" s="17" t="s">
        <v>493</v>
      </c>
      <c r="J1" s="16" t="s">
        <v>494</v>
      </c>
      <c r="K1" s="16" t="s">
        <v>495</v>
      </c>
      <c r="L1" s="210" t="s">
        <v>496</v>
      </c>
      <c r="O1" s="379" t="s">
        <v>497</v>
      </c>
      <c r="P1" s="379"/>
      <c r="Q1" s="14"/>
      <c r="R1" s="14" t="s">
        <v>298</v>
      </c>
      <c r="S1" s="14"/>
      <c r="T1" s="14"/>
      <c r="U1" s="14"/>
      <c r="V1" s="14"/>
      <c r="W1" s="208"/>
      <c r="X1" s="18" t="s">
        <v>498</v>
      </c>
      <c r="Y1" s="18" t="s">
        <v>498</v>
      </c>
    </row>
    <row r="2" spans="1:33" ht="28.5" customHeight="1" x14ac:dyDescent="0.3">
      <c r="A2" s="17" t="s">
        <v>1315</v>
      </c>
      <c r="B2" s="17" t="s">
        <v>400</v>
      </c>
      <c r="C2" s="17" t="s">
        <v>1316</v>
      </c>
      <c r="D2" s="17" t="s">
        <v>1317</v>
      </c>
      <c r="E2" s="19" t="str">
        <f>'SUD SMI-SED reporting schedule'!D32</f>
        <v>DY27Q1</v>
      </c>
      <c r="F2" s="19" t="str">
        <f>IF(E2="","",E2)</f>
        <v>DY27Q1</v>
      </c>
      <c r="G2" s="19" t="str">
        <f>'SUD SMI-SED reporting schedule'!F32</f>
        <v>SMI/SED DY1Q1</v>
      </c>
      <c r="H2" s="19" t="str">
        <f>IF(G2="","",G2)</f>
        <v>SMI/SED DY1Q1</v>
      </c>
      <c r="I2" s="19">
        <f>FLOOR(((YEAR('SUD SMI-SED reporting schedule'!B28)*12+MONTH('SUD SMI-SED reporting schedule'!B28))-(YEAR('SUD SMI-SED reporting schedule'!B17)*12+MONTH('SUD SMI-SED reporting schedule'!B17)))/3,1)+1</f>
        <v>24</v>
      </c>
      <c r="J2" s="19">
        <f>IF(COUNTA(F2)&lt;$I$2,COUNTA(F2),"")</f>
        <v>1</v>
      </c>
      <c r="K2" s="17">
        <f>IF('SUD SMI-SED reporting schedule'!B22="","",(RIGHT('SUD SMI-SED reporting schedule'!B22,4)+0))</f>
        <v>2022</v>
      </c>
      <c r="L2" s="213" t="str">
        <f>IF('SUD SMI-SED reporting schedule'!B16="","",(LEFT('SUD SMI-SED reporting schedule'!B16,(FIND("Q",'SUD SMI-SED reporting schedule'!B16,1)-1))))</f>
        <v>DY1</v>
      </c>
      <c r="O2" s="208" t="s">
        <v>501</v>
      </c>
      <c r="P2" s="208" t="s">
        <v>502</v>
      </c>
      <c r="Q2" s="208" t="s">
        <v>503</v>
      </c>
      <c r="R2" s="208"/>
      <c r="S2" s="208"/>
      <c r="T2" s="208"/>
      <c r="U2" s="208"/>
      <c r="V2" s="208"/>
      <c r="W2" s="208" t="s">
        <v>504</v>
      </c>
      <c r="X2" s="208"/>
      <c r="Y2" s="208"/>
    </row>
    <row r="3" spans="1:33" ht="29.25" customHeight="1" x14ac:dyDescent="0.3">
      <c r="A3" s="20" t="s">
        <v>1316</v>
      </c>
      <c r="B3" s="20" t="s">
        <v>1317</v>
      </c>
      <c r="C3" s="20" t="s">
        <v>1318</v>
      </c>
      <c r="D3" s="20" t="s">
        <v>241</v>
      </c>
      <c r="E3" s="19"/>
      <c r="F3" s="17" t="str">
        <f>IF(F2="","",VLOOKUP(F2,$B$1:$D$401,3,FALSE))</f>
        <v>DY27Q2</v>
      </c>
      <c r="H3" s="17" t="e">
        <f>IF(H2="","",VLOOKUP(H2,$A$1:$C$401,3,FALSE))</f>
        <v>#N/A</v>
      </c>
      <c r="J3" s="19">
        <f>IF(COUNTA($F$2:F3)&lt;=$I$2,COUNTA($F$2:F3),"")</f>
        <v>2</v>
      </c>
      <c r="K3" s="17">
        <f t="shared" ref="K3:K13" si="0">IF(K2="","",K2+1)</f>
        <v>2023</v>
      </c>
      <c r="L3" s="213" t="str">
        <f>IF(L2="","",(RIGHT(L2,LEN(L2)-FIND("Y",L2))))</f>
        <v>1</v>
      </c>
      <c r="O3" s="208"/>
      <c r="P3" s="208"/>
      <c r="Q3" s="208"/>
      <c r="R3" s="208"/>
      <c r="S3" s="208"/>
      <c r="T3" s="208"/>
      <c r="U3" s="208"/>
      <c r="V3" s="208"/>
      <c r="W3" s="18" t="s">
        <v>508</v>
      </c>
      <c r="X3" s="21">
        <f>IF('SUD SMI-SED reporting schedule'!B17="","",'SUD SMI-SED reporting schedule'!B17)</f>
        <v>44562</v>
      </c>
      <c r="Y3" s="21"/>
    </row>
    <row r="4" spans="1:33" ht="29.25" customHeight="1" x14ac:dyDescent="0.3">
      <c r="A4" s="20" t="s">
        <v>1318</v>
      </c>
      <c r="B4" s="20" t="s">
        <v>241</v>
      </c>
      <c r="C4" s="20" t="s">
        <v>1319</v>
      </c>
      <c r="D4" s="20" t="s">
        <v>293</v>
      </c>
      <c r="E4" s="19"/>
      <c r="F4" s="17" t="str">
        <f t="shared" ref="F4:F67" si="1">IF(F3="","",VLOOKUP(F3,$B$1:$D$401,3,FALSE))</f>
        <v>DY27Q3</v>
      </c>
      <c r="H4" s="17" t="e">
        <f t="shared" ref="H4:H67" si="2">IF(H3="","",VLOOKUP(H3,$A$1:$C$401,3,FALSE))</f>
        <v>#N/A</v>
      </c>
      <c r="J4" s="19">
        <f>IF(COUNTA($F$2:F4)&lt;=$I$2,COUNTA($F$2:F4),"")</f>
        <v>3</v>
      </c>
      <c r="K4" s="17">
        <f t="shared" si="0"/>
        <v>2024</v>
      </c>
      <c r="L4" s="213">
        <f>IF(L3="",0,L3*4-4)</f>
        <v>0</v>
      </c>
      <c r="M4" t="s">
        <v>298</v>
      </c>
      <c r="O4" s="208"/>
      <c r="P4" s="208"/>
      <c r="Q4" s="208"/>
      <c r="R4" s="208"/>
      <c r="S4" s="208"/>
      <c r="T4" s="208"/>
      <c r="U4" s="208"/>
      <c r="V4" s="208"/>
      <c r="W4" s="18" t="s">
        <v>511</v>
      </c>
      <c r="X4" s="21">
        <f>IF(X3="","",EDATE(X3,3))</f>
        <v>44652</v>
      </c>
      <c r="Y4" s="21"/>
    </row>
    <row r="5" spans="1:33" ht="29.1" customHeight="1" x14ac:dyDescent="0.3">
      <c r="A5" s="20" t="s">
        <v>1319</v>
      </c>
      <c r="B5" s="20" t="s">
        <v>293</v>
      </c>
      <c r="C5" s="20" t="s">
        <v>1320</v>
      </c>
      <c r="D5" s="20" t="s">
        <v>1321</v>
      </c>
      <c r="F5" s="17" t="str">
        <f t="shared" si="1"/>
        <v>DY27Q4</v>
      </c>
      <c r="H5" s="17" t="e">
        <f t="shared" si="2"/>
        <v>#N/A</v>
      </c>
      <c r="J5" s="19">
        <f>IF(COUNTA($F$2:F5)&lt;=$I$2,COUNTA($F$2:F5),"")</f>
        <v>4</v>
      </c>
      <c r="K5" s="17">
        <f t="shared" si="0"/>
        <v>2025</v>
      </c>
      <c r="O5" s="208"/>
      <c r="P5" s="208"/>
      <c r="Q5" s="208"/>
      <c r="R5" s="208" t="s">
        <v>513</v>
      </c>
      <c r="S5" s="208" t="s">
        <v>514</v>
      </c>
      <c r="T5" s="208" t="s">
        <v>430</v>
      </c>
      <c r="U5" s="208" t="s">
        <v>515</v>
      </c>
      <c r="V5" s="208" t="s">
        <v>516</v>
      </c>
      <c r="W5" s="15" t="s">
        <v>517</v>
      </c>
      <c r="X5" s="21">
        <f>IF('SUD SMI-SED reporting schedule'!B24="","",'SUD SMI-SED reporting schedule'!B24)</f>
        <v>45108</v>
      </c>
      <c r="Y5" s="21"/>
    </row>
    <row r="6" spans="1:33" ht="15.75" customHeight="1" x14ac:dyDescent="0.3">
      <c r="A6" s="20" t="s">
        <v>1320</v>
      </c>
      <c r="B6" s="20" t="s">
        <v>1321</v>
      </c>
      <c r="C6" s="20" t="s">
        <v>1322</v>
      </c>
      <c r="D6" s="20" t="s">
        <v>256</v>
      </c>
      <c r="F6" s="17" t="str">
        <f t="shared" si="1"/>
        <v>DY28Q1</v>
      </c>
      <c r="H6" s="17" t="e">
        <f t="shared" si="2"/>
        <v>#N/A</v>
      </c>
      <c r="J6" s="19">
        <f>IF(COUNTA($F$2:F6)&lt;=$I$2,COUNTA($F$2:F6),"")</f>
        <v>5</v>
      </c>
      <c r="K6" s="17">
        <f t="shared" si="0"/>
        <v>2026</v>
      </c>
      <c r="O6" s="208"/>
      <c r="P6" s="208"/>
      <c r="Q6" s="208"/>
      <c r="R6" s="208"/>
      <c r="S6" s="208"/>
      <c r="T6" s="208"/>
      <c r="U6" s="208"/>
      <c r="V6" s="208"/>
      <c r="W6" s="15" t="s">
        <v>519</v>
      </c>
      <c r="X6" s="21">
        <f>IF(X3="","",EDATE(X3,9))</f>
        <v>44835</v>
      </c>
      <c r="Y6" s="21"/>
    </row>
    <row r="7" spans="1:33" ht="30.75" customHeight="1" thickBot="1" x14ac:dyDescent="0.35">
      <c r="A7" s="20" t="s">
        <v>1322</v>
      </c>
      <c r="B7" s="20" t="s">
        <v>256</v>
      </c>
      <c r="C7" s="20" t="s">
        <v>1323</v>
      </c>
      <c r="D7" s="20" t="s">
        <v>1324</v>
      </c>
      <c r="F7" s="17" t="str">
        <f t="shared" si="1"/>
        <v>DY28Q2</v>
      </c>
      <c r="H7" s="17" t="e">
        <f t="shared" si="2"/>
        <v>#N/A</v>
      </c>
      <c r="J7" s="19">
        <f>IF(COUNTA($F$2:F7)&lt;=$I$2,COUNTA($F$2:F7),"")</f>
        <v>6</v>
      </c>
      <c r="K7" s="17">
        <f t="shared" si="0"/>
        <v>2027</v>
      </c>
      <c r="O7" s="376">
        <f>'SUD SMI-SED reporting schedule'!B17</f>
        <v>44562</v>
      </c>
      <c r="P7" s="376">
        <f>'SUD SMI-SED reporting schedule'!C32</f>
        <v>44711</v>
      </c>
      <c r="Q7" s="376">
        <f>'SUD SMI-SED reporting schedule'!C32</f>
        <v>44711</v>
      </c>
      <c r="R7" s="373">
        <f>COUNT($O$7:O12)</f>
        <v>1</v>
      </c>
      <c r="S7" s="373"/>
      <c r="T7" s="373">
        <f>R7+$L$4</f>
        <v>1</v>
      </c>
      <c r="U7" s="373" t="str">
        <f>IF($X$5=O7,1,"")</f>
        <v/>
      </c>
      <c r="V7" s="373">
        <f>IF(R7&lt;=$I$2,1,0)</f>
        <v>1</v>
      </c>
      <c r="W7" s="23" t="s">
        <v>427</v>
      </c>
      <c r="X7" s="23" t="str">
        <f>(IF(X$3='DEMO reporting logic (NO EDIT)'!$O$7,'SUD SMI-SED reporting schedule'!B$16,""))</f>
        <v>DY1Q1</v>
      </c>
      <c r="Y7" s="23" t="str">
        <f>IF($V$7=1,X7,"")</f>
        <v>DY1Q1</v>
      </c>
    </row>
    <row r="8" spans="1:33" ht="16.5" customHeight="1" thickBot="1" x14ac:dyDescent="0.35">
      <c r="A8" s="20" t="s">
        <v>1323</v>
      </c>
      <c r="B8" s="20" t="s">
        <v>1324</v>
      </c>
      <c r="C8" s="20" t="s">
        <v>1325</v>
      </c>
      <c r="D8" s="20" t="s">
        <v>1326</v>
      </c>
      <c r="F8" s="17" t="str">
        <f t="shared" si="1"/>
        <v>DY28Q3</v>
      </c>
      <c r="H8" s="17" t="e">
        <f t="shared" si="2"/>
        <v>#N/A</v>
      </c>
      <c r="J8" s="19">
        <f>IF(COUNTA($F$2:F8)&lt;=$I$2,COUNTA($F$2:F8),"")</f>
        <v>7</v>
      </c>
      <c r="K8" s="17">
        <f t="shared" si="0"/>
        <v>2028</v>
      </c>
      <c r="O8" s="377"/>
      <c r="P8" s="377"/>
      <c r="Q8" s="377"/>
      <c r="R8" s="374"/>
      <c r="S8" s="374"/>
      <c r="T8" s="374"/>
      <c r="U8" s="374"/>
      <c r="V8" s="374"/>
      <c r="W8" s="23" t="s">
        <v>291</v>
      </c>
      <c r="X8" s="23" t="str">
        <f>IF(X$3='DEMO reporting logic (NO EDIT)'!$O$7,'SUD SMI-SED reporting schedule'!B$16,"")</f>
        <v>DY1Q1</v>
      </c>
      <c r="Y8" s="23" t="str">
        <f>IF($V$7=1,X8,"")</f>
        <v>DY1Q1</v>
      </c>
    </row>
    <row r="9" spans="1:33" ht="15" thickBot="1" x14ac:dyDescent="0.35">
      <c r="A9" s="20" t="s">
        <v>1325</v>
      </c>
      <c r="B9" s="20" t="s">
        <v>1326</v>
      </c>
      <c r="C9" s="20" t="s">
        <v>1327</v>
      </c>
      <c r="D9" s="20" t="s">
        <v>1328</v>
      </c>
      <c r="F9" s="17" t="str">
        <f t="shared" si="1"/>
        <v>DY28Q4</v>
      </c>
      <c r="H9" s="17" t="e">
        <f t="shared" si="2"/>
        <v>#N/A</v>
      </c>
      <c r="J9" s="19">
        <f>IF(COUNTA($F$2:F9)&lt;=$I$2,COUNTA($F$2:F9),"")</f>
        <v>8</v>
      </c>
      <c r="K9" s="17">
        <f t="shared" si="0"/>
        <v>2029</v>
      </c>
      <c r="O9" s="377"/>
      <c r="P9" s="377"/>
      <c r="Q9" s="377"/>
      <c r="R9" s="374"/>
      <c r="S9" s="374"/>
      <c r="T9" s="374"/>
      <c r="U9" s="374"/>
      <c r="V9" s="374"/>
      <c r="W9" s="23" t="s">
        <v>54</v>
      </c>
      <c r="X9" s="23" t="str">
        <f>IF(X$4='DEMO reporting logic (NO EDIT)'!$O$7,'SUD SMI-SED reporting schedule'!B$16,"")</f>
        <v/>
      </c>
      <c r="Y9" s="23" t="str">
        <f>IF($V$7=1,X9,"")</f>
        <v/>
      </c>
    </row>
    <row r="10" spans="1:33" ht="15" thickBot="1" x14ac:dyDescent="0.35">
      <c r="A10" s="20" t="s">
        <v>1327</v>
      </c>
      <c r="B10" s="20" t="s">
        <v>1328</v>
      </c>
      <c r="C10" s="20" t="s">
        <v>1329</v>
      </c>
      <c r="D10" s="20" t="s">
        <v>303</v>
      </c>
      <c r="F10" s="17" t="str">
        <f t="shared" si="1"/>
        <v>DY29Q1</v>
      </c>
      <c r="H10" s="17" t="e">
        <f t="shared" si="2"/>
        <v>#N/A</v>
      </c>
      <c r="J10" s="19">
        <f>IF(COUNTA($F$2:F10)&lt;=$I$2,COUNTA($F$2:F10),"")</f>
        <v>9</v>
      </c>
      <c r="K10" s="17">
        <f t="shared" si="0"/>
        <v>2030</v>
      </c>
      <c r="O10" s="377"/>
      <c r="P10" s="377"/>
      <c r="Q10" s="377"/>
      <c r="R10" s="374"/>
      <c r="S10" s="374"/>
      <c r="T10" s="374"/>
      <c r="U10" s="374"/>
      <c r="V10" s="374"/>
      <c r="W10" s="23" t="s">
        <v>430</v>
      </c>
      <c r="X10" s="23"/>
      <c r="Y10" s="23">
        <f>IF($V$7=1,X10,"")</f>
        <v>0</v>
      </c>
    </row>
    <row r="11" spans="1:33" ht="15" thickBot="1" x14ac:dyDescent="0.35">
      <c r="A11" s="20" t="s">
        <v>1329</v>
      </c>
      <c r="B11" s="20" t="s">
        <v>303</v>
      </c>
      <c r="C11" s="20" t="s">
        <v>1330</v>
      </c>
      <c r="D11" s="20" t="s">
        <v>1331</v>
      </c>
      <c r="F11" s="17" t="str">
        <f t="shared" si="1"/>
        <v>DY29Q2</v>
      </c>
      <c r="H11" s="17" t="e">
        <f t="shared" si="2"/>
        <v>#N/A</v>
      </c>
      <c r="J11" s="19">
        <f>IF(COUNTA($F$2:F11)&lt;=$I$2,COUNTA($F$2:F11),"")</f>
        <v>10</v>
      </c>
      <c r="K11" s="17">
        <f t="shared" si="0"/>
        <v>2031</v>
      </c>
      <c r="O11" s="377"/>
      <c r="P11" s="377"/>
      <c r="Q11" s="377"/>
      <c r="R11" s="374"/>
      <c r="S11" s="374"/>
      <c r="T11" s="374"/>
      <c r="U11" s="374"/>
      <c r="V11" s="374"/>
      <c r="W11" s="23" t="s">
        <v>104</v>
      </c>
      <c r="X11" s="23" t="str">
        <f>IF(U7="","",IF(MOD(U7,4)=0, "CY" &amp; (K2-1+U7/4), ""))</f>
        <v/>
      </c>
      <c r="Y11" s="23" t="str">
        <f>IF($V$7=1,X11,"")</f>
        <v/>
      </c>
    </row>
    <row r="12" spans="1:33" ht="15" thickBot="1" x14ac:dyDescent="0.35">
      <c r="A12" s="20" t="s">
        <v>1330</v>
      </c>
      <c r="B12" s="20" t="s">
        <v>1331</v>
      </c>
      <c r="C12" s="20" t="s">
        <v>1332</v>
      </c>
      <c r="D12" s="20" t="s">
        <v>1333</v>
      </c>
      <c r="F12" s="17" t="str">
        <f t="shared" si="1"/>
        <v>DY29Q3</v>
      </c>
      <c r="H12" s="17" t="e">
        <f t="shared" si="2"/>
        <v>#N/A</v>
      </c>
      <c r="J12" s="19">
        <f>IF(COUNTA($F$2:F12)&lt;=$I$2,COUNTA($F$2:F12),"")</f>
        <v>11</v>
      </c>
      <c r="K12" s="17">
        <f t="shared" si="0"/>
        <v>2032</v>
      </c>
      <c r="O12" s="378"/>
      <c r="P12" s="378"/>
      <c r="Q12" s="378"/>
      <c r="R12" s="375"/>
      <c r="S12" s="375"/>
      <c r="T12" s="375"/>
      <c r="U12" s="375"/>
      <c r="V12" s="375"/>
      <c r="W12" s="23" t="s">
        <v>71</v>
      </c>
      <c r="X12" s="23"/>
      <c r="Y12" s="23"/>
    </row>
    <row r="13" spans="1:33" ht="15" thickBot="1" x14ac:dyDescent="0.35">
      <c r="A13" s="20" t="s">
        <v>1332</v>
      </c>
      <c r="B13" s="20" t="s">
        <v>1333</v>
      </c>
      <c r="C13" s="20" t="s">
        <v>1334</v>
      </c>
      <c r="D13" s="20" t="s">
        <v>1335</v>
      </c>
      <c r="F13" s="17" t="str">
        <f t="shared" si="1"/>
        <v>DY29Q4</v>
      </c>
      <c r="H13" s="17" t="e">
        <f t="shared" si="2"/>
        <v>#N/A</v>
      </c>
      <c r="J13" s="19">
        <f>IF(COUNTA($F$2:F13)&lt;=$I$2,COUNTA($F$2:F13),"")</f>
        <v>12</v>
      </c>
      <c r="K13" s="17">
        <f t="shared" si="0"/>
        <v>2033</v>
      </c>
      <c r="O13" s="376">
        <f>EDATE(O7,3)</f>
        <v>44652</v>
      </c>
      <c r="P13" s="376">
        <f>IF(P7="","",(EDATE(P7,3)))</f>
        <v>44803</v>
      </c>
      <c r="Q13" s="376">
        <f>IF(Q7="","",(EDATE(Q7,3)))</f>
        <v>44803</v>
      </c>
      <c r="R13" s="373">
        <f>COUNT($O$7:O18)</f>
        <v>2</v>
      </c>
      <c r="S13" s="373">
        <f>R7+$L$4</f>
        <v>1</v>
      </c>
      <c r="T13" s="373">
        <f>R13+$L$4</f>
        <v>2</v>
      </c>
      <c r="U13" s="373" t="str">
        <f>IF(U7="",IF($X$5=O13,1,""),U7+1)</f>
        <v/>
      </c>
      <c r="V13" s="373">
        <f>IF(R13&lt;=$I$2,1,0)</f>
        <v>1</v>
      </c>
      <c r="W13" s="23" t="s">
        <v>427</v>
      </c>
      <c r="X13" s="23" t="e">
        <f>IF(X7="",IF(X$3='DEMO reporting logic (NO EDIT)'!$O$13,'SUD SMI-SED reporting schedule'!B$16,""),VLOOKUP(X7,$A$1:$C$401,2,FALSE))</f>
        <v>#N/A</v>
      </c>
      <c r="Y13" s="23" t="e">
        <f t="shared" ref="Y13:Y18" si="3">IF($V$13=1,X13,"")</f>
        <v>#N/A</v>
      </c>
    </row>
    <row r="14" spans="1:33" ht="15" thickBot="1" x14ac:dyDescent="0.35">
      <c r="A14" s="20" t="s">
        <v>1334</v>
      </c>
      <c r="B14" s="20" t="s">
        <v>1335</v>
      </c>
      <c r="C14" s="20" t="s">
        <v>1336</v>
      </c>
      <c r="D14" s="20" t="s">
        <v>1337</v>
      </c>
      <c r="F14" s="17" t="str">
        <f t="shared" si="1"/>
        <v>DY30Q1</v>
      </c>
      <c r="H14" s="17" t="e">
        <f t="shared" si="2"/>
        <v>#N/A</v>
      </c>
      <c r="J14" s="19">
        <f>IF(COUNTA($F$2:F14)&lt;=$I$2,COUNTA($F$2:F14),"")</f>
        <v>13</v>
      </c>
      <c r="O14" s="377"/>
      <c r="P14" s="377"/>
      <c r="Q14" s="377"/>
      <c r="R14" s="374"/>
      <c r="S14" s="374"/>
      <c r="T14" s="374"/>
      <c r="U14" s="374"/>
      <c r="V14" s="374"/>
      <c r="W14" s="23" t="s">
        <v>291</v>
      </c>
      <c r="X14" s="23" t="e">
        <f>IF(X8="",IF(X$3='DEMO reporting logic (NO EDIT)'!$O$13,'SUD SMI-SED reporting schedule'!B$16,""),VLOOKUP(X8,$A$1:$C$401,2,FALSE))</f>
        <v>#N/A</v>
      </c>
      <c r="Y14" s="23" t="e">
        <f t="shared" si="3"/>
        <v>#N/A</v>
      </c>
    </row>
    <row r="15" spans="1:33" ht="15" thickBot="1" x14ac:dyDescent="0.35">
      <c r="A15" s="20" t="s">
        <v>1336</v>
      </c>
      <c r="B15" s="20" t="s">
        <v>1337</v>
      </c>
      <c r="C15" s="20" t="s">
        <v>1338</v>
      </c>
      <c r="D15" s="20" t="s">
        <v>1339</v>
      </c>
      <c r="F15" s="17" t="str">
        <f t="shared" si="1"/>
        <v>DY30Q2</v>
      </c>
      <c r="H15" s="17" t="e">
        <f t="shared" si="2"/>
        <v>#N/A</v>
      </c>
      <c r="J15" s="19">
        <f>IF(COUNTA($F$2:F15)&lt;=$I$2,COUNTA($F$2:F15),"")</f>
        <v>14</v>
      </c>
      <c r="O15" s="377"/>
      <c r="P15" s="377"/>
      <c r="Q15" s="377"/>
      <c r="R15" s="374"/>
      <c r="S15" s="374"/>
      <c r="T15" s="374"/>
      <c r="U15" s="374"/>
      <c r="V15" s="374"/>
      <c r="W15" s="23" t="s">
        <v>54</v>
      </c>
      <c r="X15" s="23" t="str">
        <f>IF(X9="",IF(X$4='DEMO reporting logic (NO EDIT)'!$O$13,'SUD SMI-SED reporting schedule'!B$16,""),VLOOKUP(X9,$A$1:$C$401,2,FALSE))</f>
        <v>DY1Q1</v>
      </c>
      <c r="Y15" s="23" t="str">
        <f t="shared" si="3"/>
        <v>DY1Q1</v>
      </c>
    </row>
    <row r="16" spans="1:33" ht="15" thickBot="1" x14ac:dyDescent="0.35">
      <c r="A16" s="20" t="s">
        <v>1338</v>
      </c>
      <c r="B16" s="20" t="s">
        <v>1339</v>
      </c>
      <c r="C16" s="20" t="s">
        <v>1340</v>
      </c>
      <c r="D16" s="20" t="s">
        <v>1341</v>
      </c>
      <c r="F16" s="17" t="str">
        <f t="shared" si="1"/>
        <v>DY30Q3</v>
      </c>
      <c r="H16" s="17" t="e">
        <f t="shared" si="2"/>
        <v>#N/A</v>
      </c>
      <c r="J16" s="19">
        <f>IF(COUNTA($F$2:F16)&lt;=$I$2,COUNTA($F$2:F16),"")</f>
        <v>15</v>
      </c>
      <c r="O16" s="377"/>
      <c r="P16" s="377"/>
      <c r="Q16" s="377"/>
      <c r="R16" s="374"/>
      <c r="S16" s="374"/>
      <c r="T16" s="374"/>
      <c r="U16" s="374"/>
      <c r="V16" s="374"/>
      <c r="W16" s="23" t="s">
        <v>430</v>
      </c>
      <c r="X16" s="23" t="str">
        <f>IF(MOD(T13,4)=0, "AA" &amp; T13/4, "")</f>
        <v/>
      </c>
      <c r="Y16" s="23" t="str">
        <f t="shared" si="3"/>
        <v/>
      </c>
      <c r="AG16" t="s">
        <v>298</v>
      </c>
    </row>
    <row r="17" spans="1:28" ht="15" thickBot="1" x14ac:dyDescent="0.35">
      <c r="A17" s="20" t="s">
        <v>1340</v>
      </c>
      <c r="B17" s="20" t="s">
        <v>1341</v>
      </c>
      <c r="C17" s="20" t="s">
        <v>1342</v>
      </c>
      <c r="D17" s="20" t="s">
        <v>1343</v>
      </c>
      <c r="F17" s="17" t="str">
        <f t="shared" si="1"/>
        <v>DY30Q4</v>
      </c>
      <c r="H17" s="17" t="e">
        <f t="shared" si="2"/>
        <v>#N/A</v>
      </c>
      <c r="J17" s="19">
        <f>IF(COUNTA($F$2:F17)&lt;=$I$2,COUNTA($F$2:F17),"")</f>
        <v>16</v>
      </c>
      <c r="O17" s="377"/>
      <c r="P17" s="377"/>
      <c r="Q17" s="377"/>
      <c r="R17" s="374"/>
      <c r="S17" s="374"/>
      <c r="T17" s="374"/>
      <c r="U17" s="374"/>
      <c r="V17" s="374"/>
      <c r="W17" s="23" t="s">
        <v>104</v>
      </c>
      <c r="X17" s="23" t="str">
        <f>IF(U13="","",IF(MOD(U13,4)=0, "CY" &amp; ($K$2-1+U13/4), ""))</f>
        <v/>
      </c>
      <c r="Y17" s="23" t="str">
        <f t="shared" si="3"/>
        <v/>
      </c>
    </row>
    <row r="18" spans="1:28" ht="22.5" customHeight="1" thickBot="1" x14ac:dyDescent="0.35">
      <c r="A18" s="20" t="s">
        <v>1342</v>
      </c>
      <c r="B18" s="20" t="s">
        <v>1343</v>
      </c>
      <c r="C18" s="20" t="s">
        <v>1344</v>
      </c>
      <c r="D18" s="20" t="s">
        <v>1345</v>
      </c>
      <c r="F18" s="17" t="str">
        <f t="shared" si="1"/>
        <v>DY31Q1</v>
      </c>
      <c r="H18" s="17" t="e">
        <f t="shared" si="2"/>
        <v>#N/A</v>
      </c>
      <c r="J18" s="19">
        <f>IF(COUNTA($F$2:F18)&lt;=$I$2,COUNTA($F$2:F18),"")</f>
        <v>17</v>
      </c>
      <c r="K18" s="19"/>
      <c r="L18" s="19"/>
      <c r="O18" s="378"/>
      <c r="P18" s="378"/>
      <c r="Q18" s="378"/>
      <c r="R18" s="375"/>
      <c r="S18" s="375"/>
      <c r="T18" s="375"/>
      <c r="U18" s="375"/>
      <c r="V18" s="375"/>
      <c r="W18" s="23" t="s">
        <v>71</v>
      </c>
      <c r="X18" s="23" t="str">
        <f>IF(MOD(S13,4)=0, "DY" &amp; S13/4, "")</f>
        <v/>
      </c>
      <c r="Y18" s="23" t="str">
        <f t="shared" si="3"/>
        <v/>
      </c>
    </row>
    <row r="19" spans="1:28" ht="30.75" customHeight="1" thickBot="1" x14ac:dyDescent="0.35">
      <c r="A19" s="20" t="s">
        <v>1344</v>
      </c>
      <c r="B19" s="20" t="s">
        <v>1345</v>
      </c>
      <c r="C19" s="20" t="s">
        <v>1346</v>
      </c>
      <c r="D19" s="20" t="s">
        <v>1347</v>
      </c>
      <c r="F19" s="17" t="str">
        <f t="shared" si="1"/>
        <v>DY31Q2</v>
      </c>
      <c r="H19" s="17" t="e">
        <f t="shared" si="2"/>
        <v>#N/A</v>
      </c>
      <c r="J19" s="19">
        <f>IF(COUNTA($F$2:F19)&lt;=$I$2,COUNTA($F$2:F19),"")</f>
        <v>18</v>
      </c>
      <c r="K19" s="19"/>
      <c r="L19" s="19"/>
      <c r="O19" s="376">
        <f>EDATE(O13,3)</f>
        <v>44743</v>
      </c>
      <c r="P19" s="376">
        <f>IF(P13="","",(EDATE(P13,3)))</f>
        <v>44895</v>
      </c>
      <c r="Q19" s="376">
        <f>IF(Q13="","",(EDATE(Q13,3)))</f>
        <v>44895</v>
      </c>
      <c r="R19" s="373">
        <f>COUNT($O$7:O24)</f>
        <v>3</v>
      </c>
      <c r="S19" s="373">
        <f>R13+$L$4</f>
        <v>2</v>
      </c>
      <c r="T19" s="373">
        <f t="shared" ref="T19" si="4">R19+$L$4</f>
        <v>3</v>
      </c>
      <c r="U19" s="373" t="str">
        <f>IF(U13="",IF($X$5=O19,4,""),U13+1)</f>
        <v/>
      </c>
      <c r="V19" s="373">
        <f>IF(R19&lt;=$I$2,1,0)</f>
        <v>1</v>
      </c>
      <c r="W19" s="23" t="s">
        <v>427</v>
      </c>
      <c r="X19" s="23" t="e">
        <f>IF(X13="",IF(X$3='DEMO reporting logic (NO EDIT)'!$O$13,'SUD SMI-SED reporting schedule'!B$16,""),VLOOKUP(X13,$A$1:$C$401,2,FALSE))</f>
        <v>#N/A</v>
      </c>
      <c r="Y19" s="23" t="e">
        <f t="shared" ref="Y19:Y24" si="5">IF($V$19=1,X19,"")</f>
        <v>#N/A</v>
      </c>
      <c r="AB19" t="s">
        <v>298</v>
      </c>
    </row>
    <row r="20" spans="1:28" ht="22.5" customHeight="1" thickBot="1" x14ac:dyDescent="0.35">
      <c r="A20" s="20" t="s">
        <v>1346</v>
      </c>
      <c r="B20" s="20" t="s">
        <v>1347</v>
      </c>
      <c r="C20" s="20" t="s">
        <v>1348</v>
      </c>
      <c r="D20" s="20" t="s">
        <v>1349</v>
      </c>
      <c r="F20" s="17" t="str">
        <f t="shared" si="1"/>
        <v>DY31Q3</v>
      </c>
      <c r="H20" s="17" t="e">
        <f t="shared" si="2"/>
        <v>#N/A</v>
      </c>
      <c r="J20" s="19">
        <f>IF(COUNTA($F$2:F20)&lt;=$I$2,COUNTA($F$2:F20),"")</f>
        <v>19</v>
      </c>
      <c r="K20" s="19"/>
      <c r="L20" s="19"/>
      <c r="O20" s="377"/>
      <c r="P20" s="377"/>
      <c r="Q20" s="377"/>
      <c r="R20" s="374"/>
      <c r="S20" s="374"/>
      <c r="T20" s="374"/>
      <c r="U20" s="374"/>
      <c r="V20" s="374"/>
      <c r="W20" s="23" t="s">
        <v>291</v>
      </c>
      <c r="X20" s="23" t="e">
        <f>IF(X14="",IF(X$3='DEMO reporting logic (NO EDIT)'!$O$13,'SUD SMI-SED reporting schedule'!B$16,""),VLOOKUP(X14,$A$1:$C$401,2,FALSE))</f>
        <v>#N/A</v>
      </c>
      <c r="Y20" s="23" t="e">
        <f t="shared" si="5"/>
        <v>#N/A</v>
      </c>
    </row>
    <row r="21" spans="1:28" ht="22.5" customHeight="1" thickBot="1" x14ac:dyDescent="0.35">
      <c r="A21" s="20" t="s">
        <v>1348</v>
      </c>
      <c r="B21" s="20" t="s">
        <v>1349</v>
      </c>
      <c r="C21" s="20" t="s">
        <v>1350</v>
      </c>
      <c r="D21" s="20" t="s">
        <v>398</v>
      </c>
      <c r="F21" s="17" t="str">
        <f t="shared" si="1"/>
        <v>DY31Q4</v>
      </c>
      <c r="H21" s="17" t="e">
        <f t="shared" si="2"/>
        <v>#N/A</v>
      </c>
      <c r="J21" s="19">
        <f>IF(COUNTA($F$2:F21)&lt;=$I$2,COUNTA($F$2:F21),"")</f>
        <v>20</v>
      </c>
      <c r="K21" s="19"/>
      <c r="L21" s="19"/>
      <c r="O21" s="377"/>
      <c r="P21" s="377"/>
      <c r="Q21" s="377"/>
      <c r="R21" s="374"/>
      <c r="S21" s="374"/>
      <c r="T21" s="374"/>
      <c r="U21" s="374"/>
      <c r="V21" s="374"/>
      <c r="W21" s="23" t="s">
        <v>54</v>
      </c>
      <c r="X21" s="23" t="e">
        <f>IF(X15="",IF(X$4='DEMO reporting logic (NO EDIT)'!$O$13,'SUD SMI-SED reporting schedule'!B$16,""),VLOOKUP(X15,$A$1:$C$401,2,FALSE))</f>
        <v>#N/A</v>
      </c>
      <c r="Y21" s="23" t="e">
        <f t="shared" si="5"/>
        <v>#N/A</v>
      </c>
    </row>
    <row r="22" spans="1:28" ht="22.5" customHeight="1" thickBot="1" x14ac:dyDescent="0.35">
      <c r="A22" s="20" t="s">
        <v>1350</v>
      </c>
      <c r="B22" s="20" t="s">
        <v>398</v>
      </c>
      <c r="C22" s="20" t="s">
        <v>1351</v>
      </c>
      <c r="D22" s="20" t="s">
        <v>1352</v>
      </c>
      <c r="F22" s="17" t="str">
        <f t="shared" si="1"/>
        <v>DY32Q1</v>
      </c>
      <c r="H22" s="17" t="e">
        <f t="shared" si="2"/>
        <v>#N/A</v>
      </c>
      <c r="J22" s="19">
        <f>IF(COUNTA($F$2:F22)&lt;=$I$2,COUNTA($F$2:F22),"")</f>
        <v>21</v>
      </c>
      <c r="K22" s="19"/>
      <c r="L22" s="19"/>
      <c r="O22" s="377"/>
      <c r="P22" s="377"/>
      <c r="Q22" s="377"/>
      <c r="R22" s="374"/>
      <c r="S22" s="374"/>
      <c r="T22" s="374"/>
      <c r="U22" s="374"/>
      <c r="V22" s="374"/>
      <c r="W22" s="23" t="s">
        <v>430</v>
      </c>
      <c r="X22" s="23" t="str">
        <f>IF(MOD(T19,4)=0, "AA" &amp; T19/4, "")</f>
        <v/>
      </c>
      <c r="Y22" s="23" t="str">
        <f t="shared" si="5"/>
        <v/>
      </c>
    </row>
    <row r="23" spans="1:28" ht="30.75" customHeight="1" thickBot="1" x14ac:dyDescent="0.35">
      <c r="A23" s="20" t="s">
        <v>1351</v>
      </c>
      <c r="B23" s="20" t="s">
        <v>1352</v>
      </c>
      <c r="C23" s="20" t="s">
        <v>1353</v>
      </c>
      <c r="D23" s="20" t="s">
        <v>1354</v>
      </c>
      <c r="F23" s="17" t="str">
        <f t="shared" si="1"/>
        <v>DY32Q2</v>
      </c>
      <c r="H23" s="17" t="e">
        <f t="shared" si="2"/>
        <v>#N/A</v>
      </c>
      <c r="J23" s="19">
        <f>IF(COUNTA($F$2:F23)&lt;=$I$2,COUNTA($F$2:F23),"")</f>
        <v>22</v>
      </c>
      <c r="K23" s="19"/>
      <c r="L23" s="19"/>
      <c r="O23" s="377"/>
      <c r="P23" s="377"/>
      <c r="Q23" s="377"/>
      <c r="R23" s="374"/>
      <c r="S23" s="374"/>
      <c r="T23" s="374"/>
      <c r="U23" s="374"/>
      <c r="V23" s="374"/>
      <c r="W23" s="23" t="s">
        <v>104</v>
      </c>
      <c r="X23" s="23" t="str">
        <f>IF(U19="","",IF(MOD(U19,4)=0, "CY" &amp; ($K$2-1+U19/4), ""))</f>
        <v/>
      </c>
      <c r="Y23" s="23" t="str">
        <f t="shared" si="5"/>
        <v/>
      </c>
    </row>
    <row r="24" spans="1:28" ht="22.5" customHeight="1" thickBot="1" x14ac:dyDescent="0.35">
      <c r="A24" s="20" t="s">
        <v>1353</v>
      </c>
      <c r="B24" s="20" t="s">
        <v>1354</v>
      </c>
      <c r="C24" s="20" t="s">
        <v>1355</v>
      </c>
      <c r="D24" s="20" t="s">
        <v>1356</v>
      </c>
      <c r="F24" s="17" t="str">
        <f t="shared" si="1"/>
        <v>DY32Q3</v>
      </c>
      <c r="H24" s="17" t="e">
        <f t="shared" si="2"/>
        <v>#N/A</v>
      </c>
      <c r="J24" s="19">
        <f>IF(COUNTA($F$2:F24)&lt;=$I$2,COUNTA($F$2:F24),"")</f>
        <v>23</v>
      </c>
      <c r="K24" s="19"/>
      <c r="L24" s="19"/>
      <c r="O24" s="378"/>
      <c r="P24" s="378"/>
      <c r="Q24" s="378"/>
      <c r="R24" s="375"/>
      <c r="S24" s="375"/>
      <c r="T24" s="375"/>
      <c r="U24" s="375"/>
      <c r="V24" s="375"/>
      <c r="W24" s="23" t="s">
        <v>71</v>
      </c>
      <c r="X24" s="23" t="str">
        <f>IF(MOD(S19,4)=0, "DY" &amp; S19/4, "")</f>
        <v/>
      </c>
      <c r="Y24" s="23" t="str">
        <f t="shared" si="5"/>
        <v/>
      </c>
    </row>
    <row r="25" spans="1:28" ht="22.5" customHeight="1" thickBot="1" x14ac:dyDescent="0.35">
      <c r="A25" s="20" t="s">
        <v>1355</v>
      </c>
      <c r="B25" s="20" t="s">
        <v>1356</v>
      </c>
      <c r="C25" s="20" t="s">
        <v>1357</v>
      </c>
      <c r="D25" s="20" t="s">
        <v>1358</v>
      </c>
      <c r="F25" s="17" t="str">
        <f t="shared" si="1"/>
        <v>DY32Q4</v>
      </c>
      <c r="H25" s="17" t="e">
        <f t="shared" si="2"/>
        <v>#N/A</v>
      </c>
      <c r="J25" s="19">
        <f>IF(COUNTA($F$2:F25)&lt;=$I$2,COUNTA($F$2:F25),"")</f>
        <v>24</v>
      </c>
      <c r="K25" s="19"/>
      <c r="L25" s="19"/>
      <c r="O25" s="376">
        <f>EDATE(O19,3)</f>
        <v>44835</v>
      </c>
      <c r="P25" s="376">
        <f>IF(P19="","",(EDATE(P19,3)))</f>
        <v>44985</v>
      </c>
      <c r="Q25" s="376">
        <f>IF(Q19="","",(EDATE(Q19,3)))</f>
        <v>44985</v>
      </c>
      <c r="R25" s="373">
        <f>COUNT($O$7:O30)</f>
        <v>4</v>
      </c>
      <c r="S25" s="373">
        <f>R19+$L$4</f>
        <v>3</v>
      </c>
      <c r="T25" s="373">
        <f t="shared" ref="T25" si="6">R25+$L$4</f>
        <v>4</v>
      </c>
      <c r="U25" s="373" t="str">
        <f>IF(U19="",IF($X$5=O25,4,""),U19+1)</f>
        <v/>
      </c>
      <c r="V25" s="373">
        <f>IF(R25&lt;=$I$2,1,0)</f>
        <v>1</v>
      </c>
      <c r="W25" s="23" t="s">
        <v>427</v>
      </c>
      <c r="X25" s="23" t="e">
        <f>IF(X19="",IF(X$3='DEMO reporting logic (NO EDIT)'!$O$13,'SUD SMI-SED reporting schedule'!B$16,""),VLOOKUP(X19,$A$1:$C$401,2,FALSE))</f>
        <v>#N/A</v>
      </c>
      <c r="Y25" s="23" t="e">
        <f t="shared" ref="Y25:Y30" si="7">IF($V$25=1,X25,"")</f>
        <v>#N/A</v>
      </c>
    </row>
    <row r="26" spans="1:28" ht="22.5" customHeight="1" thickBot="1" x14ac:dyDescent="0.35">
      <c r="A26" s="20" t="s">
        <v>1357</v>
      </c>
      <c r="B26" s="20" t="s">
        <v>1358</v>
      </c>
      <c r="C26" s="20" t="s">
        <v>1359</v>
      </c>
      <c r="D26" s="20" t="s">
        <v>1360</v>
      </c>
      <c r="F26" s="17" t="str">
        <f t="shared" si="1"/>
        <v>DY33Q1</v>
      </c>
      <c r="H26" s="17" t="e">
        <f t="shared" si="2"/>
        <v>#N/A</v>
      </c>
      <c r="J26" s="19" t="str">
        <f>IF(COUNTA($F$2:F26)&lt;=$I$2,COUNTA($F$2:F26),"")</f>
        <v/>
      </c>
      <c r="K26" s="19"/>
      <c r="L26" s="19"/>
      <c r="O26" s="377"/>
      <c r="P26" s="377"/>
      <c r="Q26" s="377"/>
      <c r="R26" s="374"/>
      <c r="S26" s="374"/>
      <c r="T26" s="374"/>
      <c r="U26" s="374"/>
      <c r="V26" s="374"/>
      <c r="W26" s="23" t="s">
        <v>291</v>
      </c>
      <c r="X26" s="23" t="e">
        <f>IF(X20="",IF(X$3='DEMO reporting logic (NO EDIT)'!$O$13,'SUD SMI-SED reporting schedule'!B$16,""),VLOOKUP(X20,$A$1:$C$401,2,FALSE))</f>
        <v>#N/A</v>
      </c>
      <c r="Y26" s="23" t="e">
        <f t="shared" si="7"/>
        <v>#N/A</v>
      </c>
    </row>
    <row r="27" spans="1:28" ht="22.5" customHeight="1" thickBot="1" x14ac:dyDescent="0.35">
      <c r="A27" s="20" t="s">
        <v>1359</v>
      </c>
      <c r="B27" s="20" t="s">
        <v>1360</v>
      </c>
      <c r="C27" s="20" t="s">
        <v>1361</v>
      </c>
      <c r="D27" s="20" t="s">
        <v>1362</v>
      </c>
      <c r="F27" s="17" t="str">
        <f t="shared" si="1"/>
        <v>DY33Q2</v>
      </c>
      <c r="H27" s="17" t="e">
        <f t="shared" si="2"/>
        <v>#N/A</v>
      </c>
      <c r="J27" s="19" t="str">
        <f>IF(COUNTA($F$2:F27)&lt;=$I$2,COUNTA($F$2:F27),"")</f>
        <v/>
      </c>
      <c r="K27" s="19"/>
      <c r="L27" s="19"/>
      <c r="O27" s="377"/>
      <c r="P27" s="377"/>
      <c r="Q27" s="377"/>
      <c r="R27" s="374"/>
      <c r="S27" s="374"/>
      <c r="T27" s="374"/>
      <c r="U27" s="374"/>
      <c r="V27" s="374"/>
      <c r="W27" s="23" t="s">
        <v>54</v>
      </c>
      <c r="X27" s="23" t="e">
        <f>IF(X21="",IF(X$4='DEMO reporting logic (NO EDIT)'!$O$13,'SUD SMI-SED reporting schedule'!B$16,""),VLOOKUP(X21,$A$1:$C$401,2,FALSE))</f>
        <v>#N/A</v>
      </c>
      <c r="Y27" s="23" t="e">
        <f t="shared" si="7"/>
        <v>#N/A</v>
      </c>
    </row>
    <row r="28" spans="1:28" ht="22.5" customHeight="1" thickBot="1" x14ac:dyDescent="0.35">
      <c r="A28" s="20" t="s">
        <v>1361</v>
      </c>
      <c r="B28" s="20" t="s">
        <v>1362</v>
      </c>
      <c r="C28" s="20" t="s">
        <v>1363</v>
      </c>
      <c r="D28" s="20" t="s">
        <v>1364</v>
      </c>
      <c r="F28" s="17" t="str">
        <f t="shared" si="1"/>
        <v>DY33Q3</v>
      </c>
      <c r="H28" s="17" t="e">
        <f t="shared" si="2"/>
        <v>#N/A</v>
      </c>
      <c r="J28" s="19" t="str">
        <f>IF(COUNTA($F$2:F28)&lt;=$I$2,COUNTA($F$2:F28),"")</f>
        <v/>
      </c>
      <c r="K28" s="19"/>
      <c r="L28" s="19"/>
      <c r="O28" s="377"/>
      <c r="P28" s="377"/>
      <c r="Q28" s="377"/>
      <c r="R28" s="374"/>
      <c r="S28" s="374"/>
      <c r="T28" s="374"/>
      <c r="U28" s="374"/>
      <c r="V28" s="374"/>
      <c r="W28" s="23" t="s">
        <v>430</v>
      </c>
      <c r="X28" s="23" t="str">
        <f>IF(MOD(T25,4)=0, "AA" &amp; T25/4, "")</f>
        <v>AA1</v>
      </c>
      <c r="Y28" s="23" t="str">
        <f t="shared" si="7"/>
        <v>AA1</v>
      </c>
    </row>
    <row r="29" spans="1:28" ht="22.5" customHeight="1" thickBot="1" x14ac:dyDescent="0.35">
      <c r="A29" s="20" t="s">
        <v>1363</v>
      </c>
      <c r="B29" s="20" t="s">
        <v>1364</v>
      </c>
      <c r="C29" s="20" t="s">
        <v>1365</v>
      </c>
      <c r="D29" s="20" t="s">
        <v>1366</v>
      </c>
      <c r="F29" s="17" t="str">
        <f t="shared" si="1"/>
        <v>DY33Q4</v>
      </c>
      <c r="H29" s="17" t="e">
        <f t="shared" si="2"/>
        <v>#N/A</v>
      </c>
      <c r="J29" s="19" t="str">
        <f>IF(COUNTA($F$2:F29)&lt;=$I$2,COUNTA($F$2:F29),"")</f>
        <v/>
      </c>
      <c r="K29" s="19"/>
      <c r="L29" s="19"/>
      <c r="O29" s="377"/>
      <c r="P29" s="377"/>
      <c r="Q29" s="377"/>
      <c r="R29" s="374"/>
      <c r="S29" s="374"/>
      <c r="T29" s="374"/>
      <c r="U29" s="374"/>
      <c r="V29" s="374"/>
      <c r="W29" s="23" t="s">
        <v>104</v>
      </c>
      <c r="X29" s="23" t="str">
        <f>IF(U25="","",IF(MOD(U25,4)=0, "CY" &amp; ($K$2-1+U25/4), ""))</f>
        <v/>
      </c>
      <c r="Y29" s="23" t="str">
        <f t="shared" si="7"/>
        <v/>
      </c>
    </row>
    <row r="30" spans="1:28" ht="22.5" customHeight="1" thickBot="1" x14ac:dyDescent="0.35">
      <c r="A30" s="20" t="s">
        <v>1365</v>
      </c>
      <c r="B30" s="20" t="s">
        <v>1366</v>
      </c>
      <c r="C30" s="20" t="s">
        <v>1367</v>
      </c>
      <c r="D30" s="20" t="s">
        <v>1368</v>
      </c>
      <c r="F30" s="17" t="str">
        <f t="shared" si="1"/>
        <v>DY34Q1</v>
      </c>
      <c r="H30" s="17" t="e">
        <f t="shared" si="2"/>
        <v>#N/A</v>
      </c>
      <c r="J30" s="19" t="str">
        <f>IF(COUNTA($F$2:F30)&lt;=$I$2,COUNTA($F$2:F30),"")</f>
        <v/>
      </c>
      <c r="K30" s="19"/>
      <c r="L30" s="19"/>
      <c r="O30" s="378"/>
      <c r="P30" s="378"/>
      <c r="Q30" s="378"/>
      <c r="R30" s="375"/>
      <c r="S30" s="375"/>
      <c r="T30" s="375"/>
      <c r="U30" s="375"/>
      <c r="V30" s="375"/>
      <c r="W30" s="23" t="s">
        <v>71</v>
      </c>
      <c r="X30" s="23" t="str">
        <f>IF(MOD(S25,4)=0, "DY" &amp; S25/4, "")</f>
        <v/>
      </c>
      <c r="Y30" s="23" t="str">
        <f t="shared" si="7"/>
        <v/>
      </c>
      <c r="Z30" t="s">
        <v>298</v>
      </c>
    </row>
    <row r="31" spans="1:28" ht="30.75" customHeight="1" thickBot="1" x14ac:dyDescent="0.35">
      <c r="A31" s="20" t="s">
        <v>1367</v>
      </c>
      <c r="B31" s="20" t="s">
        <v>1368</v>
      </c>
      <c r="C31" s="20" t="s">
        <v>1369</v>
      </c>
      <c r="D31" s="20" t="s">
        <v>1370</v>
      </c>
      <c r="F31" s="17" t="str">
        <f t="shared" si="1"/>
        <v>DY34Q2</v>
      </c>
      <c r="H31" s="17" t="e">
        <f t="shared" si="2"/>
        <v>#N/A</v>
      </c>
      <c r="J31" s="19" t="str">
        <f>IF(COUNTA($F$2:F31)&lt;=$I$2,COUNTA($F$2:F31),"")</f>
        <v/>
      </c>
      <c r="K31" s="19"/>
      <c r="L31" s="19"/>
      <c r="O31" s="370">
        <f>EDATE(O25,3)</f>
        <v>44927</v>
      </c>
      <c r="P31" s="370">
        <f>IF(P25="","",(EDATE(P25,3)))</f>
        <v>45074</v>
      </c>
      <c r="Q31" s="370">
        <f>IF(Q25="","",(EDATE(Q25,3)))</f>
        <v>45074</v>
      </c>
      <c r="R31" s="367">
        <f>COUNT($O$7:O36)</f>
        <v>5</v>
      </c>
      <c r="S31" s="367">
        <f>R25+$L$4</f>
        <v>4</v>
      </c>
      <c r="T31" s="367">
        <f t="shared" ref="T31" si="8">R31+$L$4</f>
        <v>5</v>
      </c>
      <c r="U31" s="367" t="str">
        <f>IF(U25="",IF($X$5=O31,4,""),U25+1)</f>
        <v/>
      </c>
      <c r="V31" s="367">
        <f>IF(R31&lt;=$I$2,1,0)</f>
        <v>1</v>
      </c>
      <c r="W31" s="27" t="s">
        <v>427</v>
      </c>
      <c r="X31" s="27" t="e">
        <f>IF(X25="",IF(X$3='DEMO reporting logic (NO EDIT)'!$O$13,'SUD SMI-SED reporting schedule'!B$16,""),VLOOKUP(X25,$A$1:$C$401,2,FALSE))</f>
        <v>#N/A</v>
      </c>
      <c r="Y31" s="27" t="e">
        <f t="shared" ref="Y31:Y36" si="9">IF($V$31=1,X31,"")</f>
        <v>#N/A</v>
      </c>
    </row>
    <row r="32" spans="1:28" ht="15" thickBot="1" x14ac:dyDescent="0.35">
      <c r="A32" s="20" t="s">
        <v>1369</v>
      </c>
      <c r="B32" s="20" t="s">
        <v>1370</v>
      </c>
      <c r="C32" s="20" t="s">
        <v>1371</v>
      </c>
      <c r="D32" s="20" t="s">
        <v>1372</v>
      </c>
      <c r="F32" s="17" t="str">
        <f t="shared" si="1"/>
        <v>DY34Q3</v>
      </c>
      <c r="H32" s="17" t="e">
        <f t="shared" si="2"/>
        <v>#N/A</v>
      </c>
      <c r="J32" s="19" t="str">
        <f>IF(COUNTA($F$2:F32)&lt;=$I$2,COUNTA($F$2:F32),"")</f>
        <v/>
      </c>
      <c r="K32" s="19"/>
      <c r="L32" s="19"/>
      <c r="O32" s="371"/>
      <c r="P32" s="371"/>
      <c r="Q32" s="371"/>
      <c r="R32" s="368"/>
      <c r="S32" s="368"/>
      <c r="T32" s="368"/>
      <c r="U32" s="368"/>
      <c r="V32" s="368"/>
      <c r="W32" s="27" t="s">
        <v>291</v>
      </c>
      <c r="X32" s="27" t="e">
        <f>IF(X26="",IF(X$3='DEMO reporting logic (NO EDIT)'!$O$13,'SUD SMI-SED reporting schedule'!B$16,""),VLOOKUP(X26,$A$1:$C$401,2,FALSE))</f>
        <v>#N/A</v>
      </c>
      <c r="Y32" s="27" t="e">
        <f t="shared" si="9"/>
        <v>#N/A</v>
      </c>
    </row>
    <row r="33" spans="1:27" ht="15" thickBot="1" x14ac:dyDescent="0.35">
      <c r="A33" s="20" t="s">
        <v>1371</v>
      </c>
      <c r="B33" s="20" t="s">
        <v>1372</v>
      </c>
      <c r="C33" s="20" t="s">
        <v>1373</v>
      </c>
      <c r="D33" s="20" t="s">
        <v>1374</v>
      </c>
      <c r="F33" s="17" t="str">
        <f t="shared" si="1"/>
        <v>DY34Q4</v>
      </c>
      <c r="H33" s="17" t="e">
        <f t="shared" si="2"/>
        <v>#N/A</v>
      </c>
      <c r="J33" s="19" t="str">
        <f>IF(COUNTA($F$2:F33)&lt;=$I$2,COUNTA($F$2:F33),"")</f>
        <v/>
      </c>
      <c r="K33" s="19"/>
      <c r="L33" s="19"/>
      <c r="O33" s="371"/>
      <c r="P33" s="371"/>
      <c r="Q33" s="371"/>
      <c r="R33" s="368"/>
      <c r="S33" s="368"/>
      <c r="T33" s="368"/>
      <c r="U33" s="368"/>
      <c r="V33" s="368"/>
      <c r="W33" s="27" t="s">
        <v>54</v>
      </c>
      <c r="X33" s="27" t="e">
        <f>IF(X27="",IF(X$4='DEMO reporting logic (NO EDIT)'!$O$13,'SUD SMI-SED reporting schedule'!B$16,""),VLOOKUP(X27,$A$1:$C$401,2,FALSE))</f>
        <v>#N/A</v>
      </c>
      <c r="Y33" s="27" t="e">
        <f t="shared" si="9"/>
        <v>#N/A</v>
      </c>
    </row>
    <row r="34" spans="1:27" ht="15" thickBot="1" x14ac:dyDescent="0.35">
      <c r="A34" s="20" t="s">
        <v>1373</v>
      </c>
      <c r="B34" s="20" t="s">
        <v>1374</v>
      </c>
      <c r="C34" s="20" t="s">
        <v>1375</v>
      </c>
      <c r="D34" s="20" t="s">
        <v>1376</v>
      </c>
      <c r="F34" s="17" t="str">
        <f t="shared" si="1"/>
        <v>DY35Q1</v>
      </c>
      <c r="H34" s="17" t="e">
        <f t="shared" si="2"/>
        <v>#N/A</v>
      </c>
      <c r="J34" s="19" t="str">
        <f>IF(COUNTA($F$2:F34)&lt;=$I$2,COUNTA($F$2:F34),"")</f>
        <v/>
      </c>
      <c r="K34" s="19"/>
      <c r="L34" s="19"/>
      <c r="O34" s="371"/>
      <c r="P34" s="371"/>
      <c r="Q34" s="371"/>
      <c r="R34" s="368"/>
      <c r="S34" s="368"/>
      <c r="T34" s="368"/>
      <c r="U34" s="368"/>
      <c r="V34" s="368"/>
      <c r="W34" s="27" t="s">
        <v>430</v>
      </c>
      <c r="X34" s="27" t="str">
        <f>IF(MOD(T31,4)=0, "AA" &amp; T31/4, "")</f>
        <v/>
      </c>
      <c r="Y34" s="27" t="str">
        <f t="shared" si="9"/>
        <v/>
      </c>
      <c r="Z34" t="s">
        <v>298</v>
      </c>
    </row>
    <row r="35" spans="1:27" ht="15" thickBot="1" x14ac:dyDescent="0.35">
      <c r="A35" s="20" t="s">
        <v>1375</v>
      </c>
      <c r="B35" s="20" t="s">
        <v>1376</v>
      </c>
      <c r="C35" s="20" t="s">
        <v>1377</v>
      </c>
      <c r="D35" s="20" t="s">
        <v>1378</v>
      </c>
      <c r="F35" s="17" t="str">
        <f t="shared" si="1"/>
        <v>DY35Q2</v>
      </c>
      <c r="H35" s="17" t="e">
        <f t="shared" si="2"/>
        <v>#N/A</v>
      </c>
      <c r="J35" s="19" t="str">
        <f>IF(COUNTA($F$2:F35)&lt;=$I$2,COUNTA($F$2:F35),"")</f>
        <v/>
      </c>
      <c r="K35" s="19"/>
      <c r="L35" s="19"/>
      <c r="O35" s="371"/>
      <c r="P35" s="371"/>
      <c r="Q35" s="371"/>
      <c r="R35" s="368"/>
      <c r="S35" s="368"/>
      <c r="T35" s="368"/>
      <c r="U35" s="368"/>
      <c r="V35" s="368"/>
      <c r="W35" s="27" t="s">
        <v>104</v>
      </c>
      <c r="X35" s="27" t="str">
        <f>IF(U31="","",IF(MOD(U31,4)=0, "CY" &amp; ($K$2-1+U31/4), ""))</f>
        <v/>
      </c>
      <c r="Y35" s="27" t="str">
        <f t="shared" si="9"/>
        <v/>
      </c>
      <c r="AA35" t="s">
        <v>298</v>
      </c>
    </row>
    <row r="36" spans="1:27" ht="15" thickBot="1" x14ac:dyDescent="0.35">
      <c r="A36" s="20" t="s">
        <v>1377</v>
      </c>
      <c r="B36" s="20" t="s">
        <v>1378</v>
      </c>
      <c r="C36" s="20" t="s">
        <v>1379</v>
      </c>
      <c r="D36" s="20" t="s">
        <v>1380</v>
      </c>
      <c r="F36" s="17" t="str">
        <f t="shared" si="1"/>
        <v>DY35Q3</v>
      </c>
      <c r="H36" s="17" t="e">
        <f t="shared" si="2"/>
        <v>#N/A</v>
      </c>
      <c r="J36" s="19" t="str">
        <f>IF(COUNTA($F$2:F36)&lt;=$I$2,COUNTA($F$2:F36),"")</f>
        <v/>
      </c>
      <c r="K36" s="19"/>
      <c r="L36" s="19"/>
      <c r="O36" s="372"/>
      <c r="P36" s="372"/>
      <c r="Q36" s="372"/>
      <c r="R36" s="369"/>
      <c r="S36" s="369"/>
      <c r="T36" s="369"/>
      <c r="U36" s="369"/>
      <c r="V36" s="369"/>
      <c r="W36" s="27" t="s">
        <v>71</v>
      </c>
      <c r="X36" s="27" t="str">
        <f>IF(MOD(S31,4)=0, "DY" &amp; S31/4, "")</f>
        <v>DY1</v>
      </c>
      <c r="Y36" s="27" t="str">
        <f t="shared" si="9"/>
        <v>DY1</v>
      </c>
    </row>
    <row r="37" spans="1:27" ht="30.75" customHeight="1" thickBot="1" x14ac:dyDescent="0.35">
      <c r="A37" s="20" t="s">
        <v>1379</v>
      </c>
      <c r="B37" s="20" t="s">
        <v>1380</v>
      </c>
      <c r="C37" s="20" t="s">
        <v>1381</v>
      </c>
      <c r="D37" s="20" t="s">
        <v>1382</v>
      </c>
      <c r="F37" s="17" t="str">
        <f t="shared" si="1"/>
        <v>DY35Q4</v>
      </c>
      <c r="H37" s="17" t="e">
        <f t="shared" si="2"/>
        <v>#N/A</v>
      </c>
      <c r="J37" s="19" t="str">
        <f>IF(COUNTA($F$2:F37)&lt;=$I$2,COUNTA($F$2:F37),"")</f>
        <v/>
      </c>
      <c r="K37" s="19"/>
      <c r="L37" s="19"/>
      <c r="O37" s="370">
        <f>EDATE(O31,3)</f>
        <v>45017</v>
      </c>
      <c r="P37" s="370">
        <f>IF(P31="","",(EDATE(P31,3)))</f>
        <v>45166</v>
      </c>
      <c r="Q37" s="370">
        <f>IF(Q31="","",(EDATE(Q31,3)))</f>
        <v>45166</v>
      </c>
      <c r="R37" s="367">
        <f>COUNT($O$7:O42)</f>
        <v>6</v>
      </c>
      <c r="S37" s="367">
        <f>R31+$L$4</f>
        <v>5</v>
      </c>
      <c r="T37" s="367">
        <f t="shared" ref="T37" si="10">R37+$L$4</f>
        <v>6</v>
      </c>
      <c r="U37" s="367" t="str">
        <f>IF(U31="",IF($X$5=O37,4,""),U31+1)</f>
        <v/>
      </c>
      <c r="V37" s="367">
        <f>IF(R37&lt;=$I$2,1,0)</f>
        <v>1</v>
      </c>
      <c r="W37" s="27" t="s">
        <v>427</v>
      </c>
      <c r="X37" s="27" t="e">
        <f>IF(X31="",IF(X$3='DEMO reporting logic (NO EDIT)'!$O$13,'SUD SMI-SED reporting schedule'!B$16,""),VLOOKUP(X31,$A$1:$C$401,2,FALSE))</f>
        <v>#N/A</v>
      </c>
      <c r="Y37" s="27" t="e">
        <f t="shared" ref="Y37:Y42" si="11">IF($V$37=1,X37,"")</f>
        <v>#N/A</v>
      </c>
    </row>
    <row r="38" spans="1:27" ht="15" thickBot="1" x14ac:dyDescent="0.35">
      <c r="A38" s="20" t="s">
        <v>1381</v>
      </c>
      <c r="B38" s="20" t="s">
        <v>1382</v>
      </c>
      <c r="C38" s="20" t="s">
        <v>1383</v>
      </c>
      <c r="D38" s="20" t="s">
        <v>1384</v>
      </c>
      <c r="F38" s="17" t="str">
        <f t="shared" si="1"/>
        <v>DY36Q1</v>
      </c>
      <c r="H38" s="17" t="e">
        <f t="shared" si="2"/>
        <v>#N/A</v>
      </c>
      <c r="J38" s="19" t="str">
        <f>IF(COUNTA($F$2:F38)&lt;=$I$2,COUNTA($F$2:F38),"")</f>
        <v/>
      </c>
      <c r="K38" s="19"/>
      <c r="L38" s="19"/>
      <c r="O38" s="371"/>
      <c r="P38" s="371"/>
      <c r="Q38" s="371"/>
      <c r="R38" s="368"/>
      <c r="S38" s="368"/>
      <c r="T38" s="368"/>
      <c r="U38" s="368"/>
      <c r="V38" s="368"/>
      <c r="W38" s="27" t="s">
        <v>291</v>
      </c>
      <c r="X38" s="27" t="e">
        <f>IF(X32="",IF(X$3='DEMO reporting logic (NO EDIT)'!$O$13,'SUD SMI-SED reporting schedule'!B$16,""),VLOOKUP(X32,$A$1:$C$401,2,FALSE))</f>
        <v>#N/A</v>
      </c>
      <c r="Y38" s="27" t="e">
        <f t="shared" si="11"/>
        <v>#N/A</v>
      </c>
    </row>
    <row r="39" spans="1:27" ht="15" thickBot="1" x14ac:dyDescent="0.35">
      <c r="A39" s="20" t="s">
        <v>1383</v>
      </c>
      <c r="B39" s="20" t="s">
        <v>1384</v>
      </c>
      <c r="C39" s="20" t="s">
        <v>1385</v>
      </c>
      <c r="D39" s="20" t="s">
        <v>1386</v>
      </c>
      <c r="F39" s="17" t="str">
        <f t="shared" si="1"/>
        <v>DY36Q2</v>
      </c>
      <c r="H39" s="17" t="e">
        <f t="shared" si="2"/>
        <v>#N/A</v>
      </c>
      <c r="J39" s="19" t="str">
        <f>IF(COUNTA($F$2:F39)&lt;=$I$2,COUNTA($F$2:F39),"")</f>
        <v/>
      </c>
      <c r="K39" s="19"/>
      <c r="L39" s="19"/>
      <c r="O39" s="371"/>
      <c r="P39" s="371"/>
      <c r="Q39" s="371"/>
      <c r="R39" s="368"/>
      <c r="S39" s="368"/>
      <c r="T39" s="368"/>
      <c r="U39" s="368"/>
      <c r="V39" s="368"/>
      <c r="W39" s="27" t="s">
        <v>54</v>
      </c>
      <c r="X39" s="27" t="e">
        <f>IF(X33="",IF(X$4='DEMO reporting logic (NO EDIT)'!$O$13,'SUD SMI-SED reporting schedule'!B$16,""),VLOOKUP(X33,$A$1:$C$401,2,FALSE))</f>
        <v>#N/A</v>
      </c>
      <c r="Y39" s="27" t="e">
        <f t="shared" si="11"/>
        <v>#N/A</v>
      </c>
    </row>
    <row r="40" spans="1:27" ht="15" thickBot="1" x14ac:dyDescent="0.35">
      <c r="A40" s="20" t="s">
        <v>1385</v>
      </c>
      <c r="B40" s="20" t="s">
        <v>1386</v>
      </c>
      <c r="C40" s="20" t="s">
        <v>1387</v>
      </c>
      <c r="D40" s="20" t="s">
        <v>1388</v>
      </c>
      <c r="F40" s="17" t="str">
        <f t="shared" si="1"/>
        <v>DY36Q3</v>
      </c>
      <c r="H40" s="17" t="e">
        <f t="shared" si="2"/>
        <v>#N/A</v>
      </c>
      <c r="J40" s="19" t="str">
        <f>IF(COUNTA($F$2:F40)&lt;=$I$2,COUNTA($F$2:F40),"")</f>
        <v/>
      </c>
      <c r="K40" s="19"/>
      <c r="L40" s="19"/>
      <c r="O40" s="371"/>
      <c r="P40" s="371"/>
      <c r="Q40" s="371"/>
      <c r="R40" s="368"/>
      <c r="S40" s="368"/>
      <c r="T40" s="368"/>
      <c r="U40" s="368"/>
      <c r="V40" s="368"/>
      <c r="W40" s="27" t="s">
        <v>430</v>
      </c>
      <c r="X40" s="27" t="str">
        <f>IF(MOD(T37,4)=0, "AA" &amp; T37/4, "")</f>
        <v/>
      </c>
      <c r="Y40" s="27" t="str">
        <f t="shared" si="11"/>
        <v/>
      </c>
    </row>
    <row r="41" spans="1:27" ht="15" thickBot="1" x14ac:dyDescent="0.35">
      <c r="A41" s="20" t="s">
        <v>1387</v>
      </c>
      <c r="B41" s="20" t="s">
        <v>1388</v>
      </c>
      <c r="C41" s="20" t="s">
        <v>1389</v>
      </c>
      <c r="D41" s="20" t="s">
        <v>1390</v>
      </c>
      <c r="F41" s="17" t="str">
        <f t="shared" si="1"/>
        <v>DY36Q4</v>
      </c>
      <c r="H41" s="17" t="e">
        <f t="shared" si="2"/>
        <v>#N/A</v>
      </c>
      <c r="J41" s="19" t="str">
        <f>IF(COUNTA($F$2:F41)&lt;=$I$2,COUNTA($F$2:F41),"")</f>
        <v/>
      </c>
      <c r="K41" s="19"/>
      <c r="L41" s="19"/>
      <c r="O41" s="371"/>
      <c r="P41" s="371"/>
      <c r="Q41" s="371"/>
      <c r="R41" s="368"/>
      <c r="S41" s="368"/>
      <c r="T41" s="368"/>
      <c r="U41" s="368"/>
      <c r="V41" s="368"/>
      <c r="W41" s="27" t="s">
        <v>104</v>
      </c>
      <c r="X41" s="27" t="str">
        <f>IF(U37="","",IF(MOD(U37,4)=0, "CY" &amp; ($K$2-1+U37/4), ""))</f>
        <v/>
      </c>
      <c r="Y41" s="27" t="str">
        <f t="shared" si="11"/>
        <v/>
      </c>
    </row>
    <row r="42" spans="1:27" ht="15" thickBot="1" x14ac:dyDescent="0.35">
      <c r="A42" s="20" t="s">
        <v>1389</v>
      </c>
      <c r="B42" s="20" t="s">
        <v>1390</v>
      </c>
      <c r="C42" s="20" t="s">
        <v>1391</v>
      </c>
      <c r="D42" s="20" t="s">
        <v>1392</v>
      </c>
      <c r="F42" s="17" t="str">
        <f t="shared" si="1"/>
        <v>DY37Q1</v>
      </c>
      <c r="H42" s="17" t="e">
        <f t="shared" si="2"/>
        <v>#N/A</v>
      </c>
      <c r="J42" s="19" t="str">
        <f>IF(COUNTA($F$2:F42)&lt;=$I$2,COUNTA($F$2:F42),"")</f>
        <v/>
      </c>
      <c r="K42" s="19"/>
      <c r="L42" s="19"/>
      <c r="O42" s="372"/>
      <c r="P42" s="372"/>
      <c r="Q42" s="372"/>
      <c r="R42" s="369"/>
      <c r="S42" s="369"/>
      <c r="T42" s="369"/>
      <c r="U42" s="369"/>
      <c r="V42" s="369"/>
      <c r="W42" s="27" t="s">
        <v>71</v>
      </c>
      <c r="X42" s="27" t="str">
        <f>IF(MOD(S37,4)=0, "DY" &amp; S37/4, "")</f>
        <v/>
      </c>
      <c r="Y42" s="27" t="str">
        <f t="shared" si="11"/>
        <v/>
      </c>
    </row>
    <row r="43" spans="1:27" ht="30.75" customHeight="1" thickBot="1" x14ac:dyDescent="0.35">
      <c r="A43" s="20" t="s">
        <v>1391</v>
      </c>
      <c r="B43" s="20" t="s">
        <v>1392</v>
      </c>
      <c r="C43" s="20" t="s">
        <v>1393</v>
      </c>
      <c r="D43" s="20" t="s">
        <v>1394</v>
      </c>
      <c r="F43" s="17" t="str">
        <f t="shared" si="1"/>
        <v>DY37Q2</v>
      </c>
      <c r="H43" s="17" t="e">
        <f t="shared" si="2"/>
        <v>#N/A</v>
      </c>
      <c r="J43" s="19" t="str">
        <f>IF(COUNTA($F$2:F43)&lt;=$I$2,COUNTA($F$2:F43),"")</f>
        <v/>
      </c>
      <c r="K43" s="19"/>
      <c r="L43" s="19"/>
      <c r="O43" s="370">
        <f>EDATE(O37,3)</f>
        <v>45108</v>
      </c>
      <c r="P43" s="370">
        <f>IF(P37="","",(EDATE(P37,3)))</f>
        <v>45258</v>
      </c>
      <c r="Q43" s="370">
        <f>IF(Q37="","",(EDATE(Q37,3)))</f>
        <v>45258</v>
      </c>
      <c r="R43" s="367">
        <f>COUNT($O$7:O48)</f>
        <v>7</v>
      </c>
      <c r="S43" s="367">
        <f>R37+$L$4</f>
        <v>6</v>
      </c>
      <c r="T43" s="367">
        <f t="shared" ref="T43" si="12">R43+$L$4</f>
        <v>7</v>
      </c>
      <c r="U43" s="367">
        <f>IF(U37="",IF($X$5=O43,4,""),U37+1)</f>
        <v>4</v>
      </c>
      <c r="V43" s="367">
        <f>IF(R43&lt;=$I$2,1,0)</f>
        <v>1</v>
      </c>
      <c r="W43" s="27" t="s">
        <v>427</v>
      </c>
      <c r="X43" s="27" t="e">
        <f>IF(X37="",IF(X$3='DEMO reporting logic (NO EDIT)'!$O$13,'SUD SMI-SED reporting schedule'!B$16,""),VLOOKUP(X37,$A$1:$C$401,2,FALSE))</f>
        <v>#N/A</v>
      </c>
      <c r="Y43" s="27" t="e">
        <f t="shared" ref="Y43:Y48" si="13">IF($V$43=1,X43,"")</f>
        <v>#N/A</v>
      </c>
    </row>
    <row r="44" spans="1:27" ht="15" thickBot="1" x14ac:dyDescent="0.35">
      <c r="A44" s="20" t="s">
        <v>1393</v>
      </c>
      <c r="B44" s="20" t="s">
        <v>1394</v>
      </c>
      <c r="C44" s="20" t="s">
        <v>1395</v>
      </c>
      <c r="D44" s="20" t="s">
        <v>1396</v>
      </c>
      <c r="F44" s="17" t="str">
        <f t="shared" si="1"/>
        <v>DY37Q3</v>
      </c>
      <c r="H44" s="17" t="e">
        <f t="shared" si="2"/>
        <v>#N/A</v>
      </c>
      <c r="J44" s="19" t="str">
        <f>IF(COUNTA($F$2:F44)&lt;=$I$2,COUNTA($F$2:F44),"")</f>
        <v/>
      </c>
      <c r="K44" s="19"/>
      <c r="L44" s="19"/>
      <c r="O44" s="371"/>
      <c r="P44" s="371"/>
      <c r="Q44" s="371"/>
      <c r="R44" s="368"/>
      <c r="S44" s="368"/>
      <c r="T44" s="368"/>
      <c r="U44" s="368"/>
      <c r="V44" s="368"/>
      <c r="W44" s="27" t="s">
        <v>291</v>
      </c>
      <c r="X44" s="27" t="e">
        <f>IF(X38="",IF(X$3='DEMO reporting logic (NO EDIT)'!$O$13,'SUD SMI-SED reporting schedule'!B$16,""),VLOOKUP(X38,$A$1:$C$401,2,FALSE))</f>
        <v>#N/A</v>
      </c>
      <c r="Y44" s="27" t="e">
        <f t="shared" si="13"/>
        <v>#N/A</v>
      </c>
    </row>
    <row r="45" spans="1:27" ht="15" thickBot="1" x14ac:dyDescent="0.35">
      <c r="A45" s="20" t="s">
        <v>1395</v>
      </c>
      <c r="B45" s="20" t="s">
        <v>1396</v>
      </c>
      <c r="C45" s="20" t="s">
        <v>1397</v>
      </c>
      <c r="D45" s="20" t="s">
        <v>1398</v>
      </c>
      <c r="F45" s="17" t="str">
        <f t="shared" si="1"/>
        <v>DY37Q4</v>
      </c>
      <c r="H45" s="17" t="e">
        <f t="shared" si="2"/>
        <v>#N/A</v>
      </c>
      <c r="J45" s="19" t="str">
        <f>IF(COUNTA($F$2:F45)&lt;=$I$2,COUNTA($F$2:F45),"")</f>
        <v/>
      </c>
      <c r="K45" s="19"/>
      <c r="L45" s="19"/>
      <c r="O45" s="371"/>
      <c r="P45" s="371"/>
      <c r="Q45" s="371"/>
      <c r="R45" s="368"/>
      <c r="S45" s="368"/>
      <c r="T45" s="368"/>
      <c r="U45" s="368"/>
      <c r="V45" s="368"/>
      <c r="W45" s="27" t="s">
        <v>54</v>
      </c>
      <c r="X45" s="27" t="e">
        <f>IF(X39="",IF(X$4='DEMO reporting logic (NO EDIT)'!$O$13,'SUD SMI-SED reporting schedule'!B$16,""),VLOOKUP(X39,$A$1:$C$401,2,FALSE))</f>
        <v>#N/A</v>
      </c>
      <c r="Y45" s="27" t="e">
        <f t="shared" si="13"/>
        <v>#N/A</v>
      </c>
    </row>
    <row r="46" spans="1:27" ht="15" thickBot="1" x14ac:dyDescent="0.35">
      <c r="A46" s="20" t="s">
        <v>1397</v>
      </c>
      <c r="B46" s="20" t="s">
        <v>1398</v>
      </c>
      <c r="C46" s="20" t="s">
        <v>1399</v>
      </c>
      <c r="D46" s="20" t="s">
        <v>1400</v>
      </c>
      <c r="F46" s="17" t="str">
        <f t="shared" si="1"/>
        <v>DY38Q1</v>
      </c>
      <c r="H46" s="17" t="e">
        <f t="shared" si="2"/>
        <v>#N/A</v>
      </c>
      <c r="J46" s="19" t="str">
        <f>IF(COUNTA($F$2:F46)&lt;=$I$2,COUNTA($F$2:F46),"")</f>
        <v/>
      </c>
      <c r="K46" s="19"/>
      <c r="L46" s="19"/>
      <c r="O46" s="371"/>
      <c r="P46" s="371"/>
      <c r="Q46" s="371"/>
      <c r="R46" s="368"/>
      <c r="S46" s="368"/>
      <c r="T46" s="368"/>
      <c r="U46" s="368"/>
      <c r="V46" s="368"/>
      <c r="W46" s="27" t="s">
        <v>430</v>
      </c>
      <c r="X46" s="27" t="str">
        <f>IF(MOD(T43,4)=0, "AA" &amp; T43/4, "")</f>
        <v/>
      </c>
      <c r="Y46" s="27" t="str">
        <f t="shared" si="13"/>
        <v/>
      </c>
    </row>
    <row r="47" spans="1:27" ht="15" thickBot="1" x14ac:dyDescent="0.35">
      <c r="A47" s="20" t="s">
        <v>1399</v>
      </c>
      <c r="B47" s="20" t="s">
        <v>1400</v>
      </c>
      <c r="C47" s="20" t="s">
        <v>1401</v>
      </c>
      <c r="D47" s="20" t="s">
        <v>1402</v>
      </c>
      <c r="F47" s="17" t="str">
        <f t="shared" si="1"/>
        <v>DY38Q2</v>
      </c>
      <c r="H47" s="17" t="e">
        <f t="shared" si="2"/>
        <v>#N/A</v>
      </c>
      <c r="J47" s="19" t="str">
        <f>IF(COUNTA($F$2:F47)&lt;=$I$2,COUNTA($F$2:F47),"")</f>
        <v/>
      </c>
      <c r="K47" s="19"/>
      <c r="L47" s="19"/>
      <c r="O47" s="371"/>
      <c r="P47" s="371"/>
      <c r="Q47" s="371"/>
      <c r="R47" s="368"/>
      <c r="S47" s="368"/>
      <c r="T47" s="368"/>
      <c r="U47" s="368"/>
      <c r="V47" s="368"/>
      <c r="W47" s="27" t="s">
        <v>104</v>
      </c>
      <c r="X47" s="27" t="str">
        <f>IF(U43="","",IF(MOD(U43,4)=0, "CY" &amp; ($K$2-1+U43/4), ""))</f>
        <v>CY2022</v>
      </c>
      <c r="Y47" s="27" t="str">
        <f t="shared" si="13"/>
        <v>CY2022</v>
      </c>
    </row>
    <row r="48" spans="1:27" ht="15" thickBot="1" x14ac:dyDescent="0.35">
      <c r="A48" s="20" t="s">
        <v>1401</v>
      </c>
      <c r="B48" s="20" t="s">
        <v>1402</v>
      </c>
      <c r="C48" s="20" t="s">
        <v>1403</v>
      </c>
      <c r="D48" s="20" t="s">
        <v>1404</v>
      </c>
      <c r="F48" s="17" t="str">
        <f t="shared" si="1"/>
        <v>DY38Q3</v>
      </c>
      <c r="H48" s="17" t="e">
        <f t="shared" si="2"/>
        <v>#N/A</v>
      </c>
      <c r="J48" s="19" t="str">
        <f>IF(COUNTA($F$2:F48)&lt;=$I$2,COUNTA($F$2:F48),"")</f>
        <v/>
      </c>
      <c r="K48" s="19"/>
      <c r="L48" s="19"/>
      <c r="O48" s="372"/>
      <c r="P48" s="372"/>
      <c r="Q48" s="372"/>
      <c r="R48" s="369"/>
      <c r="S48" s="369"/>
      <c r="T48" s="369"/>
      <c r="U48" s="369"/>
      <c r="V48" s="369"/>
      <c r="W48" s="27" t="s">
        <v>71</v>
      </c>
      <c r="X48" s="27" t="str">
        <f>IF(MOD(S43,4)=0, "DY" &amp; S43/4, "")</f>
        <v/>
      </c>
      <c r="Y48" s="27" t="str">
        <f t="shared" si="13"/>
        <v/>
      </c>
    </row>
    <row r="49" spans="1:25" ht="30.75" customHeight="1" thickBot="1" x14ac:dyDescent="0.35">
      <c r="A49" s="20" t="s">
        <v>1403</v>
      </c>
      <c r="B49" s="20" t="s">
        <v>1404</v>
      </c>
      <c r="C49" s="20" t="s">
        <v>1405</v>
      </c>
      <c r="D49" s="20" t="s">
        <v>1406</v>
      </c>
      <c r="F49" s="17" t="str">
        <f t="shared" si="1"/>
        <v>DY38Q4</v>
      </c>
      <c r="H49" s="17" t="e">
        <f t="shared" si="2"/>
        <v>#N/A</v>
      </c>
      <c r="J49" s="19" t="str">
        <f>IF(COUNTA($F$2:F49)&lt;=$I$2,COUNTA($F$2:F49),"")</f>
        <v/>
      </c>
      <c r="K49" s="19"/>
      <c r="L49" s="19"/>
      <c r="O49" s="370">
        <f>EDATE(O43,3)</f>
        <v>45200</v>
      </c>
      <c r="P49" s="370">
        <f>IF(P43="","",(EDATE(P43,3)))</f>
        <v>45350</v>
      </c>
      <c r="Q49" s="370">
        <f>IF(Q43="","",(EDATE(Q43,3)))</f>
        <v>45350</v>
      </c>
      <c r="R49" s="367">
        <f>COUNT($O$7:O54)</f>
        <v>8</v>
      </c>
      <c r="S49" s="367">
        <f>R43+$L$4</f>
        <v>7</v>
      </c>
      <c r="T49" s="367">
        <f t="shared" ref="T49" si="14">R49+$L$4</f>
        <v>8</v>
      </c>
      <c r="U49" s="367">
        <f>IF(U43="",IF($X$5=O49,4,""),U43+1)</f>
        <v>5</v>
      </c>
      <c r="V49" s="367">
        <f>IF(R49&lt;=$I$2,1,0)</f>
        <v>1</v>
      </c>
      <c r="W49" s="27" t="s">
        <v>427</v>
      </c>
      <c r="X49" s="27" t="e">
        <f>IF(X43="",IF(X$3='DEMO reporting logic (NO EDIT)'!$O$13,'SUD SMI-SED reporting schedule'!B$16,""),VLOOKUP(X43,$A$1:$C$401,2,FALSE))</f>
        <v>#N/A</v>
      </c>
      <c r="Y49" s="27" t="e">
        <f t="shared" ref="Y49:Y54" si="15">IF($V$49=1,X49,"")</f>
        <v>#N/A</v>
      </c>
    </row>
    <row r="50" spans="1:25" ht="15" thickBot="1" x14ac:dyDescent="0.35">
      <c r="A50" s="20" t="s">
        <v>1405</v>
      </c>
      <c r="B50" s="20" t="s">
        <v>1406</v>
      </c>
      <c r="C50" s="20" t="s">
        <v>1407</v>
      </c>
      <c r="D50" s="20" t="s">
        <v>1408</v>
      </c>
      <c r="F50" s="17" t="str">
        <f t="shared" si="1"/>
        <v>DY39Q1</v>
      </c>
      <c r="H50" s="17" t="e">
        <f t="shared" si="2"/>
        <v>#N/A</v>
      </c>
      <c r="J50" s="19" t="str">
        <f>IF(COUNTA($F$2:F50)&lt;=$I$2,COUNTA($F$2:F50),"")</f>
        <v/>
      </c>
      <c r="K50" s="19"/>
      <c r="L50" s="19"/>
      <c r="O50" s="371"/>
      <c r="P50" s="371"/>
      <c r="Q50" s="371"/>
      <c r="R50" s="368"/>
      <c r="S50" s="368"/>
      <c r="T50" s="368"/>
      <c r="U50" s="368"/>
      <c r="V50" s="368"/>
      <c r="W50" s="27" t="s">
        <v>291</v>
      </c>
      <c r="X50" s="27" t="e">
        <f>IF(X44="",IF(X$3='DEMO reporting logic (NO EDIT)'!$O$13,'SUD SMI-SED reporting schedule'!B$16,""),VLOOKUP(X44,$A$1:$C$401,2,FALSE))</f>
        <v>#N/A</v>
      </c>
      <c r="Y50" s="27" t="e">
        <f t="shared" si="15"/>
        <v>#N/A</v>
      </c>
    </row>
    <row r="51" spans="1:25" ht="15" thickBot="1" x14ac:dyDescent="0.35">
      <c r="A51" s="20" t="s">
        <v>1407</v>
      </c>
      <c r="B51" s="20" t="s">
        <v>1408</v>
      </c>
      <c r="C51" s="20" t="s">
        <v>1409</v>
      </c>
      <c r="D51" s="20" t="s">
        <v>1410</v>
      </c>
      <c r="F51" s="17" t="str">
        <f t="shared" si="1"/>
        <v>DY39Q2</v>
      </c>
      <c r="H51" s="17" t="e">
        <f t="shared" si="2"/>
        <v>#N/A</v>
      </c>
      <c r="J51" s="19" t="str">
        <f>IF(COUNTA($F$2:F51)&lt;=$I$2,COUNTA($F$2:F51),"")</f>
        <v/>
      </c>
      <c r="K51" s="19"/>
      <c r="L51" s="19"/>
      <c r="O51" s="371"/>
      <c r="P51" s="371"/>
      <c r="Q51" s="371"/>
      <c r="R51" s="368"/>
      <c r="S51" s="368"/>
      <c r="T51" s="368"/>
      <c r="U51" s="368"/>
      <c r="V51" s="368"/>
      <c r="W51" s="27" t="s">
        <v>54</v>
      </c>
      <c r="X51" s="27" t="e">
        <f>IF(X45="",IF(X$4='DEMO reporting logic (NO EDIT)'!$O$13,'SUD SMI-SED reporting schedule'!B$16,""),VLOOKUP(X45,$A$1:$C$401,2,FALSE))</f>
        <v>#N/A</v>
      </c>
      <c r="Y51" s="27" t="e">
        <f t="shared" si="15"/>
        <v>#N/A</v>
      </c>
    </row>
    <row r="52" spans="1:25" ht="15" thickBot="1" x14ac:dyDescent="0.35">
      <c r="A52" s="20" t="s">
        <v>1409</v>
      </c>
      <c r="B52" s="20" t="s">
        <v>1410</v>
      </c>
      <c r="C52" s="20" t="s">
        <v>1411</v>
      </c>
      <c r="D52" s="20" t="s">
        <v>1412</v>
      </c>
      <c r="F52" s="17" t="str">
        <f t="shared" si="1"/>
        <v>DY39Q3</v>
      </c>
      <c r="H52" s="17" t="e">
        <f t="shared" si="2"/>
        <v>#N/A</v>
      </c>
      <c r="J52" s="19" t="str">
        <f>IF(COUNTA($F$2:F52)&lt;=$I$2,COUNTA($F$2:F52),"")</f>
        <v/>
      </c>
      <c r="K52" s="19"/>
      <c r="L52" s="19"/>
      <c r="O52" s="371"/>
      <c r="P52" s="371"/>
      <c r="Q52" s="371"/>
      <c r="R52" s="368"/>
      <c r="S52" s="368"/>
      <c r="T52" s="368"/>
      <c r="U52" s="368"/>
      <c r="V52" s="368"/>
      <c r="W52" s="27" t="s">
        <v>430</v>
      </c>
      <c r="X52" s="27" t="str">
        <f t="shared" ref="X52" si="16">IF(MOD(T49,4)=0, "AA" &amp; T49/4, "")</f>
        <v>AA2</v>
      </c>
      <c r="Y52" s="27" t="str">
        <f t="shared" si="15"/>
        <v>AA2</v>
      </c>
    </row>
    <row r="53" spans="1:25" ht="15" thickBot="1" x14ac:dyDescent="0.35">
      <c r="A53" s="20" t="s">
        <v>1411</v>
      </c>
      <c r="B53" s="20" t="s">
        <v>1412</v>
      </c>
      <c r="C53" s="20" t="s">
        <v>1413</v>
      </c>
      <c r="D53" s="20" t="s">
        <v>1414</v>
      </c>
      <c r="F53" s="17" t="str">
        <f t="shared" si="1"/>
        <v>DY39Q4</v>
      </c>
      <c r="H53" s="17" t="e">
        <f t="shared" si="2"/>
        <v>#N/A</v>
      </c>
      <c r="J53" s="19" t="str">
        <f>IF(COUNTA($F$2:F53)&lt;=$I$2,COUNTA($F$2:F53),"")</f>
        <v/>
      </c>
      <c r="K53" s="19"/>
      <c r="L53" s="19"/>
      <c r="O53" s="371"/>
      <c r="P53" s="371"/>
      <c r="Q53" s="371"/>
      <c r="R53" s="368"/>
      <c r="S53" s="368"/>
      <c r="T53" s="368"/>
      <c r="U53" s="368"/>
      <c r="V53" s="368"/>
      <c r="W53" s="27" t="s">
        <v>104</v>
      </c>
      <c r="X53" s="27" t="str">
        <f t="shared" ref="X53" si="17">IF(U49="","",IF(MOD(U49,4)=0, "CY" &amp; ($K$2-1+U49/4), ""))</f>
        <v/>
      </c>
      <c r="Y53" s="27" t="str">
        <f t="shared" si="15"/>
        <v/>
      </c>
    </row>
    <row r="54" spans="1:25" ht="15" thickBot="1" x14ac:dyDescent="0.35">
      <c r="A54" s="20" t="s">
        <v>1413</v>
      </c>
      <c r="B54" s="20" t="s">
        <v>1414</v>
      </c>
      <c r="C54" s="20" t="s">
        <v>1415</v>
      </c>
      <c r="D54" s="20" t="s">
        <v>1416</v>
      </c>
      <c r="F54" s="17" t="str">
        <f t="shared" si="1"/>
        <v>DY40Q1</v>
      </c>
      <c r="H54" s="17" t="e">
        <f t="shared" si="2"/>
        <v>#N/A</v>
      </c>
      <c r="J54" s="19" t="str">
        <f>IF(COUNTA($F$2:F54)&lt;=$I$2,COUNTA($F$2:F54),"")</f>
        <v/>
      </c>
      <c r="K54" s="19"/>
      <c r="L54" s="19"/>
      <c r="O54" s="372"/>
      <c r="P54" s="372"/>
      <c r="Q54" s="372"/>
      <c r="R54" s="369"/>
      <c r="S54" s="369"/>
      <c r="T54" s="369"/>
      <c r="U54" s="369"/>
      <c r="V54" s="369"/>
      <c r="W54" s="27" t="s">
        <v>71</v>
      </c>
      <c r="X54" s="27" t="str">
        <f t="shared" ref="X54" si="18">IF(MOD(S49,4)=0, "DY" &amp; S49/4, "")</f>
        <v/>
      </c>
      <c r="Y54" s="27" t="str">
        <f t="shared" si="15"/>
        <v/>
      </c>
    </row>
    <row r="55" spans="1:25" ht="30.75" customHeight="1" thickBot="1" x14ac:dyDescent="0.35">
      <c r="A55" s="20" t="s">
        <v>1415</v>
      </c>
      <c r="B55" s="20" t="s">
        <v>1416</v>
      </c>
      <c r="C55" s="20" t="s">
        <v>1417</v>
      </c>
      <c r="D55" s="20" t="s">
        <v>1418</v>
      </c>
      <c r="F55" s="17" t="str">
        <f t="shared" si="1"/>
        <v>DY40Q2</v>
      </c>
      <c r="H55" s="17" t="e">
        <f t="shared" si="2"/>
        <v>#N/A</v>
      </c>
      <c r="J55" s="19" t="str">
        <f>IF(COUNTA($F$2:F55)&lt;=$I$2,COUNTA($F$2:F55),"")</f>
        <v/>
      </c>
      <c r="K55" s="19"/>
      <c r="L55" s="19"/>
      <c r="O55" s="376">
        <f>EDATE(O49,3)</f>
        <v>45292</v>
      </c>
      <c r="P55" s="376">
        <f>IF(P49="","",(EDATE(P49,3)))</f>
        <v>45440</v>
      </c>
      <c r="Q55" s="376">
        <f>IF(Q49="","",(EDATE(Q49,3)))</f>
        <v>45440</v>
      </c>
      <c r="R55" s="373">
        <f>COUNT($O$7:O60)</f>
        <v>9</v>
      </c>
      <c r="S55" s="373">
        <f>R49+$L$4</f>
        <v>8</v>
      </c>
      <c r="T55" s="373">
        <f t="shared" ref="T55" si="19">R55+$L$4</f>
        <v>9</v>
      </c>
      <c r="U55" s="373">
        <f>IF(U49="",IF($X$5=O55,4,""),U49+1)</f>
        <v>6</v>
      </c>
      <c r="V55" s="373">
        <f>IF(R55&lt;=$I$2,1,0)</f>
        <v>1</v>
      </c>
      <c r="W55" s="23" t="s">
        <v>427</v>
      </c>
      <c r="X55" s="23" t="e">
        <f>IF(X49="",IF(X$3='DEMO reporting logic (NO EDIT)'!$O$13,'SUD SMI-SED reporting schedule'!B$16,""),VLOOKUP(X49,$A$1:$C$401,2,FALSE))</f>
        <v>#N/A</v>
      </c>
      <c r="Y55" s="23" t="e">
        <f t="shared" ref="Y55:Y60" si="20">IF($V$55=1,X55,"")</f>
        <v>#N/A</v>
      </c>
    </row>
    <row r="56" spans="1:25" ht="15" thickBot="1" x14ac:dyDescent="0.35">
      <c r="A56" s="20" t="s">
        <v>1417</v>
      </c>
      <c r="B56" s="20" t="s">
        <v>1418</v>
      </c>
      <c r="C56" s="20" t="s">
        <v>1419</v>
      </c>
      <c r="D56" s="20" t="s">
        <v>1420</v>
      </c>
      <c r="F56" s="17" t="str">
        <f t="shared" si="1"/>
        <v>DY40Q3</v>
      </c>
      <c r="H56" s="17" t="e">
        <f t="shared" si="2"/>
        <v>#N/A</v>
      </c>
      <c r="J56" s="19" t="str">
        <f>IF(COUNTA($F$2:F56)&lt;=$I$2,COUNTA($F$2:F56),"")</f>
        <v/>
      </c>
      <c r="K56" s="19"/>
      <c r="L56" s="19"/>
      <c r="O56" s="377"/>
      <c r="P56" s="377"/>
      <c r="Q56" s="377"/>
      <c r="R56" s="374"/>
      <c r="S56" s="374"/>
      <c r="T56" s="374"/>
      <c r="U56" s="374"/>
      <c r="V56" s="374"/>
      <c r="W56" s="23" t="s">
        <v>291</v>
      </c>
      <c r="X56" s="23" t="e">
        <f>IF(X50="",IF(X$3='DEMO reporting logic (NO EDIT)'!$O$13,'SUD SMI-SED reporting schedule'!B$16,""),VLOOKUP(X50,$A$1:$C$401,2,FALSE))</f>
        <v>#N/A</v>
      </c>
      <c r="Y56" s="23" t="e">
        <f t="shared" si="20"/>
        <v>#N/A</v>
      </c>
    </row>
    <row r="57" spans="1:25" ht="15" thickBot="1" x14ac:dyDescent="0.35">
      <c r="A57" s="20" t="s">
        <v>1419</v>
      </c>
      <c r="B57" s="20" t="s">
        <v>1420</v>
      </c>
      <c r="C57" s="20" t="s">
        <v>1421</v>
      </c>
      <c r="D57" s="20" t="s">
        <v>1422</v>
      </c>
      <c r="F57" s="17" t="str">
        <f t="shared" si="1"/>
        <v>DY40Q4</v>
      </c>
      <c r="H57" s="17" t="e">
        <f t="shared" si="2"/>
        <v>#N/A</v>
      </c>
      <c r="J57" s="19" t="str">
        <f>IF(COUNTA($F$2:F57)&lt;=$I$2,COUNTA($F$2:F57),"")</f>
        <v/>
      </c>
      <c r="K57" s="19"/>
      <c r="L57" s="19"/>
      <c r="O57" s="377"/>
      <c r="P57" s="377"/>
      <c r="Q57" s="377"/>
      <c r="R57" s="374"/>
      <c r="S57" s="374"/>
      <c r="T57" s="374"/>
      <c r="U57" s="374"/>
      <c r="V57" s="374"/>
      <c r="W57" s="23" t="s">
        <v>54</v>
      </c>
      <c r="X57" s="23" t="e">
        <f>IF(X51="",IF(X$4='DEMO reporting logic (NO EDIT)'!$O$13,'SUD SMI-SED reporting schedule'!B$16,""),VLOOKUP(X51,$A$1:$C$401,2,FALSE))</f>
        <v>#N/A</v>
      </c>
      <c r="Y57" s="23" t="e">
        <f t="shared" si="20"/>
        <v>#N/A</v>
      </c>
    </row>
    <row r="58" spans="1:25" ht="15" thickBot="1" x14ac:dyDescent="0.35">
      <c r="A58" s="20" t="s">
        <v>1421</v>
      </c>
      <c r="B58" s="20" t="s">
        <v>1422</v>
      </c>
      <c r="C58" s="20" t="s">
        <v>1423</v>
      </c>
      <c r="D58" s="20" t="s">
        <v>1424</v>
      </c>
      <c r="F58" s="17" t="str">
        <f t="shared" si="1"/>
        <v>DY41Q1</v>
      </c>
      <c r="H58" s="17" t="e">
        <f t="shared" si="2"/>
        <v>#N/A</v>
      </c>
      <c r="J58" s="19" t="str">
        <f>IF(COUNTA($F$2:F58)&lt;=$I$2,COUNTA($F$2:F58),"")</f>
        <v/>
      </c>
      <c r="K58" s="19"/>
      <c r="L58" s="19"/>
      <c r="O58" s="377"/>
      <c r="P58" s="377"/>
      <c r="Q58" s="377"/>
      <c r="R58" s="374"/>
      <c r="S58" s="374"/>
      <c r="T58" s="374"/>
      <c r="U58" s="374"/>
      <c r="V58" s="374"/>
      <c r="W58" s="23" t="s">
        <v>430</v>
      </c>
      <c r="X58" s="23" t="str">
        <f t="shared" ref="X58" si="21">IF(MOD(T55,4)=0, "AA" &amp; T55/4, "")</f>
        <v/>
      </c>
      <c r="Y58" s="23" t="str">
        <f t="shared" si="20"/>
        <v/>
      </c>
    </row>
    <row r="59" spans="1:25" ht="15" thickBot="1" x14ac:dyDescent="0.35">
      <c r="A59" s="20" t="s">
        <v>1423</v>
      </c>
      <c r="B59" s="20" t="s">
        <v>1424</v>
      </c>
      <c r="C59" s="20" t="s">
        <v>1425</v>
      </c>
      <c r="D59" s="20" t="s">
        <v>1426</v>
      </c>
      <c r="F59" s="17" t="str">
        <f t="shared" si="1"/>
        <v>DY41Q2</v>
      </c>
      <c r="H59" s="17" t="e">
        <f t="shared" si="2"/>
        <v>#N/A</v>
      </c>
      <c r="J59" s="19" t="str">
        <f>IF(COUNTA($F$2:F59)&lt;=$I$2,COUNTA($F$2:F59),"")</f>
        <v/>
      </c>
      <c r="K59" s="19"/>
      <c r="L59" s="19"/>
      <c r="O59" s="377"/>
      <c r="P59" s="377"/>
      <c r="Q59" s="377"/>
      <c r="R59" s="374"/>
      <c r="S59" s="374"/>
      <c r="T59" s="374"/>
      <c r="U59" s="374"/>
      <c r="V59" s="374"/>
      <c r="W59" s="23" t="s">
        <v>104</v>
      </c>
      <c r="X59" s="23" t="str">
        <f t="shared" ref="X59" si="22">IF(U55="","",IF(MOD(U55,4)=0, "CY" &amp; ($K$2-1+U55/4), ""))</f>
        <v/>
      </c>
      <c r="Y59" s="23" t="str">
        <f t="shared" si="20"/>
        <v/>
      </c>
    </row>
    <row r="60" spans="1:25" ht="15" thickBot="1" x14ac:dyDescent="0.35">
      <c r="A60" s="20" t="s">
        <v>1425</v>
      </c>
      <c r="B60" s="20" t="s">
        <v>1426</v>
      </c>
      <c r="C60" s="20" t="s">
        <v>1427</v>
      </c>
      <c r="D60" s="20" t="s">
        <v>1428</v>
      </c>
      <c r="F60" s="17" t="str">
        <f t="shared" si="1"/>
        <v>DY41Q3</v>
      </c>
      <c r="H60" s="17" t="e">
        <f t="shared" si="2"/>
        <v>#N/A</v>
      </c>
      <c r="J60" s="19" t="str">
        <f>IF(COUNTA($F$2:F60)&lt;=$I$2,COUNTA($F$2:F60),"")</f>
        <v/>
      </c>
      <c r="K60" s="19"/>
      <c r="L60" s="19"/>
      <c r="O60" s="378"/>
      <c r="P60" s="378"/>
      <c r="Q60" s="378"/>
      <c r="R60" s="375"/>
      <c r="S60" s="375"/>
      <c r="T60" s="375"/>
      <c r="U60" s="375"/>
      <c r="V60" s="375"/>
      <c r="W60" s="23" t="s">
        <v>71</v>
      </c>
      <c r="X60" s="23" t="str">
        <f t="shared" ref="X60" si="23">IF(MOD(S55,4)=0, "DY" &amp; S55/4, "")</f>
        <v>DY2</v>
      </c>
      <c r="Y60" s="23" t="str">
        <f t="shared" si="20"/>
        <v>DY2</v>
      </c>
    </row>
    <row r="61" spans="1:25" ht="15" thickBot="1" x14ac:dyDescent="0.35">
      <c r="A61" s="20" t="s">
        <v>1427</v>
      </c>
      <c r="B61" s="20" t="s">
        <v>1428</v>
      </c>
      <c r="C61" s="20" t="s">
        <v>1429</v>
      </c>
      <c r="D61" s="20" t="s">
        <v>1430</v>
      </c>
      <c r="F61" s="17" t="str">
        <f t="shared" si="1"/>
        <v>DY41Q4</v>
      </c>
      <c r="H61" s="17" t="e">
        <f t="shared" si="2"/>
        <v>#N/A</v>
      </c>
      <c r="J61" s="19" t="str">
        <f>IF(COUNTA($F$2:F61)&lt;=$I$2,COUNTA($F$2:F61),"")</f>
        <v/>
      </c>
      <c r="K61" s="19"/>
      <c r="L61" s="19"/>
      <c r="O61" s="376">
        <f>EDATE(O55,3)</f>
        <v>45383</v>
      </c>
      <c r="P61" s="376">
        <f>IF(P55="","",(EDATE(P55,3)))</f>
        <v>45532</v>
      </c>
      <c r="Q61" s="376">
        <f>IF(Q55="","",(EDATE(Q55,3)))</f>
        <v>45532</v>
      </c>
      <c r="R61" s="373">
        <f>COUNT($O$7:O66)</f>
        <v>10</v>
      </c>
      <c r="S61" s="373">
        <f>R55+$L$4</f>
        <v>9</v>
      </c>
      <c r="T61" s="373">
        <f t="shared" ref="T61" si="24">R61+$L$4</f>
        <v>10</v>
      </c>
      <c r="U61" s="373">
        <f>IF(U55="",IF($X$5=O61,4,""),U55+1)</f>
        <v>7</v>
      </c>
      <c r="V61" s="373">
        <f>IF(R61&lt;=$I$2,1,0)</f>
        <v>1</v>
      </c>
      <c r="W61" s="23" t="s">
        <v>427</v>
      </c>
      <c r="X61" s="23" t="e">
        <f>IF(X55="",IF(X$3='DEMO reporting logic (NO EDIT)'!$O$13,'SUD SMI-SED reporting schedule'!B$16,""),VLOOKUP(X55,$A$1:$C$401,2,FALSE))</f>
        <v>#N/A</v>
      </c>
      <c r="Y61" s="23" t="e">
        <f t="shared" ref="Y61:Y66" si="25">IF($V$61=1,X61,"")</f>
        <v>#N/A</v>
      </c>
    </row>
    <row r="62" spans="1:25" ht="15" thickBot="1" x14ac:dyDescent="0.35">
      <c r="A62" s="20" t="s">
        <v>1429</v>
      </c>
      <c r="B62" s="20" t="s">
        <v>1430</v>
      </c>
      <c r="C62" s="20" t="s">
        <v>1431</v>
      </c>
      <c r="D62" s="20" t="s">
        <v>1432</v>
      </c>
      <c r="F62" s="17" t="str">
        <f t="shared" si="1"/>
        <v>DY42Q1</v>
      </c>
      <c r="H62" s="17" t="e">
        <f t="shared" si="2"/>
        <v>#N/A</v>
      </c>
      <c r="J62" s="19" t="str">
        <f>IF(COUNTA($F$2:F62)&lt;=$I$2,COUNTA($F$2:F62),"")</f>
        <v/>
      </c>
      <c r="K62" s="19"/>
      <c r="L62" s="19"/>
      <c r="O62" s="377"/>
      <c r="P62" s="377"/>
      <c r="Q62" s="377"/>
      <c r="R62" s="374"/>
      <c r="S62" s="374"/>
      <c r="T62" s="374"/>
      <c r="U62" s="374"/>
      <c r="V62" s="374"/>
      <c r="W62" s="23" t="s">
        <v>291</v>
      </c>
      <c r="X62" s="23" t="e">
        <f>IF(X56="",IF(X$3='DEMO reporting logic (NO EDIT)'!$O$13,'SUD SMI-SED reporting schedule'!B$16,""),VLOOKUP(X56,$A$1:$C$401,2,FALSE))</f>
        <v>#N/A</v>
      </c>
      <c r="Y62" s="23" t="e">
        <f t="shared" si="25"/>
        <v>#N/A</v>
      </c>
    </row>
    <row r="63" spans="1:25" ht="15" thickBot="1" x14ac:dyDescent="0.35">
      <c r="A63" s="20" t="s">
        <v>1431</v>
      </c>
      <c r="B63" s="20" t="s">
        <v>1432</v>
      </c>
      <c r="C63" s="20" t="s">
        <v>1433</v>
      </c>
      <c r="D63" s="20" t="s">
        <v>1434</v>
      </c>
      <c r="F63" s="17" t="str">
        <f t="shared" si="1"/>
        <v>DY42Q2</v>
      </c>
      <c r="H63" s="17" t="e">
        <f t="shared" si="2"/>
        <v>#N/A</v>
      </c>
      <c r="J63" s="19" t="str">
        <f>IF(COUNTA($F$2:F63)&lt;=$I$2,COUNTA($F$2:F63),"")</f>
        <v/>
      </c>
      <c r="K63" s="19"/>
      <c r="L63" s="19"/>
      <c r="O63" s="377"/>
      <c r="P63" s="377"/>
      <c r="Q63" s="377"/>
      <c r="R63" s="374"/>
      <c r="S63" s="374"/>
      <c r="T63" s="374"/>
      <c r="U63" s="374"/>
      <c r="V63" s="374"/>
      <c r="W63" s="23" t="s">
        <v>54</v>
      </c>
      <c r="X63" s="23" t="e">
        <f>IF(X57="",IF(X$4='DEMO reporting logic (NO EDIT)'!$O$13,'SUD SMI-SED reporting schedule'!B$16,""),VLOOKUP(X57,$A$1:$C$401,2,FALSE))</f>
        <v>#N/A</v>
      </c>
      <c r="Y63" s="23" t="e">
        <f t="shared" si="25"/>
        <v>#N/A</v>
      </c>
    </row>
    <row r="64" spans="1:25" ht="15" thickBot="1" x14ac:dyDescent="0.35">
      <c r="A64" s="20" t="s">
        <v>1433</v>
      </c>
      <c r="B64" s="20" t="s">
        <v>1434</v>
      </c>
      <c r="C64" s="20" t="s">
        <v>1435</v>
      </c>
      <c r="D64" s="20" t="s">
        <v>1436</v>
      </c>
      <c r="F64" s="17" t="str">
        <f t="shared" si="1"/>
        <v>DY42Q3</v>
      </c>
      <c r="H64" s="17" t="e">
        <f t="shared" si="2"/>
        <v>#N/A</v>
      </c>
      <c r="J64" s="19" t="str">
        <f>IF(COUNTA($F$2:F64)&lt;=$I$2,COUNTA($F$2:F64),"")</f>
        <v/>
      </c>
      <c r="K64" s="19"/>
      <c r="L64" s="19"/>
      <c r="O64" s="377"/>
      <c r="P64" s="377"/>
      <c r="Q64" s="377"/>
      <c r="R64" s="374"/>
      <c r="S64" s="374"/>
      <c r="T64" s="374"/>
      <c r="U64" s="374"/>
      <c r="V64" s="374"/>
      <c r="W64" s="23" t="s">
        <v>430</v>
      </c>
      <c r="X64" s="23" t="str">
        <f t="shared" ref="X64" si="26">IF(MOD(T61,4)=0, "AA" &amp; T61/4, "")</f>
        <v/>
      </c>
      <c r="Y64" s="23" t="str">
        <f t="shared" si="25"/>
        <v/>
      </c>
    </row>
    <row r="65" spans="1:25" ht="15" thickBot="1" x14ac:dyDescent="0.35">
      <c r="A65" s="20" t="s">
        <v>1435</v>
      </c>
      <c r="B65" s="20" t="s">
        <v>1436</v>
      </c>
      <c r="C65" s="20" t="s">
        <v>1437</v>
      </c>
      <c r="D65" s="20" t="s">
        <v>1438</v>
      </c>
      <c r="F65" s="17" t="str">
        <f t="shared" si="1"/>
        <v>DY42Q4</v>
      </c>
      <c r="H65" s="17" t="e">
        <f t="shared" si="2"/>
        <v>#N/A</v>
      </c>
      <c r="J65" s="19" t="str">
        <f>IF(COUNTA($F$2:F65)&lt;=$I$2,COUNTA($F$2:F65),"")</f>
        <v/>
      </c>
      <c r="K65" s="19"/>
      <c r="L65" s="19"/>
      <c r="O65" s="377"/>
      <c r="P65" s="377"/>
      <c r="Q65" s="377"/>
      <c r="R65" s="374"/>
      <c r="S65" s="374"/>
      <c r="T65" s="374"/>
      <c r="U65" s="374"/>
      <c r="V65" s="374"/>
      <c r="W65" s="23" t="s">
        <v>104</v>
      </c>
      <c r="X65" s="23" t="str">
        <f t="shared" ref="X65" si="27">IF(U61="","",IF(MOD(U61,4)=0, "CY" &amp; ($K$2-1+U61/4), ""))</f>
        <v/>
      </c>
      <c r="Y65" s="23" t="str">
        <f t="shared" si="25"/>
        <v/>
      </c>
    </row>
    <row r="66" spans="1:25" ht="15" thickBot="1" x14ac:dyDescent="0.35">
      <c r="A66" s="20" t="s">
        <v>1437</v>
      </c>
      <c r="B66" s="20" t="s">
        <v>1438</v>
      </c>
      <c r="C66" s="20" t="s">
        <v>1439</v>
      </c>
      <c r="D66" s="20" t="s">
        <v>1440</v>
      </c>
      <c r="F66" s="17" t="str">
        <f t="shared" si="1"/>
        <v>DY43Q1</v>
      </c>
      <c r="H66" s="17" t="e">
        <f t="shared" si="2"/>
        <v>#N/A</v>
      </c>
      <c r="J66" s="19" t="str">
        <f>IF(COUNTA($F$2:F66)&lt;=$I$2,COUNTA($F$2:F66),"")</f>
        <v/>
      </c>
      <c r="K66" s="19"/>
      <c r="L66" s="19"/>
      <c r="O66" s="378"/>
      <c r="P66" s="378"/>
      <c r="Q66" s="378"/>
      <c r="R66" s="375"/>
      <c r="S66" s="375"/>
      <c r="T66" s="375"/>
      <c r="U66" s="375"/>
      <c r="V66" s="375"/>
      <c r="W66" s="23" t="s">
        <v>71</v>
      </c>
      <c r="X66" s="23" t="str">
        <f t="shared" ref="X66" si="28">IF(MOD(S61,4)=0, "DY" &amp; S61/4, "")</f>
        <v/>
      </c>
      <c r="Y66" s="23" t="str">
        <f t="shared" si="25"/>
        <v/>
      </c>
    </row>
    <row r="67" spans="1:25" ht="30.75" customHeight="1" thickBot="1" x14ac:dyDescent="0.35">
      <c r="A67" s="20" t="s">
        <v>1439</v>
      </c>
      <c r="B67" s="20" t="s">
        <v>1440</v>
      </c>
      <c r="C67" s="20" t="s">
        <v>1441</v>
      </c>
      <c r="D67" s="20" t="s">
        <v>1442</v>
      </c>
      <c r="F67" s="17" t="str">
        <f t="shared" si="1"/>
        <v>DY43Q2</v>
      </c>
      <c r="H67" s="17" t="e">
        <f t="shared" si="2"/>
        <v>#N/A</v>
      </c>
      <c r="J67" s="19" t="str">
        <f>IF(COUNTA($F$2:F67)&lt;=$I$2,COUNTA($F$2:F67),"")</f>
        <v/>
      </c>
      <c r="K67" s="19"/>
      <c r="L67" s="19"/>
      <c r="O67" s="376">
        <f>EDATE(O61,3)</f>
        <v>45474</v>
      </c>
      <c r="P67" s="376">
        <f>IF(P61="","",(EDATE(P61,3)))</f>
        <v>45624</v>
      </c>
      <c r="Q67" s="376">
        <f>IF(Q61="","",(EDATE(Q61,3)))</f>
        <v>45624</v>
      </c>
      <c r="R67" s="373">
        <f>COUNT($O$7:O72)</f>
        <v>11</v>
      </c>
      <c r="S67" s="373">
        <f>R61+$L$4</f>
        <v>10</v>
      </c>
      <c r="T67" s="373">
        <f t="shared" ref="T67" si="29">R67+$L$4</f>
        <v>11</v>
      </c>
      <c r="U67" s="373">
        <f>IF(U61="",IF($X$5=O67,4,""),U61+1)</f>
        <v>8</v>
      </c>
      <c r="V67" s="373">
        <f>IF(R67&lt;=$I$2,1,0)</f>
        <v>1</v>
      </c>
      <c r="W67" s="23" t="s">
        <v>427</v>
      </c>
      <c r="X67" s="23" t="e">
        <f>IF(X61="",IF(X$3='DEMO reporting logic (NO EDIT)'!$O$13,'SUD SMI-SED reporting schedule'!B$16,""),VLOOKUP(X61,$A$1:$C$401,2,FALSE))</f>
        <v>#N/A</v>
      </c>
      <c r="Y67" s="23" t="e">
        <f t="shared" ref="Y67:Y72" si="30">IF($V$67=1,X67,"")</f>
        <v>#N/A</v>
      </c>
    </row>
    <row r="68" spans="1:25" ht="15" thickBot="1" x14ac:dyDescent="0.35">
      <c r="A68" s="20" t="s">
        <v>1441</v>
      </c>
      <c r="B68" s="20" t="s">
        <v>1442</v>
      </c>
      <c r="C68" s="20" t="s">
        <v>1443</v>
      </c>
      <c r="D68" s="20" t="s">
        <v>1444</v>
      </c>
      <c r="F68" s="17" t="str">
        <f t="shared" ref="F68:F90" si="31">IF(F67="","",VLOOKUP(F67,$B$1:$D$401,3,FALSE))</f>
        <v>DY43Q3</v>
      </c>
      <c r="H68" s="17" t="e">
        <f t="shared" ref="H68:H90" si="32">IF(H67="","",VLOOKUP(H67,$A$1:$C$401,3,FALSE))</f>
        <v>#N/A</v>
      </c>
      <c r="J68" s="19" t="str">
        <f>IF(COUNTA($F$2:F68)&lt;=$I$2,COUNTA($F$2:F68),"")</f>
        <v/>
      </c>
      <c r="K68" s="19"/>
      <c r="L68" s="19"/>
      <c r="O68" s="377"/>
      <c r="P68" s="377"/>
      <c r="Q68" s="377"/>
      <c r="R68" s="374"/>
      <c r="S68" s="374"/>
      <c r="T68" s="374"/>
      <c r="U68" s="374"/>
      <c r="V68" s="374"/>
      <c r="W68" s="23" t="s">
        <v>291</v>
      </c>
      <c r="X68" s="23" t="e">
        <f>IF(X62="",IF(X$3='DEMO reporting logic (NO EDIT)'!$O$13,'SUD SMI-SED reporting schedule'!B$16,""),VLOOKUP(X62,$A$1:$C$401,2,FALSE))</f>
        <v>#N/A</v>
      </c>
      <c r="Y68" s="23" t="e">
        <f t="shared" si="30"/>
        <v>#N/A</v>
      </c>
    </row>
    <row r="69" spans="1:25" ht="15" thickBot="1" x14ac:dyDescent="0.35">
      <c r="A69" s="20" t="s">
        <v>1443</v>
      </c>
      <c r="B69" s="20" t="s">
        <v>1444</v>
      </c>
      <c r="C69" s="20" t="s">
        <v>1445</v>
      </c>
      <c r="D69" s="20" t="s">
        <v>1446</v>
      </c>
      <c r="F69" s="17" t="str">
        <f t="shared" si="31"/>
        <v>DY43Q4</v>
      </c>
      <c r="H69" s="17" t="e">
        <f t="shared" si="32"/>
        <v>#N/A</v>
      </c>
      <c r="J69" s="19" t="str">
        <f>IF(COUNTA($F$2:F69)&lt;=$I$2,COUNTA($F$2:F69),"")</f>
        <v/>
      </c>
      <c r="K69" s="19"/>
      <c r="L69" s="19"/>
      <c r="O69" s="377"/>
      <c r="P69" s="377"/>
      <c r="Q69" s="377"/>
      <c r="R69" s="374"/>
      <c r="S69" s="374"/>
      <c r="T69" s="374"/>
      <c r="U69" s="374"/>
      <c r="V69" s="374"/>
      <c r="W69" s="23" t="s">
        <v>54</v>
      </c>
      <c r="X69" s="23" t="e">
        <f>IF(X63="",IF(X$4='DEMO reporting logic (NO EDIT)'!$O$13,'SUD SMI-SED reporting schedule'!B$16,""),VLOOKUP(X63,$A$1:$C$401,2,FALSE))</f>
        <v>#N/A</v>
      </c>
      <c r="Y69" s="23" t="e">
        <f t="shared" si="30"/>
        <v>#N/A</v>
      </c>
    </row>
    <row r="70" spans="1:25" ht="15" thickBot="1" x14ac:dyDescent="0.35">
      <c r="A70" s="20" t="s">
        <v>1445</v>
      </c>
      <c r="B70" s="20" t="s">
        <v>1446</v>
      </c>
      <c r="C70" s="20" t="s">
        <v>1447</v>
      </c>
      <c r="D70" s="20" t="s">
        <v>1448</v>
      </c>
      <c r="F70" s="17" t="str">
        <f t="shared" si="31"/>
        <v>DY44Q1</v>
      </c>
      <c r="H70" s="17" t="e">
        <f t="shared" si="32"/>
        <v>#N/A</v>
      </c>
      <c r="J70" s="19" t="str">
        <f>IF(COUNTA($F$2:F70)&lt;=$I$2,COUNTA($F$2:F70),"")</f>
        <v/>
      </c>
      <c r="K70" s="19"/>
      <c r="L70" s="19"/>
      <c r="O70" s="377"/>
      <c r="P70" s="377"/>
      <c r="Q70" s="377"/>
      <c r="R70" s="374"/>
      <c r="S70" s="374"/>
      <c r="T70" s="374"/>
      <c r="U70" s="374"/>
      <c r="V70" s="374"/>
      <c r="W70" s="23" t="s">
        <v>430</v>
      </c>
      <c r="X70" s="23" t="str">
        <f t="shared" ref="X70" si="33">IF(MOD(T67,4)=0, "AA" &amp; T67/4, "")</f>
        <v/>
      </c>
      <c r="Y70" s="23" t="str">
        <f t="shared" si="30"/>
        <v/>
      </c>
    </row>
    <row r="71" spans="1:25" ht="15" thickBot="1" x14ac:dyDescent="0.35">
      <c r="A71" s="20" t="s">
        <v>1447</v>
      </c>
      <c r="B71" s="20" t="s">
        <v>1448</v>
      </c>
      <c r="C71" s="20" t="s">
        <v>1449</v>
      </c>
      <c r="D71" s="20" t="s">
        <v>1450</v>
      </c>
      <c r="F71" s="17" t="str">
        <f t="shared" si="31"/>
        <v>DY44Q2</v>
      </c>
      <c r="H71" s="17" t="e">
        <f t="shared" si="32"/>
        <v>#N/A</v>
      </c>
      <c r="J71" s="19" t="str">
        <f>IF(COUNTA($F$2:F71)&lt;=$I$2,COUNTA($F$2:F71),"")</f>
        <v/>
      </c>
      <c r="K71" s="19"/>
      <c r="L71" s="19"/>
      <c r="O71" s="377"/>
      <c r="P71" s="377"/>
      <c r="Q71" s="377"/>
      <c r="R71" s="374"/>
      <c r="S71" s="374"/>
      <c r="T71" s="374"/>
      <c r="U71" s="374"/>
      <c r="V71" s="374"/>
      <c r="W71" s="23" t="s">
        <v>104</v>
      </c>
      <c r="X71" s="23" t="str">
        <f t="shared" ref="X71" si="34">IF(U67="","",IF(MOD(U67,4)=0, "CY" &amp; ($K$2-1+U67/4), ""))</f>
        <v>CY2023</v>
      </c>
      <c r="Y71" s="23" t="str">
        <f t="shared" si="30"/>
        <v>CY2023</v>
      </c>
    </row>
    <row r="72" spans="1:25" ht="15" thickBot="1" x14ac:dyDescent="0.35">
      <c r="A72" s="20" t="s">
        <v>1449</v>
      </c>
      <c r="B72" s="20" t="s">
        <v>1450</v>
      </c>
      <c r="C72" s="20" t="s">
        <v>1451</v>
      </c>
      <c r="D72" s="20" t="s">
        <v>1452</v>
      </c>
      <c r="F72" s="17" t="str">
        <f t="shared" si="31"/>
        <v>DY44Q3</v>
      </c>
      <c r="H72" s="17" t="e">
        <f t="shared" si="32"/>
        <v>#N/A</v>
      </c>
      <c r="J72" s="19" t="str">
        <f>IF(COUNTA($F$2:F72)&lt;=$I$2,COUNTA($F$2:F72),"")</f>
        <v/>
      </c>
      <c r="K72" s="19"/>
      <c r="L72" s="19"/>
      <c r="O72" s="378"/>
      <c r="P72" s="378"/>
      <c r="Q72" s="378"/>
      <c r="R72" s="375"/>
      <c r="S72" s="375"/>
      <c r="T72" s="375"/>
      <c r="U72" s="375"/>
      <c r="V72" s="375"/>
      <c r="W72" s="23" t="s">
        <v>71</v>
      </c>
      <c r="X72" s="23" t="str">
        <f t="shared" ref="X72" si="35">IF(MOD(S67,4)=0, "DY" &amp; S67/4, "")</f>
        <v/>
      </c>
      <c r="Y72" s="23" t="str">
        <f t="shared" si="30"/>
        <v/>
      </c>
    </row>
    <row r="73" spans="1:25" ht="30.75" customHeight="1" thickBot="1" x14ac:dyDescent="0.35">
      <c r="A73" s="20" t="s">
        <v>1451</v>
      </c>
      <c r="B73" s="20" t="s">
        <v>1452</v>
      </c>
      <c r="C73" s="20" t="s">
        <v>1453</v>
      </c>
      <c r="D73" s="20" t="s">
        <v>1454</v>
      </c>
      <c r="F73" s="17" t="str">
        <f t="shared" si="31"/>
        <v>DY44Q4</v>
      </c>
      <c r="H73" s="17" t="e">
        <f t="shared" si="32"/>
        <v>#N/A</v>
      </c>
      <c r="J73" s="19" t="str">
        <f>IF(COUNTA($F$2:F73)&lt;=$I$2,COUNTA($F$2:F73),"")</f>
        <v/>
      </c>
      <c r="K73" s="19"/>
      <c r="L73" s="19"/>
      <c r="O73" s="376">
        <f>EDATE(O67,3)</f>
        <v>45566</v>
      </c>
      <c r="P73" s="376">
        <f>IF(P67="","",(EDATE(P67,3)))</f>
        <v>45716</v>
      </c>
      <c r="Q73" s="376">
        <f>IF(Q67="","",(EDATE(Q67,3)))</f>
        <v>45716</v>
      </c>
      <c r="R73" s="373">
        <f>COUNT($O$7:O78)</f>
        <v>12</v>
      </c>
      <c r="S73" s="373">
        <f>R67+$L$4</f>
        <v>11</v>
      </c>
      <c r="T73" s="373">
        <f t="shared" ref="T73" si="36">R73+$L$4</f>
        <v>12</v>
      </c>
      <c r="U73" s="373">
        <f>IF(U67="",IF($X$5=O73,4,""),U67+1)</f>
        <v>9</v>
      </c>
      <c r="V73" s="373">
        <f>IF(R73&lt;=$I$2,1,0)</f>
        <v>1</v>
      </c>
      <c r="W73" s="23" t="s">
        <v>427</v>
      </c>
      <c r="X73" s="23" t="e">
        <f>IF(X67="",IF(X$3='DEMO reporting logic (NO EDIT)'!$O$13,'SUD SMI-SED reporting schedule'!B$16,""),VLOOKUP(X67,$A$1:$C$401,2,FALSE))</f>
        <v>#N/A</v>
      </c>
      <c r="Y73" s="23" t="e">
        <f t="shared" ref="Y73:Y78" si="37">IF($V$73=1,X73,"")</f>
        <v>#N/A</v>
      </c>
    </row>
    <row r="74" spans="1:25" ht="15" thickBot="1" x14ac:dyDescent="0.35">
      <c r="A74" s="20" t="s">
        <v>1453</v>
      </c>
      <c r="B74" s="20" t="s">
        <v>1454</v>
      </c>
      <c r="C74" s="20" t="s">
        <v>1455</v>
      </c>
      <c r="D74" s="20" t="s">
        <v>1456</v>
      </c>
      <c r="F74" s="17" t="str">
        <f t="shared" si="31"/>
        <v>DY45Q1</v>
      </c>
      <c r="H74" s="17" t="e">
        <f t="shared" si="32"/>
        <v>#N/A</v>
      </c>
      <c r="J74" s="19" t="str">
        <f>IF(COUNTA($F$2:F74)&lt;=$I$2,COUNTA($F$2:F74),"")</f>
        <v/>
      </c>
      <c r="K74" s="19"/>
      <c r="L74" s="19"/>
      <c r="O74" s="377"/>
      <c r="P74" s="377"/>
      <c r="Q74" s="377"/>
      <c r="R74" s="374"/>
      <c r="S74" s="374"/>
      <c r="T74" s="374"/>
      <c r="U74" s="374"/>
      <c r="V74" s="374"/>
      <c r="W74" s="23" t="s">
        <v>291</v>
      </c>
      <c r="X74" s="23" t="e">
        <f>IF(X68="",IF(X$3='DEMO reporting logic (NO EDIT)'!$O$13,'SUD SMI-SED reporting schedule'!B$16,""),VLOOKUP(X68,$A$1:$C$401,2,FALSE))</f>
        <v>#N/A</v>
      </c>
      <c r="Y74" s="23" t="e">
        <f t="shared" si="37"/>
        <v>#N/A</v>
      </c>
    </row>
    <row r="75" spans="1:25" ht="15" thickBot="1" x14ac:dyDescent="0.35">
      <c r="A75" s="20" t="s">
        <v>1455</v>
      </c>
      <c r="B75" s="20" t="s">
        <v>1456</v>
      </c>
      <c r="C75" s="20" t="s">
        <v>1457</v>
      </c>
      <c r="D75" s="20" t="s">
        <v>1458</v>
      </c>
      <c r="F75" s="17" t="str">
        <f t="shared" si="31"/>
        <v>DY45Q2</v>
      </c>
      <c r="H75" s="17" t="e">
        <f t="shared" si="32"/>
        <v>#N/A</v>
      </c>
      <c r="J75" s="19" t="str">
        <f>IF(COUNTA($F$2:F75)&lt;=$I$2,COUNTA($F$2:F75),"")</f>
        <v/>
      </c>
      <c r="K75" s="19"/>
      <c r="L75" s="19"/>
      <c r="O75" s="377"/>
      <c r="P75" s="377"/>
      <c r="Q75" s="377"/>
      <c r="R75" s="374"/>
      <c r="S75" s="374"/>
      <c r="T75" s="374"/>
      <c r="U75" s="374"/>
      <c r="V75" s="374"/>
      <c r="W75" s="23" t="s">
        <v>54</v>
      </c>
      <c r="X75" s="23" t="e">
        <f>IF(X69="",IF(X$4='DEMO reporting logic (NO EDIT)'!$O$13,'SUD SMI-SED reporting schedule'!B$16,""),VLOOKUP(X69,$A$1:$C$401,2,FALSE))</f>
        <v>#N/A</v>
      </c>
      <c r="Y75" s="23" t="e">
        <f t="shared" si="37"/>
        <v>#N/A</v>
      </c>
    </row>
    <row r="76" spans="1:25" ht="15" thickBot="1" x14ac:dyDescent="0.35">
      <c r="A76" s="20" t="s">
        <v>1457</v>
      </c>
      <c r="B76" s="20" t="s">
        <v>1458</v>
      </c>
      <c r="C76" s="20" t="s">
        <v>1459</v>
      </c>
      <c r="D76" s="20" t="s">
        <v>1460</v>
      </c>
      <c r="F76" s="17" t="str">
        <f t="shared" si="31"/>
        <v>DY45Q3</v>
      </c>
      <c r="H76" s="17" t="e">
        <f t="shared" si="32"/>
        <v>#N/A</v>
      </c>
      <c r="J76" s="19" t="str">
        <f>IF(COUNTA($F$2:F76)&lt;=$I$2,COUNTA($F$2:F76),"")</f>
        <v/>
      </c>
      <c r="K76" s="19"/>
      <c r="L76" s="19"/>
      <c r="O76" s="377"/>
      <c r="P76" s="377"/>
      <c r="Q76" s="377"/>
      <c r="R76" s="374"/>
      <c r="S76" s="374"/>
      <c r="T76" s="374"/>
      <c r="U76" s="374"/>
      <c r="V76" s="374"/>
      <c r="W76" s="23" t="s">
        <v>430</v>
      </c>
      <c r="X76" s="23" t="str">
        <f t="shared" ref="X76" si="38">IF(MOD(T73,4)=0, "AA" &amp; T73/4, "")</f>
        <v>AA3</v>
      </c>
      <c r="Y76" s="23" t="str">
        <f t="shared" si="37"/>
        <v>AA3</v>
      </c>
    </row>
    <row r="77" spans="1:25" ht="15" thickBot="1" x14ac:dyDescent="0.35">
      <c r="A77" s="20" t="s">
        <v>1459</v>
      </c>
      <c r="B77" s="20" t="s">
        <v>1460</v>
      </c>
      <c r="C77" s="20" t="s">
        <v>1461</v>
      </c>
      <c r="D77" s="20" t="s">
        <v>1462</v>
      </c>
      <c r="F77" s="17" t="str">
        <f t="shared" si="31"/>
        <v>DY45Q4</v>
      </c>
      <c r="H77" s="17" t="e">
        <f t="shared" si="32"/>
        <v>#N/A</v>
      </c>
      <c r="J77" s="19" t="str">
        <f>IF(COUNTA($F$2:F77)&lt;=$I$2,COUNTA($F$2:F77),"")</f>
        <v/>
      </c>
      <c r="K77" s="19"/>
      <c r="L77" s="19"/>
      <c r="O77" s="377"/>
      <c r="P77" s="377"/>
      <c r="Q77" s="377"/>
      <c r="R77" s="374"/>
      <c r="S77" s="374"/>
      <c r="T77" s="374"/>
      <c r="U77" s="374"/>
      <c r="V77" s="374"/>
      <c r="W77" s="23" t="s">
        <v>104</v>
      </c>
      <c r="X77" s="23" t="str">
        <f t="shared" ref="X77" si="39">IF(U73="","",IF(MOD(U73,4)=0, "CY" &amp; ($K$2-1+U73/4), ""))</f>
        <v/>
      </c>
      <c r="Y77" s="23" t="str">
        <f t="shared" si="37"/>
        <v/>
      </c>
    </row>
    <row r="78" spans="1:25" ht="15" thickBot="1" x14ac:dyDescent="0.35">
      <c r="A78" s="20" t="s">
        <v>1461</v>
      </c>
      <c r="B78" s="20" t="s">
        <v>1462</v>
      </c>
      <c r="C78" s="20" t="s">
        <v>1463</v>
      </c>
      <c r="D78" s="20" t="s">
        <v>1464</v>
      </c>
      <c r="F78" s="17" t="str">
        <f t="shared" si="31"/>
        <v>DY46Q1</v>
      </c>
      <c r="H78" s="17" t="e">
        <f t="shared" si="32"/>
        <v>#N/A</v>
      </c>
      <c r="J78" s="19" t="str">
        <f>IF(COUNTA($F$2:F78)&lt;=$I$2,COUNTA($F$2:F78),"")</f>
        <v/>
      </c>
      <c r="K78" s="19"/>
      <c r="L78" s="19"/>
      <c r="O78" s="378"/>
      <c r="P78" s="378"/>
      <c r="Q78" s="378"/>
      <c r="R78" s="375"/>
      <c r="S78" s="375"/>
      <c r="T78" s="375"/>
      <c r="U78" s="375"/>
      <c r="V78" s="375"/>
      <c r="W78" s="23" t="s">
        <v>71</v>
      </c>
      <c r="X78" s="23" t="str">
        <f t="shared" ref="X78" si="40">IF(MOD(S73,4)=0, "DY" &amp; S73/4, "")</f>
        <v/>
      </c>
      <c r="Y78" s="23" t="str">
        <f t="shared" si="37"/>
        <v/>
      </c>
    </row>
    <row r="79" spans="1:25" ht="30.75" customHeight="1" thickBot="1" x14ac:dyDescent="0.35">
      <c r="A79" s="20" t="s">
        <v>1463</v>
      </c>
      <c r="B79" s="20" t="s">
        <v>1464</v>
      </c>
      <c r="C79" s="20" t="s">
        <v>1465</v>
      </c>
      <c r="D79" s="20" t="s">
        <v>1466</v>
      </c>
      <c r="F79" s="17" t="str">
        <f t="shared" si="31"/>
        <v>DY46Q2</v>
      </c>
      <c r="H79" s="17" t="e">
        <f t="shared" si="32"/>
        <v>#N/A</v>
      </c>
      <c r="J79" s="19" t="str">
        <f>IF(COUNTA($F$2:F79)&lt;=$I$2,COUNTA($F$2:F79),"")</f>
        <v/>
      </c>
      <c r="K79" s="19"/>
      <c r="L79" s="19"/>
      <c r="O79" s="370">
        <f>EDATE(O73,3)</f>
        <v>45658</v>
      </c>
      <c r="P79" s="370">
        <f>IF(P73="","",(EDATE(P73,3)))</f>
        <v>45805</v>
      </c>
      <c r="Q79" s="370">
        <f>IF(Q73="","",(EDATE(Q73,3)))</f>
        <v>45805</v>
      </c>
      <c r="R79" s="367">
        <f>COUNT($O$7:O84)</f>
        <v>13</v>
      </c>
      <c r="S79" s="367">
        <f>R73+$L$4</f>
        <v>12</v>
      </c>
      <c r="T79" s="367">
        <f t="shared" ref="T79" si="41">R79+$L$4</f>
        <v>13</v>
      </c>
      <c r="U79" s="367">
        <f>IF(U73="",IF($X$5=O79,4,""),U73+1)</f>
        <v>10</v>
      </c>
      <c r="V79" s="367">
        <f>IF(R79&lt;=$I$2,1,0)</f>
        <v>1</v>
      </c>
      <c r="W79" s="27" t="s">
        <v>427</v>
      </c>
      <c r="X79" s="27" t="e">
        <f>IF(X73="",IF(X$3='DEMO reporting logic (NO EDIT)'!$O$13,'SUD SMI-SED reporting schedule'!B$16,""),VLOOKUP(X73,$A$1:$C$401,2,FALSE))</f>
        <v>#N/A</v>
      </c>
      <c r="Y79" s="27" t="e">
        <f t="shared" ref="Y79:Y84" si="42">IF($V$79=1,X79,"")</f>
        <v>#N/A</v>
      </c>
    </row>
    <row r="80" spans="1:25" ht="15" thickBot="1" x14ac:dyDescent="0.35">
      <c r="A80" s="20" t="s">
        <v>1465</v>
      </c>
      <c r="B80" s="20" t="s">
        <v>1466</v>
      </c>
      <c r="C80" s="20" t="s">
        <v>1467</v>
      </c>
      <c r="D80" s="20" t="s">
        <v>1468</v>
      </c>
      <c r="F80" s="17" t="str">
        <f t="shared" si="31"/>
        <v>DY46Q3</v>
      </c>
      <c r="H80" s="17" t="e">
        <f t="shared" si="32"/>
        <v>#N/A</v>
      </c>
      <c r="J80" s="19" t="str">
        <f>IF(COUNTA($F$2:F80)&lt;=$I$2,COUNTA($F$2:F80),"")</f>
        <v/>
      </c>
      <c r="K80" s="19"/>
      <c r="L80" s="19"/>
      <c r="O80" s="371"/>
      <c r="P80" s="371"/>
      <c r="Q80" s="371"/>
      <c r="R80" s="368"/>
      <c r="S80" s="368"/>
      <c r="T80" s="368"/>
      <c r="U80" s="368"/>
      <c r="V80" s="368"/>
      <c r="W80" s="27" t="s">
        <v>291</v>
      </c>
      <c r="X80" s="27" t="e">
        <f>IF(X74="",IF(X$3='DEMO reporting logic (NO EDIT)'!$O$13,'SUD SMI-SED reporting schedule'!B$16,""),VLOOKUP(X74,$A$1:$C$401,2,FALSE))</f>
        <v>#N/A</v>
      </c>
      <c r="Y80" s="27" t="e">
        <f t="shared" si="42"/>
        <v>#N/A</v>
      </c>
    </row>
    <row r="81" spans="1:25" ht="15" thickBot="1" x14ac:dyDescent="0.35">
      <c r="A81" s="20" t="s">
        <v>1467</v>
      </c>
      <c r="B81" s="20" t="s">
        <v>1468</v>
      </c>
      <c r="C81" s="20" t="s">
        <v>1469</v>
      </c>
      <c r="D81" s="20" t="s">
        <v>1470</v>
      </c>
      <c r="F81" s="17" t="str">
        <f t="shared" si="31"/>
        <v>DY46Q4</v>
      </c>
      <c r="H81" s="17" t="e">
        <f t="shared" si="32"/>
        <v>#N/A</v>
      </c>
      <c r="J81" s="19" t="str">
        <f>IF(COUNTA($F$2:F81)&lt;=$I$2,COUNTA($F$2:F81),"")</f>
        <v/>
      </c>
      <c r="K81" s="19"/>
      <c r="L81" s="19"/>
      <c r="O81" s="371"/>
      <c r="P81" s="371"/>
      <c r="Q81" s="371"/>
      <c r="R81" s="368"/>
      <c r="S81" s="368"/>
      <c r="T81" s="368"/>
      <c r="U81" s="368"/>
      <c r="V81" s="368"/>
      <c r="W81" s="27" t="s">
        <v>54</v>
      </c>
      <c r="X81" s="27" t="e">
        <f>IF(X75="",IF(X$4='DEMO reporting logic (NO EDIT)'!$O$13,'SUD SMI-SED reporting schedule'!B$16,""),VLOOKUP(X75,$A$1:$C$401,2,FALSE))</f>
        <v>#N/A</v>
      </c>
      <c r="Y81" s="27" t="e">
        <f t="shared" si="42"/>
        <v>#N/A</v>
      </c>
    </row>
    <row r="82" spans="1:25" ht="15" thickBot="1" x14ac:dyDescent="0.35">
      <c r="A82" s="20" t="s">
        <v>1469</v>
      </c>
      <c r="B82" s="20" t="s">
        <v>1470</v>
      </c>
      <c r="C82" s="20" t="s">
        <v>1471</v>
      </c>
      <c r="D82" s="20" t="s">
        <v>1472</v>
      </c>
      <c r="F82" s="17" t="str">
        <f t="shared" si="31"/>
        <v>DY47Q1</v>
      </c>
      <c r="H82" s="17" t="e">
        <f t="shared" si="32"/>
        <v>#N/A</v>
      </c>
      <c r="J82" s="19" t="str">
        <f>IF(COUNTA($F$2:F82)&lt;=$I$2,COUNTA($F$2:F82),"")</f>
        <v/>
      </c>
      <c r="K82" s="19"/>
      <c r="L82" s="19"/>
      <c r="O82" s="371"/>
      <c r="P82" s="371"/>
      <c r="Q82" s="371"/>
      <c r="R82" s="368"/>
      <c r="S82" s="368"/>
      <c r="T82" s="368"/>
      <c r="U82" s="368"/>
      <c r="V82" s="368"/>
      <c r="W82" s="27" t="s">
        <v>430</v>
      </c>
      <c r="X82" s="27" t="str">
        <f t="shared" ref="X82" si="43">IF(MOD(T79,4)=0, "AA" &amp; T79/4, "")</f>
        <v/>
      </c>
      <c r="Y82" s="27" t="str">
        <f t="shared" si="42"/>
        <v/>
      </c>
    </row>
    <row r="83" spans="1:25" ht="15" thickBot="1" x14ac:dyDescent="0.35">
      <c r="A83" s="20" t="s">
        <v>1471</v>
      </c>
      <c r="B83" s="20" t="s">
        <v>1472</v>
      </c>
      <c r="C83" s="20" t="s">
        <v>1473</v>
      </c>
      <c r="D83" s="20" t="s">
        <v>1474</v>
      </c>
      <c r="F83" s="17" t="str">
        <f t="shared" si="31"/>
        <v>DY47Q2</v>
      </c>
      <c r="H83" s="17" t="e">
        <f t="shared" si="32"/>
        <v>#N/A</v>
      </c>
      <c r="J83" s="19" t="str">
        <f>IF(COUNTA($F$2:F83)&lt;=$I$2,COUNTA($F$2:F83),"")</f>
        <v/>
      </c>
      <c r="K83" s="19"/>
      <c r="L83" s="19"/>
      <c r="O83" s="371"/>
      <c r="P83" s="371"/>
      <c r="Q83" s="371"/>
      <c r="R83" s="368"/>
      <c r="S83" s="368"/>
      <c r="T83" s="368"/>
      <c r="U83" s="368"/>
      <c r="V83" s="368"/>
      <c r="W83" s="27" t="s">
        <v>104</v>
      </c>
      <c r="X83" s="27" t="str">
        <f t="shared" ref="X83" si="44">IF(U79="","",IF(MOD(U79,4)=0, "CY" &amp; ($K$2-1+U79/4), ""))</f>
        <v/>
      </c>
      <c r="Y83" s="27" t="str">
        <f t="shared" si="42"/>
        <v/>
      </c>
    </row>
    <row r="84" spans="1:25" ht="15" thickBot="1" x14ac:dyDescent="0.35">
      <c r="A84" s="20" t="s">
        <v>1473</v>
      </c>
      <c r="B84" s="20" t="s">
        <v>1474</v>
      </c>
      <c r="C84" s="20" t="s">
        <v>1475</v>
      </c>
      <c r="D84" s="20" t="s">
        <v>1476</v>
      </c>
      <c r="F84" s="17" t="str">
        <f t="shared" si="31"/>
        <v>DY47Q3</v>
      </c>
      <c r="H84" s="17" t="e">
        <f t="shared" si="32"/>
        <v>#N/A</v>
      </c>
      <c r="J84" s="19" t="str">
        <f>IF(COUNTA($F$2:F84)&lt;=$I$2,COUNTA($F$2:F84),"")</f>
        <v/>
      </c>
      <c r="K84" s="19"/>
      <c r="L84" s="19"/>
      <c r="O84" s="372"/>
      <c r="P84" s="372"/>
      <c r="Q84" s="372"/>
      <c r="R84" s="369"/>
      <c r="S84" s="369"/>
      <c r="T84" s="369"/>
      <c r="U84" s="369"/>
      <c r="V84" s="369"/>
      <c r="W84" s="27" t="s">
        <v>71</v>
      </c>
      <c r="X84" s="27" t="str">
        <f t="shared" ref="X84" si="45">IF(MOD(S79,4)=0, "DY" &amp; S79/4, "")</f>
        <v>DY3</v>
      </c>
      <c r="Y84" s="27" t="str">
        <f t="shared" si="42"/>
        <v>DY3</v>
      </c>
    </row>
    <row r="85" spans="1:25" ht="15" thickBot="1" x14ac:dyDescent="0.35">
      <c r="A85" s="20" t="s">
        <v>1475</v>
      </c>
      <c r="B85" s="20" t="s">
        <v>1476</v>
      </c>
      <c r="C85" s="20" t="s">
        <v>1477</v>
      </c>
      <c r="D85" s="20" t="s">
        <v>1478</v>
      </c>
      <c r="F85" s="17" t="str">
        <f t="shared" si="31"/>
        <v>DY47Q4</v>
      </c>
      <c r="H85" s="17" t="e">
        <f t="shared" si="32"/>
        <v>#N/A</v>
      </c>
      <c r="J85" s="19" t="str">
        <f>IF(COUNTA($F$2:F85)&lt;=$I$2,COUNTA($F$2:F85),"")</f>
        <v/>
      </c>
      <c r="K85" s="19"/>
      <c r="L85" s="19"/>
      <c r="O85" s="370">
        <f>EDATE(O79,3)</f>
        <v>45748</v>
      </c>
      <c r="P85" s="370">
        <f>IF(P79="","",(EDATE(P79,3)))</f>
        <v>45897</v>
      </c>
      <c r="Q85" s="370">
        <f>IF(Q79="","",(EDATE(Q79,3)))</f>
        <v>45897</v>
      </c>
      <c r="R85" s="367">
        <f>COUNT($O$7:O90)</f>
        <v>14</v>
      </c>
      <c r="S85" s="367">
        <f>R79+$L$4</f>
        <v>13</v>
      </c>
      <c r="T85" s="367">
        <f t="shared" ref="T85" si="46">R85+$L$4</f>
        <v>14</v>
      </c>
      <c r="U85" s="367">
        <f>IF(U79="",IF($X$5=O85,4,""),U79+1)</f>
        <v>11</v>
      </c>
      <c r="V85" s="367">
        <f>IF(R85&lt;=$I$2,1,0)</f>
        <v>1</v>
      </c>
      <c r="W85" s="27" t="s">
        <v>427</v>
      </c>
      <c r="X85" s="27" t="e">
        <f>IF(X79="",IF(X$3='DEMO reporting logic (NO EDIT)'!$O$13,'SUD SMI-SED reporting schedule'!B$16,""),VLOOKUP(X79,$A$1:$C$401,2,FALSE))</f>
        <v>#N/A</v>
      </c>
      <c r="Y85" s="27" t="e">
        <f t="shared" ref="Y85:Y90" si="47">IF($V$85=1,X85,"")</f>
        <v>#N/A</v>
      </c>
    </row>
    <row r="86" spans="1:25" ht="15" thickBot="1" x14ac:dyDescent="0.35">
      <c r="A86" s="20" t="s">
        <v>1477</v>
      </c>
      <c r="B86" s="20" t="s">
        <v>1478</v>
      </c>
      <c r="C86" s="20" t="s">
        <v>1479</v>
      </c>
      <c r="D86" s="20" t="s">
        <v>1480</v>
      </c>
      <c r="F86" s="17" t="str">
        <f t="shared" si="31"/>
        <v>DY48Q1</v>
      </c>
      <c r="H86" s="17" t="e">
        <f t="shared" si="32"/>
        <v>#N/A</v>
      </c>
      <c r="J86" s="19" t="str">
        <f>IF(COUNTA($F$2:F86)&lt;=$I$2,COUNTA($F$2:F86),"")</f>
        <v/>
      </c>
      <c r="K86" s="19"/>
      <c r="L86" s="19"/>
      <c r="O86" s="371"/>
      <c r="P86" s="371"/>
      <c r="Q86" s="371"/>
      <c r="R86" s="368"/>
      <c r="S86" s="368"/>
      <c r="T86" s="368"/>
      <c r="U86" s="368"/>
      <c r="V86" s="368"/>
      <c r="W86" s="27" t="s">
        <v>291</v>
      </c>
      <c r="X86" s="27" t="e">
        <f>IF(X80="",IF(X$3='DEMO reporting logic (NO EDIT)'!$O$13,'SUD SMI-SED reporting schedule'!B$16,""),VLOOKUP(X80,$A$1:$C$401,2,FALSE))</f>
        <v>#N/A</v>
      </c>
      <c r="Y86" s="27" t="e">
        <f t="shared" si="47"/>
        <v>#N/A</v>
      </c>
    </row>
    <row r="87" spans="1:25" ht="15" thickBot="1" x14ac:dyDescent="0.35">
      <c r="A87" s="20" t="s">
        <v>1479</v>
      </c>
      <c r="B87" s="20" t="s">
        <v>1480</v>
      </c>
      <c r="C87" s="20" t="s">
        <v>1481</v>
      </c>
      <c r="D87" s="20" t="s">
        <v>1482</v>
      </c>
      <c r="F87" s="17" t="str">
        <f t="shared" si="31"/>
        <v>DY48Q2</v>
      </c>
      <c r="H87" s="17" t="e">
        <f t="shared" si="32"/>
        <v>#N/A</v>
      </c>
      <c r="J87" s="19" t="str">
        <f>IF(COUNTA($F$2:F87)&lt;=$I$2,COUNTA($F$2:F87),"")</f>
        <v/>
      </c>
      <c r="K87" s="19"/>
      <c r="L87" s="19"/>
      <c r="O87" s="371"/>
      <c r="P87" s="371"/>
      <c r="Q87" s="371"/>
      <c r="R87" s="368"/>
      <c r="S87" s="368"/>
      <c r="T87" s="368"/>
      <c r="U87" s="368"/>
      <c r="V87" s="368"/>
      <c r="W87" s="27" t="s">
        <v>54</v>
      </c>
      <c r="X87" s="27" t="e">
        <f>IF(X81="",IF(X$4='DEMO reporting logic (NO EDIT)'!$O$13,'SUD SMI-SED reporting schedule'!B$16,""),VLOOKUP(X81,$A$1:$C$401,2,FALSE))</f>
        <v>#N/A</v>
      </c>
      <c r="Y87" s="27" t="e">
        <f t="shared" si="47"/>
        <v>#N/A</v>
      </c>
    </row>
    <row r="88" spans="1:25" ht="15" thickBot="1" x14ac:dyDescent="0.35">
      <c r="A88" s="20" t="s">
        <v>1481</v>
      </c>
      <c r="B88" s="20" t="s">
        <v>1482</v>
      </c>
      <c r="C88" s="20" t="s">
        <v>1483</v>
      </c>
      <c r="D88" s="20" t="s">
        <v>1484</v>
      </c>
      <c r="F88" s="17" t="str">
        <f t="shared" si="31"/>
        <v>DY48Q3</v>
      </c>
      <c r="H88" s="17" t="e">
        <f t="shared" si="32"/>
        <v>#N/A</v>
      </c>
      <c r="J88" s="19" t="str">
        <f>IF(COUNTA($F$2:F88)&lt;=$I$2,COUNTA($F$2:F88),"")</f>
        <v/>
      </c>
      <c r="K88" s="19"/>
      <c r="L88" s="19"/>
      <c r="O88" s="371"/>
      <c r="P88" s="371"/>
      <c r="Q88" s="371"/>
      <c r="R88" s="368"/>
      <c r="S88" s="368"/>
      <c r="T88" s="368"/>
      <c r="U88" s="368"/>
      <c r="V88" s="368"/>
      <c r="W88" s="27" t="s">
        <v>430</v>
      </c>
      <c r="X88" s="27" t="str">
        <f t="shared" ref="X88" si="48">IF(MOD(T85,4)=0, "AA" &amp; T85/4, "")</f>
        <v/>
      </c>
      <c r="Y88" s="27" t="str">
        <f t="shared" si="47"/>
        <v/>
      </c>
    </row>
    <row r="89" spans="1:25" ht="15" thickBot="1" x14ac:dyDescent="0.35">
      <c r="A89" s="20" t="s">
        <v>1483</v>
      </c>
      <c r="B89" s="20" t="s">
        <v>1484</v>
      </c>
      <c r="C89" s="20" t="s">
        <v>1485</v>
      </c>
      <c r="D89" s="20" t="s">
        <v>1486</v>
      </c>
      <c r="F89" s="17" t="str">
        <f t="shared" si="31"/>
        <v>DY48Q4</v>
      </c>
      <c r="H89" s="17" t="e">
        <f t="shared" si="32"/>
        <v>#N/A</v>
      </c>
      <c r="J89" s="19" t="str">
        <f>IF(COUNTA($F$2:F89)&lt;=$I$2,COUNTA($F$2:F89),"")</f>
        <v/>
      </c>
      <c r="K89" s="19"/>
      <c r="L89" s="19"/>
      <c r="O89" s="371"/>
      <c r="P89" s="371"/>
      <c r="Q89" s="371"/>
      <c r="R89" s="368"/>
      <c r="S89" s="368"/>
      <c r="T89" s="368"/>
      <c r="U89" s="368"/>
      <c r="V89" s="368"/>
      <c r="W89" s="27" t="s">
        <v>104</v>
      </c>
      <c r="X89" s="27" t="str">
        <f t="shared" ref="X89" si="49">IF(U85="","",IF(MOD(U85,4)=0, "CY" &amp; ($K$2-1+U85/4), ""))</f>
        <v/>
      </c>
      <c r="Y89" s="27" t="str">
        <f t="shared" si="47"/>
        <v/>
      </c>
    </row>
    <row r="90" spans="1:25" ht="15" thickBot="1" x14ac:dyDescent="0.35">
      <c r="A90" s="20" t="s">
        <v>1485</v>
      </c>
      <c r="B90" s="20" t="s">
        <v>1486</v>
      </c>
      <c r="C90" s="20" t="s">
        <v>1487</v>
      </c>
      <c r="D90" s="20" t="s">
        <v>1488</v>
      </c>
      <c r="F90" s="17" t="str">
        <f t="shared" si="31"/>
        <v>DY49Q1</v>
      </c>
      <c r="H90" s="17" t="e">
        <f t="shared" si="32"/>
        <v>#N/A</v>
      </c>
      <c r="J90" s="19" t="str">
        <f>IF(COUNTA($F$2:F90)&lt;=$I$2,COUNTA($F$2:F90),"")</f>
        <v/>
      </c>
      <c r="K90" s="19"/>
      <c r="L90" s="19"/>
      <c r="O90" s="372"/>
      <c r="P90" s="372"/>
      <c r="Q90" s="372"/>
      <c r="R90" s="369"/>
      <c r="S90" s="369"/>
      <c r="T90" s="369"/>
      <c r="U90" s="369"/>
      <c r="V90" s="369"/>
      <c r="W90" s="27" t="s">
        <v>71</v>
      </c>
      <c r="X90" s="27" t="str">
        <f t="shared" ref="X90" si="50">IF(MOD(S85,4)=0, "DY" &amp; S85/4, "")</f>
        <v/>
      </c>
      <c r="Y90" s="27" t="str">
        <f t="shared" si="47"/>
        <v/>
      </c>
    </row>
    <row r="91" spans="1:25" ht="30.75" customHeight="1" thickBot="1" x14ac:dyDescent="0.35">
      <c r="A91" s="20" t="s">
        <v>1487</v>
      </c>
      <c r="B91" s="20" t="s">
        <v>1488</v>
      </c>
      <c r="C91" s="20" t="s">
        <v>1489</v>
      </c>
      <c r="D91" s="20" t="s">
        <v>1490</v>
      </c>
      <c r="J91" s="19" t="str">
        <f>IF(COUNTA($F$2:F91)&lt;=$I$2,COUNTA($F$2:F91),"")</f>
        <v/>
      </c>
      <c r="K91" s="19"/>
      <c r="L91" s="19"/>
      <c r="O91" s="370">
        <f>EDATE(O85,3)</f>
        <v>45839</v>
      </c>
      <c r="P91" s="370">
        <f>IF(P85="","",(EDATE(P85,3)))</f>
        <v>45989</v>
      </c>
      <c r="Q91" s="370">
        <f>IF(Q85="","",(EDATE(Q85,3)))</f>
        <v>45989</v>
      </c>
      <c r="R91" s="367">
        <f>COUNT($O$7:O96)</f>
        <v>15</v>
      </c>
      <c r="S91" s="367">
        <f>R85+$L$4</f>
        <v>14</v>
      </c>
      <c r="T91" s="367">
        <f t="shared" ref="T91" si="51">R91+$L$4</f>
        <v>15</v>
      </c>
      <c r="U91" s="367">
        <f>IF(U85="",IF($X$5=O91,4,""),U85+1)</f>
        <v>12</v>
      </c>
      <c r="V91" s="367">
        <f>IF(R91&lt;=$I$2,1,0)</f>
        <v>1</v>
      </c>
      <c r="W91" s="27" t="s">
        <v>427</v>
      </c>
      <c r="X91" s="27" t="e">
        <f>IF(X85="",IF(X$3='DEMO reporting logic (NO EDIT)'!$O$13,'SUD SMI-SED reporting schedule'!B$16,""),VLOOKUP(X85,$A$1:$C$401,2,FALSE))</f>
        <v>#N/A</v>
      </c>
      <c r="Y91" s="27" t="e">
        <f t="shared" ref="Y91:Y96" si="52">IF($V$91=1,X91,"")</f>
        <v>#N/A</v>
      </c>
    </row>
    <row r="92" spans="1:25" ht="15" thickBot="1" x14ac:dyDescent="0.35">
      <c r="A92" s="20" t="s">
        <v>1489</v>
      </c>
      <c r="B92" s="20" t="s">
        <v>1490</v>
      </c>
      <c r="C92" s="20" t="s">
        <v>1491</v>
      </c>
      <c r="D92" s="20" t="s">
        <v>1492</v>
      </c>
      <c r="J92" s="19" t="str">
        <f>IF(COUNTA($F$2:F92)&lt;=$I$2,COUNTA($F$2:F92),"")</f>
        <v/>
      </c>
      <c r="K92" s="19"/>
      <c r="L92" s="19"/>
      <c r="O92" s="371"/>
      <c r="P92" s="371"/>
      <c r="Q92" s="371"/>
      <c r="R92" s="368"/>
      <c r="S92" s="368"/>
      <c r="T92" s="368"/>
      <c r="U92" s="368"/>
      <c r="V92" s="368"/>
      <c r="W92" s="27" t="s">
        <v>291</v>
      </c>
      <c r="X92" s="27" t="e">
        <f>IF(X86="",IF(X$3='DEMO reporting logic (NO EDIT)'!$O$13,'SUD SMI-SED reporting schedule'!B$16,""),VLOOKUP(X86,$A$1:$C$401,2,FALSE))</f>
        <v>#N/A</v>
      </c>
      <c r="Y92" s="27" t="e">
        <f t="shared" si="52"/>
        <v>#N/A</v>
      </c>
    </row>
    <row r="93" spans="1:25" ht="15" thickBot="1" x14ac:dyDescent="0.35">
      <c r="A93" s="20" t="s">
        <v>1491</v>
      </c>
      <c r="B93" s="20" t="s">
        <v>1492</v>
      </c>
      <c r="C93" s="20" t="s">
        <v>1493</v>
      </c>
      <c r="D93" s="20" t="s">
        <v>1494</v>
      </c>
      <c r="J93" s="19" t="str">
        <f>IF(COUNTA($F$2:F93)&lt;=$I$2,COUNTA($F$2:F93),"")</f>
        <v/>
      </c>
      <c r="K93" s="19"/>
      <c r="L93" s="19"/>
      <c r="O93" s="371"/>
      <c r="P93" s="371"/>
      <c r="Q93" s="371"/>
      <c r="R93" s="368"/>
      <c r="S93" s="368"/>
      <c r="T93" s="368"/>
      <c r="U93" s="368"/>
      <c r="V93" s="368"/>
      <c r="W93" s="27" t="s">
        <v>54</v>
      </c>
      <c r="X93" s="27" t="e">
        <f>IF(X87="",IF(X$4='DEMO reporting logic (NO EDIT)'!$O$13,'SUD SMI-SED reporting schedule'!B$16,""),VLOOKUP(X87,$A$1:$C$401,2,FALSE))</f>
        <v>#N/A</v>
      </c>
      <c r="Y93" s="27" t="e">
        <f t="shared" si="52"/>
        <v>#N/A</v>
      </c>
    </row>
    <row r="94" spans="1:25" ht="15" thickBot="1" x14ac:dyDescent="0.35">
      <c r="A94" s="20" t="s">
        <v>1493</v>
      </c>
      <c r="B94" s="20" t="s">
        <v>1494</v>
      </c>
      <c r="C94" s="20" t="s">
        <v>1495</v>
      </c>
      <c r="D94" s="20" t="s">
        <v>1496</v>
      </c>
      <c r="J94" s="19" t="str">
        <f>IF(COUNTA($F$2:F94)&lt;=$I$2,COUNTA($F$2:F94),"")</f>
        <v/>
      </c>
      <c r="K94" s="19"/>
      <c r="L94" s="19"/>
      <c r="O94" s="371"/>
      <c r="P94" s="371"/>
      <c r="Q94" s="371"/>
      <c r="R94" s="368"/>
      <c r="S94" s="368"/>
      <c r="T94" s="368"/>
      <c r="U94" s="368"/>
      <c r="V94" s="368"/>
      <c r="W94" s="27" t="s">
        <v>430</v>
      </c>
      <c r="X94" s="27" t="str">
        <f t="shared" ref="X94" si="53">IF(MOD(T91,4)=0, "AA" &amp; T91/4, "")</f>
        <v/>
      </c>
      <c r="Y94" s="27" t="str">
        <f t="shared" si="52"/>
        <v/>
      </c>
    </row>
    <row r="95" spans="1:25" ht="15" thickBot="1" x14ac:dyDescent="0.35">
      <c r="A95" s="20" t="s">
        <v>1495</v>
      </c>
      <c r="B95" s="20" t="s">
        <v>1496</v>
      </c>
      <c r="C95" s="20" t="s">
        <v>1497</v>
      </c>
      <c r="D95" s="20" t="s">
        <v>1498</v>
      </c>
      <c r="J95" s="19" t="str">
        <f>IF(COUNTA($F$2:F95)&lt;=$I$2,COUNTA($F$2:F95),"")</f>
        <v/>
      </c>
      <c r="K95" s="19"/>
      <c r="L95" s="19"/>
      <c r="O95" s="371"/>
      <c r="P95" s="371"/>
      <c r="Q95" s="371"/>
      <c r="R95" s="368"/>
      <c r="S95" s="368"/>
      <c r="T95" s="368"/>
      <c r="U95" s="368"/>
      <c r="V95" s="368"/>
      <c r="W95" s="27" t="s">
        <v>104</v>
      </c>
      <c r="X95" s="27" t="str">
        <f t="shared" ref="X95" si="54">IF(U91="","",IF(MOD(U91,4)=0, "CY" &amp; ($K$2-1+U91/4), ""))</f>
        <v>CY2024</v>
      </c>
      <c r="Y95" s="27" t="str">
        <f t="shared" si="52"/>
        <v>CY2024</v>
      </c>
    </row>
    <row r="96" spans="1:25" ht="15" thickBot="1" x14ac:dyDescent="0.35">
      <c r="A96" s="20" t="s">
        <v>1497</v>
      </c>
      <c r="B96" s="20" t="s">
        <v>1498</v>
      </c>
      <c r="C96" s="20" t="s">
        <v>1499</v>
      </c>
      <c r="D96" s="20" t="s">
        <v>1500</v>
      </c>
      <c r="J96" s="19" t="str">
        <f>IF(COUNTA($F$2:F96)&lt;=$I$2,COUNTA($F$2:F96),"")</f>
        <v/>
      </c>
      <c r="K96" s="19"/>
      <c r="L96" s="19"/>
      <c r="O96" s="372"/>
      <c r="P96" s="372"/>
      <c r="Q96" s="372"/>
      <c r="R96" s="369"/>
      <c r="S96" s="369"/>
      <c r="T96" s="369"/>
      <c r="U96" s="369"/>
      <c r="V96" s="369"/>
      <c r="W96" s="27" t="s">
        <v>71</v>
      </c>
      <c r="X96" s="27" t="str">
        <f t="shared" ref="X96" si="55">IF(MOD(S91,4)=0, "DY" &amp; S91/4, "")</f>
        <v/>
      </c>
      <c r="Y96" s="27" t="str">
        <f t="shared" si="52"/>
        <v/>
      </c>
    </row>
    <row r="97" spans="1:25" ht="30.75" customHeight="1" thickBot="1" x14ac:dyDescent="0.35">
      <c r="A97" s="20" t="s">
        <v>1499</v>
      </c>
      <c r="B97" s="20" t="s">
        <v>1500</v>
      </c>
      <c r="C97" s="20" t="s">
        <v>1501</v>
      </c>
      <c r="D97" s="20" t="s">
        <v>1502</v>
      </c>
      <c r="J97" s="19" t="str">
        <f>IF(COUNTA($F$2:F97)&lt;=$I$2,COUNTA($F$2:F97),"")</f>
        <v/>
      </c>
      <c r="K97" s="19"/>
      <c r="L97" s="19"/>
      <c r="O97" s="370">
        <f>EDATE(O91,3)</f>
        <v>45931</v>
      </c>
      <c r="P97" s="370">
        <f>IF(P91="","",(EDATE(P91,3)))</f>
        <v>46081</v>
      </c>
      <c r="Q97" s="370">
        <f>IF(Q91="","",(EDATE(Q91,3)))</f>
        <v>46081</v>
      </c>
      <c r="R97" s="367">
        <f>COUNT($O$7:O102)</f>
        <v>16</v>
      </c>
      <c r="S97" s="367">
        <f>R91+$L$4</f>
        <v>15</v>
      </c>
      <c r="T97" s="367">
        <f t="shared" ref="T97" si="56">R97+$L$4</f>
        <v>16</v>
      </c>
      <c r="U97" s="367">
        <f>IF(U91="",IF($X$5=O97,4,""),U91+1)</f>
        <v>13</v>
      </c>
      <c r="V97" s="367">
        <f>IF(R97&lt;=$I$2,1,0)</f>
        <v>1</v>
      </c>
      <c r="W97" s="27" t="s">
        <v>427</v>
      </c>
      <c r="X97" s="27" t="e">
        <f>IF(X91="",IF(X$3='DEMO reporting logic (NO EDIT)'!$O$13,'SUD SMI-SED reporting schedule'!B$16,""),VLOOKUP(X91,$A$1:$C$401,2,FALSE))</f>
        <v>#N/A</v>
      </c>
      <c r="Y97" s="27" t="e">
        <f t="shared" ref="Y97:Y102" si="57">IF($V$97=1,X97,"")</f>
        <v>#N/A</v>
      </c>
    </row>
    <row r="98" spans="1:25" ht="15" thickBot="1" x14ac:dyDescent="0.35">
      <c r="A98" s="20" t="s">
        <v>1501</v>
      </c>
      <c r="B98" s="20" t="s">
        <v>1502</v>
      </c>
      <c r="C98" s="20" t="s">
        <v>1503</v>
      </c>
      <c r="D98" s="20" t="s">
        <v>1504</v>
      </c>
      <c r="J98" s="19" t="str">
        <f>IF(COUNTA($F$2:F98)&lt;=$I$2,COUNTA($F$2:F98),"")</f>
        <v/>
      </c>
      <c r="K98" s="19"/>
      <c r="L98" s="19"/>
      <c r="O98" s="371"/>
      <c r="P98" s="371"/>
      <c r="Q98" s="371"/>
      <c r="R98" s="368"/>
      <c r="S98" s="368"/>
      <c r="T98" s="368"/>
      <c r="U98" s="368"/>
      <c r="V98" s="368"/>
      <c r="W98" s="27" t="s">
        <v>291</v>
      </c>
      <c r="X98" s="27" t="e">
        <f>IF(X92="",IF(X$3='DEMO reporting logic (NO EDIT)'!$O$13,'SUD SMI-SED reporting schedule'!B$16,""),VLOOKUP(X92,$A$1:$C$401,2,FALSE))</f>
        <v>#N/A</v>
      </c>
      <c r="Y98" s="27" t="e">
        <f t="shared" si="57"/>
        <v>#N/A</v>
      </c>
    </row>
    <row r="99" spans="1:25" ht="15" thickBot="1" x14ac:dyDescent="0.35">
      <c r="A99" s="20" t="s">
        <v>1503</v>
      </c>
      <c r="B99" s="20" t="s">
        <v>1504</v>
      </c>
      <c r="C99" s="20" t="s">
        <v>1505</v>
      </c>
      <c r="D99" s="20" t="s">
        <v>1506</v>
      </c>
      <c r="J99" s="19" t="str">
        <f>IF(COUNTA($F$2:F99)&lt;=$I$2,COUNTA($F$2:F99),"")</f>
        <v/>
      </c>
      <c r="K99" s="19"/>
      <c r="L99" s="19"/>
      <c r="O99" s="371"/>
      <c r="P99" s="371"/>
      <c r="Q99" s="371"/>
      <c r="R99" s="368"/>
      <c r="S99" s="368"/>
      <c r="T99" s="368"/>
      <c r="U99" s="368"/>
      <c r="V99" s="368"/>
      <c r="W99" s="27" t="s">
        <v>54</v>
      </c>
      <c r="X99" s="27" t="e">
        <f>IF(X93="",IF(X$4='DEMO reporting logic (NO EDIT)'!$O$13,'SUD SMI-SED reporting schedule'!B$16,""),VLOOKUP(X93,$A$1:$C$401,2,FALSE))</f>
        <v>#N/A</v>
      </c>
      <c r="Y99" s="27" t="e">
        <f t="shared" si="57"/>
        <v>#N/A</v>
      </c>
    </row>
    <row r="100" spans="1:25" ht="15" thickBot="1" x14ac:dyDescent="0.35">
      <c r="A100" s="20" t="s">
        <v>1505</v>
      </c>
      <c r="B100" s="20" t="s">
        <v>1506</v>
      </c>
      <c r="C100" s="20" t="s">
        <v>1507</v>
      </c>
      <c r="D100" s="20" t="s">
        <v>1508</v>
      </c>
      <c r="J100" s="19" t="str">
        <f>IF(COUNTA($F$2:F100)&lt;=$I$2,COUNTA($F$2:F100),"")</f>
        <v/>
      </c>
      <c r="K100" s="19"/>
      <c r="L100" s="19"/>
      <c r="O100" s="371"/>
      <c r="P100" s="371"/>
      <c r="Q100" s="371"/>
      <c r="R100" s="368"/>
      <c r="S100" s="368"/>
      <c r="T100" s="368"/>
      <c r="U100" s="368"/>
      <c r="V100" s="368"/>
      <c r="W100" s="27" t="s">
        <v>430</v>
      </c>
      <c r="X100" s="27" t="str">
        <f t="shared" ref="X100" si="58">IF(MOD(T97,4)=0, "AA" &amp; T97/4, "")</f>
        <v>AA4</v>
      </c>
      <c r="Y100" s="27" t="str">
        <f t="shared" si="57"/>
        <v>AA4</v>
      </c>
    </row>
    <row r="101" spans="1:25" ht="15" thickBot="1" x14ac:dyDescent="0.35">
      <c r="A101" s="20" t="s">
        <v>1507</v>
      </c>
      <c r="B101" s="20" t="s">
        <v>1508</v>
      </c>
      <c r="C101" s="17" t="s">
        <v>1509</v>
      </c>
      <c r="D101" s="17" t="s">
        <v>1510</v>
      </c>
      <c r="J101" s="19" t="str">
        <f>IF(COUNTA($F$2:F101)&lt;=$I$2,COUNTA($F$2:F101),"")</f>
        <v/>
      </c>
      <c r="K101" s="19"/>
      <c r="L101" s="19"/>
      <c r="O101" s="371"/>
      <c r="P101" s="371"/>
      <c r="Q101" s="371"/>
      <c r="R101" s="368"/>
      <c r="S101" s="368"/>
      <c r="T101" s="368"/>
      <c r="U101" s="368"/>
      <c r="V101" s="368"/>
      <c r="W101" s="27" t="s">
        <v>104</v>
      </c>
      <c r="X101" s="27" t="str">
        <f t="shared" ref="X101" si="59">IF(U97="","",IF(MOD(U97,4)=0, "CY" &amp; ($K$2-1+U97/4), ""))</f>
        <v/>
      </c>
      <c r="Y101" s="27" t="str">
        <f t="shared" si="57"/>
        <v/>
      </c>
    </row>
    <row r="102" spans="1:25" ht="15" thickBot="1" x14ac:dyDescent="0.35">
      <c r="A102" s="17" t="s">
        <v>1509</v>
      </c>
      <c r="B102" s="17" t="s">
        <v>1510</v>
      </c>
      <c r="C102" s="17" t="s">
        <v>1511</v>
      </c>
      <c r="D102" s="17" t="s">
        <v>1512</v>
      </c>
      <c r="J102" s="19" t="str">
        <f>IF(COUNTA($F$2:F102)&lt;=$I$2,COUNTA($F$2:F102),"")</f>
        <v/>
      </c>
      <c r="K102" s="19"/>
      <c r="L102" s="19"/>
      <c r="O102" s="372"/>
      <c r="P102" s="372"/>
      <c r="Q102" s="372"/>
      <c r="R102" s="369"/>
      <c r="S102" s="369"/>
      <c r="T102" s="369"/>
      <c r="U102" s="369"/>
      <c r="V102" s="369"/>
      <c r="W102" s="27" t="s">
        <v>71</v>
      </c>
      <c r="X102" s="27" t="str">
        <f t="shared" ref="X102" si="60">IF(MOD(S97,4)=0, "DY" &amp; S97/4, "")</f>
        <v/>
      </c>
      <c r="Y102" s="27" t="str">
        <f t="shared" si="57"/>
        <v/>
      </c>
    </row>
    <row r="103" spans="1:25" ht="30.75" customHeight="1" thickBot="1" x14ac:dyDescent="0.35">
      <c r="A103" s="17" t="s">
        <v>1511</v>
      </c>
      <c r="B103" s="17" t="s">
        <v>1512</v>
      </c>
      <c r="C103" s="17" t="s">
        <v>1513</v>
      </c>
      <c r="D103" s="17" t="s">
        <v>1514</v>
      </c>
      <c r="O103" s="376">
        <f>EDATE(O97,3)</f>
        <v>46023</v>
      </c>
      <c r="P103" s="376">
        <f>IF(P97="","",(EDATE(P97,3)))</f>
        <v>46170</v>
      </c>
      <c r="Q103" s="376">
        <f>IF(Q97="","",(EDATE(Q97,3)))</f>
        <v>46170</v>
      </c>
      <c r="R103" s="373">
        <f>COUNT($O$7:O108)</f>
        <v>17</v>
      </c>
      <c r="S103" s="373">
        <f>R97+$L$4</f>
        <v>16</v>
      </c>
      <c r="T103" s="373">
        <f t="shared" ref="T103" si="61">R103+$L$4</f>
        <v>17</v>
      </c>
      <c r="U103" s="373">
        <f>IF(U97="",IF($X$5=O103,4,""),U97+1)</f>
        <v>14</v>
      </c>
      <c r="V103" s="373">
        <f>IF(R103&lt;=$I$2,1,0)</f>
        <v>1</v>
      </c>
      <c r="W103" s="23" t="s">
        <v>427</v>
      </c>
      <c r="X103" s="23" t="e">
        <f>IF(X97="",IF(X$3='DEMO reporting logic (NO EDIT)'!$O$13,'SUD SMI-SED reporting schedule'!B$16,""),VLOOKUP(X97,$A$1:$C$401,2,FALSE))</f>
        <v>#N/A</v>
      </c>
      <c r="Y103" s="23" t="e">
        <f t="shared" ref="Y103:Y108" si="62">IF($V$103=1,X103,"")</f>
        <v>#N/A</v>
      </c>
    </row>
    <row r="104" spans="1:25" ht="15" thickBot="1" x14ac:dyDescent="0.35">
      <c r="A104" s="17" t="s">
        <v>1513</v>
      </c>
      <c r="B104" s="17" t="s">
        <v>1514</v>
      </c>
      <c r="C104" s="17" t="s">
        <v>1515</v>
      </c>
      <c r="D104" s="17" t="s">
        <v>1516</v>
      </c>
      <c r="O104" s="377"/>
      <c r="P104" s="377"/>
      <c r="Q104" s="377"/>
      <c r="R104" s="374"/>
      <c r="S104" s="374"/>
      <c r="T104" s="374"/>
      <c r="U104" s="374"/>
      <c r="V104" s="374"/>
      <c r="W104" s="23" t="s">
        <v>291</v>
      </c>
      <c r="X104" s="23" t="e">
        <f>IF(X98="",IF(X$3='DEMO reporting logic (NO EDIT)'!$O$13,'SUD SMI-SED reporting schedule'!B$16,""),VLOOKUP(X98,$A$1:$C$401,2,FALSE))</f>
        <v>#N/A</v>
      </c>
      <c r="Y104" s="23" t="e">
        <f t="shared" si="62"/>
        <v>#N/A</v>
      </c>
    </row>
    <row r="105" spans="1:25" ht="15" thickBot="1" x14ac:dyDescent="0.35">
      <c r="A105" s="17" t="s">
        <v>1515</v>
      </c>
      <c r="B105" s="17" t="s">
        <v>1516</v>
      </c>
      <c r="C105" s="17" t="s">
        <v>1517</v>
      </c>
      <c r="D105" s="17" t="s">
        <v>402</v>
      </c>
      <c r="O105" s="377"/>
      <c r="P105" s="377"/>
      <c r="Q105" s="377"/>
      <c r="R105" s="374"/>
      <c r="S105" s="374"/>
      <c r="T105" s="374"/>
      <c r="U105" s="374"/>
      <c r="V105" s="374"/>
      <c r="W105" s="23" t="s">
        <v>54</v>
      </c>
      <c r="X105" s="23" t="e">
        <f>IF(X99="",IF(X$4='DEMO reporting logic (NO EDIT)'!$O$13,'SUD SMI-SED reporting schedule'!B$16,""),VLOOKUP(X99,$A$1:$C$401,2,FALSE))</f>
        <v>#N/A</v>
      </c>
      <c r="Y105" s="23" t="e">
        <f t="shared" si="62"/>
        <v>#N/A</v>
      </c>
    </row>
    <row r="106" spans="1:25" ht="15" thickBot="1" x14ac:dyDescent="0.35">
      <c r="A106" s="17" t="s">
        <v>1517</v>
      </c>
      <c r="B106" s="17" t="s">
        <v>402</v>
      </c>
      <c r="C106" s="17" t="s">
        <v>1518</v>
      </c>
      <c r="D106" s="17" t="s">
        <v>1519</v>
      </c>
      <c r="O106" s="377"/>
      <c r="P106" s="377"/>
      <c r="Q106" s="377"/>
      <c r="R106" s="374"/>
      <c r="S106" s="374"/>
      <c r="T106" s="374"/>
      <c r="U106" s="374"/>
      <c r="V106" s="374"/>
      <c r="W106" s="23" t="s">
        <v>430</v>
      </c>
      <c r="X106" s="23" t="str">
        <f t="shared" ref="X106" si="63">IF(MOD(T103,4)=0, "AA" &amp; T103/4, "")</f>
        <v/>
      </c>
      <c r="Y106" s="23" t="str">
        <f t="shared" si="62"/>
        <v/>
      </c>
    </row>
    <row r="107" spans="1:25" ht="15" thickBot="1" x14ac:dyDescent="0.35">
      <c r="A107" s="17" t="s">
        <v>1518</v>
      </c>
      <c r="B107" s="17" t="s">
        <v>1519</v>
      </c>
      <c r="C107" s="17" t="s">
        <v>1520</v>
      </c>
      <c r="D107" s="17" t="s">
        <v>1521</v>
      </c>
      <c r="O107" s="377"/>
      <c r="P107" s="377"/>
      <c r="Q107" s="377"/>
      <c r="R107" s="374"/>
      <c r="S107" s="374"/>
      <c r="T107" s="374"/>
      <c r="U107" s="374"/>
      <c r="V107" s="374"/>
      <c r="W107" s="23" t="s">
        <v>104</v>
      </c>
      <c r="X107" s="23" t="str">
        <f t="shared" ref="X107" si="64">IF(U103="","",IF(MOD(U103,4)=0, "CY" &amp; ($K$2-1+U103/4), ""))</f>
        <v/>
      </c>
      <c r="Y107" s="23" t="str">
        <f t="shared" si="62"/>
        <v/>
      </c>
    </row>
    <row r="108" spans="1:25" ht="15" thickBot="1" x14ac:dyDescent="0.35">
      <c r="A108" s="17" t="s">
        <v>1520</v>
      </c>
      <c r="B108" s="17" t="s">
        <v>1521</v>
      </c>
      <c r="C108" s="17" t="s">
        <v>1522</v>
      </c>
      <c r="D108" s="17" t="s">
        <v>1523</v>
      </c>
      <c r="O108" s="378"/>
      <c r="P108" s="378"/>
      <c r="Q108" s="378"/>
      <c r="R108" s="375"/>
      <c r="S108" s="375"/>
      <c r="T108" s="375"/>
      <c r="U108" s="375"/>
      <c r="V108" s="375"/>
      <c r="W108" s="23" t="s">
        <v>71</v>
      </c>
      <c r="X108" s="23" t="str">
        <f t="shared" ref="X108" si="65">IF(MOD(S103,4)=0, "DY" &amp; S103/4, "")</f>
        <v>DY4</v>
      </c>
      <c r="Y108" s="23" t="str">
        <f t="shared" si="62"/>
        <v>DY4</v>
      </c>
    </row>
    <row r="109" spans="1:25" ht="30.75" customHeight="1" thickBot="1" x14ac:dyDescent="0.35">
      <c r="A109" s="17" t="s">
        <v>1522</v>
      </c>
      <c r="B109" s="17" t="s">
        <v>1523</v>
      </c>
      <c r="C109" s="17" t="s">
        <v>1524</v>
      </c>
      <c r="D109" s="17" t="s">
        <v>1525</v>
      </c>
      <c r="O109" s="376">
        <f>EDATE(O103,3)</f>
        <v>46113</v>
      </c>
      <c r="P109" s="376">
        <f>IF(P103="","",(EDATE(P103,3)))</f>
        <v>46262</v>
      </c>
      <c r="Q109" s="376">
        <f>IF(Q103="","",(EDATE(Q103,3)))</f>
        <v>46262</v>
      </c>
      <c r="R109" s="373">
        <f>COUNT($O$7:O114)</f>
        <v>18</v>
      </c>
      <c r="S109" s="373">
        <f>R103+$L$4</f>
        <v>17</v>
      </c>
      <c r="T109" s="373">
        <f t="shared" ref="T109" si="66">R109+$L$4</f>
        <v>18</v>
      </c>
      <c r="U109" s="373">
        <f>IF(U103="",IF($X$5=O109,4,""),U103+1)</f>
        <v>15</v>
      </c>
      <c r="V109" s="373">
        <f>IF(R109&lt;=$I$2,1,0)</f>
        <v>1</v>
      </c>
      <c r="W109" s="23" t="s">
        <v>427</v>
      </c>
      <c r="X109" s="23" t="e">
        <f>IF(X103="",IF(X$3='DEMO reporting logic (NO EDIT)'!$O$13,'SUD SMI-SED reporting schedule'!B$16,""),VLOOKUP(X103,$A$1:$C$401,2,FALSE))</f>
        <v>#N/A</v>
      </c>
      <c r="Y109" s="23" t="e">
        <f t="shared" ref="Y109:Y114" si="67">IF($V$109=1,X109,"")</f>
        <v>#N/A</v>
      </c>
    </row>
    <row r="110" spans="1:25" ht="15" thickBot="1" x14ac:dyDescent="0.35">
      <c r="A110" s="17" t="s">
        <v>1524</v>
      </c>
      <c r="B110" s="17" t="s">
        <v>1525</v>
      </c>
      <c r="C110" s="17" t="s">
        <v>1526</v>
      </c>
      <c r="D110" s="17" t="s">
        <v>1527</v>
      </c>
      <c r="O110" s="377"/>
      <c r="P110" s="377"/>
      <c r="Q110" s="377"/>
      <c r="R110" s="374"/>
      <c r="S110" s="374"/>
      <c r="T110" s="374"/>
      <c r="U110" s="374"/>
      <c r="V110" s="374"/>
      <c r="W110" s="23" t="s">
        <v>291</v>
      </c>
      <c r="X110" s="23" t="e">
        <f>IF(X104="",IF(X$3='DEMO reporting logic (NO EDIT)'!$O$13,'SUD SMI-SED reporting schedule'!B$16,""),VLOOKUP(X104,$A$1:$C$401,2,FALSE))</f>
        <v>#N/A</v>
      </c>
      <c r="Y110" s="23" t="e">
        <f t="shared" si="67"/>
        <v>#N/A</v>
      </c>
    </row>
    <row r="111" spans="1:25" ht="15" thickBot="1" x14ac:dyDescent="0.35">
      <c r="A111" s="17" t="s">
        <v>1526</v>
      </c>
      <c r="B111" s="17" t="s">
        <v>1527</v>
      </c>
      <c r="C111" s="17" t="s">
        <v>1528</v>
      </c>
      <c r="D111" s="17" t="s">
        <v>408</v>
      </c>
      <c r="O111" s="377"/>
      <c r="P111" s="377"/>
      <c r="Q111" s="377"/>
      <c r="R111" s="374"/>
      <c r="S111" s="374"/>
      <c r="T111" s="374"/>
      <c r="U111" s="374"/>
      <c r="V111" s="374"/>
      <c r="W111" s="23" t="s">
        <v>54</v>
      </c>
      <c r="X111" s="23" t="e">
        <f>IF(X105="",IF(X$4='DEMO reporting logic (NO EDIT)'!$O$13,'SUD SMI-SED reporting schedule'!B$16,""),VLOOKUP(X105,$A$1:$C$401,2,FALSE))</f>
        <v>#N/A</v>
      </c>
      <c r="Y111" s="23" t="e">
        <f t="shared" si="67"/>
        <v>#N/A</v>
      </c>
    </row>
    <row r="112" spans="1:25" ht="15" thickBot="1" x14ac:dyDescent="0.35">
      <c r="A112" s="17" t="s">
        <v>1528</v>
      </c>
      <c r="B112" s="17" t="s">
        <v>408</v>
      </c>
      <c r="C112" s="17" t="s">
        <v>1529</v>
      </c>
      <c r="D112" s="17" t="s">
        <v>1530</v>
      </c>
      <c r="O112" s="377"/>
      <c r="P112" s="377"/>
      <c r="Q112" s="377"/>
      <c r="R112" s="374"/>
      <c r="S112" s="374"/>
      <c r="T112" s="374"/>
      <c r="U112" s="374"/>
      <c r="V112" s="374"/>
      <c r="W112" s="23" t="s">
        <v>430</v>
      </c>
      <c r="X112" s="23" t="str">
        <f t="shared" ref="X112" si="68">IF(MOD(T109,4)=0, "AA" &amp; T109/4, "")</f>
        <v/>
      </c>
      <c r="Y112" s="23" t="str">
        <f t="shared" si="67"/>
        <v/>
      </c>
    </row>
    <row r="113" spans="1:25" ht="15" thickBot="1" x14ac:dyDescent="0.35">
      <c r="A113" s="17" t="s">
        <v>1529</v>
      </c>
      <c r="B113" s="17" t="s">
        <v>1530</v>
      </c>
      <c r="C113" s="17" t="s">
        <v>1531</v>
      </c>
      <c r="D113" s="17" t="s">
        <v>1532</v>
      </c>
      <c r="O113" s="377"/>
      <c r="P113" s="377"/>
      <c r="Q113" s="377"/>
      <c r="R113" s="374"/>
      <c r="S113" s="374"/>
      <c r="T113" s="374"/>
      <c r="U113" s="374"/>
      <c r="V113" s="374"/>
      <c r="W113" s="23" t="s">
        <v>104</v>
      </c>
      <c r="X113" s="23" t="str">
        <f t="shared" ref="X113" si="69">IF(U109="","",IF(MOD(U109,4)=0, "CY" &amp; ($K$2-1+U109/4), ""))</f>
        <v/>
      </c>
      <c r="Y113" s="23" t="str">
        <f t="shared" si="67"/>
        <v/>
      </c>
    </row>
    <row r="114" spans="1:25" ht="15" thickBot="1" x14ac:dyDescent="0.35">
      <c r="A114" s="17" t="s">
        <v>1531</v>
      </c>
      <c r="B114" s="17" t="s">
        <v>1532</v>
      </c>
      <c r="C114" s="17" t="s">
        <v>1533</v>
      </c>
      <c r="D114" s="17" t="s">
        <v>1534</v>
      </c>
      <c r="O114" s="378"/>
      <c r="P114" s="378"/>
      <c r="Q114" s="378"/>
      <c r="R114" s="375"/>
      <c r="S114" s="375"/>
      <c r="T114" s="375"/>
      <c r="U114" s="375"/>
      <c r="V114" s="375"/>
      <c r="W114" s="23" t="s">
        <v>71</v>
      </c>
      <c r="X114" s="23" t="str">
        <f t="shared" ref="X114" si="70">IF(MOD(S109,4)=0, "DY" &amp; S109/4, "")</f>
        <v/>
      </c>
      <c r="Y114" s="23" t="str">
        <f t="shared" si="67"/>
        <v/>
      </c>
    </row>
    <row r="115" spans="1:25" ht="30.75" customHeight="1" thickBot="1" x14ac:dyDescent="0.35">
      <c r="A115" s="17" t="s">
        <v>1533</v>
      </c>
      <c r="B115" s="17" t="s">
        <v>1534</v>
      </c>
      <c r="C115" s="17" t="s">
        <v>1535</v>
      </c>
      <c r="D115" s="17" t="s">
        <v>1536</v>
      </c>
      <c r="O115" s="376">
        <f>EDATE(O109,3)</f>
        <v>46204</v>
      </c>
      <c r="P115" s="376">
        <f>IF(P109="","",(EDATE(P109,3)))</f>
        <v>46354</v>
      </c>
      <c r="Q115" s="376">
        <f>IF(Q109="","",(EDATE(Q109,3)))</f>
        <v>46354</v>
      </c>
      <c r="R115" s="373">
        <f>COUNT($O$7:O120)</f>
        <v>19</v>
      </c>
      <c r="S115" s="373">
        <f>R109+$L$4</f>
        <v>18</v>
      </c>
      <c r="T115" s="373">
        <f t="shared" ref="T115" si="71">R115+$L$4</f>
        <v>19</v>
      </c>
      <c r="U115" s="373">
        <f>IF(U109="",IF($X$5=O115,4,""),U109+1)</f>
        <v>16</v>
      </c>
      <c r="V115" s="373">
        <f>IF(R115&lt;=$I$2,1,0)</f>
        <v>1</v>
      </c>
      <c r="W115" s="23" t="s">
        <v>427</v>
      </c>
      <c r="X115" s="23" t="e">
        <f>IF(X109="",IF(X$3='DEMO reporting logic (NO EDIT)'!$O$13,'SUD SMI-SED reporting schedule'!B$16,""),VLOOKUP(X109,$A$1:$C$401,2,FALSE))</f>
        <v>#N/A</v>
      </c>
      <c r="Y115" s="23" t="e">
        <f t="shared" ref="Y115:Y120" si="72">IF($V$115=1,X115,"")</f>
        <v>#N/A</v>
      </c>
    </row>
    <row r="116" spans="1:25" ht="15" thickBot="1" x14ac:dyDescent="0.35">
      <c r="A116" s="17" t="s">
        <v>1535</v>
      </c>
      <c r="B116" s="17" t="s">
        <v>1536</v>
      </c>
      <c r="C116" s="17" t="s">
        <v>1537</v>
      </c>
      <c r="D116" s="17" t="s">
        <v>1538</v>
      </c>
      <c r="O116" s="377"/>
      <c r="P116" s="377"/>
      <c r="Q116" s="377"/>
      <c r="R116" s="374"/>
      <c r="S116" s="374"/>
      <c r="T116" s="374"/>
      <c r="U116" s="374"/>
      <c r="V116" s="374"/>
      <c r="W116" s="23" t="s">
        <v>291</v>
      </c>
      <c r="X116" s="23" t="e">
        <f>IF(X110="",IF(X$3='DEMO reporting logic (NO EDIT)'!$O$13,'SUD SMI-SED reporting schedule'!B$16,""),VLOOKUP(X110,$A$1:$C$401,2,FALSE))</f>
        <v>#N/A</v>
      </c>
      <c r="Y116" s="23" t="e">
        <f t="shared" si="72"/>
        <v>#N/A</v>
      </c>
    </row>
    <row r="117" spans="1:25" ht="15" thickBot="1" x14ac:dyDescent="0.35">
      <c r="A117" s="17" t="s">
        <v>1537</v>
      </c>
      <c r="B117" s="17" t="s">
        <v>1538</v>
      </c>
      <c r="C117" s="17" t="s">
        <v>1539</v>
      </c>
      <c r="D117" s="17" t="s">
        <v>1540</v>
      </c>
      <c r="O117" s="377"/>
      <c r="P117" s="377"/>
      <c r="Q117" s="377"/>
      <c r="R117" s="374"/>
      <c r="S117" s="374"/>
      <c r="T117" s="374"/>
      <c r="U117" s="374"/>
      <c r="V117" s="374"/>
      <c r="W117" s="23" t="s">
        <v>54</v>
      </c>
      <c r="X117" s="23" t="e">
        <f>IF(X111="",IF(X$4='DEMO reporting logic (NO EDIT)'!$O$13,'SUD SMI-SED reporting schedule'!B$16,""),VLOOKUP(X111,$A$1:$C$401,2,FALSE))</f>
        <v>#N/A</v>
      </c>
      <c r="Y117" s="23" t="e">
        <f t="shared" si="72"/>
        <v>#N/A</v>
      </c>
    </row>
    <row r="118" spans="1:25" ht="15" thickBot="1" x14ac:dyDescent="0.35">
      <c r="A118" s="17" t="s">
        <v>1539</v>
      </c>
      <c r="B118" s="17" t="s">
        <v>1540</v>
      </c>
      <c r="C118" s="17" t="s">
        <v>1541</v>
      </c>
      <c r="D118" s="17" t="s">
        <v>1542</v>
      </c>
      <c r="O118" s="377"/>
      <c r="P118" s="377"/>
      <c r="Q118" s="377"/>
      <c r="R118" s="374"/>
      <c r="S118" s="374"/>
      <c r="T118" s="374"/>
      <c r="U118" s="374"/>
      <c r="V118" s="374"/>
      <c r="W118" s="23" t="s">
        <v>430</v>
      </c>
      <c r="X118" s="23" t="str">
        <f t="shared" ref="X118" si="73">IF(MOD(T115,4)=0, "AA" &amp; T115/4, "")</f>
        <v/>
      </c>
      <c r="Y118" s="23" t="str">
        <f t="shared" si="72"/>
        <v/>
      </c>
    </row>
    <row r="119" spans="1:25" ht="15" thickBot="1" x14ac:dyDescent="0.35">
      <c r="A119" s="17" t="s">
        <v>1541</v>
      </c>
      <c r="B119" s="17" t="s">
        <v>1542</v>
      </c>
      <c r="C119" s="17" t="s">
        <v>1543</v>
      </c>
      <c r="D119" s="17" t="s">
        <v>1544</v>
      </c>
      <c r="O119" s="377"/>
      <c r="P119" s="377"/>
      <c r="Q119" s="377"/>
      <c r="R119" s="374"/>
      <c r="S119" s="374"/>
      <c r="T119" s="374"/>
      <c r="U119" s="374"/>
      <c r="V119" s="374"/>
      <c r="W119" s="23" t="s">
        <v>104</v>
      </c>
      <c r="X119" s="23" t="str">
        <f t="shared" ref="X119" si="74">IF(U115="","",IF(MOD(U115,4)=0, "CY" &amp; ($K$2-1+U115/4), ""))</f>
        <v>CY2025</v>
      </c>
      <c r="Y119" s="23" t="str">
        <f t="shared" si="72"/>
        <v>CY2025</v>
      </c>
    </row>
    <row r="120" spans="1:25" ht="15" thickBot="1" x14ac:dyDescent="0.35">
      <c r="A120" s="17" t="s">
        <v>1543</v>
      </c>
      <c r="B120" s="17" t="s">
        <v>1544</v>
      </c>
      <c r="C120" s="17" t="s">
        <v>1545</v>
      </c>
      <c r="D120" s="17" t="s">
        <v>1546</v>
      </c>
      <c r="O120" s="378"/>
      <c r="P120" s="378"/>
      <c r="Q120" s="378"/>
      <c r="R120" s="375"/>
      <c r="S120" s="375"/>
      <c r="T120" s="375"/>
      <c r="U120" s="375"/>
      <c r="V120" s="375"/>
      <c r="W120" s="23" t="s">
        <v>71</v>
      </c>
      <c r="X120" s="23" t="str">
        <f t="shared" ref="X120" si="75">IF(MOD(S115,4)=0, "DY" &amp; S115/4, "")</f>
        <v/>
      </c>
      <c r="Y120" s="23" t="str">
        <f t="shared" si="72"/>
        <v/>
      </c>
    </row>
    <row r="121" spans="1:25" ht="30.75" customHeight="1" thickBot="1" x14ac:dyDescent="0.35">
      <c r="A121" s="17" t="s">
        <v>1545</v>
      </c>
      <c r="B121" s="17" t="s">
        <v>1546</v>
      </c>
      <c r="C121" s="17" t="s">
        <v>1547</v>
      </c>
      <c r="D121" s="17" t="s">
        <v>1548</v>
      </c>
      <c r="O121" s="376">
        <f>EDATE(O115,3)</f>
        <v>46296</v>
      </c>
      <c r="P121" s="376">
        <f>IF(P115="","",(EDATE(P115,3)))</f>
        <v>46446</v>
      </c>
      <c r="Q121" s="376">
        <f>IF(Q115="","",(EDATE(Q115,3)))</f>
        <v>46446</v>
      </c>
      <c r="R121" s="373">
        <f>COUNT($O$7:O126)</f>
        <v>20</v>
      </c>
      <c r="S121" s="373">
        <f>R115+$L$4</f>
        <v>19</v>
      </c>
      <c r="T121" s="373">
        <f t="shared" ref="T121" si="76">R121+$L$4</f>
        <v>20</v>
      </c>
      <c r="U121" s="373">
        <f>IF(U115="",IF($X$5=O121,4,""),U115+1)</f>
        <v>17</v>
      </c>
      <c r="V121" s="373">
        <f>IF(R121&lt;=$I$2,1,0)</f>
        <v>1</v>
      </c>
      <c r="W121" s="23" t="s">
        <v>427</v>
      </c>
      <c r="X121" s="23" t="e">
        <f>IF(X115="",IF(X$3='DEMO reporting logic (NO EDIT)'!$O$13,'SUD SMI-SED reporting schedule'!B$16,""),VLOOKUP(X115,$A$1:$C$401,2,FALSE))</f>
        <v>#N/A</v>
      </c>
      <c r="Y121" s="23" t="e">
        <f t="shared" ref="Y121:Y126" si="77">IF($V$121=1,X121,"")</f>
        <v>#N/A</v>
      </c>
    </row>
    <row r="122" spans="1:25" ht="15" thickBot="1" x14ac:dyDescent="0.35">
      <c r="A122" s="17" t="s">
        <v>1547</v>
      </c>
      <c r="B122" s="17" t="s">
        <v>1548</v>
      </c>
      <c r="C122" s="17" t="s">
        <v>1549</v>
      </c>
      <c r="D122" s="17" t="s">
        <v>1550</v>
      </c>
      <c r="O122" s="377"/>
      <c r="P122" s="377"/>
      <c r="Q122" s="377"/>
      <c r="R122" s="374"/>
      <c r="S122" s="374"/>
      <c r="T122" s="374"/>
      <c r="U122" s="374"/>
      <c r="V122" s="374"/>
      <c r="W122" s="23" t="s">
        <v>291</v>
      </c>
      <c r="X122" s="23" t="e">
        <f>IF(X116="",IF(X$3='DEMO reporting logic (NO EDIT)'!$O$13,'SUD SMI-SED reporting schedule'!B$16,""),VLOOKUP(X116,$A$1:$C$401,2,FALSE))</f>
        <v>#N/A</v>
      </c>
      <c r="Y122" s="23" t="e">
        <f t="shared" si="77"/>
        <v>#N/A</v>
      </c>
    </row>
    <row r="123" spans="1:25" ht="15" thickBot="1" x14ac:dyDescent="0.35">
      <c r="A123" s="17" t="s">
        <v>1549</v>
      </c>
      <c r="B123" s="17" t="s">
        <v>1550</v>
      </c>
      <c r="C123" s="17" t="s">
        <v>1551</v>
      </c>
      <c r="D123" s="17" t="s">
        <v>1552</v>
      </c>
      <c r="O123" s="377"/>
      <c r="P123" s="377"/>
      <c r="Q123" s="377"/>
      <c r="R123" s="374"/>
      <c r="S123" s="374"/>
      <c r="T123" s="374"/>
      <c r="U123" s="374"/>
      <c r="V123" s="374"/>
      <c r="W123" s="23" t="s">
        <v>54</v>
      </c>
      <c r="X123" s="23" t="e">
        <f>IF(X117="",IF(X$4='DEMO reporting logic (NO EDIT)'!$O$13,'SUD SMI-SED reporting schedule'!B$16,""),VLOOKUP(X117,$A$1:$C$401,2,FALSE))</f>
        <v>#N/A</v>
      </c>
      <c r="Y123" s="23" t="e">
        <f t="shared" si="77"/>
        <v>#N/A</v>
      </c>
    </row>
    <row r="124" spans="1:25" ht="15" thickBot="1" x14ac:dyDescent="0.35">
      <c r="A124" s="17" t="s">
        <v>1551</v>
      </c>
      <c r="B124" s="17" t="s">
        <v>1552</v>
      </c>
      <c r="C124" s="17" t="s">
        <v>1553</v>
      </c>
      <c r="D124" s="17" t="s">
        <v>1554</v>
      </c>
      <c r="O124" s="377"/>
      <c r="P124" s="377"/>
      <c r="Q124" s="377"/>
      <c r="R124" s="374"/>
      <c r="S124" s="374"/>
      <c r="T124" s="374"/>
      <c r="U124" s="374"/>
      <c r="V124" s="374"/>
      <c r="W124" s="23" t="s">
        <v>430</v>
      </c>
      <c r="X124" s="23" t="str">
        <f t="shared" ref="X124" si="78">IF(MOD(T121,4)=0, "AA" &amp; T121/4, "")</f>
        <v>AA5</v>
      </c>
      <c r="Y124" s="23" t="str">
        <f t="shared" si="77"/>
        <v>AA5</v>
      </c>
    </row>
    <row r="125" spans="1:25" ht="15" thickBot="1" x14ac:dyDescent="0.35">
      <c r="A125" s="17" t="s">
        <v>1553</v>
      </c>
      <c r="B125" s="17" t="s">
        <v>1554</v>
      </c>
      <c r="C125" s="17" t="s">
        <v>1555</v>
      </c>
      <c r="D125" s="17" t="s">
        <v>458</v>
      </c>
      <c r="O125" s="377"/>
      <c r="P125" s="377"/>
      <c r="Q125" s="377"/>
      <c r="R125" s="374"/>
      <c r="S125" s="374"/>
      <c r="T125" s="374"/>
      <c r="U125" s="374"/>
      <c r="V125" s="374"/>
      <c r="W125" s="23" t="s">
        <v>104</v>
      </c>
      <c r="X125" s="23" t="str">
        <f t="shared" ref="X125" si="79">IF(U121="","",IF(MOD(U121,4)=0, "CY" &amp; ($K$2-1+U121/4), ""))</f>
        <v/>
      </c>
      <c r="Y125" s="23" t="str">
        <f t="shared" si="77"/>
        <v/>
      </c>
    </row>
    <row r="126" spans="1:25" ht="15" thickBot="1" x14ac:dyDescent="0.35">
      <c r="A126" s="17" t="s">
        <v>1555</v>
      </c>
      <c r="B126" s="17" t="s">
        <v>458</v>
      </c>
      <c r="C126" s="17" t="s">
        <v>1556</v>
      </c>
      <c r="D126" s="17" t="s">
        <v>467</v>
      </c>
      <c r="O126" s="378"/>
      <c r="P126" s="378"/>
      <c r="Q126" s="378"/>
      <c r="R126" s="375"/>
      <c r="S126" s="375"/>
      <c r="T126" s="375"/>
      <c r="U126" s="375"/>
      <c r="V126" s="375"/>
      <c r="W126" s="23" t="s">
        <v>71</v>
      </c>
      <c r="X126" s="23" t="str">
        <f t="shared" ref="X126" si="80">IF(MOD(S121,4)=0, "DY" &amp; S121/4, "")</f>
        <v/>
      </c>
      <c r="Y126" s="23" t="str">
        <f t="shared" si="77"/>
        <v/>
      </c>
    </row>
    <row r="127" spans="1:25" ht="30.75" customHeight="1" thickBot="1" x14ac:dyDescent="0.35">
      <c r="A127" s="17" t="s">
        <v>1556</v>
      </c>
      <c r="B127" s="17" t="s">
        <v>467</v>
      </c>
      <c r="C127" s="17" t="s">
        <v>1557</v>
      </c>
      <c r="D127" s="17" t="s">
        <v>472</v>
      </c>
      <c r="O127" s="370">
        <f>EDATE(O121,3)</f>
        <v>46388</v>
      </c>
      <c r="P127" s="370">
        <f>IF(P121="","",(EDATE(P121,3)))</f>
        <v>46535</v>
      </c>
      <c r="Q127" s="370">
        <f>IF(Q121="","",(EDATE(Q121,3)))</f>
        <v>46535</v>
      </c>
      <c r="R127" s="367">
        <f>COUNT($O$7:O132)</f>
        <v>21</v>
      </c>
      <c r="S127" s="367">
        <f>R121+$L$4</f>
        <v>20</v>
      </c>
      <c r="T127" s="367">
        <f t="shared" ref="T127" si="81">R127+$L$4</f>
        <v>21</v>
      </c>
      <c r="U127" s="367">
        <f>IF(U121="",IF($X$5=O127,4,""),U121+1)</f>
        <v>18</v>
      </c>
      <c r="V127" s="367">
        <f>IF(R127&lt;=$I$2,1,0)</f>
        <v>1</v>
      </c>
      <c r="W127" s="27" t="s">
        <v>521</v>
      </c>
      <c r="X127" s="27" t="e">
        <f>IF(X121="",IF(X$3='DEMO reporting logic (NO EDIT)'!$O$13,'SUD SMI-SED reporting schedule'!B$16,""),VLOOKUP(X121,$A$1:$C$401,2,FALSE))</f>
        <v>#N/A</v>
      </c>
      <c r="Y127" s="27" t="e">
        <f t="shared" ref="Y127:Y132" si="82">IF($V$127=1,X127,"")</f>
        <v>#N/A</v>
      </c>
    </row>
    <row r="128" spans="1:25" ht="15" thickBot="1" x14ac:dyDescent="0.35">
      <c r="A128" s="17" t="s">
        <v>1557</v>
      </c>
      <c r="B128" s="17" t="s">
        <v>472</v>
      </c>
      <c r="C128" s="17" t="s">
        <v>1558</v>
      </c>
      <c r="D128" s="17" t="s">
        <v>477</v>
      </c>
      <c r="O128" s="371"/>
      <c r="P128" s="371"/>
      <c r="Q128" s="371"/>
      <c r="R128" s="368"/>
      <c r="S128" s="368"/>
      <c r="T128" s="368"/>
      <c r="U128" s="368"/>
      <c r="V128" s="368"/>
      <c r="W128" s="27" t="s">
        <v>291</v>
      </c>
      <c r="X128" s="27" t="e">
        <f>IF(X122="",IF(X$3='DEMO reporting logic (NO EDIT)'!$O$13,'SUD SMI-SED reporting schedule'!B$16,""),VLOOKUP(X122,$A$1:$C$401,2,FALSE))</f>
        <v>#N/A</v>
      </c>
      <c r="Y128" s="27" t="e">
        <f t="shared" si="82"/>
        <v>#N/A</v>
      </c>
    </row>
    <row r="129" spans="1:25" ht="15" thickBot="1" x14ac:dyDescent="0.35">
      <c r="A129" s="17" t="s">
        <v>1558</v>
      </c>
      <c r="B129" s="17" t="s">
        <v>477</v>
      </c>
      <c r="C129" s="17" t="s">
        <v>1559</v>
      </c>
      <c r="D129" s="17" t="s">
        <v>1560</v>
      </c>
      <c r="O129" s="371"/>
      <c r="P129" s="371"/>
      <c r="Q129" s="371"/>
      <c r="R129" s="368"/>
      <c r="S129" s="368"/>
      <c r="T129" s="368"/>
      <c r="U129" s="368"/>
      <c r="V129" s="368"/>
      <c r="W129" s="27" t="s">
        <v>54</v>
      </c>
      <c r="X129" s="27" t="e">
        <f>IF(X123="",IF(X$4='DEMO reporting logic (NO EDIT)'!$O$13,'SUD SMI-SED reporting schedule'!B$16,""),VLOOKUP(X123,$A$1:$C$401,2,FALSE))</f>
        <v>#N/A</v>
      </c>
      <c r="Y129" s="27" t="e">
        <f t="shared" si="82"/>
        <v>#N/A</v>
      </c>
    </row>
    <row r="130" spans="1:25" ht="15" thickBot="1" x14ac:dyDescent="0.35">
      <c r="A130" s="17" t="s">
        <v>1559</v>
      </c>
      <c r="B130" s="17" t="s">
        <v>1560</v>
      </c>
      <c r="C130" s="17" t="s">
        <v>1561</v>
      </c>
      <c r="D130" s="17" t="s">
        <v>1562</v>
      </c>
      <c r="O130" s="371"/>
      <c r="P130" s="371"/>
      <c r="Q130" s="371"/>
      <c r="R130" s="368"/>
      <c r="S130" s="368"/>
      <c r="T130" s="368"/>
      <c r="U130" s="368"/>
      <c r="V130" s="368"/>
      <c r="W130" s="27" t="s">
        <v>430</v>
      </c>
      <c r="X130" s="27" t="str">
        <f t="shared" ref="X130" si="83">IF(MOD(T127,4)=0, "AA" &amp; T127/4, "")</f>
        <v/>
      </c>
      <c r="Y130" s="27" t="str">
        <f t="shared" si="82"/>
        <v/>
      </c>
    </row>
    <row r="131" spans="1:25" ht="15" thickBot="1" x14ac:dyDescent="0.35">
      <c r="A131" s="17" t="s">
        <v>1561</v>
      </c>
      <c r="B131" s="17" t="s">
        <v>1562</v>
      </c>
      <c r="C131" s="17" t="s">
        <v>1563</v>
      </c>
      <c r="D131" s="17" t="s">
        <v>1564</v>
      </c>
      <c r="O131" s="371"/>
      <c r="P131" s="371"/>
      <c r="Q131" s="371"/>
      <c r="R131" s="368"/>
      <c r="S131" s="368"/>
      <c r="T131" s="368"/>
      <c r="U131" s="368"/>
      <c r="V131" s="368"/>
      <c r="W131" s="27" t="s">
        <v>104</v>
      </c>
      <c r="X131" s="27" t="str">
        <f t="shared" ref="X131" si="84">IF(U127="","",IF(MOD(U127,4)=0, "CY" &amp; ($K$2-1+U127/4), ""))</f>
        <v/>
      </c>
      <c r="Y131" s="27" t="str">
        <f t="shared" si="82"/>
        <v/>
      </c>
    </row>
    <row r="132" spans="1:25" ht="15" thickBot="1" x14ac:dyDescent="0.35">
      <c r="A132" s="17" t="s">
        <v>1563</v>
      </c>
      <c r="B132" s="17" t="s">
        <v>1564</v>
      </c>
      <c r="C132" s="17" t="s">
        <v>1565</v>
      </c>
      <c r="D132" s="17" t="s">
        <v>1566</v>
      </c>
      <c r="O132" s="372"/>
      <c r="P132" s="372"/>
      <c r="Q132" s="372"/>
      <c r="R132" s="369"/>
      <c r="S132" s="369"/>
      <c r="T132" s="369"/>
      <c r="U132" s="369"/>
      <c r="V132" s="369"/>
      <c r="W132" s="27" t="s">
        <v>71</v>
      </c>
      <c r="X132" s="27" t="str">
        <f t="shared" ref="X132" si="85">IF(MOD(S127,4)=0, "DY" &amp; S127/4, "")</f>
        <v>DY5</v>
      </c>
      <c r="Y132" s="27" t="str">
        <f t="shared" si="82"/>
        <v>DY5</v>
      </c>
    </row>
    <row r="133" spans="1:25" ht="30.75" customHeight="1" thickBot="1" x14ac:dyDescent="0.35">
      <c r="A133" s="17" t="s">
        <v>1565</v>
      </c>
      <c r="B133" s="17" t="s">
        <v>1566</v>
      </c>
      <c r="C133" s="17" t="s">
        <v>1567</v>
      </c>
      <c r="D133" s="17" t="s">
        <v>1568</v>
      </c>
      <c r="O133" s="370">
        <f>EDATE(O127,3)</f>
        <v>46478</v>
      </c>
      <c r="P133" s="370">
        <f>IF(P127="","",(EDATE(P127,3)))</f>
        <v>46627</v>
      </c>
      <c r="Q133" s="370">
        <f>IF(Q127="","",(EDATE(Q127,3)))</f>
        <v>46627</v>
      </c>
      <c r="R133" s="367">
        <f>COUNT($O$7:O138)</f>
        <v>22</v>
      </c>
      <c r="S133" s="367">
        <f>R127+$L$4</f>
        <v>21</v>
      </c>
      <c r="T133" s="367">
        <f t="shared" ref="T133" si="86">R133+$L$4</f>
        <v>22</v>
      </c>
      <c r="U133" s="367">
        <f>IF(U127="",IF($X$5=O133,4,""),U127+1)</f>
        <v>19</v>
      </c>
      <c r="V133" s="367">
        <f>IF(R133&lt;=$I$2,1,0)</f>
        <v>1</v>
      </c>
      <c r="W133" s="27" t="s">
        <v>521</v>
      </c>
      <c r="X133" s="27" t="e">
        <f>IF(X127="",IF(X$3='DEMO reporting logic (NO EDIT)'!$O$13,'SUD SMI-SED reporting schedule'!B$16,""),VLOOKUP(X127,$A$1:$C$401,2,FALSE))</f>
        <v>#N/A</v>
      </c>
      <c r="Y133" s="27" t="e">
        <f t="shared" ref="Y133:Y138" si="87">IF($V$133=1,X133,"")</f>
        <v>#N/A</v>
      </c>
    </row>
    <row r="134" spans="1:25" ht="15" thickBot="1" x14ac:dyDescent="0.35">
      <c r="A134" s="17" t="s">
        <v>1567</v>
      </c>
      <c r="B134" s="17" t="s">
        <v>1568</v>
      </c>
      <c r="C134" s="17" t="s">
        <v>1569</v>
      </c>
      <c r="D134" s="17" t="s">
        <v>1570</v>
      </c>
      <c r="O134" s="371"/>
      <c r="P134" s="371"/>
      <c r="Q134" s="371"/>
      <c r="R134" s="368"/>
      <c r="S134" s="368"/>
      <c r="T134" s="368"/>
      <c r="U134" s="368"/>
      <c r="V134" s="368"/>
      <c r="W134" s="27" t="s">
        <v>291</v>
      </c>
      <c r="X134" s="27" t="e">
        <f>IF(X128="",IF(X$3='DEMO reporting logic (NO EDIT)'!$O$13,'SUD SMI-SED reporting schedule'!B$16,""),VLOOKUP(X128,$A$1:$C$401,2,FALSE))</f>
        <v>#N/A</v>
      </c>
      <c r="Y134" s="27" t="e">
        <f t="shared" si="87"/>
        <v>#N/A</v>
      </c>
    </row>
    <row r="135" spans="1:25" ht="15" thickBot="1" x14ac:dyDescent="0.35">
      <c r="A135" s="17" t="s">
        <v>1569</v>
      </c>
      <c r="B135" s="17" t="s">
        <v>1570</v>
      </c>
      <c r="C135" s="17" t="s">
        <v>1571</v>
      </c>
      <c r="D135" s="17" t="s">
        <v>1572</v>
      </c>
      <c r="O135" s="371"/>
      <c r="P135" s="371"/>
      <c r="Q135" s="371"/>
      <c r="R135" s="368"/>
      <c r="S135" s="368"/>
      <c r="T135" s="368"/>
      <c r="U135" s="368"/>
      <c r="V135" s="368"/>
      <c r="W135" s="27" t="s">
        <v>54</v>
      </c>
      <c r="X135" s="27" t="e">
        <f>IF(X129="",IF(X$4='DEMO reporting logic (NO EDIT)'!$O$13,'SUD SMI-SED reporting schedule'!B$16,""),VLOOKUP(X129,$A$1:$C$401,2,FALSE))</f>
        <v>#N/A</v>
      </c>
      <c r="Y135" s="27" t="e">
        <f t="shared" si="87"/>
        <v>#N/A</v>
      </c>
    </row>
    <row r="136" spans="1:25" ht="15" thickBot="1" x14ac:dyDescent="0.35">
      <c r="A136" s="17" t="s">
        <v>1571</v>
      </c>
      <c r="B136" s="17" t="s">
        <v>1572</v>
      </c>
      <c r="C136" s="17" t="s">
        <v>1573</v>
      </c>
      <c r="D136" s="17" t="s">
        <v>1574</v>
      </c>
      <c r="O136" s="371"/>
      <c r="P136" s="371"/>
      <c r="Q136" s="371"/>
      <c r="R136" s="368"/>
      <c r="S136" s="368"/>
      <c r="T136" s="368"/>
      <c r="U136" s="368"/>
      <c r="V136" s="368"/>
      <c r="W136" s="27" t="s">
        <v>430</v>
      </c>
      <c r="X136" s="27" t="str">
        <f t="shared" ref="X136" si="88">IF(MOD(T133,4)=0, "AA" &amp; T133/4, "")</f>
        <v/>
      </c>
      <c r="Y136" s="27" t="str">
        <f t="shared" si="87"/>
        <v/>
      </c>
    </row>
    <row r="137" spans="1:25" ht="15" thickBot="1" x14ac:dyDescent="0.35">
      <c r="A137" s="17" t="s">
        <v>1573</v>
      </c>
      <c r="B137" s="17" t="s">
        <v>1574</v>
      </c>
      <c r="C137" s="17" t="s">
        <v>1575</v>
      </c>
      <c r="D137" s="17" t="s">
        <v>1576</v>
      </c>
      <c r="O137" s="371"/>
      <c r="P137" s="371"/>
      <c r="Q137" s="371"/>
      <c r="R137" s="368"/>
      <c r="S137" s="368"/>
      <c r="T137" s="368"/>
      <c r="U137" s="368"/>
      <c r="V137" s="368"/>
      <c r="W137" s="27" t="s">
        <v>104</v>
      </c>
      <c r="X137" s="27" t="str">
        <f t="shared" ref="X137" si="89">IF(U133="","",IF(MOD(U133,4)=0, "CY" &amp; ($K$2-1+U133/4), ""))</f>
        <v/>
      </c>
      <c r="Y137" s="27" t="str">
        <f t="shared" si="87"/>
        <v/>
      </c>
    </row>
    <row r="138" spans="1:25" ht="15" thickBot="1" x14ac:dyDescent="0.35">
      <c r="A138" s="17" t="s">
        <v>1575</v>
      </c>
      <c r="B138" s="17" t="s">
        <v>1576</v>
      </c>
      <c r="C138" s="17" t="s">
        <v>1577</v>
      </c>
      <c r="D138" s="17" t="s">
        <v>1578</v>
      </c>
      <c r="O138" s="372"/>
      <c r="P138" s="372"/>
      <c r="Q138" s="372"/>
      <c r="R138" s="369"/>
      <c r="S138" s="369"/>
      <c r="T138" s="369"/>
      <c r="U138" s="369"/>
      <c r="V138" s="369"/>
      <c r="W138" s="27" t="s">
        <v>71</v>
      </c>
      <c r="X138" s="27" t="str">
        <f t="shared" ref="X138" si="90">IF(MOD(S133,4)=0, "DY" &amp; S133/4, "")</f>
        <v/>
      </c>
      <c r="Y138" s="27" t="str">
        <f t="shared" si="87"/>
        <v/>
      </c>
    </row>
    <row r="139" spans="1:25" x14ac:dyDescent="0.3">
      <c r="A139" s="17" t="s">
        <v>1577</v>
      </c>
      <c r="B139" s="17" t="s">
        <v>1578</v>
      </c>
      <c r="C139" s="17" t="s">
        <v>1579</v>
      </c>
      <c r="D139" s="17" t="s">
        <v>1580</v>
      </c>
    </row>
    <row r="140" spans="1:25" x14ac:dyDescent="0.3">
      <c r="A140" s="17" t="s">
        <v>1579</v>
      </c>
      <c r="B140" s="17" t="s">
        <v>1580</v>
      </c>
      <c r="C140" s="17" t="s">
        <v>1581</v>
      </c>
      <c r="D140" s="17" t="s">
        <v>1582</v>
      </c>
    </row>
    <row r="141" spans="1:25" x14ac:dyDescent="0.3">
      <c r="A141" s="17" t="s">
        <v>1581</v>
      </c>
      <c r="B141" s="17" t="s">
        <v>1582</v>
      </c>
      <c r="C141" s="17" t="s">
        <v>1583</v>
      </c>
      <c r="D141" s="17" t="s">
        <v>1584</v>
      </c>
    </row>
    <row r="142" spans="1:25" x14ac:dyDescent="0.3">
      <c r="A142" s="17" t="s">
        <v>1583</v>
      </c>
      <c r="B142" s="17" t="s">
        <v>1584</v>
      </c>
      <c r="C142" s="17" t="s">
        <v>1585</v>
      </c>
      <c r="D142" s="17" t="s">
        <v>1586</v>
      </c>
    </row>
    <row r="143" spans="1:25" x14ac:dyDescent="0.3">
      <c r="A143" s="17" t="s">
        <v>1585</v>
      </c>
      <c r="B143" s="17" t="s">
        <v>1586</v>
      </c>
      <c r="C143" s="17" t="s">
        <v>1587</v>
      </c>
      <c r="D143" s="17" t="s">
        <v>1588</v>
      </c>
    </row>
    <row r="144" spans="1:25" x14ac:dyDescent="0.3">
      <c r="A144" s="17" t="s">
        <v>1587</v>
      </c>
      <c r="B144" s="17" t="s">
        <v>1588</v>
      </c>
      <c r="C144" s="17" t="s">
        <v>1589</v>
      </c>
      <c r="D144" s="17" t="s">
        <v>1590</v>
      </c>
    </row>
    <row r="145" spans="1:23" x14ac:dyDescent="0.3">
      <c r="A145" s="17" t="s">
        <v>1589</v>
      </c>
      <c r="B145" s="17" t="s">
        <v>1590</v>
      </c>
      <c r="C145" s="17" t="s">
        <v>1591</v>
      </c>
      <c r="D145" s="17" t="s">
        <v>1592</v>
      </c>
    </row>
    <row r="146" spans="1:23" x14ac:dyDescent="0.3">
      <c r="A146" s="17" t="s">
        <v>1591</v>
      </c>
      <c r="B146" s="17" t="s">
        <v>1592</v>
      </c>
      <c r="C146" s="17" t="s">
        <v>1593</v>
      </c>
      <c r="D146" s="17" t="s">
        <v>1594</v>
      </c>
    </row>
    <row r="147" spans="1:23" x14ac:dyDescent="0.3">
      <c r="A147" s="17" t="s">
        <v>1593</v>
      </c>
      <c r="B147" s="17" t="s">
        <v>1594</v>
      </c>
      <c r="C147" s="17" t="s">
        <v>1595</v>
      </c>
      <c r="D147" s="17" t="s">
        <v>1596</v>
      </c>
      <c r="W147" t="s">
        <v>298</v>
      </c>
    </row>
    <row r="148" spans="1:23" x14ac:dyDescent="0.3">
      <c r="A148" s="17" t="s">
        <v>1595</v>
      </c>
      <c r="B148" s="17" t="s">
        <v>1596</v>
      </c>
      <c r="C148" s="17" t="s">
        <v>1597</v>
      </c>
      <c r="D148" s="17" t="s">
        <v>1598</v>
      </c>
    </row>
    <row r="149" spans="1:23" x14ac:dyDescent="0.3">
      <c r="A149" s="17" t="s">
        <v>1597</v>
      </c>
      <c r="B149" s="17" t="s">
        <v>1598</v>
      </c>
      <c r="C149" s="17" t="s">
        <v>1599</v>
      </c>
      <c r="D149" s="17" t="s">
        <v>1600</v>
      </c>
    </row>
    <row r="150" spans="1:23" x14ac:dyDescent="0.3">
      <c r="A150" s="17" t="s">
        <v>1599</v>
      </c>
      <c r="B150" s="17" t="s">
        <v>1600</v>
      </c>
      <c r="C150" s="17" t="s">
        <v>1601</v>
      </c>
      <c r="D150" s="17" t="s">
        <v>1602</v>
      </c>
    </row>
    <row r="151" spans="1:23" x14ac:dyDescent="0.3">
      <c r="A151" s="17" t="s">
        <v>1601</v>
      </c>
      <c r="B151" s="17" t="s">
        <v>1602</v>
      </c>
      <c r="C151" s="17" t="s">
        <v>1603</v>
      </c>
      <c r="D151" s="17" t="s">
        <v>1604</v>
      </c>
    </row>
    <row r="152" spans="1:23" x14ac:dyDescent="0.3">
      <c r="A152" s="17" t="s">
        <v>1603</v>
      </c>
      <c r="B152" s="17" t="s">
        <v>1604</v>
      </c>
      <c r="C152" s="17" t="s">
        <v>1605</v>
      </c>
      <c r="D152" s="17" t="s">
        <v>1606</v>
      </c>
    </row>
    <row r="153" spans="1:23" x14ac:dyDescent="0.3">
      <c r="A153" s="17" t="s">
        <v>1605</v>
      </c>
      <c r="B153" s="17" t="s">
        <v>1606</v>
      </c>
      <c r="C153" s="17" t="s">
        <v>1607</v>
      </c>
      <c r="D153" s="17" t="s">
        <v>1608</v>
      </c>
    </row>
    <row r="154" spans="1:23" x14ac:dyDescent="0.3">
      <c r="A154" s="17" t="s">
        <v>1607</v>
      </c>
      <c r="B154" s="17" t="s">
        <v>1608</v>
      </c>
      <c r="C154" s="17" t="s">
        <v>1609</v>
      </c>
      <c r="D154" s="17" t="s">
        <v>1610</v>
      </c>
    </row>
    <row r="155" spans="1:23" x14ac:dyDescent="0.3">
      <c r="A155" s="17" t="s">
        <v>1609</v>
      </c>
      <c r="B155" s="17" t="s">
        <v>1610</v>
      </c>
      <c r="C155" s="17" t="s">
        <v>1611</v>
      </c>
      <c r="D155" s="17" t="s">
        <v>1612</v>
      </c>
    </row>
    <row r="156" spans="1:23" x14ac:dyDescent="0.3">
      <c r="A156" s="17" t="s">
        <v>1611</v>
      </c>
      <c r="B156" s="17" t="s">
        <v>1612</v>
      </c>
      <c r="C156" s="17" t="s">
        <v>1613</v>
      </c>
      <c r="D156" s="17" t="s">
        <v>1614</v>
      </c>
    </row>
    <row r="157" spans="1:23" x14ac:dyDescent="0.3">
      <c r="A157" s="17" t="s">
        <v>1613</v>
      </c>
      <c r="B157" s="17" t="s">
        <v>1614</v>
      </c>
      <c r="C157" s="17" t="s">
        <v>1615</v>
      </c>
      <c r="D157" s="17" t="s">
        <v>1616</v>
      </c>
    </row>
    <row r="158" spans="1:23" x14ac:dyDescent="0.3">
      <c r="A158" s="17" t="s">
        <v>1615</v>
      </c>
      <c r="B158" s="17" t="s">
        <v>1616</v>
      </c>
      <c r="C158" s="17" t="s">
        <v>1617</v>
      </c>
      <c r="D158" s="17" t="s">
        <v>1618</v>
      </c>
    </row>
    <row r="159" spans="1:23" x14ac:dyDescent="0.3">
      <c r="A159" s="17" t="s">
        <v>1617</v>
      </c>
      <c r="B159" s="17" t="s">
        <v>1618</v>
      </c>
      <c r="C159" s="17" t="s">
        <v>1619</v>
      </c>
      <c r="D159" s="17" t="s">
        <v>1620</v>
      </c>
    </row>
    <row r="160" spans="1:23" x14ac:dyDescent="0.3">
      <c r="A160" s="17" t="s">
        <v>1619</v>
      </c>
      <c r="B160" s="17" t="s">
        <v>1620</v>
      </c>
      <c r="C160" s="17" t="s">
        <v>1621</v>
      </c>
      <c r="D160" s="17" t="s">
        <v>1622</v>
      </c>
    </row>
    <row r="161" spans="1:4" x14ac:dyDescent="0.3">
      <c r="A161" s="17" t="s">
        <v>1621</v>
      </c>
      <c r="B161" s="17" t="s">
        <v>1622</v>
      </c>
      <c r="C161" s="17" t="s">
        <v>1623</v>
      </c>
      <c r="D161" s="17" t="s">
        <v>1624</v>
      </c>
    </row>
    <row r="162" spans="1:4" x14ac:dyDescent="0.3">
      <c r="A162" s="17" t="s">
        <v>1623</v>
      </c>
      <c r="B162" s="17" t="s">
        <v>1624</v>
      </c>
      <c r="C162" s="17" t="s">
        <v>1625</v>
      </c>
      <c r="D162" s="17" t="s">
        <v>1626</v>
      </c>
    </row>
    <row r="163" spans="1:4" x14ac:dyDescent="0.3">
      <c r="A163" s="17" t="s">
        <v>1625</v>
      </c>
      <c r="B163" s="17" t="s">
        <v>1626</v>
      </c>
      <c r="C163" s="17" t="s">
        <v>1627</v>
      </c>
      <c r="D163" s="17" t="s">
        <v>1628</v>
      </c>
    </row>
    <row r="164" spans="1:4" x14ac:dyDescent="0.3">
      <c r="A164" s="17" t="s">
        <v>1627</v>
      </c>
      <c r="B164" s="17" t="s">
        <v>1628</v>
      </c>
      <c r="C164" s="17" t="s">
        <v>1629</v>
      </c>
      <c r="D164" s="17" t="s">
        <v>1630</v>
      </c>
    </row>
    <row r="165" spans="1:4" x14ac:dyDescent="0.3">
      <c r="A165" s="17" t="s">
        <v>1629</v>
      </c>
      <c r="B165" s="17" t="s">
        <v>1630</v>
      </c>
      <c r="C165" s="17" t="s">
        <v>1631</v>
      </c>
      <c r="D165" s="17" t="s">
        <v>1632</v>
      </c>
    </row>
    <row r="166" spans="1:4" x14ac:dyDescent="0.3">
      <c r="A166" s="17" t="s">
        <v>1631</v>
      </c>
      <c r="B166" s="17" t="s">
        <v>1632</v>
      </c>
      <c r="C166" s="17" t="s">
        <v>1633</v>
      </c>
      <c r="D166" s="17" t="s">
        <v>1634</v>
      </c>
    </row>
    <row r="167" spans="1:4" x14ac:dyDescent="0.3">
      <c r="A167" s="17" t="s">
        <v>1633</v>
      </c>
      <c r="B167" s="17" t="s">
        <v>1634</v>
      </c>
      <c r="C167" s="17" t="s">
        <v>1635</v>
      </c>
      <c r="D167" s="17" t="s">
        <v>1636</v>
      </c>
    </row>
    <row r="168" spans="1:4" x14ac:dyDescent="0.3">
      <c r="A168" s="17" t="s">
        <v>1635</v>
      </c>
      <c r="B168" s="17" t="s">
        <v>1636</v>
      </c>
      <c r="C168" s="17" t="s">
        <v>1637</v>
      </c>
      <c r="D168" s="17" t="s">
        <v>1638</v>
      </c>
    </row>
    <row r="169" spans="1:4" x14ac:dyDescent="0.3">
      <c r="A169" s="17" t="s">
        <v>1637</v>
      </c>
      <c r="B169" s="17" t="s">
        <v>1638</v>
      </c>
      <c r="C169" s="17" t="s">
        <v>1639</v>
      </c>
      <c r="D169" s="17" t="s">
        <v>1640</v>
      </c>
    </row>
    <row r="170" spans="1:4" x14ac:dyDescent="0.3">
      <c r="A170" s="17" t="s">
        <v>1639</v>
      </c>
      <c r="B170" s="17" t="s">
        <v>1640</v>
      </c>
      <c r="C170" s="17" t="s">
        <v>1641</v>
      </c>
      <c r="D170" s="17" t="s">
        <v>1642</v>
      </c>
    </row>
    <row r="171" spans="1:4" x14ac:dyDescent="0.3">
      <c r="A171" s="17" t="s">
        <v>1641</v>
      </c>
      <c r="B171" s="17" t="s">
        <v>1642</v>
      </c>
      <c r="C171" s="17" t="s">
        <v>1643</v>
      </c>
      <c r="D171" s="17" t="s">
        <v>1644</v>
      </c>
    </row>
    <row r="172" spans="1:4" x14ac:dyDescent="0.3">
      <c r="A172" s="17" t="s">
        <v>1643</v>
      </c>
      <c r="B172" s="17" t="s">
        <v>1644</v>
      </c>
      <c r="C172" s="17" t="s">
        <v>1645</v>
      </c>
      <c r="D172" s="17" t="s">
        <v>1646</v>
      </c>
    </row>
    <row r="173" spans="1:4" x14ac:dyDescent="0.3">
      <c r="A173" s="17" t="s">
        <v>1645</v>
      </c>
      <c r="B173" s="17" t="s">
        <v>1646</v>
      </c>
      <c r="C173" s="17" t="s">
        <v>1647</v>
      </c>
      <c r="D173" s="17" t="s">
        <v>1648</v>
      </c>
    </row>
    <row r="174" spans="1:4" x14ac:dyDescent="0.3">
      <c r="A174" s="17" t="s">
        <v>1647</v>
      </c>
      <c r="B174" s="17" t="s">
        <v>1648</v>
      </c>
      <c r="C174" s="17" t="s">
        <v>1649</v>
      </c>
      <c r="D174" s="17" t="s">
        <v>1650</v>
      </c>
    </row>
    <row r="175" spans="1:4" x14ac:dyDescent="0.3">
      <c r="A175" s="17" t="s">
        <v>1649</v>
      </c>
      <c r="B175" s="17" t="s">
        <v>1650</v>
      </c>
      <c r="C175" s="17" t="s">
        <v>1651</v>
      </c>
      <c r="D175" s="17" t="s">
        <v>1652</v>
      </c>
    </row>
    <row r="176" spans="1:4" x14ac:dyDescent="0.3">
      <c r="A176" s="17" t="s">
        <v>1651</v>
      </c>
      <c r="B176" s="17" t="s">
        <v>1652</v>
      </c>
      <c r="C176" s="17" t="s">
        <v>1653</v>
      </c>
      <c r="D176" s="17" t="s">
        <v>1654</v>
      </c>
    </row>
    <row r="177" spans="1:4" x14ac:dyDescent="0.3">
      <c r="A177" s="17" t="s">
        <v>1653</v>
      </c>
      <c r="B177" s="17" t="s">
        <v>1654</v>
      </c>
      <c r="C177" s="17" t="s">
        <v>1655</v>
      </c>
      <c r="D177" s="17" t="s">
        <v>1656</v>
      </c>
    </row>
    <row r="178" spans="1:4" x14ac:dyDescent="0.3">
      <c r="A178" s="17" t="s">
        <v>1655</v>
      </c>
      <c r="B178" s="17" t="s">
        <v>1656</v>
      </c>
      <c r="C178" s="17" t="s">
        <v>1657</v>
      </c>
      <c r="D178" s="17" t="s">
        <v>1658</v>
      </c>
    </row>
    <row r="179" spans="1:4" x14ac:dyDescent="0.3">
      <c r="A179" s="17" t="s">
        <v>1657</v>
      </c>
      <c r="B179" s="17" t="s">
        <v>1658</v>
      </c>
      <c r="C179" s="17" t="s">
        <v>1659</v>
      </c>
      <c r="D179" s="17" t="s">
        <v>1660</v>
      </c>
    </row>
    <row r="180" spans="1:4" x14ac:dyDescent="0.3">
      <c r="A180" s="17" t="s">
        <v>1659</v>
      </c>
      <c r="B180" s="17" t="s">
        <v>1660</v>
      </c>
      <c r="C180" s="17" t="s">
        <v>1661</v>
      </c>
      <c r="D180" s="17" t="s">
        <v>1662</v>
      </c>
    </row>
    <row r="181" spans="1:4" x14ac:dyDescent="0.3">
      <c r="A181" s="17" t="s">
        <v>1661</v>
      </c>
      <c r="B181" s="17" t="s">
        <v>1662</v>
      </c>
      <c r="C181" s="17" t="s">
        <v>1663</v>
      </c>
      <c r="D181" s="17" t="s">
        <v>1664</v>
      </c>
    </row>
    <row r="182" spans="1:4" x14ac:dyDescent="0.3">
      <c r="A182" s="17" t="s">
        <v>1663</v>
      </c>
      <c r="B182" s="17" t="s">
        <v>1664</v>
      </c>
      <c r="C182" s="17" t="s">
        <v>1665</v>
      </c>
      <c r="D182" s="17" t="s">
        <v>1666</v>
      </c>
    </row>
    <row r="183" spans="1:4" x14ac:dyDescent="0.3">
      <c r="A183" s="17" t="s">
        <v>1665</v>
      </c>
      <c r="B183" s="17" t="s">
        <v>1666</v>
      </c>
      <c r="C183" s="17" t="s">
        <v>1667</v>
      </c>
      <c r="D183" s="17" t="s">
        <v>1668</v>
      </c>
    </row>
    <row r="184" spans="1:4" x14ac:dyDescent="0.3">
      <c r="A184" s="17" t="s">
        <v>1667</v>
      </c>
      <c r="B184" s="17" t="s">
        <v>1668</v>
      </c>
      <c r="C184" s="17" t="s">
        <v>1669</v>
      </c>
      <c r="D184" s="17" t="s">
        <v>1670</v>
      </c>
    </row>
    <row r="185" spans="1:4" x14ac:dyDescent="0.3">
      <c r="A185" s="17" t="s">
        <v>1669</v>
      </c>
      <c r="B185" s="17" t="s">
        <v>1670</v>
      </c>
      <c r="C185" s="17" t="s">
        <v>1671</v>
      </c>
      <c r="D185" s="17" t="s">
        <v>1672</v>
      </c>
    </row>
    <row r="186" spans="1:4" x14ac:dyDescent="0.3">
      <c r="A186" s="17" t="s">
        <v>1671</v>
      </c>
      <c r="B186" s="17" t="s">
        <v>1672</v>
      </c>
      <c r="C186" s="17" t="s">
        <v>1673</v>
      </c>
      <c r="D186" s="17" t="s">
        <v>1674</v>
      </c>
    </row>
    <row r="187" spans="1:4" x14ac:dyDescent="0.3">
      <c r="A187" s="17" t="s">
        <v>1673</v>
      </c>
      <c r="B187" s="17" t="s">
        <v>1674</v>
      </c>
      <c r="C187" s="17" t="s">
        <v>1675</v>
      </c>
      <c r="D187" s="17" t="s">
        <v>1676</v>
      </c>
    </row>
    <row r="188" spans="1:4" x14ac:dyDescent="0.3">
      <c r="A188" s="17" t="s">
        <v>1675</v>
      </c>
      <c r="B188" s="17" t="s">
        <v>1676</v>
      </c>
      <c r="C188" s="17" t="s">
        <v>1677</v>
      </c>
      <c r="D188" s="17" t="s">
        <v>1678</v>
      </c>
    </row>
    <row r="189" spans="1:4" x14ac:dyDescent="0.3">
      <c r="A189" s="17" t="s">
        <v>1677</v>
      </c>
      <c r="B189" s="17" t="s">
        <v>1678</v>
      </c>
      <c r="C189" s="17" t="s">
        <v>1679</v>
      </c>
      <c r="D189" s="17" t="s">
        <v>1680</v>
      </c>
    </row>
    <row r="190" spans="1:4" x14ac:dyDescent="0.3">
      <c r="A190" s="17" t="s">
        <v>1679</v>
      </c>
      <c r="B190" s="17" t="s">
        <v>1680</v>
      </c>
      <c r="C190" s="17" t="s">
        <v>1681</v>
      </c>
      <c r="D190" s="17" t="s">
        <v>1682</v>
      </c>
    </row>
    <row r="191" spans="1:4" x14ac:dyDescent="0.3">
      <c r="A191" s="17" t="s">
        <v>1681</v>
      </c>
      <c r="B191" s="17" t="s">
        <v>1682</v>
      </c>
      <c r="C191" s="17" t="s">
        <v>1683</v>
      </c>
      <c r="D191" s="17" t="s">
        <v>1684</v>
      </c>
    </row>
    <row r="192" spans="1:4" x14ac:dyDescent="0.3">
      <c r="A192" s="17" t="s">
        <v>1683</v>
      </c>
      <c r="B192" s="17" t="s">
        <v>1684</v>
      </c>
      <c r="C192" s="17" t="s">
        <v>1685</v>
      </c>
      <c r="D192" s="17" t="s">
        <v>1686</v>
      </c>
    </row>
    <row r="193" spans="1:4" x14ac:dyDescent="0.3">
      <c r="A193" s="17" t="s">
        <v>1685</v>
      </c>
      <c r="B193" s="17" t="s">
        <v>1686</v>
      </c>
      <c r="C193" s="17" t="s">
        <v>1687</v>
      </c>
      <c r="D193" s="17" t="s">
        <v>1688</v>
      </c>
    </row>
    <row r="194" spans="1:4" x14ac:dyDescent="0.3">
      <c r="A194" s="17" t="s">
        <v>1687</v>
      </c>
      <c r="B194" s="17" t="s">
        <v>1688</v>
      </c>
      <c r="C194" s="17" t="s">
        <v>1689</v>
      </c>
      <c r="D194" s="17" t="s">
        <v>1690</v>
      </c>
    </row>
    <row r="195" spans="1:4" x14ac:dyDescent="0.3">
      <c r="A195" s="17" t="s">
        <v>1689</v>
      </c>
      <c r="B195" s="17" t="s">
        <v>1690</v>
      </c>
      <c r="C195" s="17" t="s">
        <v>1691</v>
      </c>
      <c r="D195" s="17" t="s">
        <v>1692</v>
      </c>
    </row>
    <row r="196" spans="1:4" x14ac:dyDescent="0.3">
      <c r="A196" s="17" t="s">
        <v>1691</v>
      </c>
      <c r="B196" s="17" t="s">
        <v>1692</v>
      </c>
      <c r="C196" s="17" t="s">
        <v>1693</v>
      </c>
      <c r="D196" s="17" t="s">
        <v>1694</v>
      </c>
    </row>
    <row r="197" spans="1:4" x14ac:dyDescent="0.3">
      <c r="A197" s="17" t="s">
        <v>1693</v>
      </c>
      <c r="B197" s="17" t="s">
        <v>1694</v>
      </c>
      <c r="C197" s="17" t="s">
        <v>1695</v>
      </c>
      <c r="D197" s="17" t="s">
        <v>1696</v>
      </c>
    </row>
    <row r="198" spans="1:4" x14ac:dyDescent="0.3">
      <c r="A198" s="17" t="s">
        <v>1695</v>
      </c>
      <c r="B198" s="17" t="s">
        <v>1696</v>
      </c>
      <c r="C198" s="17" t="s">
        <v>1697</v>
      </c>
      <c r="D198" s="17" t="s">
        <v>1698</v>
      </c>
    </row>
    <row r="199" spans="1:4" x14ac:dyDescent="0.3">
      <c r="A199" s="17" t="s">
        <v>1697</v>
      </c>
      <c r="B199" s="17" t="s">
        <v>1698</v>
      </c>
      <c r="C199" s="17" t="s">
        <v>1699</v>
      </c>
      <c r="D199" s="17" t="s">
        <v>1700</v>
      </c>
    </row>
    <row r="200" spans="1:4" x14ac:dyDescent="0.3">
      <c r="A200" s="17" t="s">
        <v>1699</v>
      </c>
      <c r="B200" s="17" t="s">
        <v>1700</v>
      </c>
      <c r="C200" s="17" t="s">
        <v>1701</v>
      </c>
      <c r="D200" s="17" t="s">
        <v>1702</v>
      </c>
    </row>
    <row r="201" spans="1:4" x14ac:dyDescent="0.3">
      <c r="A201" s="17" t="s">
        <v>1701</v>
      </c>
      <c r="B201" s="17" t="s">
        <v>1702</v>
      </c>
      <c r="C201" s="17" t="s">
        <v>1703</v>
      </c>
      <c r="D201" s="17" t="s">
        <v>1704</v>
      </c>
    </row>
    <row r="202" spans="1:4" x14ac:dyDescent="0.3">
      <c r="A202" s="17" t="s">
        <v>1703</v>
      </c>
      <c r="B202" s="17" t="s">
        <v>1704</v>
      </c>
      <c r="C202" s="17" t="s">
        <v>1705</v>
      </c>
      <c r="D202" s="17" t="s">
        <v>1706</v>
      </c>
    </row>
    <row r="203" spans="1:4" x14ac:dyDescent="0.3">
      <c r="A203" s="17" t="s">
        <v>1705</v>
      </c>
      <c r="B203" s="17" t="s">
        <v>1706</v>
      </c>
      <c r="C203" s="17" t="s">
        <v>1707</v>
      </c>
      <c r="D203" s="17" t="s">
        <v>1708</v>
      </c>
    </row>
    <row r="204" spans="1:4" x14ac:dyDescent="0.3">
      <c r="A204" s="17" t="s">
        <v>1707</v>
      </c>
      <c r="B204" s="17" t="s">
        <v>1708</v>
      </c>
      <c r="C204" s="17" t="s">
        <v>1709</v>
      </c>
      <c r="D204" s="17" t="s">
        <v>1710</v>
      </c>
    </row>
    <row r="205" spans="1:4" x14ac:dyDescent="0.3">
      <c r="A205" s="17" t="s">
        <v>1709</v>
      </c>
      <c r="B205" s="17" t="s">
        <v>1710</v>
      </c>
      <c r="C205" s="17" t="s">
        <v>1711</v>
      </c>
      <c r="D205" s="17" t="s">
        <v>1712</v>
      </c>
    </row>
    <row r="206" spans="1:4" x14ac:dyDescent="0.3">
      <c r="A206" s="17" t="s">
        <v>1711</v>
      </c>
      <c r="B206" s="17" t="s">
        <v>1712</v>
      </c>
      <c r="C206" s="17" t="s">
        <v>1713</v>
      </c>
      <c r="D206" s="17" t="s">
        <v>1714</v>
      </c>
    </row>
    <row r="207" spans="1:4" x14ac:dyDescent="0.3">
      <c r="A207" s="17" t="s">
        <v>1713</v>
      </c>
      <c r="B207" s="17" t="s">
        <v>1714</v>
      </c>
      <c r="C207" s="17" t="s">
        <v>1715</v>
      </c>
      <c r="D207" s="17" t="s">
        <v>1716</v>
      </c>
    </row>
    <row r="208" spans="1:4" x14ac:dyDescent="0.3">
      <c r="A208" s="17" t="s">
        <v>1715</v>
      </c>
      <c r="B208" s="17" t="s">
        <v>1716</v>
      </c>
      <c r="C208" s="17" t="s">
        <v>1717</v>
      </c>
      <c r="D208" s="17" t="s">
        <v>1718</v>
      </c>
    </row>
    <row r="209" spans="1:4" x14ac:dyDescent="0.3">
      <c r="A209" s="17" t="s">
        <v>1717</v>
      </c>
      <c r="B209" s="17" t="s">
        <v>1718</v>
      </c>
      <c r="C209" s="17" t="s">
        <v>1719</v>
      </c>
      <c r="D209" s="17" t="s">
        <v>1720</v>
      </c>
    </row>
    <row r="210" spans="1:4" x14ac:dyDescent="0.3">
      <c r="A210" s="17" t="s">
        <v>1719</v>
      </c>
      <c r="B210" s="17" t="s">
        <v>1720</v>
      </c>
      <c r="C210" s="17" t="s">
        <v>1721</v>
      </c>
      <c r="D210" s="17" t="s">
        <v>1722</v>
      </c>
    </row>
    <row r="211" spans="1:4" x14ac:dyDescent="0.3">
      <c r="A211" s="17" t="s">
        <v>1721</v>
      </c>
      <c r="B211" s="17" t="s">
        <v>1722</v>
      </c>
      <c r="C211" s="17" t="s">
        <v>1723</v>
      </c>
      <c r="D211" s="17" t="s">
        <v>1724</v>
      </c>
    </row>
    <row r="212" spans="1:4" x14ac:dyDescent="0.3">
      <c r="A212" s="17" t="s">
        <v>1723</v>
      </c>
      <c r="B212" s="17" t="s">
        <v>1724</v>
      </c>
      <c r="C212" s="17" t="s">
        <v>1725</v>
      </c>
      <c r="D212" s="17" t="s">
        <v>1726</v>
      </c>
    </row>
    <row r="213" spans="1:4" x14ac:dyDescent="0.3">
      <c r="A213" s="17" t="s">
        <v>1725</v>
      </c>
      <c r="B213" s="17" t="s">
        <v>1726</v>
      </c>
      <c r="C213" s="17" t="s">
        <v>1727</v>
      </c>
      <c r="D213" s="17" t="s">
        <v>1728</v>
      </c>
    </row>
    <row r="214" spans="1:4" x14ac:dyDescent="0.3">
      <c r="A214" s="17" t="s">
        <v>1727</v>
      </c>
      <c r="B214" s="17" t="s">
        <v>1728</v>
      </c>
      <c r="C214" s="17" t="s">
        <v>1729</v>
      </c>
      <c r="D214" s="17" t="s">
        <v>1730</v>
      </c>
    </row>
    <row r="215" spans="1:4" x14ac:dyDescent="0.3">
      <c r="A215" s="17" t="s">
        <v>1729</v>
      </c>
      <c r="B215" s="17" t="s">
        <v>1730</v>
      </c>
      <c r="C215" s="17" t="s">
        <v>1731</v>
      </c>
      <c r="D215" s="17" t="s">
        <v>1732</v>
      </c>
    </row>
    <row r="216" spans="1:4" x14ac:dyDescent="0.3">
      <c r="A216" s="17" t="s">
        <v>1731</v>
      </c>
      <c r="B216" s="17" t="s">
        <v>1732</v>
      </c>
      <c r="C216" s="17" t="s">
        <v>1733</v>
      </c>
      <c r="D216" s="17" t="s">
        <v>1734</v>
      </c>
    </row>
    <row r="217" spans="1:4" x14ac:dyDescent="0.3">
      <c r="A217" s="17" t="s">
        <v>1733</v>
      </c>
      <c r="B217" s="17" t="s">
        <v>1734</v>
      </c>
      <c r="C217" s="17" t="s">
        <v>1735</v>
      </c>
      <c r="D217" s="17" t="s">
        <v>1736</v>
      </c>
    </row>
    <row r="218" spans="1:4" x14ac:dyDescent="0.3">
      <c r="A218" s="17" t="s">
        <v>1735</v>
      </c>
      <c r="B218" s="17" t="s">
        <v>1736</v>
      </c>
      <c r="C218" s="17" t="s">
        <v>1737</v>
      </c>
      <c r="D218" s="17" t="s">
        <v>1738</v>
      </c>
    </row>
    <row r="219" spans="1:4" x14ac:dyDescent="0.3">
      <c r="A219" s="17" t="s">
        <v>1737</v>
      </c>
      <c r="B219" s="17" t="s">
        <v>1738</v>
      </c>
      <c r="C219" s="17" t="s">
        <v>1739</v>
      </c>
      <c r="D219" s="17" t="s">
        <v>1740</v>
      </c>
    </row>
    <row r="220" spans="1:4" x14ac:dyDescent="0.3">
      <c r="A220" s="17" t="s">
        <v>1739</v>
      </c>
      <c r="B220" s="17" t="s">
        <v>1740</v>
      </c>
      <c r="C220" s="17" t="s">
        <v>1741</v>
      </c>
      <c r="D220" s="17" t="s">
        <v>1742</v>
      </c>
    </row>
    <row r="221" spans="1:4" x14ac:dyDescent="0.3">
      <c r="A221" s="17" t="s">
        <v>1741</v>
      </c>
      <c r="B221" s="17" t="s">
        <v>1742</v>
      </c>
      <c r="C221" s="17" t="s">
        <v>1743</v>
      </c>
      <c r="D221" s="17" t="s">
        <v>1744</v>
      </c>
    </row>
    <row r="222" spans="1:4" x14ac:dyDescent="0.3">
      <c r="A222" s="17" t="s">
        <v>1743</v>
      </c>
      <c r="B222" s="17" t="s">
        <v>1744</v>
      </c>
      <c r="C222" s="17" t="s">
        <v>1745</v>
      </c>
      <c r="D222" s="17" t="s">
        <v>1746</v>
      </c>
    </row>
    <row r="223" spans="1:4" x14ac:dyDescent="0.3">
      <c r="A223" s="17" t="s">
        <v>1745</v>
      </c>
      <c r="B223" s="17" t="s">
        <v>1746</v>
      </c>
      <c r="C223" s="17" t="s">
        <v>1747</v>
      </c>
      <c r="D223" s="17" t="s">
        <v>1748</v>
      </c>
    </row>
    <row r="224" spans="1:4" x14ac:dyDescent="0.3">
      <c r="A224" s="17" t="s">
        <v>1747</v>
      </c>
      <c r="B224" s="17" t="s">
        <v>1748</v>
      </c>
      <c r="C224" s="17" t="s">
        <v>1749</v>
      </c>
      <c r="D224" s="17" t="s">
        <v>1750</v>
      </c>
    </row>
    <row r="225" spans="1:4" x14ac:dyDescent="0.3">
      <c r="A225" s="17" t="s">
        <v>1749</v>
      </c>
      <c r="B225" s="17" t="s">
        <v>1750</v>
      </c>
      <c r="C225" s="17" t="s">
        <v>1751</v>
      </c>
      <c r="D225" s="17" t="s">
        <v>1752</v>
      </c>
    </row>
    <row r="226" spans="1:4" x14ac:dyDescent="0.3">
      <c r="A226" s="17" t="s">
        <v>1751</v>
      </c>
      <c r="B226" s="17" t="s">
        <v>1752</v>
      </c>
      <c r="C226" s="17" t="s">
        <v>1753</v>
      </c>
      <c r="D226" s="17" t="s">
        <v>1754</v>
      </c>
    </row>
    <row r="227" spans="1:4" x14ac:dyDescent="0.3">
      <c r="A227" s="17" t="s">
        <v>1753</v>
      </c>
      <c r="B227" s="17" t="s">
        <v>1754</v>
      </c>
      <c r="C227" s="17" t="s">
        <v>1755</v>
      </c>
      <c r="D227" s="17" t="s">
        <v>1756</v>
      </c>
    </row>
    <row r="228" spans="1:4" x14ac:dyDescent="0.3">
      <c r="A228" s="17" t="s">
        <v>1755</v>
      </c>
      <c r="B228" s="17" t="s">
        <v>1756</v>
      </c>
      <c r="C228" s="17" t="s">
        <v>1757</v>
      </c>
      <c r="D228" s="17" t="s">
        <v>1758</v>
      </c>
    </row>
    <row r="229" spans="1:4" x14ac:dyDescent="0.3">
      <c r="A229" s="17" t="s">
        <v>1757</v>
      </c>
      <c r="B229" s="17" t="s">
        <v>1758</v>
      </c>
      <c r="C229" s="17" t="s">
        <v>1759</v>
      </c>
      <c r="D229" s="17" t="s">
        <v>1760</v>
      </c>
    </row>
    <row r="230" spans="1:4" x14ac:dyDescent="0.3">
      <c r="A230" s="17" t="s">
        <v>1759</v>
      </c>
      <c r="B230" s="17" t="s">
        <v>1760</v>
      </c>
      <c r="C230" s="17" t="s">
        <v>1761</v>
      </c>
      <c r="D230" s="17" t="s">
        <v>1762</v>
      </c>
    </row>
    <row r="231" spans="1:4" x14ac:dyDescent="0.3">
      <c r="A231" s="17" t="s">
        <v>1761</v>
      </c>
      <c r="B231" s="17" t="s">
        <v>1762</v>
      </c>
      <c r="C231" s="17" t="s">
        <v>1763</v>
      </c>
      <c r="D231" s="17" t="s">
        <v>1764</v>
      </c>
    </row>
    <row r="232" spans="1:4" x14ac:dyDescent="0.3">
      <c r="A232" s="17" t="s">
        <v>1763</v>
      </c>
      <c r="B232" s="17" t="s">
        <v>1764</v>
      </c>
      <c r="C232" s="17" t="s">
        <v>1765</v>
      </c>
      <c r="D232" s="17" t="s">
        <v>1766</v>
      </c>
    </row>
    <row r="233" spans="1:4" x14ac:dyDescent="0.3">
      <c r="A233" s="17" t="s">
        <v>1765</v>
      </c>
      <c r="B233" s="17" t="s">
        <v>1766</v>
      </c>
      <c r="C233" s="17" t="s">
        <v>1767</v>
      </c>
      <c r="D233" s="17" t="s">
        <v>1768</v>
      </c>
    </row>
    <row r="234" spans="1:4" x14ac:dyDescent="0.3">
      <c r="A234" s="17" t="s">
        <v>1767</v>
      </c>
      <c r="B234" s="17" t="s">
        <v>1768</v>
      </c>
      <c r="C234" s="17" t="s">
        <v>1769</v>
      </c>
      <c r="D234" s="17" t="s">
        <v>1770</v>
      </c>
    </row>
    <row r="235" spans="1:4" x14ac:dyDescent="0.3">
      <c r="A235" s="17" t="s">
        <v>1769</v>
      </c>
      <c r="B235" s="17" t="s">
        <v>1770</v>
      </c>
      <c r="C235" s="17" t="s">
        <v>1771</v>
      </c>
      <c r="D235" s="17" t="s">
        <v>1772</v>
      </c>
    </row>
    <row r="236" spans="1:4" x14ac:dyDescent="0.3">
      <c r="A236" s="17" t="s">
        <v>1771</v>
      </c>
      <c r="B236" s="17" t="s">
        <v>1772</v>
      </c>
      <c r="C236" s="17" t="s">
        <v>1773</v>
      </c>
      <c r="D236" s="17" t="s">
        <v>1774</v>
      </c>
    </row>
    <row r="237" spans="1:4" x14ac:dyDescent="0.3">
      <c r="A237" s="17" t="s">
        <v>1773</v>
      </c>
      <c r="B237" s="17" t="s">
        <v>1774</v>
      </c>
      <c r="C237" s="17" t="s">
        <v>1775</v>
      </c>
      <c r="D237" s="17" t="s">
        <v>1776</v>
      </c>
    </row>
    <row r="238" spans="1:4" x14ac:dyDescent="0.3">
      <c r="A238" s="17" t="s">
        <v>1775</v>
      </c>
      <c r="B238" s="17" t="s">
        <v>1776</v>
      </c>
      <c r="C238" s="17" t="s">
        <v>1777</v>
      </c>
      <c r="D238" s="17" t="s">
        <v>1778</v>
      </c>
    </row>
    <row r="239" spans="1:4" x14ac:dyDescent="0.3">
      <c r="A239" s="17" t="s">
        <v>1777</v>
      </c>
      <c r="B239" s="17" t="s">
        <v>1778</v>
      </c>
      <c r="C239" s="17" t="s">
        <v>1779</v>
      </c>
      <c r="D239" s="17" t="s">
        <v>1780</v>
      </c>
    </row>
    <row r="240" spans="1:4" x14ac:dyDescent="0.3">
      <c r="A240" s="17" t="s">
        <v>1779</v>
      </c>
      <c r="B240" s="17" t="s">
        <v>1780</v>
      </c>
      <c r="C240" s="17" t="s">
        <v>1781</v>
      </c>
      <c r="D240" s="17" t="s">
        <v>1782</v>
      </c>
    </row>
    <row r="241" spans="1:4" x14ac:dyDescent="0.3">
      <c r="A241" s="17" t="s">
        <v>1781</v>
      </c>
      <c r="B241" s="17" t="s">
        <v>1782</v>
      </c>
      <c r="C241" s="17" t="s">
        <v>1783</v>
      </c>
      <c r="D241" s="17" t="s">
        <v>1784</v>
      </c>
    </row>
    <row r="242" spans="1:4" x14ac:dyDescent="0.3">
      <c r="A242" s="17" t="s">
        <v>1783</v>
      </c>
      <c r="B242" s="17" t="s">
        <v>1784</v>
      </c>
      <c r="C242" s="17" t="s">
        <v>1785</v>
      </c>
      <c r="D242" s="17" t="s">
        <v>1786</v>
      </c>
    </row>
    <row r="243" spans="1:4" x14ac:dyDescent="0.3">
      <c r="A243" s="17" t="s">
        <v>1785</v>
      </c>
      <c r="B243" s="17" t="s">
        <v>1786</v>
      </c>
      <c r="C243" s="17" t="s">
        <v>1787</v>
      </c>
      <c r="D243" s="17" t="s">
        <v>1788</v>
      </c>
    </row>
    <row r="244" spans="1:4" x14ac:dyDescent="0.3">
      <c r="A244" s="17" t="s">
        <v>1787</v>
      </c>
      <c r="B244" s="17" t="s">
        <v>1788</v>
      </c>
      <c r="C244" s="17" t="s">
        <v>1789</v>
      </c>
      <c r="D244" s="17" t="s">
        <v>1790</v>
      </c>
    </row>
    <row r="245" spans="1:4" x14ac:dyDescent="0.3">
      <c r="A245" s="17" t="s">
        <v>1789</v>
      </c>
      <c r="B245" s="17" t="s">
        <v>1790</v>
      </c>
      <c r="C245" s="17" t="s">
        <v>1791</v>
      </c>
      <c r="D245" s="17" t="s">
        <v>1792</v>
      </c>
    </row>
    <row r="246" spans="1:4" x14ac:dyDescent="0.3">
      <c r="A246" s="17" t="s">
        <v>1791</v>
      </c>
      <c r="B246" s="17" t="s">
        <v>1792</v>
      </c>
      <c r="C246" s="17" t="s">
        <v>1793</v>
      </c>
      <c r="D246" s="17" t="s">
        <v>1794</v>
      </c>
    </row>
    <row r="247" spans="1:4" x14ac:dyDescent="0.3">
      <c r="A247" s="17" t="s">
        <v>1793</v>
      </c>
      <c r="B247" s="17" t="s">
        <v>1794</v>
      </c>
      <c r="C247" s="17" t="s">
        <v>1795</v>
      </c>
      <c r="D247" s="17" t="s">
        <v>1796</v>
      </c>
    </row>
    <row r="248" spans="1:4" x14ac:dyDescent="0.3">
      <c r="A248" s="17" t="s">
        <v>1795</v>
      </c>
      <c r="B248" s="17" t="s">
        <v>1796</v>
      </c>
      <c r="C248" s="17" t="s">
        <v>1797</v>
      </c>
      <c r="D248" s="17" t="s">
        <v>1798</v>
      </c>
    </row>
    <row r="249" spans="1:4" x14ac:dyDescent="0.3">
      <c r="A249" s="17" t="s">
        <v>1797</v>
      </c>
      <c r="B249" s="17" t="s">
        <v>1798</v>
      </c>
      <c r="C249" s="17" t="s">
        <v>1799</v>
      </c>
      <c r="D249" s="17" t="s">
        <v>1800</v>
      </c>
    </row>
    <row r="250" spans="1:4" x14ac:dyDescent="0.3">
      <c r="A250" s="17" t="s">
        <v>1799</v>
      </c>
      <c r="B250" s="17" t="s">
        <v>1800</v>
      </c>
      <c r="C250" s="17" t="s">
        <v>1801</v>
      </c>
      <c r="D250" s="17" t="s">
        <v>1802</v>
      </c>
    </row>
    <row r="251" spans="1:4" x14ac:dyDescent="0.3">
      <c r="A251" s="17" t="s">
        <v>1801</v>
      </c>
      <c r="B251" s="17" t="s">
        <v>1802</v>
      </c>
      <c r="C251" s="17" t="s">
        <v>1803</v>
      </c>
      <c r="D251" s="17" t="s">
        <v>1804</v>
      </c>
    </row>
    <row r="252" spans="1:4" x14ac:dyDescent="0.3">
      <c r="A252" s="17" t="s">
        <v>1803</v>
      </c>
      <c r="B252" s="17" t="s">
        <v>1804</v>
      </c>
      <c r="C252" s="17" t="s">
        <v>1805</v>
      </c>
      <c r="D252" s="17" t="s">
        <v>1806</v>
      </c>
    </row>
    <row r="253" spans="1:4" x14ac:dyDescent="0.3">
      <c r="A253" s="17" t="s">
        <v>1805</v>
      </c>
      <c r="B253" s="17" t="s">
        <v>1806</v>
      </c>
      <c r="C253" s="17" t="s">
        <v>1807</v>
      </c>
      <c r="D253" s="17" t="s">
        <v>1808</v>
      </c>
    </row>
    <row r="254" spans="1:4" x14ac:dyDescent="0.3">
      <c r="A254" s="17" t="s">
        <v>1807</v>
      </c>
      <c r="B254" s="17" t="s">
        <v>1808</v>
      </c>
      <c r="C254" s="17" t="s">
        <v>1809</v>
      </c>
      <c r="D254" s="17" t="s">
        <v>1810</v>
      </c>
    </row>
    <row r="255" spans="1:4" x14ac:dyDescent="0.3">
      <c r="A255" s="17" t="s">
        <v>1809</v>
      </c>
      <c r="B255" s="17" t="s">
        <v>1810</v>
      </c>
      <c r="C255" s="17" t="s">
        <v>1811</v>
      </c>
      <c r="D255" s="17" t="s">
        <v>1812</v>
      </c>
    </row>
    <row r="256" spans="1:4" x14ac:dyDescent="0.3">
      <c r="A256" s="17" t="s">
        <v>1811</v>
      </c>
      <c r="B256" s="17" t="s">
        <v>1812</v>
      </c>
      <c r="C256" s="17" t="s">
        <v>1813</v>
      </c>
      <c r="D256" s="17" t="s">
        <v>1814</v>
      </c>
    </row>
    <row r="257" spans="1:4" x14ac:dyDescent="0.3">
      <c r="A257" s="17" t="s">
        <v>1813</v>
      </c>
      <c r="B257" s="17" t="s">
        <v>1814</v>
      </c>
      <c r="C257" s="17" t="s">
        <v>1815</v>
      </c>
      <c r="D257" s="17" t="s">
        <v>1816</v>
      </c>
    </row>
    <row r="258" spans="1:4" x14ac:dyDescent="0.3">
      <c r="A258" s="17" t="s">
        <v>1815</v>
      </c>
      <c r="B258" s="17" t="s">
        <v>1816</v>
      </c>
      <c r="C258" s="17" t="s">
        <v>1817</v>
      </c>
      <c r="D258" s="17" t="s">
        <v>1818</v>
      </c>
    </row>
    <row r="259" spans="1:4" x14ac:dyDescent="0.3">
      <c r="A259" s="17" t="s">
        <v>1817</v>
      </c>
      <c r="B259" s="17" t="s">
        <v>1818</v>
      </c>
      <c r="C259" s="17" t="s">
        <v>1819</v>
      </c>
      <c r="D259" s="17" t="s">
        <v>1820</v>
      </c>
    </row>
    <row r="260" spans="1:4" x14ac:dyDescent="0.3">
      <c r="A260" s="17" t="s">
        <v>1819</v>
      </c>
      <c r="B260" s="17" t="s">
        <v>1820</v>
      </c>
      <c r="C260" s="17" t="s">
        <v>1821</v>
      </c>
      <c r="D260" s="17" t="s">
        <v>1822</v>
      </c>
    </row>
    <row r="261" spans="1:4" x14ac:dyDescent="0.3">
      <c r="A261" s="17" t="s">
        <v>1821</v>
      </c>
      <c r="B261" s="17" t="s">
        <v>1822</v>
      </c>
      <c r="C261" s="17" t="s">
        <v>1823</v>
      </c>
      <c r="D261" s="17" t="s">
        <v>1824</v>
      </c>
    </row>
    <row r="262" spans="1:4" x14ac:dyDescent="0.3">
      <c r="A262" s="17" t="s">
        <v>1823</v>
      </c>
      <c r="B262" s="17" t="s">
        <v>1824</v>
      </c>
      <c r="C262" s="17" t="s">
        <v>1825</v>
      </c>
      <c r="D262" s="17" t="s">
        <v>1826</v>
      </c>
    </row>
    <row r="263" spans="1:4" x14ac:dyDescent="0.3">
      <c r="A263" s="17" t="s">
        <v>1825</v>
      </c>
      <c r="B263" s="17" t="s">
        <v>1826</v>
      </c>
      <c r="C263" s="17" t="s">
        <v>1827</v>
      </c>
      <c r="D263" s="17" t="s">
        <v>1828</v>
      </c>
    </row>
    <row r="264" spans="1:4" x14ac:dyDescent="0.3">
      <c r="A264" s="17" t="s">
        <v>1827</v>
      </c>
      <c r="B264" s="17" t="s">
        <v>1828</v>
      </c>
      <c r="C264" s="17" t="s">
        <v>1829</v>
      </c>
      <c r="D264" s="17" t="s">
        <v>1830</v>
      </c>
    </row>
    <row r="265" spans="1:4" x14ac:dyDescent="0.3">
      <c r="A265" s="17" t="s">
        <v>1829</v>
      </c>
      <c r="B265" s="17" t="s">
        <v>1830</v>
      </c>
      <c r="C265" s="17" t="s">
        <v>1831</v>
      </c>
      <c r="D265" s="17" t="s">
        <v>1832</v>
      </c>
    </row>
    <row r="266" spans="1:4" x14ac:dyDescent="0.3">
      <c r="A266" s="17" t="s">
        <v>1831</v>
      </c>
      <c r="B266" s="17" t="s">
        <v>1832</v>
      </c>
      <c r="C266" s="17" t="s">
        <v>1833</v>
      </c>
      <c r="D266" s="17" t="s">
        <v>1834</v>
      </c>
    </row>
    <row r="267" spans="1:4" x14ac:dyDescent="0.3">
      <c r="A267" s="17" t="s">
        <v>1833</v>
      </c>
      <c r="B267" s="17" t="s">
        <v>1834</v>
      </c>
      <c r="C267" s="17" t="s">
        <v>1835</v>
      </c>
      <c r="D267" s="17" t="s">
        <v>1836</v>
      </c>
    </row>
    <row r="268" spans="1:4" x14ac:dyDescent="0.3">
      <c r="A268" s="17" t="s">
        <v>1835</v>
      </c>
      <c r="B268" s="17" t="s">
        <v>1836</v>
      </c>
      <c r="C268" s="17" t="s">
        <v>1837</v>
      </c>
      <c r="D268" s="17" t="s">
        <v>1838</v>
      </c>
    </row>
    <row r="269" spans="1:4" x14ac:dyDescent="0.3">
      <c r="A269" s="17" t="s">
        <v>1837</v>
      </c>
      <c r="B269" s="17" t="s">
        <v>1838</v>
      </c>
      <c r="C269" s="17" t="s">
        <v>1839</v>
      </c>
      <c r="D269" s="17" t="s">
        <v>1840</v>
      </c>
    </row>
    <row r="270" spans="1:4" x14ac:dyDescent="0.3">
      <c r="A270" s="17" t="s">
        <v>1839</v>
      </c>
      <c r="B270" s="17" t="s">
        <v>1840</v>
      </c>
      <c r="C270" s="17" t="s">
        <v>1841</v>
      </c>
      <c r="D270" s="17" t="s">
        <v>1842</v>
      </c>
    </row>
    <row r="271" spans="1:4" x14ac:dyDescent="0.3">
      <c r="A271" s="17" t="s">
        <v>1841</v>
      </c>
      <c r="B271" s="17" t="s">
        <v>1842</v>
      </c>
      <c r="C271" s="17" t="s">
        <v>1843</v>
      </c>
      <c r="D271" s="17" t="s">
        <v>1844</v>
      </c>
    </row>
    <row r="272" spans="1:4" x14ac:dyDescent="0.3">
      <c r="A272" s="17" t="s">
        <v>1843</v>
      </c>
      <c r="B272" s="17" t="s">
        <v>1844</v>
      </c>
      <c r="C272" s="17" t="s">
        <v>1845</v>
      </c>
      <c r="D272" s="17" t="s">
        <v>1846</v>
      </c>
    </row>
    <row r="273" spans="1:4" x14ac:dyDescent="0.3">
      <c r="A273" s="17" t="s">
        <v>1845</v>
      </c>
      <c r="B273" s="17" t="s">
        <v>1846</v>
      </c>
      <c r="C273" s="17" t="s">
        <v>1847</v>
      </c>
      <c r="D273" s="17" t="s">
        <v>1848</v>
      </c>
    </row>
    <row r="274" spans="1:4" x14ac:dyDescent="0.3">
      <c r="A274" s="17" t="s">
        <v>1847</v>
      </c>
      <c r="B274" s="17" t="s">
        <v>1848</v>
      </c>
      <c r="C274" s="17" t="s">
        <v>1849</v>
      </c>
      <c r="D274" s="17" t="s">
        <v>1850</v>
      </c>
    </row>
    <row r="275" spans="1:4" x14ac:dyDescent="0.3">
      <c r="A275" s="17" t="s">
        <v>1849</v>
      </c>
      <c r="B275" s="17" t="s">
        <v>1850</v>
      </c>
      <c r="C275" s="17" t="s">
        <v>1851</v>
      </c>
      <c r="D275" s="17" t="s">
        <v>1852</v>
      </c>
    </row>
    <row r="276" spans="1:4" x14ac:dyDescent="0.3">
      <c r="A276" s="17" t="s">
        <v>1851</v>
      </c>
      <c r="B276" s="17" t="s">
        <v>1852</v>
      </c>
      <c r="C276" s="17" t="s">
        <v>1853</v>
      </c>
      <c r="D276" s="17" t="s">
        <v>1854</v>
      </c>
    </row>
    <row r="277" spans="1:4" x14ac:dyDescent="0.3">
      <c r="A277" s="17" t="s">
        <v>1853</v>
      </c>
      <c r="B277" s="17" t="s">
        <v>1854</v>
      </c>
      <c r="C277" s="17" t="s">
        <v>1855</v>
      </c>
      <c r="D277" s="17" t="s">
        <v>1856</v>
      </c>
    </row>
    <row r="278" spans="1:4" x14ac:dyDescent="0.3">
      <c r="A278" s="17" t="s">
        <v>1855</v>
      </c>
      <c r="B278" s="17" t="s">
        <v>1856</v>
      </c>
      <c r="C278" s="17" t="s">
        <v>1857</v>
      </c>
      <c r="D278" s="17" t="s">
        <v>1858</v>
      </c>
    </row>
    <row r="279" spans="1:4" x14ac:dyDescent="0.3">
      <c r="A279" s="17" t="s">
        <v>1857</v>
      </c>
      <c r="B279" s="17" t="s">
        <v>1858</v>
      </c>
      <c r="C279" s="17" t="s">
        <v>1859</v>
      </c>
      <c r="D279" s="17" t="s">
        <v>1860</v>
      </c>
    </row>
    <row r="280" spans="1:4" x14ac:dyDescent="0.3">
      <c r="A280" s="17" t="s">
        <v>1859</v>
      </c>
      <c r="B280" s="17" t="s">
        <v>1860</v>
      </c>
      <c r="C280" s="17" t="s">
        <v>1861</v>
      </c>
      <c r="D280" s="17" t="s">
        <v>1862</v>
      </c>
    </row>
    <row r="281" spans="1:4" x14ac:dyDescent="0.3">
      <c r="A281" s="17" t="s">
        <v>1861</v>
      </c>
      <c r="B281" s="17" t="s">
        <v>1862</v>
      </c>
      <c r="C281" s="17" t="s">
        <v>1863</v>
      </c>
      <c r="D281" s="17" t="s">
        <v>1864</v>
      </c>
    </row>
    <row r="282" spans="1:4" x14ac:dyDescent="0.3">
      <c r="A282" s="17" t="s">
        <v>1863</v>
      </c>
      <c r="B282" s="17" t="s">
        <v>1864</v>
      </c>
      <c r="C282" s="17" t="s">
        <v>1865</v>
      </c>
      <c r="D282" s="17" t="s">
        <v>1866</v>
      </c>
    </row>
    <row r="283" spans="1:4" x14ac:dyDescent="0.3">
      <c r="A283" s="17" t="s">
        <v>1865</v>
      </c>
      <c r="B283" s="17" t="s">
        <v>1866</v>
      </c>
      <c r="C283" s="17" t="s">
        <v>1867</v>
      </c>
      <c r="D283" s="17" t="s">
        <v>1868</v>
      </c>
    </row>
    <row r="284" spans="1:4" x14ac:dyDescent="0.3">
      <c r="A284" s="17" t="s">
        <v>1867</v>
      </c>
      <c r="B284" s="17" t="s">
        <v>1868</v>
      </c>
      <c r="C284" s="17" t="s">
        <v>1869</v>
      </c>
      <c r="D284" s="17" t="s">
        <v>1870</v>
      </c>
    </row>
    <row r="285" spans="1:4" x14ac:dyDescent="0.3">
      <c r="A285" s="17" t="s">
        <v>1869</v>
      </c>
      <c r="B285" s="17" t="s">
        <v>1870</v>
      </c>
      <c r="C285" s="17" t="s">
        <v>1871</v>
      </c>
      <c r="D285" s="17" t="s">
        <v>1872</v>
      </c>
    </row>
    <row r="286" spans="1:4" x14ac:dyDescent="0.3">
      <c r="A286" s="17" t="s">
        <v>1871</v>
      </c>
      <c r="B286" s="17" t="s">
        <v>1872</v>
      </c>
      <c r="C286" s="17" t="s">
        <v>1873</v>
      </c>
      <c r="D286" s="17" t="s">
        <v>1874</v>
      </c>
    </row>
    <row r="287" spans="1:4" x14ac:dyDescent="0.3">
      <c r="A287" s="17" t="s">
        <v>1873</v>
      </c>
      <c r="B287" s="17" t="s">
        <v>1874</v>
      </c>
      <c r="C287" s="17" t="s">
        <v>1875</v>
      </c>
      <c r="D287" s="17" t="s">
        <v>1876</v>
      </c>
    </row>
    <row r="288" spans="1:4" x14ac:dyDescent="0.3">
      <c r="A288" s="17" t="s">
        <v>1875</v>
      </c>
      <c r="B288" s="17" t="s">
        <v>1876</v>
      </c>
      <c r="C288" s="17" t="s">
        <v>1877</v>
      </c>
      <c r="D288" s="17" t="s">
        <v>1878</v>
      </c>
    </row>
    <row r="289" spans="1:4" x14ac:dyDescent="0.3">
      <c r="A289" s="17" t="s">
        <v>1877</v>
      </c>
      <c r="B289" s="17" t="s">
        <v>1878</v>
      </c>
      <c r="C289" s="17" t="s">
        <v>1879</v>
      </c>
      <c r="D289" s="17" t="s">
        <v>1880</v>
      </c>
    </row>
    <row r="290" spans="1:4" x14ac:dyDescent="0.3">
      <c r="A290" s="17" t="s">
        <v>1879</v>
      </c>
      <c r="B290" s="17" t="s">
        <v>1880</v>
      </c>
      <c r="C290" s="17" t="s">
        <v>1881</v>
      </c>
      <c r="D290" s="17" t="s">
        <v>1882</v>
      </c>
    </row>
    <row r="291" spans="1:4" x14ac:dyDescent="0.3">
      <c r="A291" s="17" t="s">
        <v>1881</v>
      </c>
      <c r="B291" s="17" t="s">
        <v>1882</v>
      </c>
      <c r="C291" s="17" t="s">
        <v>1883</v>
      </c>
      <c r="D291" s="17" t="s">
        <v>1884</v>
      </c>
    </row>
    <row r="292" spans="1:4" x14ac:dyDescent="0.3">
      <c r="A292" s="17" t="s">
        <v>1883</v>
      </c>
      <c r="B292" s="17" t="s">
        <v>1884</v>
      </c>
      <c r="C292" s="17" t="s">
        <v>1885</v>
      </c>
      <c r="D292" s="17" t="s">
        <v>1886</v>
      </c>
    </row>
    <row r="293" spans="1:4" x14ac:dyDescent="0.3">
      <c r="A293" s="17" t="s">
        <v>1885</v>
      </c>
      <c r="B293" s="17" t="s">
        <v>1886</v>
      </c>
      <c r="C293" s="17" t="s">
        <v>1887</v>
      </c>
      <c r="D293" s="17" t="s">
        <v>1888</v>
      </c>
    </row>
    <row r="294" spans="1:4" x14ac:dyDescent="0.3">
      <c r="A294" s="17" t="s">
        <v>1887</v>
      </c>
      <c r="B294" s="17" t="s">
        <v>1888</v>
      </c>
      <c r="C294" s="17" t="s">
        <v>1889</v>
      </c>
      <c r="D294" s="17" t="s">
        <v>1890</v>
      </c>
    </row>
    <row r="295" spans="1:4" x14ac:dyDescent="0.3">
      <c r="A295" s="17" t="s">
        <v>1889</v>
      </c>
      <c r="B295" s="17" t="s">
        <v>1890</v>
      </c>
      <c r="C295" s="17" t="s">
        <v>1891</v>
      </c>
      <c r="D295" s="17" t="s">
        <v>1892</v>
      </c>
    </row>
    <row r="296" spans="1:4" x14ac:dyDescent="0.3">
      <c r="A296" s="17" t="s">
        <v>1891</v>
      </c>
      <c r="B296" s="17" t="s">
        <v>1892</v>
      </c>
      <c r="C296" s="17" t="s">
        <v>1893</v>
      </c>
      <c r="D296" s="17" t="s">
        <v>1894</v>
      </c>
    </row>
    <row r="297" spans="1:4" x14ac:dyDescent="0.3">
      <c r="A297" s="17" t="s">
        <v>1893</v>
      </c>
      <c r="B297" s="17" t="s">
        <v>1894</v>
      </c>
      <c r="C297" s="17" t="s">
        <v>1895</v>
      </c>
      <c r="D297" s="17" t="s">
        <v>1896</v>
      </c>
    </row>
    <row r="298" spans="1:4" x14ac:dyDescent="0.3">
      <c r="A298" s="17" t="s">
        <v>1895</v>
      </c>
      <c r="B298" s="17" t="s">
        <v>1896</v>
      </c>
      <c r="C298" s="17" t="s">
        <v>1897</v>
      </c>
      <c r="D298" s="17" t="s">
        <v>1898</v>
      </c>
    </row>
    <row r="299" spans="1:4" x14ac:dyDescent="0.3">
      <c r="A299" s="17" t="s">
        <v>1897</v>
      </c>
      <c r="B299" s="17" t="s">
        <v>1898</v>
      </c>
      <c r="C299" s="17" t="s">
        <v>1899</v>
      </c>
      <c r="D299" s="17" t="s">
        <v>1900</v>
      </c>
    </row>
    <row r="300" spans="1:4" x14ac:dyDescent="0.3">
      <c r="A300" s="17" t="s">
        <v>1899</v>
      </c>
      <c r="B300" s="17" t="s">
        <v>1900</v>
      </c>
      <c r="C300" s="17" t="s">
        <v>1901</v>
      </c>
      <c r="D300" s="17" t="s">
        <v>1902</v>
      </c>
    </row>
    <row r="301" spans="1:4" x14ac:dyDescent="0.3">
      <c r="A301" s="17" t="s">
        <v>1901</v>
      </c>
      <c r="B301" s="17" t="s">
        <v>1902</v>
      </c>
      <c r="C301" s="17" t="s">
        <v>1903</v>
      </c>
      <c r="D301" s="17" t="s">
        <v>1904</v>
      </c>
    </row>
    <row r="302" spans="1:4" x14ac:dyDescent="0.3">
      <c r="A302" s="17" t="s">
        <v>1903</v>
      </c>
      <c r="B302" s="17" t="s">
        <v>1904</v>
      </c>
      <c r="C302" s="17" t="s">
        <v>1905</v>
      </c>
      <c r="D302" s="17" t="s">
        <v>1906</v>
      </c>
    </row>
    <row r="303" spans="1:4" x14ac:dyDescent="0.3">
      <c r="A303" s="17" t="s">
        <v>1905</v>
      </c>
      <c r="B303" s="17" t="s">
        <v>1906</v>
      </c>
      <c r="C303" s="17" t="s">
        <v>1907</v>
      </c>
      <c r="D303" s="17" t="s">
        <v>1908</v>
      </c>
    </row>
    <row r="304" spans="1:4" x14ac:dyDescent="0.3">
      <c r="A304" s="17" t="s">
        <v>1907</v>
      </c>
      <c r="B304" s="17" t="s">
        <v>1908</v>
      </c>
      <c r="C304" s="17" t="s">
        <v>1909</v>
      </c>
      <c r="D304" s="17" t="s">
        <v>1910</v>
      </c>
    </row>
    <row r="305" spans="1:4" x14ac:dyDescent="0.3">
      <c r="A305" s="17" t="s">
        <v>1909</v>
      </c>
      <c r="B305" s="17" t="s">
        <v>1910</v>
      </c>
      <c r="C305" s="17" t="s">
        <v>1911</v>
      </c>
      <c r="D305" s="17" t="s">
        <v>1912</v>
      </c>
    </row>
    <row r="306" spans="1:4" x14ac:dyDescent="0.3">
      <c r="A306" s="17" t="s">
        <v>1911</v>
      </c>
      <c r="B306" s="17" t="s">
        <v>1912</v>
      </c>
      <c r="C306" s="17" t="s">
        <v>1913</v>
      </c>
      <c r="D306" s="17" t="s">
        <v>1914</v>
      </c>
    </row>
    <row r="307" spans="1:4" x14ac:dyDescent="0.3">
      <c r="A307" s="17" t="s">
        <v>1913</v>
      </c>
      <c r="B307" s="17" t="s">
        <v>1914</v>
      </c>
      <c r="C307" s="17" t="s">
        <v>1915</v>
      </c>
      <c r="D307" s="17" t="s">
        <v>1916</v>
      </c>
    </row>
    <row r="308" spans="1:4" x14ac:dyDescent="0.3">
      <c r="A308" s="17" t="s">
        <v>1915</v>
      </c>
      <c r="B308" s="17" t="s">
        <v>1916</v>
      </c>
      <c r="C308" s="17" t="s">
        <v>1917</v>
      </c>
      <c r="D308" s="17" t="s">
        <v>1918</v>
      </c>
    </row>
    <row r="309" spans="1:4" x14ac:dyDescent="0.3">
      <c r="A309" s="17" t="s">
        <v>1917</v>
      </c>
      <c r="B309" s="17" t="s">
        <v>1918</v>
      </c>
      <c r="C309" s="17" t="s">
        <v>1919</v>
      </c>
      <c r="D309" s="17" t="s">
        <v>1920</v>
      </c>
    </row>
    <row r="310" spans="1:4" x14ac:dyDescent="0.3">
      <c r="A310" s="17" t="s">
        <v>1919</v>
      </c>
      <c r="B310" s="17" t="s">
        <v>1920</v>
      </c>
      <c r="C310" s="17" t="s">
        <v>1921</v>
      </c>
      <c r="D310" s="17" t="s">
        <v>1922</v>
      </c>
    </row>
    <row r="311" spans="1:4" x14ac:dyDescent="0.3">
      <c r="A311" s="17" t="s">
        <v>1921</v>
      </c>
      <c r="B311" s="17" t="s">
        <v>1922</v>
      </c>
      <c r="C311" s="17" t="s">
        <v>1923</v>
      </c>
      <c r="D311" s="17" t="s">
        <v>1924</v>
      </c>
    </row>
    <row r="312" spans="1:4" x14ac:dyDescent="0.3">
      <c r="A312" s="17" t="s">
        <v>1923</v>
      </c>
      <c r="B312" s="17" t="s">
        <v>1924</v>
      </c>
      <c r="C312" s="17" t="s">
        <v>1925</v>
      </c>
      <c r="D312" s="17" t="s">
        <v>1926</v>
      </c>
    </row>
    <row r="313" spans="1:4" x14ac:dyDescent="0.3">
      <c r="A313" s="17" t="s">
        <v>1925</v>
      </c>
      <c r="B313" s="17" t="s">
        <v>1926</v>
      </c>
      <c r="C313" s="17" t="s">
        <v>1927</v>
      </c>
      <c r="D313" s="17" t="s">
        <v>1928</v>
      </c>
    </row>
    <row r="314" spans="1:4" x14ac:dyDescent="0.3">
      <c r="A314" s="17" t="s">
        <v>1927</v>
      </c>
      <c r="B314" s="17" t="s">
        <v>1928</v>
      </c>
      <c r="C314" s="17" t="s">
        <v>1929</v>
      </c>
      <c r="D314" s="17" t="s">
        <v>1930</v>
      </c>
    </row>
    <row r="315" spans="1:4" x14ac:dyDescent="0.3">
      <c r="A315" s="17" t="s">
        <v>1929</v>
      </c>
      <c r="B315" s="17" t="s">
        <v>1930</v>
      </c>
      <c r="C315" s="17" t="s">
        <v>1931</v>
      </c>
      <c r="D315" s="17" t="s">
        <v>1932</v>
      </c>
    </row>
    <row r="316" spans="1:4" x14ac:dyDescent="0.3">
      <c r="A316" s="17" t="s">
        <v>1931</v>
      </c>
      <c r="B316" s="17" t="s">
        <v>1932</v>
      </c>
      <c r="C316" s="17" t="s">
        <v>1933</v>
      </c>
      <c r="D316" s="17" t="s">
        <v>1934</v>
      </c>
    </row>
    <row r="317" spans="1:4" x14ac:dyDescent="0.3">
      <c r="A317" s="17" t="s">
        <v>1933</v>
      </c>
      <c r="B317" s="17" t="s">
        <v>1934</v>
      </c>
      <c r="C317" s="17" t="s">
        <v>1935</v>
      </c>
      <c r="D317" s="17" t="s">
        <v>1936</v>
      </c>
    </row>
    <row r="318" spans="1:4" x14ac:dyDescent="0.3">
      <c r="A318" s="17" t="s">
        <v>1935</v>
      </c>
      <c r="B318" s="17" t="s">
        <v>1936</v>
      </c>
      <c r="C318" s="17" t="s">
        <v>1937</v>
      </c>
      <c r="D318" s="17" t="s">
        <v>1938</v>
      </c>
    </row>
    <row r="319" spans="1:4" x14ac:dyDescent="0.3">
      <c r="A319" s="17" t="s">
        <v>1937</v>
      </c>
      <c r="B319" s="17" t="s">
        <v>1938</v>
      </c>
      <c r="C319" s="17" t="s">
        <v>1939</v>
      </c>
      <c r="D319" s="17" t="s">
        <v>1940</v>
      </c>
    </row>
    <row r="320" spans="1:4" x14ac:dyDescent="0.3">
      <c r="A320" s="17" t="s">
        <v>1939</v>
      </c>
      <c r="B320" s="17" t="s">
        <v>1940</v>
      </c>
      <c r="C320" s="17" t="s">
        <v>1941</v>
      </c>
      <c r="D320" s="17" t="s">
        <v>1942</v>
      </c>
    </row>
    <row r="321" spans="1:4" x14ac:dyDescent="0.3">
      <c r="A321" s="17" t="s">
        <v>1941</v>
      </c>
      <c r="B321" s="17" t="s">
        <v>1942</v>
      </c>
      <c r="C321" s="17" t="s">
        <v>1943</v>
      </c>
      <c r="D321" s="17" t="s">
        <v>1944</v>
      </c>
    </row>
    <row r="322" spans="1:4" x14ac:dyDescent="0.3">
      <c r="A322" s="17" t="s">
        <v>1943</v>
      </c>
      <c r="B322" s="17" t="s">
        <v>1944</v>
      </c>
      <c r="C322" s="17" t="s">
        <v>1945</v>
      </c>
      <c r="D322" s="17" t="s">
        <v>1946</v>
      </c>
    </row>
    <row r="323" spans="1:4" x14ac:dyDescent="0.3">
      <c r="A323" s="17" t="s">
        <v>1945</v>
      </c>
      <c r="B323" s="17" t="s">
        <v>1946</v>
      </c>
      <c r="C323" s="17" t="s">
        <v>1947</v>
      </c>
      <c r="D323" s="17" t="s">
        <v>1948</v>
      </c>
    </row>
    <row r="324" spans="1:4" x14ac:dyDescent="0.3">
      <c r="A324" s="17" t="s">
        <v>1947</v>
      </c>
      <c r="B324" s="17" t="s">
        <v>1948</v>
      </c>
      <c r="C324" s="17" t="s">
        <v>1949</v>
      </c>
      <c r="D324" s="17" t="s">
        <v>1950</v>
      </c>
    </row>
    <row r="325" spans="1:4" x14ac:dyDescent="0.3">
      <c r="A325" s="17" t="s">
        <v>1949</v>
      </c>
      <c r="B325" s="17" t="s">
        <v>1950</v>
      </c>
      <c r="C325" s="17" t="s">
        <v>1951</v>
      </c>
      <c r="D325" s="17" t="s">
        <v>1952</v>
      </c>
    </row>
    <row r="326" spans="1:4" x14ac:dyDescent="0.3">
      <c r="A326" s="17" t="s">
        <v>1951</v>
      </c>
      <c r="B326" s="17" t="s">
        <v>1952</v>
      </c>
      <c r="C326" s="17" t="s">
        <v>1953</v>
      </c>
      <c r="D326" s="17" t="s">
        <v>1954</v>
      </c>
    </row>
    <row r="327" spans="1:4" x14ac:dyDescent="0.3">
      <c r="A327" s="17" t="s">
        <v>1953</v>
      </c>
      <c r="B327" s="17" t="s">
        <v>1954</v>
      </c>
      <c r="C327" s="17" t="s">
        <v>1955</v>
      </c>
      <c r="D327" s="17" t="s">
        <v>1956</v>
      </c>
    </row>
    <row r="328" spans="1:4" x14ac:dyDescent="0.3">
      <c r="A328" s="17" t="s">
        <v>1955</v>
      </c>
      <c r="B328" s="17" t="s">
        <v>1956</v>
      </c>
      <c r="C328" s="17" t="s">
        <v>1957</v>
      </c>
      <c r="D328" s="17" t="s">
        <v>1958</v>
      </c>
    </row>
    <row r="329" spans="1:4" x14ac:dyDescent="0.3">
      <c r="A329" s="17" t="s">
        <v>1957</v>
      </c>
      <c r="B329" s="17" t="s">
        <v>1958</v>
      </c>
      <c r="C329" s="17" t="s">
        <v>1959</v>
      </c>
      <c r="D329" s="17" t="s">
        <v>1960</v>
      </c>
    </row>
    <row r="330" spans="1:4" x14ac:dyDescent="0.3">
      <c r="A330" s="17" t="s">
        <v>1959</v>
      </c>
      <c r="B330" s="17" t="s">
        <v>1960</v>
      </c>
      <c r="C330" s="17" t="s">
        <v>1961</v>
      </c>
      <c r="D330" s="17" t="s">
        <v>1962</v>
      </c>
    </row>
    <row r="331" spans="1:4" x14ac:dyDescent="0.3">
      <c r="A331" s="17" t="s">
        <v>1961</v>
      </c>
      <c r="B331" s="17" t="s">
        <v>1962</v>
      </c>
      <c r="C331" s="17" t="s">
        <v>1963</v>
      </c>
      <c r="D331" s="17" t="s">
        <v>1964</v>
      </c>
    </row>
    <row r="332" spans="1:4" x14ac:dyDescent="0.3">
      <c r="A332" s="17" t="s">
        <v>1963</v>
      </c>
      <c r="B332" s="17" t="s">
        <v>1964</v>
      </c>
      <c r="C332" s="17" t="s">
        <v>1965</v>
      </c>
      <c r="D332" s="17" t="s">
        <v>1966</v>
      </c>
    </row>
    <row r="333" spans="1:4" x14ac:dyDescent="0.3">
      <c r="A333" s="17" t="s">
        <v>1965</v>
      </c>
      <c r="B333" s="17" t="s">
        <v>1966</v>
      </c>
      <c r="C333" s="17" t="s">
        <v>1967</v>
      </c>
      <c r="D333" s="17" t="s">
        <v>1968</v>
      </c>
    </row>
    <row r="334" spans="1:4" x14ac:dyDescent="0.3">
      <c r="A334" s="17" t="s">
        <v>1967</v>
      </c>
      <c r="B334" s="17" t="s">
        <v>1968</v>
      </c>
      <c r="C334" s="17" t="s">
        <v>1969</v>
      </c>
      <c r="D334" s="17" t="s">
        <v>1970</v>
      </c>
    </row>
    <row r="335" spans="1:4" x14ac:dyDescent="0.3">
      <c r="A335" s="17" t="s">
        <v>1969</v>
      </c>
      <c r="B335" s="17" t="s">
        <v>1970</v>
      </c>
      <c r="C335" s="17" t="s">
        <v>1971</v>
      </c>
      <c r="D335" s="17" t="s">
        <v>1972</v>
      </c>
    </row>
    <row r="336" spans="1:4" x14ac:dyDescent="0.3">
      <c r="A336" s="17" t="s">
        <v>1971</v>
      </c>
      <c r="B336" s="17" t="s">
        <v>1972</v>
      </c>
      <c r="C336" s="17" t="s">
        <v>1973</v>
      </c>
      <c r="D336" s="17" t="s">
        <v>1974</v>
      </c>
    </row>
    <row r="337" spans="1:4" x14ac:dyDescent="0.3">
      <c r="A337" s="17" t="s">
        <v>1973</v>
      </c>
      <c r="B337" s="17" t="s">
        <v>1974</v>
      </c>
      <c r="C337" s="17" t="s">
        <v>1975</v>
      </c>
      <c r="D337" s="17" t="s">
        <v>1976</v>
      </c>
    </row>
    <row r="338" spans="1:4" x14ac:dyDescent="0.3">
      <c r="A338" s="17" t="s">
        <v>1975</v>
      </c>
      <c r="B338" s="17" t="s">
        <v>1976</v>
      </c>
      <c r="C338" s="17" t="s">
        <v>1977</v>
      </c>
      <c r="D338" s="17" t="s">
        <v>1978</v>
      </c>
    </row>
    <row r="339" spans="1:4" x14ac:dyDescent="0.3">
      <c r="A339" s="17" t="s">
        <v>1977</v>
      </c>
      <c r="B339" s="17" t="s">
        <v>1978</v>
      </c>
      <c r="C339" s="17" t="s">
        <v>1979</v>
      </c>
      <c r="D339" s="17" t="s">
        <v>1980</v>
      </c>
    </row>
    <row r="340" spans="1:4" x14ac:dyDescent="0.3">
      <c r="A340" s="17" t="s">
        <v>1979</v>
      </c>
      <c r="B340" s="17" t="s">
        <v>1980</v>
      </c>
      <c r="C340" s="17" t="s">
        <v>1981</v>
      </c>
      <c r="D340" s="17" t="s">
        <v>1982</v>
      </c>
    </row>
    <row r="341" spans="1:4" x14ac:dyDescent="0.3">
      <c r="A341" s="17" t="s">
        <v>1981</v>
      </c>
      <c r="B341" s="17" t="s">
        <v>1982</v>
      </c>
      <c r="C341" s="17" t="s">
        <v>1983</v>
      </c>
      <c r="D341" s="17" t="s">
        <v>1984</v>
      </c>
    </row>
    <row r="342" spans="1:4" x14ac:dyDescent="0.3">
      <c r="A342" s="17" t="s">
        <v>1983</v>
      </c>
      <c r="B342" s="17" t="s">
        <v>1984</v>
      </c>
      <c r="C342" s="17" t="s">
        <v>1985</v>
      </c>
      <c r="D342" s="17" t="s">
        <v>1986</v>
      </c>
    </row>
    <row r="343" spans="1:4" x14ac:dyDescent="0.3">
      <c r="A343" s="17" t="s">
        <v>1985</v>
      </c>
      <c r="B343" s="17" t="s">
        <v>1986</v>
      </c>
      <c r="C343" s="17" t="s">
        <v>1987</v>
      </c>
      <c r="D343" s="17" t="s">
        <v>1988</v>
      </c>
    </row>
    <row r="344" spans="1:4" x14ac:dyDescent="0.3">
      <c r="A344" s="17" t="s">
        <v>1987</v>
      </c>
      <c r="B344" s="17" t="s">
        <v>1988</v>
      </c>
      <c r="C344" s="17" t="s">
        <v>1989</v>
      </c>
      <c r="D344" s="17" t="s">
        <v>1990</v>
      </c>
    </row>
    <row r="345" spans="1:4" x14ac:dyDescent="0.3">
      <c r="A345" s="17" t="s">
        <v>1989</v>
      </c>
      <c r="B345" s="17" t="s">
        <v>1990</v>
      </c>
      <c r="C345" s="17" t="s">
        <v>1991</v>
      </c>
      <c r="D345" s="17" t="s">
        <v>1992</v>
      </c>
    </row>
    <row r="346" spans="1:4" x14ac:dyDescent="0.3">
      <c r="A346" s="17" t="s">
        <v>1991</v>
      </c>
      <c r="B346" s="17" t="s">
        <v>1992</v>
      </c>
      <c r="C346" s="17" t="s">
        <v>1993</v>
      </c>
      <c r="D346" s="17" t="s">
        <v>1994</v>
      </c>
    </row>
    <row r="347" spans="1:4" x14ac:dyDescent="0.3">
      <c r="A347" s="17" t="s">
        <v>1993</v>
      </c>
      <c r="B347" s="17" t="s">
        <v>1994</v>
      </c>
      <c r="C347" s="17" t="s">
        <v>1995</v>
      </c>
      <c r="D347" s="17" t="s">
        <v>1996</v>
      </c>
    </row>
    <row r="348" spans="1:4" x14ac:dyDescent="0.3">
      <c r="A348" s="17" t="s">
        <v>1995</v>
      </c>
      <c r="B348" s="17" t="s">
        <v>1996</v>
      </c>
      <c r="C348" s="17" t="s">
        <v>1997</v>
      </c>
      <c r="D348" s="17" t="s">
        <v>1998</v>
      </c>
    </row>
    <row r="349" spans="1:4" x14ac:dyDescent="0.3">
      <c r="A349" s="17" t="s">
        <v>1997</v>
      </c>
      <c r="B349" s="17" t="s">
        <v>1998</v>
      </c>
      <c r="C349" s="17" t="s">
        <v>1999</v>
      </c>
      <c r="D349" s="17" t="s">
        <v>2000</v>
      </c>
    </row>
    <row r="350" spans="1:4" x14ac:dyDescent="0.3">
      <c r="A350" s="17" t="s">
        <v>1999</v>
      </c>
      <c r="B350" s="17" t="s">
        <v>2000</v>
      </c>
      <c r="C350" s="17" t="s">
        <v>2001</v>
      </c>
      <c r="D350" s="17" t="s">
        <v>2002</v>
      </c>
    </row>
    <row r="351" spans="1:4" x14ac:dyDescent="0.3">
      <c r="A351" s="17" t="s">
        <v>2001</v>
      </c>
      <c r="B351" s="17" t="s">
        <v>2002</v>
      </c>
      <c r="C351" s="17" t="s">
        <v>2003</v>
      </c>
      <c r="D351" s="17" t="s">
        <v>2004</v>
      </c>
    </row>
    <row r="352" spans="1:4" x14ac:dyDescent="0.3">
      <c r="A352" s="17" t="s">
        <v>2003</v>
      </c>
      <c r="B352" s="17" t="s">
        <v>2004</v>
      </c>
      <c r="C352" s="17" t="s">
        <v>2005</v>
      </c>
      <c r="D352" s="17" t="s">
        <v>2006</v>
      </c>
    </row>
    <row r="353" spans="1:4" x14ac:dyDescent="0.3">
      <c r="A353" s="17" t="s">
        <v>2005</v>
      </c>
      <c r="B353" s="17" t="s">
        <v>2006</v>
      </c>
      <c r="C353" s="17" t="s">
        <v>2007</v>
      </c>
      <c r="D353" s="17" t="s">
        <v>2008</v>
      </c>
    </row>
    <row r="354" spans="1:4" x14ac:dyDescent="0.3">
      <c r="A354" s="17" t="s">
        <v>2007</v>
      </c>
      <c r="B354" s="17" t="s">
        <v>2008</v>
      </c>
      <c r="C354" s="17" t="s">
        <v>2009</v>
      </c>
      <c r="D354" s="17" t="s">
        <v>2010</v>
      </c>
    </row>
    <row r="355" spans="1:4" x14ac:dyDescent="0.3">
      <c r="A355" s="17" t="s">
        <v>2009</v>
      </c>
      <c r="B355" s="17" t="s">
        <v>2010</v>
      </c>
      <c r="C355" s="17" t="s">
        <v>2011</v>
      </c>
      <c r="D355" s="17" t="s">
        <v>2012</v>
      </c>
    </row>
    <row r="356" spans="1:4" x14ac:dyDescent="0.3">
      <c r="A356" s="17" t="s">
        <v>2011</v>
      </c>
      <c r="B356" s="17" t="s">
        <v>2012</v>
      </c>
      <c r="C356" s="17" t="s">
        <v>2013</v>
      </c>
      <c r="D356" s="17" t="s">
        <v>2014</v>
      </c>
    </row>
    <row r="357" spans="1:4" x14ac:dyDescent="0.3">
      <c r="A357" s="17" t="s">
        <v>2013</v>
      </c>
      <c r="B357" s="17" t="s">
        <v>2014</v>
      </c>
      <c r="C357" s="17" t="s">
        <v>2015</v>
      </c>
      <c r="D357" s="17" t="s">
        <v>2016</v>
      </c>
    </row>
    <row r="358" spans="1:4" x14ac:dyDescent="0.3">
      <c r="A358" s="17" t="s">
        <v>2015</v>
      </c>
      <c r="B358" s="17" t="s">
        <v>2016</v>
      </c>
      <c r="C358" s="17" t="s">
        <v>2017</v>
      </c>
      <c r="D358" s="17" t="s">
        <v>2018</v>
      </c>
    </row>
    <row r="359" spans="1:4" x14ac:dyDescent="0.3">
      <c r="A359" s="17" t="s">
        <v>2017</v>
      </c>
      <c r="B359" s="17" t="s">
        <v>2018</v>
      </c>
      <c r="C359" s="17" t="s">
        <v>2019</v>
      </c>
      <c r="D359" s="17" t="s">
        <v>2020</v>
      </c>
    </row>
    <row r="360" spans="1:4" x14ac:dyDescent="0.3">
      <c r="A360" s="17" t="s">
        <v>2019</v>
      </c>
      <c r="B360" s="17" t="s">
        <v>2020</v>
      </c>
      <c r="C360" s="17" t="s">
        <v>2021</v>
      </c>
      <c r="D360" s="17" t="s">
        <v>2022</v>
      </c>
    </row>
    <row r="361" spans="1:4" x14ac:dyDescent="0.3">
      <c r="A361" s="17" t="s">
        <v>2021</v>
      </c>
      <c r="B361" s="17" t="s">
        <v>2022</v>
      </c>
      <c r="C361" s="17" t="s">
        <v>2023</v>
      </c>
      <c r="D361" s="17" t="s">
        <v>2024</v>
      </c>
    </row>
    <row r="362" spans="1:4" x14ac:dyDescent="0.3">
      <c r="A362" s="17" t="s">
        <v>2023</v>
      </c>
      <c r="B362" s="17" t="s">
        <v>2024</v>
      </c>
      <c r="C362" s="17" t="s">
        <v>2025</v>
      </c>
      <c r="D362" s="17" t="s">
        <v>2026</v>
      </c>
    </row>
    <row r="363" spans="1:4" x14ac:dyDescent="0.3">
      <c r="A363" s="17" t="s">
        <v>2025</v>
      </c>
      <c r="B363" s="17" t="s">
        <v>2026</v>
      </c>
      <c r="C363" s="17" t="s">
        <v>2027</v>
      </c>
      <c r="D363" s="17" t="s">
        <v>2028</v>
      </c>
    </row>
    <row r="364" spans="1:4" x14ac:dyDescent="0.3">
      <c r="A364" s="17" t="s">
        <v>2027</v>
      </c>
      <c r="B364" s="17" t="s">
        <v>2028</v>
      </c>
      <c r="C364" s="17" t="s">
        <v>2029</v>
      </c>
      <c r="D364" s="17" t="s">
        <v>2030</v>
      </c>
    </row>
    <row r="365" spans="1:4" x14ac:dyDescent="0.3">
      <c r="A365" s="17" t="s">
        <v>2029</v>
      </c>
      <c r="B365" s="17" t="s">
        <v>2030</v>
      </c>
      <c r="C365" s="17" t="s">
        <v>2031</v>
      </c>
      <c r="D365" s="17" t="s">
        <v>2032</v>
      </c>
    </row>
    <row r="366" spans="1:4" x14ac:dyDescent="0.3">
      <c r="A366" s="17" t="s">
        <v>2031</v>
      </c>
      <c r="B366" s="17" t="s">
        <v>2032</v>
      </c>
      <c r="C366" s="17" t="s">
        <v>2033</v>
      </c>
      <c r="D366" s="17" t="s">
        <v>2034</v>
      </c>
    </row>
    <row r="367" spans="1:4" x14ac:dyDescent="0.3">
      <c r="A367" s="17" t="s">
        <v>2033</v>
      </c>
      <c r="B367" s="17" t="s">
        <v>2034</v>
      </c>
      <c r="C367" s="17" t="s">
        <v>2035</v>
      </c>
      <c r="D367" s="17" t="s">
        <v>2036</v>
      </c>
    </row>
    <row r="368" spans="1:4" x14ac:dyDescent="0.3">
      <c r="A368" s="17" t="s">
        <v>2035</v>
      </c>
      <c r="B368" s="17" t="s">
        <v>2036</v>
      </c>
      <c r="C368" s="17" t="s">
        <v>2037</v>
      </c>
      <c r="D368" s="17" t="s">
        <v>2038</v>
      </c>
    </row>
    <row r="369" spans="1:4" x14ac:dyDescent="0.3">
      <c r="A369" s="17" t="s">
        <v>2037</v>
      </c>
      <c r="B369" s="17" t="s">
        <v>2038</v>
      </c>
      <c r="C369" s="17" t="s">
        <v>2039</v>
      </c>
      <c r="D369" s="17" t="s">
        <v>2040</v>
      </c>
    </row>
    <row r="370" spans="1:4" x14ac:dyDescent="0.3">
      <c r="A370" s="17" t="s">
        <v>2039</v>
      </c>
      <c r="B370" s="17" t="s">
        <v>2040</v>
      </c>
      <c r="C370" s="17" t="s">
        <v>2041</v>
      </c>
      <c r="D370" s="17" t="s">
        <v>2042</v>
      </c>
    </row>
    <row r="371" spans="1:4" x14ac:dyDescent="0.3">
      <c r="A371" s="17" t="s">
        <v>2041</v>
      </c>
      <c r="B371" s="17" t="s">
        <v>2042</v>
      </c>
      <c r="C371" s="17" t="s">
        <v>2043</v>
      </c>
      <c r="D371" s="17" t="s">
        <v>2044</v>
      </c>
    </row>
    <row r="372" spans="1:4" x14ac:dyDescent="0.3">
      <c r="A372" s="17" t="s">
        <v>2043</v>
      </c>
      <c r="B372" s="17" t="s">
        <v>2044</v>
      </c>
      <c r="C372" s="17" t="s">
        <v>2045</v>
      </c>
      <c r="D372" s="17" t="s">
        <v>2046</v>
      </c>
    </row>
    <row r="373" spans="1:4" x14ac:dyDescent="0.3">
      <c r="A373" s="17" t="s">
        <v>2045</v>
      </c>
      <c r="B373" s="17" t="s">
        <v>2046</v>
      </c>
      <c r="C373" s="17" t="s">
        <v>2047</v>
      </c>
      <c r="D373" s="17" t="s">
        <v>2048</v>
      </c>
    </row>
    <row r="374" spans="1:4" x14ac:dyDescent="0.3">
      <c r="A374" s="17" t="s">
        <v>2047</v>
      </c>
      <c r="B374" s="17" t="s">
        <v>2048</v>
      </c>
      <c r="C374" s="17" t="s">
        <v>2049</v>
      </c>
      <c r="D374" s="17" t="s">
        <v>2050</v>
      </c>
    </row>
    <row r="375" spans="1:4" x14ac:dyDescent="0.3">
      <c r="A375" s="17" t="s">
        <v>2049</v>
      </c>
      <c r="B375" s="17" t="s">
        <v>2050</v>
      </c>
      <c r="C375" s="17" t="s">
        <v>2051</v>
      </c>
      <c r="D375" s="17" t="s">
        <v>2052</v>
      </c>
    </row>
    <row r="376" spans="1:4" x14ac:dyDescent="0.3">
      <c r="A376" s="17" t="s">
        <v>2051</v>
      </c>
      <c r="B376" s="17" t="s">
        <v>2052</v>
      </c>
      <c r="C376" s="17" t="s">
        <v>2053</v>
      </c>
      <c r="D376" s="17" t="s">
        <v>2054</v>
      </c>
    </row>
    <row r="377" spans="1:4" x14ac:dyDescent="0.3">
      <c r="A377" s="17" t="s">
        <v>2053</v>
      </c>
      <c r="B377" s="17" t="s">
        <v>2054</v>
      </c>
      <c r="C377" s="17" t="s">
        <v>2055</v>
      </c>
      <c r="D377" s="17" t="s">
        <v>2056</v>
      </c>
    </row>
    <row r="378" spans="1:4" x14ac:dyDescent="0.3">
      <c r="A378" s="17" t="s">
        <v>2055</v>
      </c>
      <c r="B378" s="17" t="s">
        <v>2056</v>
      </c>
      <c r="C378" s="17" t="s">
        <v>2057</v>
      </c>
      <c r="D378" s="17" t="s">
        <v>2058</v>
      </c>
    </row>
    <row r="379" spans="1:4" x14ac:dyDescent="0.3">
      <c r="A379" s="17" t="s">
        <v>2057</v>
      </c>
      <c r="B379" s="17" t="s">
        <v>2058</v>
      </c>
      <c r="C379" s="17" t="s">
        <v>2059</v>
      </c>
      <c r="D379" s="17" t="s">
        <v>2060</v>
      </c>
    </row>
    <row r="380" spans="1:4" x14ac:dyDescent="0.3">
      <c r="A380" s="17" t="s">
        <v>2059</v>
      </c>
      <c r="B380" s="17" t="s">
        <v>2060</v>
      </c>
      <c r="C380" s="17" t="s">
        <v>2061</v>
      </c>
      <c r="D380" s="17" t="s">
        <v>2062</v>
      </c>
    </row>
    <row r="381" spans="1:4" x14ac:dyDescent="0.3">
      <c r="A381" s="17" t="s">
        <v>2061</v>
      </c>
      <c r="B381" s="17" t="s">
        <v>2062</v>
      </c>
      <c r="C381" s="17" t="s">
        <v>2063</v>
      </c>
      <c r="D381" s="17" t="s">
        <v>2064</v>
      </c>
    </row>
    <row r="382" spans="1:4" x14ac:dyDescent="0.3">
      <c r="A382" s="17" t="s">
        <v>2063</v>
      </c>
      <c r="B382" s="17" t="s">
        <v>2064</v>
      </c>
      <c r="C382" s="17" t="s">
        <v>2065</v>
      </c>
      <c r="D382" s="17" t="s">
        <v>2066</v>
      </c>
    </row>
    <row r="383" spans="1:4" x14ac:dyDescent="0.3">
      <c r="A383" s="17" t="s">
        <v>2065</v>
      </c>
      <c r="B383" s="17" t="s">
        <v>2066</v>
      </c>
      <c r="C383" s="17" t="s">
        <v>2067</v>
      </c>
      <c r="D383" s="17" t="s">
        <v>2068</v>
      </c>
    </row>
    <row r="384" spans="1:4" x14ac:dyDescent="0.3">
      <c r="A384" s="17" t="s">
        <v>2067</v>
      </c>
      <c r="B384" s="17" t="s">
        <v>2068</v>
      </c>
      <c r="C384" s="17" t="s">
        <v>2069</v>
      </c>
      <c r="D384" s="17" t="s">
        <v>2070</v>
      </c>
    </row>
    <row r="385" spans="1:4" x14ac:dyDescent="0.3">
      <c r="A385" s="17" t="s">
        <v>2069</v>
      </c>
      <c r="B385" s="17" t="s">
        <v>2070</v>
      </c>
      <c r="C385" s="17" t="s">
        <v>2071</v>
      </c>
      <c r="D385" s="17" t="s">
        <v>2072</v>
      </c>
    </row>
    <row r="386" spans="1:4" x14ac:dyDescent="0.3">
      <c r="A386" s="17" t="s">
        <v>2071</v>
      </c>
      <c r="B386" s="17" t="s">
        <v>2072</v>
      </c>
      <c r="C386" s="17" t="s">
        <v>2073</v>
      </c>
      <c r="D386" s="17" t="s">
        <v>2074</v>
      </c>
    </row>
    <row r="387" spans="1:4" x14ac:dyDescent="0.3">
      <c r="A387" s="17" t="s">
        <v>2073</v>
      </c>
      <c r="B387" s="17" t="s">
        <v>2074</v>
      </c>
      <c r="C387" s="17" t="s">
        <v>2075</v>
      </c>
      <c r="D387" s="17" t="s">
        <v>2076</v>
      </c>
    </row>
    <row r="388" spans="1:4" x14ac:dyDescent="0.3">
      <c r="A388" s="17" t="s">
        <v>2075</v>
      </c>
      <c r="B388" s="17" t="s">
        <v>2076</v>
      </c>
      <c r="C388" s="17" t="s">
        <v>2077</v>
      </c>
      <c r="D388" s="17" t="s">
        <v>2078</v>
      </c>
    </row>
    <row r="389" spans="1:4" x14ac:dyDescent="0.3">
      <c r="A389" s="17" t="s">
        <v>2077</v>
      </c>
      <c r="B389" s="17" t="s">
        <v>2078</v>
      </c>
      <c r="C389" s="17" t="s">
        <v>2079</v>
      </c>
      <c r="D389" s="17" t="s">
        <v>2080</v>
      </c>
    </row>
    <row r="390" spans="1:4" x14ac:dyDescent="0.3">
      <c r="A390" s="17" t="s">
        <v>2079</v>
      </c>
      <c r="B390" s="17" t="s">
        <v>2080</v>
      </c>
      <c r="C390" s="17" t="s">
        <v>2081</v>
      </c>
      <c r="D390" s="17" t="s">
        <v>2082</v>
      </c>
    </row>
    <row r="391" spans="1:4" x14ac:dyDescent="0.3">
      <c r="A391" s="17" t="s">
        <v>2081</v>
      </c>
      <c r="B391" s="17" t="s">
        <v>2082</v>
      </c>
      <c r="C391" s="17" t="s">
        <v>2083</v>
      </c>
      <c r="D391" s="17" t="s">
        <v>2084</v>
      </c>
    </row>
    <row r="392" spans="1:4" x14ac:dyDescent="0.3">
      <c r="A392" s="17" t="s">
        <v>2083</v>
      </c>
      <c r="B392" s="17" t="s">
        <v>2084</v>
      </c>
      <c r="C392" s="17" t="s">
        <v>2085</v>
      </c>
      <c r="D392" s="17" t="s">
        <v>2086</v>
      </c>
    </row>
    <row r="393" spans="1:4" x14ac:dyDescent="0.3">
      <c r="A393" s="17" t="s">
        <v>2085</v>
      </c>
      <c r="B393" s="17" t="s">
        <v>2086</v>
      </c>
      <c r="C393" s="17" t="s">
        <v>2087</v>
      </c>
      <c r="D393" s="17" t="s">
        <v>2088</v>
      </c>
    </row>
    <row r="394" spans="1:4" x14ac:dyDescent="0.3">
      <c r="A394" s="17" t="s">
        <v>2087</v>
      </c>
      <c r="B394" s="17" t="s">
        <v>2088</v>
      </c>
      <c r="C394" s="17" t="s">
        <v>2089</v>
      </c>
      <c r="D394" s="17" t="s">
        <v>2090</v>
      </c>
    </row>
    <row r="395" spans="1:4" x14ac:dyDescent="0.3">
      <c r="A395" s="17" t="s">
        <v>2089</v>
      </c>
      <c r="B395" s="17" t="s">
        <v>2090</v>
      </c>
      <c r="C395" s="17" t="s">
        <v>2091</v>
      </c>
      <c r="D395" s="17" t="s">
        <v>2092</v>
      </c>
    </row>
    <row r="396" spans="1:4" x14ac:dyDescent="0.3">
      <c r="A396" s="17" t="s">
        <v>2091</v>
      </c>
      <c r="B396" s="17" t="s">
        <v>2092</v>
      </c>
      <c r="C396" s="17" t="s">
        <v>2093</v>
      </c>
      <c r="D396" s="17" t="s">
        <v>2094</v>
      </c>
    </row>
    <row r="397" spans="1:4" x14ac:dyDescent="0.3">
      <c r="A397" s="17" t="s">
        <v>2093</v>
      </c>
      <c r="B397" s="17" t="s">
        <v>2094</v>
      </c>
      <c r="C397" s="17" t="s">
        <v>2095</v>
      </c>
      <c r="D397" s="17" t="s">
        <v>2096</v>
      </c>
    </row>
    <row r="398" spans="1:4" x14ac:dyDescent="0.3">
      <c r="A398" s="17" t="s">
        <v>2095</v>
      </c>
      <c r="B398" s="17" t="s">
        <v>2096</v>
      </c>
      <c r="C398" s="17" t="s">
        <v>2097</v>
      </c>
      <c r="D398" s="17" t="s">
        <v>2098</v>
      </c>
    </row>
    <row r="399" spans="1:4" x14ac:dyDescent="0.3">
      <c r="A399" s="17" t="s">
        <v>2097</v>
      </c>
      <c r="B399" s="17" t="s">
        <v>2098</v>
      </c>
      <c r="C399" s="17" t="s">
        <v>2099</v>
      </c>
      <c r="D399" s="17" t="s">
        <v>2100</v>
      </c>
    </row>
    <row r="400" spans="1:4" x14ac:dyDescent="0.3">
      <c r="A400" s="17" t="s">
        <v>2099</v>
      </c>
      <c r="B400" s="17" t="s">
        <v>2100</v>
      </c>
      <c r="C400" s="17" t="s">
        <v>2101</v>
      </c>
      <c r="D400" s="17" t="s">
        <v>2102</v>
      </c>
    </row>
    <row r="401" spans="1:4" x14ac:dyDescent="0.3">
      <c r="A401" s="17" t="s">
        <v>2101</v>
      </c>
      <c r="B401" s="17" t="s">
        <v>2102</v>
      </c>
      <c r="C401" s="20" t="s">
        <v>2103</v>
      </c>
      <c r="D401" s="20" t="s">
        <v>2104</v>
      </c>
    </row>
  </sheetData>
  <mergeCells count="177">
    <mergeCell ref="U133:U138"/>
    <mergeCell ref="V133:V138"/>
    <mergeCell ref="O133:O138"/>
    <mergeCell ref="P133:P138"/>
    <mergeCell ref="Q133:Q138"/>
    <mergeCell ref="R133:R138"/>
    <mergeCell ref="S133:S138"/>
    <mergeCell ref="T133:T138"/>
    <mergeCell ref="U121:U126"/>
    <mergeCell ref="V121:V126"/>
    <mergeCell ref="O127:O132"/>
    <mergeCell ref="P127:P132"/>
    <mergeCell ref="Q127:Q132"/>
    <mergeCell ref="R127:R132"/>
    <mergeCell ref="S127:S132"/>
    <mergeCell ref="T127:T132"/>
    <mergeCell ref="U127:U132"/>
    <mergeCell ref="V127:V132"/>
    <mergeCell ref="O121:O126"/>
    <mergeCell ref="P121:P126"/>
    <mergeCell ref="Q121:Q126"/>
    <mergeCell ref="R121:R126"/>
    <mergeCell ref="S121:S126"/>
    <mergeCell ref="T121:T126"/>
    <mergeCell ref="U109:U114"/>
    <mergeCell ref="V109:V114"/>
    <mergeCell ref="O115:O120"/>
    <mergeCell ref="P115:P120"/>
    <mergeCell ref="Q115:Q120"/>
    <mergeCell ref="R115:R120"/>
    <mergeCell ref="S115:S120"/>
    <mergeCell ref="T115:T120"/>
    <mergeCell ref="U115:U120"/>
    <mergeCell ref="V115:V120"/>
    <mergeCell ref="O109:O114"/>
    <mergeCell ref="P109:P114"/>
    <mergeCell ref="Q109:Q114"/>
    <mergeCell ref="R109:R114"/>
    <mergeCell ref="S109:S114"/>
    <mergeCell ref="T109:T114"/>
    <mergeCell ref="U97:U102"/>
    <mergeCell ref="V97:V102"/>
    <mergeCell ref="O103:O108"/>
    <mergeCell ref="P103:P108"/>
    <mergeCell ref="Q103:Q108"/>
    <mergeCell ref="R103:R108"/>
    <mergeCell ref="S103:S108"/>
    <mergeCell ref="T103:T108"/>
    <mergeCell ref="U103:U108"/>
    <mergeCell ref="V103:V108"/>
    <mergeCell ref="O97:O102"/>
    <mergeCell ref="P97:P102"/>
    <mergeCell ref="Q97:Q102"/>
    <mergeCell ref="R97:R102"/>
    <mergeCell ref="S97:S102"/>
    <mergeCell ref="T97:T102"/>
    <mergeCell ref="U85:U90"/>
    <mergeCell ref="V85:V90"/>
    <mergeCell ref="O91:O96"/>
    <mergeCell ref="P91:P96"/>
    <mergeCell ref="Q91:Q96"/>
    <mergeCell ref="R91:R96"/>
    <mergeCell ref="S91:S96"/>
    <mergeCell ref="T91:T96"/>
    <mergeCell ref="U91:U96"/>
    <mergeCell ref="V91:V96"/>
    <mergeCell ref="O85:O90"/>
    <mergeCell ref="P85:P90"/>
    <mergeCell ref="Q85:Q90"/>
    <mergeCell ref="R85:R90"/>
    <mergeCell ref="S85:S90"/>
    <mergeCell ref="T85:T90"/>
    <mergeCell ref="U73:U78"/>
    <mergeCell ref="V73:V78"/>
    <mergeCell ref="O79:O84"/>
    <mergeCell ref="P79:P84"/>
    <mergeCell ref="Q79:Q84"/>
    <mergeCell ref="R79:R84"/>
    <mergeCell ref="S79:S84"/>
    <mergeCell ref="T79:T84"/>
    <mergeCell ref="U79:U84"/>
    <mergeCell ref="V79:V84"/>
    <mergeCell ref="O73:O78"/>
    <mergeCell ref="P73:P78"/>
    <mergeCell ref="Q73:Q78"/>
    <mergeCell ref="R73:R78"/>
    <mergeCell ref="S73:S78"/>
    <mergeCell ref="T73:T78"/>
    <mergeCell ref="U61:U66"/>
    <mergeCell ref="V61:V66"/>
    <mergeCell ref="O67:O72"/>
    <mergeCell ref="P67:P72"/>
    <mergeCell ref="Q67:Q72"/>
    <mergeCell ref="R67:R72"/>
    <mergeCell ref="S67:S72"/>
    <mergeCell ref="T67:T72"/>
    <mergeCell ref="U67:U72"/>
    <mergeCell ref="V67:V72"/>
    <mergeCell ref="O61:O66"/>
    <mergeCell ref="P61:P66"/>
    <mergeCell ref="Q61:Q66"/>
    <mergeCell ref="R61:R66"/>
    <mergeCell ref="S61:S66"/>
    <mergeCell ref="T61:T66"/>
    <mergeCell ref="U49:U54"/>
    <mergeCell ref="V49:V54"/>
    <mergeCell ref="O55:O60"/>
    <mergeCell ref="P55:P60"/>
    <mergeCell ref="Q55:Q60"/>
    <mergeCell ref="R55:R60"/>
    <mergeCell ref="S55:S60"/>
    <mergeCell ref="T55:T60"/>
    <mergeCell ref="U55:U60"/>
    <mergeCell ref="V55:V60"/>
    <mergeCell ref="O49:O54"/>
    <mergeCell ref="P49:P54"/>
    <mergeCell ref="Q49:Q54"/>
    <mergeCell ref="R49:R54"/>
    <mergeCell ref="S49:S54"/>
    <mergeCell ref="T49:T54"/>
    <mergeCell ref="U37:U42"/>
    <mergeCell ref="V37:V42"/>
    <mergeCell ref="O43:O48"/>
    <mergeCell ref="P43:P48"/>
    <mergeCell ref="Q43:Q48"/>
    <mergeCell ref="R43:R48"/>
    <mergeCell ref="S43:S48"/>
    <mergeCell ref="T43:T48"/>
    <mergeCell ref="U43:U48"/>
    <mergeCell ref="V43:V48"/>
    <mergeCell ref="O37:O42"/>
    <mergeCell ref="P37:P42"/>
    <mergeCell ref="Q37:Q42"/>
    <mergeCell ref="R37:R42"/>
    <mergeCell ref="S37:S42"/>
    <mergeCell ref="T37:T42"/>
    <mergeCell ref="U25:U30"/>
    <mergeCell ref="V25:V30"/>
    <mergeCell ref="O31:O36"/>
    <mergeCell ref="P31:P36"/>
    <mergeCell ref="Q31:Q36"/>
    <mergeCell ref="R31:R36"/>
    <mergeCell ref="S31:S36"/>
    <mergeCell ref="T31:T36"/>
    <mergeCell ref="U31:U36"/>
    <mergeCell ref="V31:V36"/>
    <mergeCell ref="O25:O30"/>
    <mergeCell ref="P25:P30"/>
    <mergeCell ref="Q25:Q30"/>
    <mergeCell ref="R25:R30"/>
    <mergeCell ref="S25:S30"/>
    <mergeCell ref="T25:T30"/>
    <mergeCell ref="O13:O18"/>
    <mergeCell ref="P13:P18"/>
    <mergeCell ref="Q13:Q18"/>
    <mergeCell ref="R13:R18"/>
    <mergeCell ref="S13:S18"/>
    <mergeCell ref="T13:T18"/>
    <mergeCell ref="U13:U18"/>
    <mergeCell ref="V13:V18"/>
    <mergeCell ref="O19:O24"/>
    <mergeCell ref="P19:P24"/>
    <mergeCell ref="Q19:Q24"/>
    <mergeCell ref="R19:R24"/>
    <mergeCell ref="S19:S24"/>
    <mergeCell ref="T19:T24"/>
    <mergeCell ref="U19:U24"/>
    <mergeCell ref="V19:V24"/>
    <mergeCell ref="O1:P1"/>
    <mergeCell ref="O7:O12"/>
    <mergeCell ref="P7:P12"/>
    <mergeCell ref="Q7:Q12"/>
    <mergeCell ref="R7:R12"/>
    <mergeCell ref="S7:S12"/>
    <mergeCell ref="T7:T12"/>
    <mergeCell ref="U7:U12"/>
    <mergeCell ref="V7:V12"/>
  </mergeCell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715BF2793A1B4991E765A91761549A" ma:contentTypeVersion="7" ma:contentTypeDescription="Create a new document." ma:contentTypeScope="" ma:versionID="473e00c5106f7fde3bf5641704181a57">
  <xsd:schema xmlns:xsd="http://www.w3.org/2001/XMLSchema" xmlns:xs="http://www.w3.org/2001/XMLSchema" xmlns:p="http://schemas.microsoft.com/office/2006/metadata/properties" xmlns:ns1="http://schemas.microsoft.com/sharepoint/v3" xmlns:ns2="80fee515-a747-444e-8c26-03362d4116c4" xmlns:ns3="b4c22678-5ff3-4c68-9c2f-8dab4afe17d8" targetNamespace="http://schemas.microsoft.com/office/2006/metadata/properties" ma:root="true" ma:fieldsID="7518a7f1dd4f3f350f30ab6568980826" ns1:_="" ns2:_="" ns3:_="">
    <xsd:import namespace="http://schemas.microsoft.com/sharepoint/v3"/>
    <xsd:import namespace="80fee515-a747-444e-8c26-03362d4116c4"/>
    <xsd:import namespace="b4c22678-5ff3-4c68-9c2f-8dab4afe17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fee515-a747-444e-8c26-03362d4116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c22678-5ff3-4c68-9c2f-8dab4afe17d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0DA2869-5BC9-46E6-B60B-3B164DA850D5}">
  <ds:schemaRefs>
    <ds:schemaRef ds:uri="http://schemas.microsoft.com/sharepoint/v3/contenttype/forms"/>
  </ds:schemaRefs>
</ds:datastoreItem>
</file>

<file path=customXml/itemProps2.xml><?xml version="1.0" encoding="utf-8"?>
<ds:datastoreItem xmlns:ds="http://schemas.openxmlformats.org/officeDocument/2006/customXml" ds:itemID="{54CDA3CC-A321-4ED7-AA9F-BF730D682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fee515-a747-444e-8c26-03362d4116c4"/>
    <ds:schemaRef ds:uri="b4c22678-5ff3-4c68-9c2f-8dab4afe17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D60DFA-6FB7-49B5-9026-AD5F33D85D11}">
  <ds:schemaRefs>
    <ds:schemaRef ds:uri="http://purl.org/dc/elements/1.1/"/>
    <ds:schemaRef ds:uri="http://schemas.microsoft.com/office/2006/metadata/properties"/>
    <ds:schemaRef ds:uri="http://www.w3.org/XML/1998/namespace"/>
    <ds:schemaRef ds:uri="http://schemas.microsoft.com/sharepoint/v3"/>
    <ds:schemaRef ds:uri="b4c22678-5ff3-4c68-9c2f-8dab4afe17d8"/>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0fee515-a747-444e-8c26-03362d4116c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PRA disclosure statement</vt:lpstr>
      <vt:lpstr>SUD planned metrics</vt:lpstr>
      <vt:lpstr>SMI-SED planned metrics</vt:lpstr>
      <vt:lpstr>SMI-SED definitions</vt:lpstr>
      <vt:lpstr>SUD SMI-SED planned subpops</vt:lpstr>
      <vt:lpstr>SUD SMI-SED reporting schedule</vt:lpstr>
      <vt:lpstr>SUD reporting logic (NO EDIT)</vt:lpstr>
      <vt:lpstr>SMI reporting logic (NO EDIT)</vt:lpstr>
      <vt:lpstr>DEMO reporting logic (NO EDIT)</vt:lpstr>
      <vt:lpstr>'SMI-SED definitions'!Print_Area</vt:lpstr>
      <vt:lpstr>'SMI-SED planned metrics'!Print_Area</vt:lpstr>
      <vt:lpstr>'SUD planned metrics'!Print_Area</vt:lpstr>
      <vt:lpstr>'SUD SMI-SED planned subpops'!Print_Area</vt:lpstr>
      <vt:lpstr>'SUD SMI-SED reporting schedule'!Print_Area</vt:lpstr>
      <vt:lpstr>'SMI-SED definitions'!Print_Titles</vt:lpstr>
      <vt:lpstr>'SMI-SED planned metrics'!Print_Titles</vt:lpstr>
      <vt:lpstr>'SUD planned metrics'!Print_Titles</vt:lpstr>
      <vt:lpstr>'SUD SMI-SED planned subpops'!Print_Titles</vt:lpstr>
      <vt:lpstr>'SUD SMI-SED reporting schedule'!Print_Titles</vt:lpstr>
      <vt:lpstr>Range2_SUD_planned_metrics</vt:lpstr>
      <vt:lpstr>'SMI-SED planned metrics'!Range3_SMI_SED_planned_metrics</vt:lpstr>
      <vt:lpstr>'SMI-SED definitions'!Range4_SMI_SED_definitions</vt:lpstr>
      <vt:lpstr>Range5_SUD_SMI_SED_planned_subpops</vt:lpstr>
      <vt:lpstr>'SUD SMI-SED reporting schedule'!Range6a_SMI_SED_reporting_input_schedule</vt:lpstr>
      <vt:lpstr>'SUD SMI-SED reporting schedule'!Range6b_SMI_SED_Demonstration_Reporting_Schedule</vt:lpstr>
      <vt:lpstr>TitleRegion1.A10.B28.6</vt:lpstr>
      <vt:lpstr>TitleRegion1.A7.J27.5</vt:lpstr>
      <vt:lpstr>'SMI-SED planned metrics'!TitleRegion1.A7.S50.3</vt:lpstr>
      <vt:lpstr>'SUD planned metrics'!TitleRegion1.A7.S51.2</vt:lpstr>
      <vt:lpstr>'SUD SMI-SED reporting schedule'!TitleRegion1.A8.C11.4</vt:lpstr>
      <vt:lpstr>'SUD SMI-SED reporting schedule'!TitleRegion2.A31.L153.6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Section 1115 Integrated Substance Use Disorder (SUD) and Serious Mental Illness and Serious Emotional Disturbance (SMI/SED) Monitoring Protocol Workbook (Version 1.0)</dc:title>
  <dc:subject>Integrated Substance Use Disorder and Serious Mental Illness &amp; Serious Emotional Disturbance Monitoring</dc:subject>
  <dc:creator>Centers for Medicare &amp; Medicaid Services (CMS)</dc:creator>
  <cp:keywords>Medicaid, substance use disorder, serious mental illness, serious emotional disturbance, SUD, SMI, SED, monitoring, protocol, workbook, Section 1115</cp:keywords>
  <dc:description/>
  <cp:lastModifiedBy>Allen Ma</cp:lastModifiedBy>
  <cp:revision/>
  <cp:lastPrinted>2023-08-11T15:19:18Z</cp:lastPrinted>
  <dcterms:created xsi:type="dcterms:W3CDTF">2018-05-18T19:26:44Z</dcterms:created>
  <dcterms:modified xsi:type="dcterms:W3CDTF">2023-11-03T19:18:16Z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0x01010067715BF2793A1B4991E765A91761549A</vt:lpwstr>
  </property>
  <property fmtid="{D5CDD505-2E9C-101B-9397-08002B2CF9AE}" pid="4" name="_dlc_DocIdItemGuid">
    <vt:lpwstr>54a115b7-f162-4a8e-b97e-58b51cca11dc</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