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0" windowWidth="22980" windowHeight="9030" tabRatio="698"/>
  </bookViews>
  <sheets>
    <sheet name="Chart" sheetId="13" r:id="rId1"/>
    <sheet name="Direct Care" sheetId="1" r:id="rId2"/>
    <sheet name="Direct Care III " sheetId="3" r:id="rId3"/>
    <sheet name="CNA" sheetId="4" r:id="rId4"/>
    <sheet name="Caseworker BA" sheetId="5" r:id="rId5"/>
    <sheet name="Casemanager MA " sheetId="6" r:id="rId6"/>
    <sheet name="Clinician w indep Lic" sheetId="8" r:id="rId7"/>
    <sheet name="Clinical Manager" sheetId="9" r:id="rId8"/>
    <sheet name="LPN" sheetId="10" r:id="rId9"/>
    <sheet name="BS RN" sheetId="11" r:id="rId10"/>
    <sheet name="MA RN. APRN" sheetId="12" r:id="rId11"/>
  </sheets>
  <definedNames>
    <definedName name="_xlnm.Print_Area" localSheetId="9">'BS RN'!$A$1:$D$10</definedName>
    <definedName name="_xlnm.Print_Area" localSheetId="5">'Casemanager MA '!$A$1:$E$6</definedName>
    <definedName name="_xlnm.Print_Area" localSheetId="4">'Caseworker BA'!$A$1:$H$5</definedName>
    <definedName name="_xlnm.Print_Area" localSheetId="0">Chart!$B$3:$G$32</definedName>
    <definedName name="_xlnm.Print_Area" localSheetId="7">'Clinical Manager'!$A$1:$D$3</definedName>
    <definedName name="_xlnm.Print_Area" localSheetId="6">'Clinician w indep Lic'!$A$1:$K$10</definedName>
    <definedName name="_xlnm.Print_Area" localSheetId="3">CNA!$A$1:$F$5</definedName>
    <definedName name="_xlnm.Print_Area" localSheetId="1">'Direct Care'!$A$1:$E$7</definedName>
    <definedName name="_xlnm.Print_Area" localSheetId="2">'Direct Care III '!$A$1:$H$6</definedName>
    <definedName name="_xlnm.Print_Area" localSheetId="8">LPN!$A$1:$D$2</definedName>
    <definedName name="_xlnm.Print_Area" localSheetId="10">'MA RN. APRN'!$A$1:$D$5</definedName>
  </definedNames>
  <calcPr calcId="145621"/>
</workbook>
</file>

<file path=xl/calcChain.xml><?xml version="1.0" encoding="utf-8"?>
<calcChain xmlns="http://schemas.openxmlformats.org/spreadsheetml/2006/main">
  <c r="D8" i="12" l="1"/>
  <c r="D13" i="11"/>
  <c r="D5" i="10"/>
  <c r="D8" i="9"/>
  <c r="K14" i="8"/>
  <c r="E13" i="6"/>
  <c r="E9" i="5"/>
  <c r="E10" i="5" s="1"/>
  <c r="F9" i="5"/>
  <c r="E5" i="3"/>
  <c r="F10" i="4"/>
  <c r="E13" i="1" l="1"/>
  <c r="C6" i="13" l="1"/>
  <c r="C8" i="13"/>
  <c r="C10" i="13"/>
  <c r="C14" i="13"/>
  <c r="C16" i="13"/>
  <c r="C18" i="13"/>
  <c r="C20" i="13"/>
  <c r="C22" i="13"/>
  <c r="C24" i="13"/>
  <c r="D19" i="13" l="1"/>
  <c r="D17" i="13"/>
  <c r="D15" i="13"/>
  <c r="D13" i="13"/>
  <c r="D11" i="13"/>
  <c r="D7" i="13"/>
  <c r="D5" i="13"/>
  <c r="H23" i="13" l="1"/>
  <c r="H21" i="13"/>
  <c r="D20" i="13"/>
  <c r="H19" i="13"/>
  <c r="J19" i="13" s="1"/>
  <c r="D18" i="13"/>
  <c r="H17" i="13"/>
  <c r="J17" i="13" s="1"/>
  <c r="D16" i="13"/>
  <c r="H15" i="13"/>
  <c r="J15" i="13" s="1"/>
  <c r="D14" i="13"/>
  <c r="H13" i="13"/>
  <c r="J13" i="13" s="1"/>
  <c r="D12" i="13"/>
  <c r="H9" i="13"/>
  <c r="D8" i="13"/>
  <c r="H7" i="13"/>
  <c r="J7" i="13" s="1"/>
  <c r="D6" i="13"/>
  <c r="H5" i="13"/>
  <c r="J5" i="13" s="1"/>
  <c r="D23" i="13" l="1"/>
  <c r="D24" i="13" s="1"/>
  <c r="D21" i="13"/>
  <c r="D22" i="13" s="1"/>
  <c r="J23" i="13" l="1"/>
  <c r="J21" i="13"/>
  <c r="C12" i="13" l="1"/>
  <c r="D9" i="13" l="1"/>
  <c r="D10" i="13" l="1"/>
  <c r="J9" i="13"/>
  <c r="E12" i="3" l="1"/>
</calcChain>
</file>

<file path=xl/comments1.xml><?xml version="1.0" encoding="utf-8"?>
<comments xmlns="http://schemas.openxmlformats.org/spreadsheetml/2006/main">
  <authors>
    <author>kara</author>
  </authors>
  <commentList>
    <comment ref="C5" authorId="0">
      <text>
        <r>
          <rPr>
            <sz val="9"/>
            <color indexed="81"/>
            <rFont val="Tahoma"/>
            <family val="2"/>
          </rPr>
          <t>"with more than 5 years experience in field" has been added by EHS</t>
        </r>
      </text>
    </comment>
  </commentList>
</comments>
</file>

<file path=xl/comments2.xml><?xml version="1.0" encoding="utf-8"?>
<comments xmlns="http://schemas.openxmlformats.org/spreadsheetml/2006/main">
  <authors>
    <author>kara</author>
  </authors>
  <commentList>
    <comment ref="C5" authorId="0">
      <text>
        <r>
          <rPr>
            <b/>
            <sz val="9"/>
            <color indexed="81"/>
            <rFont val="Tahoma"/>
            <family val="2"/>
          </rPr>
          <t>"with more than 5 years experience in field" has been added by EHS</t>
        </r>
        <r>
          <rPr>
            <sz val="9"/>
            <color indexed="81"/>
            <rFont val="Tahoma"/>
            <family val="2"/>
          </rPr>
          <t xml:space="preserve">
</t>
        </r>
      </text>
    </comment>
  </commentList>
</comments>
</file>

<file path=xl/sharedStrings.xml><?xml version="1.0" encoding="utf-8"?>
<sst xmlns="http://schemas.openxmlformats.org/spreadsheetml/2006/main" count="217" uniqueCount="152">
  <si>
    <t>HHA or Direct Support Professional</t>
  </si>
  <si>
    <t xml:space="preserve">Assist clients with activities of daily living. Housekeeping, meal prep, shopping. Home health aides may provide some basic health-related services; whereas, direct support professionals work with people who have developmentalor intellectual disabilities. They may help create a behavior plan and teach self-care skills, such as doing laundry and cooking meals. </t>
  </si>
  <si>
    <t>HS Diploma or equiv</t>
  </si>
  <si>
    <t>complete formal training and pass a standardized test</t>
  </si>
  <si>
    <t>Responsibilities</t>
  </si>
  <si>
    <t>Min education</t>
  </si>
  <si>
    <t>Min certification</t>
  </si>
  <si>
    <t>Recreation Aide/Activity Specialist</t>
  </si>
  <si>
    <t>Provide instruction and coaching primarily in one activity. Plan, organize, and lead activities for groups or recreation centers. Enforce safety rules to prevent injury
Modify activities to suit the needs of specific groups, such as seniors. Administer basic first aid if needed. Organize and set up activity equipment</t>
  </si>
  <si>
    <t>may require otj training</t>
  </si>
  <si>
    <t>Residential advisor</t>
  </si>
  <si>
    <t>Coordinate activities in residential facilities in dormitories, group homes, or similar establishments. Maintain household records and assign rooms. May assist residents with problem solving or refer them to counseling resources.</t>
  </si>
  <si>
    <t>short term otj training</t>
  </si>
  <si>
    <t>Psychiatric Aide</t>
  </si>
  <si>
    <t>Work with patients who are severly developmentally disabled and need intensive care, patients undergoing rehabilitation for drug and alcohol addition. Assist with ADLs and ensure a safe and clean environment. Help transport patients within a hospital or residential care facility. Restrain patients who may become physically violent</t>
  </si>
  <si>
    <t>otj training</t>
  </si>
  <si>
    <t>Social and Human Service Assistants</t>
  </si>
  <si>
    <t>Work with clients and other professionals, to develop a treatment plan. Help clients find assistance with daily activities, such as eating and bathing. Research services, such as food stamps and Medicaid, that are available to clients. Coordinate services provided to clients. Help clients complete paperwork to apply for assistance programs. Check in with clients to ensure that services are provided appropriately. Social and human service assistants have many job titles, including case work aide, clinical social work aide, family service assistant, social work assistant, addictions counselor assistant, and human service worker.</t>
  </si>
  <si>
    <t>otj training.</t>
  </si>
  <si>
    <t>psychiatric technicians</t>
  </si>
  <si>
    <t>post secondary nondegree award</t>
  </si>
  <si>
    <t>Care for individuals with mental or emotional conditions or disabilities, following the instructions of physicians or other health practitioners. Monitor patients' physical and emotional well-being and report to medical staff. May participate in rehabilitation and treatment programs, help with personal hygiene, and administer oral or injectable medications.</t>
  </si>
  <si>
    <t>substance abuse, behavioral disorder, and mental health counselors</t>
  </si>
  <si>
    <t>community and social service specialists</t>
  </si>
  <si>
    <t>Counsel and advise individuals, families, or groups to prevent or treat substance abuse problems, behavioral disorders, or a broad range of mental health issues in order to promote optimum mental and emotional health.</t>
  </si>
  <si>
    <t>All community and social service specialists not listed separately.</t>
  </si>
  <si>
    <t>bachelors degree</t>
  </si>
  <si>
    <t>Community health worker</t>
  </si>
  <si>
    <t>Assist individuals and communities to adopt healthy behaviors. Conduct outreach for medical personnel or health organizations to implement programs in the community that promote, maintain, and improve individual and community health. May provide information on available resources, provide social support and informal counseling, advocate for individuals and community health needs, and provide services such as first aid and blood pressure screening. May collect data to help identify community health needs.</t>
  </si>
  <si>
    <t>HS Diploma; state training</t>
  </si>
  <si>
    <t>BLS Occupation job title</t>
  </si>
  <si>
    <t>BLS responsibilities</t>
  </si>
  <si>
    <t>MA Provider 
Job Title
 n=26 jobs reviewed</t>
  </si>
  <si>
    <t>Nursing Assistants</t>
  </si>
  <si>
    <t>must complete a state-approved education program and must pass their state’s competency exam. </t>
  </si>
  <si>
    <t>help provide basic care for patients in hospitals and residents of long-term care facilities.</t>
  </si>
  <si>
    <t>Asleep Overnight C.N.A.</t>
  </si>
  <si>
    <t>Certified Nursing Assistant</t>
  </si>
  <si>
    <t>Home Care Aide</t>
  </si>
  <si>
    <t>ACCS IM GLE CNA</t>
  </si>
  <si>
    <t>Child and Family Social Worker</t>
  </si>
  <si>
    <t>Assess client needs and challenges; advocate for community resources; respond to crisis situations; maintain case files and records. Assist parents, arrange adoptions, and find foster homes for abandoned or abused children</t>
  </si>
  <si>
    <t>Minimum of a Bachelors degree in social work with work experience. Masters degree</t>
  </si>
  <si>
    <t>Drivers License and knowledge of Family Systems</t>
  </si>
  <si>
    <t>Masters social worker [healthcare social worker]</t>
  </si>
  <si>
    <t>Assess client needs and challenges; advocate for community resources; respond to crisis situations; maintain case files and records</t>
  </si>
  <si>
    <t>Masters in social work</t>
  </si>
  <si>
    <t>CPR/First Aide</t>
  </si>
  <si>
    <t>Marriage and family therapists</t>
  </si>
  <si>
    <t>Guide clients through the process of making decisions about their future; encourage clients to discuss their emotions and experiences; refer clients to other resources or services in the community</t>
  </si>
  <si>
    <t>Masters degree and a license to practice</t>
  </si>
  <si>
    <t>N/A</t>
  </si>
  <si>
    <t>Social worker
[child and family sw]</t>
  </si>
  <si>
    <t>Masters degree</t>
  </si>
  <si>
    <t>Master's</t>
  </si>
  <si>
    <t>BLS Responsibilities</t>
  </si>
  <si>
    <t>Health care social worker</t>
  </si>
  <si>
    <t>Provide individuals, families, and groups with the psychosocial support needed to cope with chronic, acute, or terminal illnesses. Services include advising family care givers, providing patient education and counseling, and making referrals for other services. May also provide care and case management or interventions designed to promote health, prevent disease, and address barriers to access to healthcare.</t>
  </si>
  <si>
    <t xml:space="preserve">Masters social worker </t>
  </si>
  <si>
    <t>Masters degree in social work, mental health or related discipline</t>
  </si>
  <si>
    <t>mental health and substance abuse social worker</t>
  </si>
  <si>
    <t>Assess and treat individuals with mental, emotional, or substance abuse problems. Activities may include individual and group therapy, crisis intervention, case management, client advocacy, prevention, and education.</t>
  </si>
  <si>
    <t>Psychologist</t>
  </si>
  <si>
    <t>Observe, interview, and survey individuals; identify psychological, emotional, behavioral, or organizational issues; diagnose disorders; research (assess) and identify behavioral or emotional patters; discuss treatment plans with clients; supervise interns, clinicians, and couseling professionals</t>
  </si>
  <si>
    <t>National Average
Hourly Wage</t>
  </si>
  <si>
    <t>Master's Degree</t>
  </si>
  <si>
    <t>LICSW/LMHC or current BCBA licensure would be a strong additional asset</t>
  </si>
  <si>
    <t>Masters</t>
  </si>
  <si>
    <t>Masters Degree in Behavioral Management or related field. Bachelors Degree in Psychology or related field.  Has a Board Certified Behavioral Analyst (BCBA) certification, or in the process of obtaining it. New college graduates are welcomed. At least 1-3 yearsâ of experience working with individuals with intellectual and developmental disabilities that may also have behavioral challenges. Demonstrated skill in designing and implementing all stages of PBS supported Assessments, Guidelines, and Treatment Plans for individuals in a home setting.</t>
  </si>
  <si>
    <r>
      <rPr>
        <sz val="11"/>
        <color rgb="FFFF0000"/>
        <rFont val="Calibri"/>
        <family val="2"/>
        <scheme val="minor"/>
      </rPr>
      <t>LDAC or</t>
    </r>
    <r>
      <rPr>
        <sz val="11"/>
        <color theme="1"/>
        <rFont val="Calibri"/>
        <family val="2"/>
        <scheme val="minor"/>
      </rPr>
      <t xml:space="preserve"> LMHC and BCBA preferred</t>
    </r>
  </si>
  <si>
    <r>
      <t xml:space="preserve">Licensure </t>
    </r>
    <r>
      <rPr>
        <sz val="11"/>
        <color rgb="FFFF0000"/>
        <rFont val="Calibri"/>
        <family val="2"/>
        <scheme val="minor"/>
      </rPr>
      <t>such as LPHA</t>
    </r>
  </si>
  <si>
    <t>May be licensed as in independent practitioner in the state of Massachusetts</t>
  </si>
  <si>
    <t>Masters degree in a human service field required.  License in Applied Behavioral Analysis or other clinical license required.</t>
  </si>
  <si>
    <t>MA in psychology or related field. Must have extensive knowledge of applied behavior analysis, cognitive behavioral interventions and a minimum of 4 yearsâ experience working with individuals with developmental disabilities exhibiting severe behavior problems.</t>
  </si>
  <si>
    <t>Current certification as a Board-Certified Behavior Analyst.</t>
  </si>
  <si>
    <t>MA</t>
  </si>
  <si>
    <t>Independent License</t>
  </si>
  <si>
    <t>Independent Licensure in Related Discipline (LICSW/LMHC/SLP/OT/PT)</t>
  </si>
  <si>
    <t>Master Degree in Psychology, Social Work or related field</t>
  </si>
  <si>
    <t>Clinical nurse specialist</t>
  </si>
  <si>
    <t>Advanced practice nurse providing psychiatric-mental health nursing; serve in leadership roles and may provide education and advising to clinical team members</t>
  </si>
  <si>
    <t>masters level</t>
  </si>
  <si>
    <t>Licensed Practical Nurse</t>
  </si>
  <si>
    <t>Provide basic nursing care under the direction of registered nurses and doctors.</t>
  </si>
  <si>
    <t>Complete a state approved nurse education program for licensed practical or licensed vocation nurse.Typical program lasts one year, but may take longer and includes a supervised clinical experience</t>
  </si>
  <si>
    <t>Registered Nurse 
(Associates/ Bachelors level)</t>
  </si>
  <si>
    <t>provide and coordinate patient care, educate patients and the public about various health conditions.</t>
  </si>
  <si>
    <t>minimum of an associates degree in nursing, a diploma from an approved nursing program, or a Bachelors of Science in Nursing</t>
  </si>
  <si>
    <t>Registered Nurse Masters Level</t>
  </si>
  <si>
    <t>Minimum of a Masters of Science in one of the APRN roles. Must be licensed</t>
  </si>
  <si>
    <t>coordinate patient care and may provide primary and specialty healthcare. The scope of practice varies from state to state</t>
  </si>
  <si>
    <t>Position</t>
  </si>
  <si>
    <t>Avg</t>
  </si>
  <si>
    <t>C.257 Average</t>
  </si>
  <si>
    <t>Hourly Difference b/w Avg &amp; C.257</t>
  </si>
  <si>
    <t>High School diploma / GED / State Training</t>
  </si>
  <si>
    <t>Direct Care III (hourly)</t>
  </si>
  <si>
    <t>Bachelors Level or 5+ years related experience</t>
  </si>
  <si>
    <t>Direct Care III (annual)</t>
  </si>
  <si>
    <t>Certified Nursing Assistant  (hourly)</t>
  </si>
  <si>
    <t>Completed a state-approved education program and must pass their state’s competency exam. </t>
  </si>
  <si>
    <t>Certified Nursing Assistant  (annual)</t>
  </si>
  <si>
    <t>Bachelors Level or 8+ years related experience</t>
  </si>
  <si>
    <t>Masters Level</t>
  </si>
  <si>
    <t xml:space="preserve">Masters with Licensure in Related Discipline </t>
  </si>
  <si>
    <t>Clinical Manager (hourly)</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</si>
  <si>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</si>
  <si>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</si>
  <si>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</si>
  <si>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</si>
  <si>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</si>
  <si>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</si>
  <si>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</si>
  <si>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</si>
  <si>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</si>
  <si>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Registered Nurse (MA / APRN) (annual)</t>
  </si>
  <si>
    <t>BLS MA</t>
  </si>
  <si>
    <t xml:space="preserve">Case / Social Worker (hourly) </t>
  </si>
  <si>
    <t>Case / Social Worker (annual)</t>
  </si>
  <si>
    <t>Direct Care Supervisor, Direct Care Bachelors</t>
  </si>
  <si>
    <t>Clinical w/ Independent licensure (hourly)</t>
  </si>
  <si>
    <t>Clinical w/ Independent licensure (annual)</t>
  </si>
  <si>
    <t>LPHA, LICSW, LMHC, LBHA, BCBA</t>
  </si>
  <si>
    <t>Clinical without Independent Licensure</t>
  </si>
  <si>
    <t>BA level social worker, LSW, BSW</t>
  </si>
  <si>
    <t>Case Manager / Social Worker / Clinical w/o independent License (hourly)</t>
  </si>
  <si>
    <t>Case Manager / Social Worker / Clinical w/o independent License</t>
  </si>
  <si>
    <t>BLS / OES</t>
  </si>
  <si>
    <t>This is a line item to demonstrate upward mobility for a Direct Care with 5+ years experience (this is 20% increase over that in the Direct Care tab)</t>
  </si>
  <si>
    <r>
      <rPr>
        <b/>
        <sz val="11"/>
        <color rgb="FFFF0000"/>
        <rFont val="Calibri"/>
        <family val="2"/>
        <scheme val="minor"/>
      </rPr>
      <t>Additional information…..</t>
    </r>
    <r>
      <rPr>
        <b/>
        <sz val="11"/>
        <color theme="1"/>
        <rFont val="Calibri"/>
        <family val="2"/>
        <scheme val="minor"/>
      </rPr>
      <t xml:space="preserve">  Min certification (from provider survey)</t>
    </r>
  </si>
  <si>
    <t>Clinical Manager, Clinical Director</t>
  </si>
  <si>
    <t>Direct Care (hourly)</t>
  </si>
  <si>
    <t>Direct Care  (annual)</t>
  </si>
  <si>
    <t>2017 / 2018</t>
  </si>
  <si>
    <t>Source:</t>
  </si>
  <si>
    <t>Common model titles (not all inclusive)</t>
  </si>
  <si>
    <t>Direct Care, Direct Care Blend, Non Specialized DC, Peer mentor, Family Specialist/ Partner</t>
  </si>
  <si>
    <t>Min education / certification</t>
  </si>
  <si>
    <t>BLS 
Occupation Job Title</t>
  </si>
  <si>
    <t>This is a line item to demonstrate upward mobility for a Direct Care with 8+ years experience (this is approx 45% increase over that in the Direct Care tab)</t>
  </si>
  <si>
    <t>Median</t>
  </si>
  <si>
    <t>Massachusetts BLS hourly wage (Median)</t>
  </si>
  <si>
    <t>LDAC2,  LMSW, LCSW</t>
  </si>
  <si>
    <t>LDAC1</t>
  </si>
  <si>
    <t>HS Diploma or equiv with more than 5 years experience in field</t>
  </si>
  <si>
    <t>Minimum Education and/or certification/Training/Experience</t>
  </si>
  <si>
    <t xml:space="preserve">Tax and Fringe  =  </t>
  </si>
  <si>
    <t xml:space="preserve">Overnight staff (asleep or awake) benchmarked to $14.25 / hr </t>
  </si>
  <si>
    <t>Support and Relief Staff are benchmarked to Direct Care</t>
  </si>
  <si>
    <t>CY20 min. wage = $13.50 and CY20 min. wage = $14.25</t>
  </si>
  <si>
    <t>Benchmarked to FY20 Commonwealth (office of the Comptroller) T&amp;F rate, less terminal leave, retirement and Paid Family Medical Leave tax</t>
  </si>
  <si>
    <t>HS Diploma or equiv with more than 8 years experience in field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</si>
</sst>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_(* #,##0_);_(* \(#,##0\);_(* &quot;-&quot;??_);_(@_)"/>
    <numFmt numFmtId="168" formatCode="[$-409]mmmm\ d\,\ yyyy;@"/>
  </numFmts>
  <fonts count="42">
    <font>
      <sz val="11"/>
      <color theme="1"/>
      <name val="Calibri"/>
      <family val="2"/>
      <scheme val="minor"/>
    </font>
    <font>
      <sz val="11"/>
      <color theme="1"/>
      <name val="Calibri"/>
      <family val="2"/>
      <scheme val="minor"/>
    </font>
    <font>
      <b/>
      <sz val="18"/>
      <color theme="3"/>
      <name val="Cambria"/>
      <family val="2"/>
      <scheme val="major"/>
    </font>
    <font>
      <sz val="11"/>
      <color rgb="FFFF0000"/>
      <name val="Calibri"/>
      <family val="2"/>
      <scheme val="minor"/>
    </font>
    <font>
      <b/>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1"/>
      <color theme="1"/>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name val="Arial"/>
      <family val="2"/>
    </font>
    <font>
      <sz val="10"/>
      <name val="Verdana"/>
      <family val="2"/>
    </font>
    <font>
      <b/>
      <sz val="11"/>
      <color indexed="63"/>
      <name val="Calibri"/>
      <family val="2"/>
    </font>
    <font>
      <sz val="11"/>
      <color theme="1"/>
      <name val="Calibri"/>
      <family val="2"/>
      <charset val="129"/>
      <scheme val="minor"/>
    </font>
    <font>
      <b/>
      <sz val="18"/>
      <color indexed="56"/>
      <name val="Cambria"/>
      <family val="2"/>
    </font>
    <font>
      <b/>
      <sz val="11"/>
      <color indexed="8"/>
      <name val="Calibri"/>
      <family val="2"/>
    </font>
    <font>
      <sz val="11"/>
      <color indexed="10"/>
      <name val="Calibri"/>
      <family val="2"/>
    </font>
    <font>
      <sz val="10"/>
      <color rgb="FF333333"/>
      <name val="Tahoma"/>
      <family val="2"/>
    </font>
    <font>
      <sz val="12"/>
      <color theme="1"/>
      <name val="Calibri"/>
      <family val="2"/>
      <scheme val="minor"/>
    </font>
    <font>
      <sz val="10"/>
      <color theme="1"/>
      <name val="Calibri"/>
      <family val="2"/>
      <scheme val="minor"/>
    </font>
    <font>
      <sz val="11"/>
      <name val="Calibri"/>
      <family val="2"/>
      <scheme val="minor"/>
    </font>
    <font>
      <b/>
      <sz val="11"/>
      <name val="Calibri"/>
      <family val="2"/>
      <scheme val="minor"/>
    </font>
    <font>
      <sz val="10"/>
      <color theme="1"/>
      <name val="Tahoma"/>
      <family val="2"/>
    </font>
    <font>
      <sz val="9"/>
      <color indexed="81"/>
      <name val="Tahoma"/>
      <family val="2"/>
    </font>
    <font>
      <b/>
      <sz val="9"/>
      <color indexed="81"/>
      <name val="Tahoma"/>
      <family val="2"/>
    </font>
    <font>
      <b/>
      <sz val="11"/>
      <color rgb="FFFF0000"/>
      <name val="Calibri"/>
      <family val="2"/>
      <scheme val="minor"/>
    </font>
    <font>
      <b/>
      <sz val="9"/>
      <color theme="1"/>
      <name val="Tahoma"/>
      <family val="2"/>
    </font>
    <font>
      <sz val="9"/>
      <color theme="1"/>
      <name val="Tahoma"/>
      <family val="2"/>
    </font>
    <font>
      <sz val="9"/>
      <color rgb="FF333333"/>
      <name val="Tahoma"/>
      <family val="2"/>
    </font>
    <font>
      <b/>
      <sz val="10"/>
      <color theme="1"/>
      <name val="Cambria"/>
      <family val="1"/>
      <scheme val="major"/>
    </font>
    <font>
      <b/>
      <sz val="10"/>
      <name val="Cambria"/>
      <family val="1"/>
      <scheme val="major"/>
    </font>
    <font>
      <sz val="9"/>
      <name val="Tahoma"/>
      <family val="2"/>
    </font>
  </fonts>
  <fills count="28">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0.249977111117893"/>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1">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21" borderId="2" applyNumberFormat="0" applyAlignment="0" applyProtection="0"/>
    <xf numFmtId="0" fontId="9" fillId="22" borderId="3"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0"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12" fillId="0" borderId="0" applyNumberFormat="0" applyFill="0" applyBorder="0" applyAlignment="0" applyProtection="0"/>
    <xf numFmtId="0" fontId="13" fillId="5"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8" borderId="2" applyNumberFormat="0" applyAlignment="0" applyProtection="0"/>
    <xf numFmtId="0" fontId="18" fillId="0" borderId="7" applyNumberFormat="0" applyFill="0" applyAlignment="0" applyProtection="0"/>
    <xf numFmtId="0" fontId="19" fillId="23" borderId="0" applyNumberFormat="0" applyBorder="0" applyAlignment="0" applyProtection="0"/>
    <xf numFmtId="0" fontId="20" fillId="0" borderId="0"/>
    <xf numFmtId="0" fontId="1" fillId="0" borderId="0"/>
    <xf numFmtId="0" fontId="10" fillId="0" borderId="0"/>
    <xf numFmtId="0" fontId="21" fillId="0" borderId="0"/>
    <xf numFmtId="0" fontId="10" fillId="0" borderId="0"/>
    <xf numFmtId="0" fontId="21" fillId="0" borderId="0"/>
    <xf numFmtId="0" fontId="1" fillId="0" borderId="0"/>
    <xf numFmtId="0" fontId="10" fillId="0" borderId="0"/>
    <xf numFmtId="0" fontId="10" fillId="0" borderId="0"/>
    <xf numFmtId="0" fontId="1" fillId="0" borderId="0"/>
    <xf numFmtId="0" fontId="10" fillId="0" borderId="0"/>
    <xf numFmtId="0" fontId="11" fillId="0" borderId="0"/>
    <xf numFmtId="0" fontId="10" fillId="0" borderId="0"/>
    <xf numFmtId="0" fontId="10" fillId="0" borderId="0"/>
    <xf numFmtId="0" fontId="1" fillId="0" borderId="0"/>
    <xf numFmtId="0" fontId="1" fillId="2" borderId="1" applyNumberFormat="0" applyFont="0" applyAlignment="0" applyProtection="0"/>
    <xf numFmtId="0" fontId="10" fillId="24" borderId="8" applyNumberFormat="0" applyFont="0" applyAlignment="0" applyProtection="0"/>
    <xf numFmtId="0" fontId="22" fillId="21" borderId="9" applyNumberFormat="0" applyAlignment="0" applyProtection="0"/>
    <xf numFmtId="9"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0" fontId="2" fillId="0" borderId="0" applyNumberForma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1" fillId="0" borderId="0"/>
    <xf numFmtId="0" fontId="1" fillId="0" borderId="0"/>
    <xf numFmtId="0" fontId="1" fillId="0" borderId="0"/>
    <xf numFmtId="0" fontId="20" fillId="0" borderId="0"/>
    <xf numFmtId="0" fontId="10"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164" fontId="0" fillId="0" borderId="0" xfId="0" applyNumberFormat="1"/>
    <xf numFmtId="0" fontId="4" fillId="25" borderId="0" xfId="0" applyFont="1" applyFill="1" applyAlignment="1">
      <alignment wrapText="1"/>
    </xf>
    <xf numFmtId="0" fontId="0" fillId="0" borderId="0" xfId="0"/>
    <xf numFmtId="0" fontId="0" fillId="0" borderId="12" xfId="0" applyBorder="1" applyAlignment="1">
      <alignment vertical="top" wrapText="1"/>
    </xf>
    <xf numFmtId="0" fontId="27" fillId="0" borderId="12" xfId="0" applyFont="1" applyBorder="1" applyAlignment="1">
      <alignment vertical="top" wrapText="1"/>
    </xf>
    <xf numFmtId="164" fontId="0" fillId="0" borderId="12" xfId="0" applyNumberFormat="1" applyBorder="1"/>
    <xf numFmtId="0" fontId="0" fillId="0" borderId="13" xfId="0" applyBorder="1" applyAlignment="1">
      <alignment vertical="top" wrapText="1"/>
    </xf>
    <xf numFmtId="165" fontId="0" fillId="0" borderId="0" xfId="0" applyNumberFormat="1"/>
    <xf numFmtId="166" fontId="0" fillId="0" borderId="0" xfId="88" applyNumberFormat="1" applyFont="1"/>
    <xf numFmtId="0" fontId="0" fillId="0" borderId="0" xfId="0" applyFill="1" applyBorder="1"/>
    <xf numFmtId="0" fontId="4" fillId="0" borderId="0" xfId="0" applyFont="1" applyFill="1" applyBorder="1" applyAlignment="1">
      <alignment vertical="top" wrapText="1"/>
    </xf>
    <xf numFmtId="0" fontId="0" fillId="0" borderId="0" xfId="0" applyFont="1" applyFill="1" applyBorder="1" applyAlignment="1">
      <alignment vertical="top"/>
    </xf>
    <xf numFmtId="44" fontId="0" fillId="0" borderId="0" xfId="88" applyFont="1" applyFill="1" applyBorder="1" applyAlignment="1">
      <alignment vertical="top" wrapText="1"/>
    </xf>
    <xf numFmtId="0" fontId="0" fillId="0" borderId="0" xfId="0" applyFont="1" applyFill="1" applyBorder="1" applyAlignment="1">
      <alignment horizontal="left" vertical="top"/>
    </xf>
    <xf numFmtId="164" fontId="0" fillId="0" borderId="0" xfId="0" applyNumberFormat="1" applyFont="1" applyFill="1" applyBorder="1" applyAlignment="1">
      <alignment horizontal="center" vertical="center"/>
    </xf>
    <xf numFmtId="0" fontId="30" fillId="0" borderId="0"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xf numFmtId="164" fontId="4" fillId="0" borderId="0" xfId="0" applyNumberFormat="1" applyFont="1" applyFill="1" applyBorder="1" applyAlignment="1">
      <alignment horizontal="center" vertical="top"/>
    </xf>
    <xf numFmtId="0" fontId="30" fillId="0" borderId="18" xfId="0" applyFont="1" applyFill="1" applyBorder="1" applyAlignment="1">
      <alignment vertical="top" wrapText="1"/>
    </xf>
    <xf numFmtId="44" fontId="30" fillId="0" borderId="18" xfId="88" applyFont="1" applyBorder="1" applyAlignment="1">
      <alignment vertical="top"/>
    </xf>
    <xf numFmtId="166" fontId="0" fillId="0" borderId="0" xfId="0" applyNumberFormat="1" applyFont="1" applyFill="1" applyBorder="1" applyAlignment="1">
      <alignment vertical="top"/>
    </xf>
    <xf numFmtId="0" fontId="4" fillId="26" borderId="0" xfId="0" applyFont="1" applyFill="1" applyAlignment="1">
      <alignment vertical="top" wrapText="1"/>
    </xf>
    <xf numFmtId="0" fontId="0" fillId="0" borderId="0" xfId="0" applyAlignment="1">
      <alignment vertical="top"/>
    </xf>
    <xf numFmtId="0" fontId="0" fillId="0" borderId="18" xfId="0" applyFill="1" applyBorder="1" applyAlignment="1">
      <alignment vertical="top"/>
    </xf>
    <xf numFmtId="0" fontId="0" fillId="0" borderId="18" xfId="0" applyFill="1" applyBorder="1" applyAlignment="1">
      <alignment vertical="top" wrapText="1"/>
    </xf>
    <xf numFmtId="0" fontId="30" fillId="0" borderId="18" xfId="0" applyFont="1" applyFill="1" applyBorder="1" applyAlignment="1">
      <alignment vertical="top"/>
    </xf>
    <xf numFmtId="164" fontId="30" fillId="0" borderId="18" xfId="0" applyNumberFormat="1" applyFont="1" applyFill="1" applyBorder="1" applyAlignment="1">
      <alignment vertical="top"/>
    </xf>
    <xf numFmtId="0" fontId="0" fillId="0" borderId="0" xfId="0" applyFill="1" applyAlignment="1">
      <alignment vertical="top"/>
    </xf>
    <xf numFmtId="0" fontId="0" fillId="0" borderId="0" xfId="0" applyFill="1"/>
    <xf numFmtId="0" fontId="0" fillId="0" borderId="18" xfId="0" applyFont="1" applyFill="1" applyBorder="1" applyAlignment="1">
      <alignment vertical="top" wrapText="1"/>
    </xf>
    <xf numFmtId="0" fontId="27" fillId="0" borderId="18" xfId="0" applyFont="1" applyFill="1" applyBorder="1" applyAlignment="1">
      <alignment vertical="top" wrapText="1"/>
    </xf>
    <xf numFmtId="164" fontId="0" fillId="0" borderId="18" xfId="0" applyNumberFormat="1" applyFill="1" applyBorder="1" applyAlignment="1">
      <alignment vertical="top"/>
    </xf>
    <xf numFmtId="2" fontId="0" fillId="0" borderId="18" xfId="0" applyNumberFormat="1" applyFont="1" applyFill="1" applyBorder="1" applyAlignment="1">
      <alignment vertical="top" wrapText="1"/>
    </xf>
    <xf numFmtId="2" fontId="1" fillId="0" borderId="18" xfId="89" applyNumberFormat="1" applyFont="1" applyFill="1" applyBorder="1" applyAlignment="1">
      <alignment horizontal="right" vertical="top" wrapText="1"/>
    </xf>
    <xf numFmtId="167" fontId="1" fillId="0" borderId="18" xfId="89" applyNumberFormat="1" applyFont="1" applyFill="1" applyBorder="1" applyAlignment="1">
      <alignment vertical="top"/>
    </xf>
    <xf numFmtId="0" fontId="0" fillId="0" borderId="18" xfId="0" applyNumberFormat="1" applyFont="1" applyFill="1" applyBorder="1" applyAlignment="1">
      <alignment vertical="top"/>
    </xf>
    <xf numFmtId="164" fontId="0" fillId="0" borderId="18" xfId="0" applyNumberFormat="1" applyFont="1" applyFill="1" applyBorder="1" applyAlignment="1">
      <alignment vertical="top"/>
    </xf>
    <xf numFmtId="0" fontId="0" fillId="0" borderId="0" xfId="0" applyAlignment="1">
      <alignment wrapText="1"/>
    </xf>
    <xf numFmtId="164" fontId="0" fillId="0" borderId="0" xfId="0" applyNumberFormat="1" applyFont="1" applyFill="1" applyBorder="1" applyAlignment="1">
      <alignment vertical="top"/>
    </xf>
    <xf numFmtId="44" fontId="30" fillId="0" borderId="18" xfId="88" applyFont="1" applyFill="1" applyBorder="1" applyAlignment="1">
      <alignment vertical="top"/>
    </xf>
    <xf numFmtId="44" fontId="0" fillId="0" borderId="0" xfId="0" applyNumberFormat="1"/>
    <xf numFmtId="166" fontId="0" fillId="0" borderId="0" xfId="0" applyNumberFormat="1"/>
    <xf numFmtId="0" fontId="30" fillId="0" borderId="18" xfId="0" applyFont="1" applyFill="1" applyBorder="1" applyAlignment="1">
      <alignment vertical="center" wrapText="1"/>
    </xf>
    <xf numFmtId="164" fontId="0" fillId="0" borderId="18" xfId="0" applyNumberFormat="1" applyBorder="1" applyAlignment="1">
      <alignment vertical="center"/>
    </xf>
    <xf numFmtId="0" fontId="30" fillId="0" borderId="0" xfId="0" applyFont="1" applyFill="1" applyBorder="1" applyAlignment="1">
      <alignment vertical="top" wrapText="1"/>
    </xf>
    <xf numFmtId="44" fontId="30" fillId="0" borderId="0" xfId="88" applyFont="1" applyFill="1" applyBorder="1" applyAlignment="1">
      <alignment vertical="top"/>
    </xf>
    <xf numFmtId="0" fontId="29" fillId="0" borderId="0" xfId="0" applyFont="1" applyAlignment="1">
      <alignment vertical="top" wrapText="1"/>
    </xf>
    <xf numFmtId="0" fontId="29" fillId="0" borderId="0" xfId="0" applyFont="1"/>
    <xf numFmtId="0" fontId="29" fillId="0" borderId="0" xfId="0" applyFont="1" applyAlignment="1">
      <alignment wrapText="1"/>
    </xf>
    <xf numFmtId="0" fontId="29" fillId="0" borderId="0" xfId="0" applyFont="1" applyAlignment="1"/>
    <xf numFmtId="0" fontId="4" fillId="0" borderId="0" xfId="0" applyFont="1" applyAlignment="1">
      <alignment horizontal="center"/>
    </xf>
    <xf numFmtId="0" fontId="4" fillId="0" borderId="0" xfId="0" applyFont="1" applyAlignment="1">
      <alignment horizontal="left" wrapText="1"/>
    </xf>
    <xf numFmtId="0" fontId="28" fillId="0" borderId="22" xfId="0" applyFont="1" applyBorder="1"/>
    <xf numFmtId="164" fontId="28" fillId="0" borderId="23" xfId="0" applyNumberFormat="1" applyFont="1" applyBorder="1" applyAlignment="1">
      <alignment horizontal="center"/>
    </xf>
    <xf numFmtId="0" fontId="28" fillId="0" borderId="24" xfId="0" applyFont="1" applyBorder="1"/>
    <xf numFmtId="164" fontId="0" fillId="0" borderId="19" xfId="0" applyNumberFormat="1" applyBorder="1"/>
    <xf numFmtId="0" fontId="28" fillId="0" borderId="26" xfId="0" applyFont="1" applyBorder="1"/>
    <xf numFmtId="165" fontId="28" fillId="0" borderId="0" xfId="0" applyNumberFormat="1" applyFont="1" applyBorder="1" applyAlignment="1">
      <alignment horizontal="center"/>
    </xf>
    <xf numFmtId="165" fontId="28" fillId="0" borderId="0" xfId="0" applyNumberFormat="1" applyFont="1" applyFill="1" applyBorder="1" applyAlignment="1">
      <alignment horizontal="center"/>
    </xf>
    <xf numFmtId="0" fontId="28" fillId="0" borderId="0" xfId="0" applyFont="1" applyBorder="1"/>
    <xf numFmtId="165" fontId="0" fillId="0" borderId="21" xfId="0" applyNumberFormat="1" applyBorder="1"/>
    <xf numFmtId="164" fontId="28" fillId="0" borderId="23" xfId="0" applyNumberFormat="1" applyFont="1" applyFill="1" applyBorder="1" applyAlignment="1">
      <alignment horizontal="center"/>
    </xf>
    <xf numFmtId="0" fontId="28" fillId="0" borderId="29" xfId="0" applyFont="1" applyBorder="1"/>
    <xf numFmtId="165" fontId="28" fillId="0" borderId="27" xfId="0" applyNumberFormat="1" applyFont="1" applyBorder="1" applyAlignment="1">
      <alignment horizontal="center"/>
    </xf>
    <xf numFmtId="165" fontId="28" fillId="0" borderId="27" xfId="0" applyNumberFormat="1" applyFont="1" applyFill="1" applyBorder="1" applyAlignment="1">
      <alignment horizontal="center"/>
    </xf>
    <xf numFmtId="0" fontId="28" fillId="0" borderId="27" xfId="0" applyFont="1" applyBorder="1"/>
    <xf numFmtId="164" fontId="3" fillId="0" borderId="0" xfId="0" applyNumberFormat="1" applyFont="1"/>
    <xf numFmtId="164" fontId="0" fillId="0" borderId="20" xfId="0" applyNumberFormat="1" applyBorder="1"/>
    <xf numFmtId="9" fontId="4" fillId="0" borderId="0" xfId="0" applyNumberFormat="1" applyFont="1" applyAlignment="1">
      <alignment horizontal="center"/>
    </xf>
    <xf numFmtId="0" fontId="28" fillId="0" borderId="24" xfId="0" applyFont="1" applyFill="1" applyBorder="1"/>
    <xf numFmtId="0" fontId="28" fillId="0" borderId="26" xfId="0" applyFont="1" applyBorder="1" applyAlignment="1">
      <alignment wrapText="1"/>
    </xf>
    <xf numFmtId="164" fontId="28" fillId="0" borderId="11" xfId="0" applyNumberFormat="1" applyFont="1" applyBorder="1" applyAlignment="1">
      <alignment horizontal="center"/>
    </xf>
    <xf numFmtId="164" fontId="28" fillId="0" borderId="11" xfId="0" applyNumberFormat="1" applyFont="1" applyFill="1" applyBorder="1" applyAlignment="1">
      <alignment horizontal="center"/>
    </xf>
    <xf numFmtId="168" fontId="4" fillId="0" borderId="0" xfId="0" applyNumberFormat="1" applyFont="1" applyAlignment="1">
      <alignment horizontal="left" vertical="top"/>
    </xf>
    <xf numFmtId="0" fontId="28" fillId="0" borderId="0" xfId="0" applyFont="1" applyAlignment="1">
      <alignment horizontal="right"/>
    </xf>
    <xf numFmtId="165" fontId="28" fillId="0" borderId="0" xfId="0" applyNumberFormat="1" applyFont="1" applyAlignment="1">
      <alignment horizontal="center"/>
    </xf>
    <xf numFmtId="0" fontId="28" fillId="0" borderId="0" xfId="0" applyFont="1"/>
    <xf numFmtId="10" fontId="28" fillId="0" borderId="0" xfId="0" applyNumberFormat="1" applyFont="1" applyAlignment="1">
      <alignment horizontal="center"/>
    </xf>
    <xf numFmtId="0" fontId="28" fillId="0" borderId="0" xfId="0" applyFont="1" applyFill="1" applyAlignment="1">
      <alignment horizontal="right"/>
    </xf>
    <xf numFmtId="165" fontId="4" fillId="0" borderId="0" xfId="0" applyNumberFormat="1" applyFont="1" applyFill="1" applyBorder="1" applyAlignment="1">
      <alignment horizontal="center" vertical="top"/>
    </xf>
    <xf numFmtId="166" fontId="29" fillId="0" borderId="0" xfId="88" applyNumberFormat="1" applyFont="1"/>
    <xf numFmtId="44" fontId="29" fillId="0" borderId="0" xfId="88" applyNumberFormat="1" applyFont="1"/>
    <xf numFmtId="0" fontId="32" fillId="0" borderId="0" xfId="0" applyFont="1"/>
    <xf numFmtId="0" fontId="32" fillId="0" borderId="13" xfId="0" applyFont="1" applyFill="1" applyBorder="1" applyAlignment="1">
      <alignment vertical="top" wrapText="1"/>
    </xf>
    <xf numFmtId="0" fontId="32" fillId="0" borderId="12" xfId="0" applyFont="1" applyFill="1" applyBorder="1" applyAlignment="1">
      <alignment vertical="top" wrapText="1"/>
    </xf>
    <xf numFmtId="164" fontId="32" fillId="0" borderId="12" xfId="0" applyNumberFormat="1" applyFont="1" applyBorder="1"/>
    <xf numFmtId="0" fontId="32" fillId="0" borderId="12" xfId="0" applyFont="1" applyBorder="1" applyAlignment="1">
      <alignment vertical="top" wrapText="1"/>
    </xf>
    <xf numFmtId="0" fontId="32" fillId="0" borderId="13" xfId="0" applyFont="1" applyBorder="1" applyAlignment="1">
      <alignment vertical="top" wrapText="1"/>
    </xf>
    <xf numFmtId="164" fontId="32" fillId="0" borderId="0" xfId="0" applyNumberFormat="1" applyFont="1" applyAlignment="1">
      <alignment horizontal="center"/>
    </xf>
    <xf numFmtId="0" fontId="32" fillId="0" borderId="0" xfId="0" applyFont="1" applyFill="1" applyBorder="1" applyAlignment="1">
      <alignment wrapText="1"/>
    </xf>
    <xf numFmtId="0" fontId="32" fillId="0" borderId="0" xfId="0" applyFont="1" applyFill="1" applyBorder="1" applyAlignment="1">
      <alignment horizontal="left" wrapText="1"/>
    </xf>
    <xf numFmtId="0" fontId="32" fillId="0" borderId="13" xfId="0" applyFont="1" applyBorder="1" applyAlignment="1">
      <alignment vertical="top"/>
    </xf>
    <xf numFmtId="0" fontId="32" fillId="0" borderId="0" xfId="0" applyFont="1" applyFill="1" applyBorder="1"/>
    <xf numFmtId="165" fontId="32" fillId="0" borderId="0" xfId="0" applyNumberFormat="1" applyFont="1" applyFill="1" applyBorder="1"/>
    <xf numFmtId="165" fontId="32" fillId="0" borderId="0" xfId="88" applyNumberFormat="1" applyFont="1" applyAlignment="1">
      <alignment horizontal="center"/>
    </xf>
    <xf numFmtId="0" fontId="29" fillId="0" borderId="31" xfId="0" applyFont="1" applyBorder="1"/>
    <xf numFmtId="44" fontId="29" fillId="0" borderId="32" xfId="88" applyNumberFormat="1" applyFont="1" applyBorder="1"/>
    <xf numFmtId="44" fontId="29" fillId="0" borderId="33" xfId="88" applyNumberFormat="1" applyFont="1" applyBorder="1"/>
    <xf numFmtId="44" fontId="29" fillId="0" borderId="31" xfId="88" applyNumberFormat="1" applyFont="1" applyBorder="1" applyAlignment="1">
      <alignment wrapText="1"/>
    </xf>
    <xf numFmtId="0" fontId="29" fillId="0" borderId="32" xfId="0" applyFont="1" applyBorder="1" applyAlignment="1">
      <alignment wrapText="1"/>
    </xf>
    <xf numFmtId="44" fontId="29" fillId="0" borderId="32" xfId="0" applyNumberFormat="1" applyFont="1" applyBorder="1" applyAlignment="1">
      <alignment wrapText="1"/>
    </xf>
    <xf numFmtId="166" fontId="29" fillId="0" borderId="32" xfId="0" applyNumberFormat="1" applyFont="1" applyBorder="1" applyAlignment="1">
      <alignment wrapText="1"/>
    </xf>
    <xf numFmtId="0" fontId="29" fillId="0" borderId="33" xfId="0" applyFont="1" applyBorder="1" applyAlignment="1">
      <alignment wrapText="1"/>
    </xf>
    <xf numFmtId="0" fontId="37" fillId="0" borderId="0" xfId="0" applyFont="1" applyFill="1" applyAlignment="1">
      <alignment wrapText="1"/>
    </xf>
    <xf numFmtId="0" fontId="37" fillId="0" borderId="0" xfId="0" applyFont="1" applyFill="1" applyAlignment="1">
      <alignment horizontal="left" wrapText="1"/>
    </xf>
    <xf numFmtId="0" fontId="37" fillId="0" borderId="0" xfId="0" applyFont="1"/>
    <xf numFmtId="0" fontId="37" fillId="0" borderId="11" xfId="0" applyFont="1" applyFill="1" applyBorder="1" applyAlignment="1">
      <alignment vertical="top" wrapText="1"/>
    </xf>
    <xf numFmtId="0" fontId="38" fillId="0" borderId="11" xfId="0" applyFont="1" applyBorder="1" applyAlignment="1">
      <alignment vertical="top" wrapText="1"/>
    </xf>
    <xf numFmtId="0" fontId="37" fillId="0" borderId="11" xfId="0" applyFont="1" applyBorder="1"/>
    <xf numFmtId="164" fontId="37" fillId="0" borderId="11" xfId="0" applyNumberFormat="1" applyFont="1" applyBorder="1"/>
    <xf numFmtId="0" fontId="37" fillId="0" borderId="0" xfId="0" applyFont="1" applyBorder="1"/>
    <xf numFmtId="0" fontId="37" fillId="0" borderId="11" xfId="0" applyFont="1" applyBorder="1" applyAlignment="1">
      <alignment vertical="top" wrapText="1"/>
    </xf>
    <xf numFmtId="164" fontId="37" fillId="0" borderId="0" xfId="0" applyNumberFormat="1" applyFont="1" applyBorder="1"/>
    <xf numFmtId="0" fontId="37" fillId="0" borderId="0" xfId="0" applyFont="1" applyBorder="1" applyAlignment="1">
      <alignment vertical="top" wrapText="1"/>
    </xf>
    <xf numFmtId="0" fontId="38" fillId="0" borderId="0" xfId="0" applyFont="1" applyBorder="1" applyAlignment="1">
      <alignment vertical="top" wrapText="1"/>
    </xf>
    <xf numFmtId="165" fontId="37" fillId="0" borderId="0" xfId="0" applyNumberFormat="1" applyFont="1" applyBorder="1" applyAlignment="1">
      <alignment horizontal="center" wrapText="1"/>
    </xf>
    <xf numFmtId="0" fontId="37" fillId="0" borderId="0" xfId="0" applyFont="1" applyAlignment="1">
      <alignment wrapText="1"/>
    </xf>
    <xf numFmtId="0" fontId="37" fillId="0" borderId="0" xfId="0" applyFont="1" applyAlignment="1">
      <alignment horizontal="center" wrapText="1"/>
    </xf>
    <xf numFmtId="164" fontId="37" fillId="0" borderId="0" xfId="0" applyNumberFormat="1" applyFont="1" applyAlignment="1">
      <alignment horizontal="center"/>
    </xf>
    <xf numFmtId="165" fontId="37" fillId="0" borderId="0" xfId="0" applyNumberFormat="1" applyFont="1" applyAlignment="1">
      <alignment horizontal="center"/>
    </xf>
    <xf numFmtId="0" fontId="36" fillId="0" borderId="0" xfId="0" applyFont="1" applyFill="1" applyBorder="1" applyAlignment="1">
      <alignment wrapText="1"/>
    </xf>
    <xf numFmtId="0" fontId="37" fillId="0" borderId="0" xfId="0" applyFont="1" applyFill="1" applyBorder="1" applyAlignment="1">
      <alignment horizontal="left" vertical="top" wrapText="1"/>
    </xf>
    <xf numFmtId="0" fontId="37" fillId="0" borderId="0" xfId="0" applyFont="1" applyFill="1" applyBorder="1" applyAlignment="1">
      <alignment wrapText="1"/>
    </xf>
    <xf numFmtId="2" fontId="36" fillId="0" borderId="0" xfId="0" applyNumberFormat="1" applyFont="1" applyFill="1" applyBorder="1" applyAlignment="1">
      <alignment wrapText="1"/>
    </xf>
    <xf numFmtId="166" fontId="36" fillId="0" borderId="0" xfId="88" applyNumberFormat="1" applyFont="1" applyFill="1" applyBorder="1" applyAlignment="1">
      <alignment wrapText="1"/>
    </xf>
    <xf numFmtId="0" fontId="37" fillId="0" borderId="0" xfId="0" applyFont="1" applyAlignment="1">
      <alignment vertical="center" wrapText="1"/>
    </xf>
    <xf numFmtId="1" fontId="36" fillId="0" borderId="0" xfId="0" applyNumberFormat="1" applyFont="1" applyFill="1" applyBorder="1" applyAlignment="1">
      <alignment horizontal="center" wrapText="1"/>
    </xf>
    <xf numFmtId="44" fontId="37" fillId="0" borderId="0" xfId="88" applyNumberFormat="1" applyFont="1" applyFill="1" applyBorder="1" applyAlignment="1">
      <alignment wrapText="1"/>
    </xf>
    <xf numFmtId="43" fontId="37" fillId="0" borderId="0" xfId="89" applyNumberFormat="1" applyFont="1" applyFill="1" applyBorder="1" applyAlignment="1"/>
    <xf numFmtId="2" fontId="37" fillId="0" borderId="0" xfId="0" applyNumberFormat="1" applyFont="1" applyFill="1" applyBorder="1"/>
    <xf numFmtId="0" fontId="36" fillId="0" borderId="0" xfId="0" applyFont="1" applyFill="1" applyBorder="1" applyAlignment="1">
      <alignment horizontal="center" wrapText="1"/>
    </xf>
    <xf numFmtId="0" fontId="37" fillId="0" borderId="0" xfId="0" applyFont="1" applyFill="1" applyBorder="1"/>
    <xf numFmtId="2" fontId="36" fillId="0" borderId="0" xfId="0" applyNumberFormat="1" applyFont="1" applyFill="1" applyBorder="1" applyAlignment="1">
      <alignment horizontal="center"/>
    </xf>
    <xf numFmtId="166" fontId="37" fillId="0" borderId="0" xfId="88" applyNumberFormat="1" applyFont="1" applyFill="1" applyBorder="1" applyAlignment="1">
      <alignment wrapText="1"/>
    </xf>
    <xf numFmtId="1" fontId="37" fillId="0" borderId="0" xfId="0" applyNumberFormat="1" applyFont="1" applyFill="1" applyBorder="1" applyAlignment="1">
      <alignment horizontal="left" wrapText="1"/>
    </xf>
    <xf numFmtId="44" fontId="37" fillId="0" borderId="0" xfId="88" applyNumberFormat="1" applyFont="1" applyFill="1" applyBorder="1" applyAlignment="1">
      <alignment vertical="top" wrapText="1"/>
    </xf>
    <xf numFmtId="164" fontId="37" fillId="0" borderId="0" xfId="0" applyNumberFormat="1" applyFont="1" applyFill="1" applyBorder="1" applyAlignment="1">
      <alignment wrapText="1"/>
    </xf>
    <xf numFmtId="165" fontId="37" fillId="0" borderId="0" xfId="0" applyNumberFormat="1" applyFont="1" applyFill="1" applyBorder="1" applyAlignment="1">
      <alignment wrapText="1"/>
    </xf>
    <xf numFmtId="9" fontId="32" fillId="0" borderId="0" xfId="90" applyFont="1"/>
    <xf numFmtId="9" fontId="32" fillId="0" borderId="0" xfId="0" applyNumberFormat="1" applyFont="1"/>
    <xf numFmtId="10" fontId="32" fillId="0" borderId="0" xfId="90" applyNumberFormat="1" applyFont="1"/>
    <xf numFmtId="166" fontId="1" fillId="0" borderId="0" xfId="88" applyNumberFormat="1" applyFont="1"/>
    <xf numFmtId="166" fontId="29" fillId="0" borderId="0" xfId="0" applyNumberFormat="1" applyFont="1" applyAlignment="1">
      <alignment wrapText="1"/>
    </xf>
    <xf numFmtId="0" fontId="39" fillId="27" borderId="0" xfId="0" applyFont="1" applyFill="1" applyAlignment="1">
      <alignment vertical="center" wrapText="1"/>
    </xf>
    <xf numFmtId="0" fontId="39" fillId="0" borderId="0" xfId="0" applyFont="1" applyAlignment="1">
      <alignment wrapText="1"/>
    </xf>
    <xf numFmtId="0" fontId="39" fillId="27" borderId="0" xfId="0" applyFont="1" applyFill="1" applyAlignment="1">
      <alignment vertical="center"/>
    </xf>
    <xf numFmtId="0" fontId="39" fillId="27" borderId="0" xfId="0" applyFont="1" applyFill="1" applyBorder="1" applyAlignment="1">
      <alignment vertical="center" wrapText="1"/>
    </xf>
    <xf numFmtId="164" fontId="0" fillId="0" borderId="31" xfId="0" applyNumberFormat="1" applyFont="1" applyFill="1" applyBorder="1" applyAlignment="1">
      <alignment horizontal="center" vertical="center"/>
    </xf>
    <xf numFmtId="164" fontId="0" fillId="0" borderId="32"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9" fontId="40" fillId="27" borderId="0" xfId="0" applyNumberFormat="1" applyFont="1" applyFill="1" applyBorder="1" applyAlignment="1">
      <alignment vertical="center" wrapText="1"/>
    </xf>
    <xf numFmtId="9" fontId="40" fillId="27" borderId="0" xfId="0" applyNumberFormat="1" applyFont="1" applyFill="1" applyBorder="1" applyAlignment="1">
      <alignment horizontal="right" vertical="center" wrapText="1"/>
    </xf>
    <xf numFmtId="0" fontId="40" fillId="27" borderId="0" xfId="0" applyFont="1" applyFill="1" applyBorder="1" applyAlignment="1">
      <alignment vertical="center" wrapText="1"/>
    </xf>
    <xf numFmtId="0" fontId="31" fillId="0" borderId="0" xfId="0" applyFont="1" applyAlignment="1">
      <alignment horizontal="center"/>
    </xf>
    <xf numFmtId="0" fontId="41" fillId="0" borderId="11" xfId="0" applyFont="1" applyBorder="1" applyAlignment="1">
      <alignment vertical="top" wrapText="1"/>
    </xf>
    <xf numFmtId="0" fontId="30" fillId="0" borderId="12" xfId="0" applyFont="1" applyBorder="1" applyAlignment="1">
      <alignment vertical="top" wrapText="1"/>
    </xf>
    <xf numFmtId="164" fontId="0" fillId="0" borderId="19" xfId="0" applyNumberFormat="1" applyBorder="1" applyAlignment="1">
      <alignment horizontal="right" vertical="center"/>
    </xf>
    <xf numFmtId="164" fontId="0" fillId="0" borderId="21" xfId="0" applyNumberFormat="1" applyBorder="1" applyAlignment="1">
      <alignment horizontal="right" vertical="center"/>
    </xf>
    <xf numFmtId="0" fontId="28" fillId="0" borderId="24" xfId="0" applyFont="1" applyBorder="1" applyAlignment="1">
      <alignment vertical="top" wrapText="1"/>
    </xf>
    <xf numFmtId="0" fontId="28" fillId="0" borderId="27" xfId="0" applyFont="1" applyBorder="1" applyAlignment="1">
      <alignment vertical="top" wrapText="1"/>
    </xf>
    <xf numFmtId="0" fontId="28" fillId="0" borderId="25" xfId="0" applyFont="1" applyBorder="1" applyAlignment="1">
      <alignment horizontal="left" vertical="center" wrapText="1"/>
    </xf>
    <xf numFmtId="0" fontId="28" fillId="0" borderId="28" xfId="0" applyFont="1" applyBorder="1" applyAlignment="1">
      <alignment horizontal="left" vertical="center" wrapText="1"/>
    </xf>
    <xf numFmtId="0" fontId="28" fillId="0" borderId="24" xfId="0" applyFont="1" applyBorder="1" applyAlignment="1">
      <alignment horizontal="left" vertical="top" wrapText="1"/>
    </xf>
    <xf numFmtId="0" fontId="28" fillId="0" borderId="27" xfId="0" applyFont="1" applyBorder="1" applyAlignment="1">
      <alignment horizontal="left" vertical="top" wrapText="1"/>
    </xf>
    <xf numFmtId="0" fontId="28" fillId="0" borderId="30" xfId="0" applyFont="1" applyBorder="1" applyAlignment="1">
      <alignment horizontal="left" vertical="center" wrapText="1"/>
    </xf>
    <xf numFmtId="165" fontId="37" fillId="0" borderId="0" xfId="0" applyNumberFormat="1" applyFont="1" applyBorder="1" applyAlignment="1">
      <alignment horizontal="center" wrapText="1"/>
    </xf>
    <xf numFmtId="0" fontId="37" fillId="0" borderId="0" xfId="0" applyFont="1" applyFill="1" applyBorder="1" applyAlignment="1">
      <alignment horizontal="left" vertical="top" wrapText="1"/>
    </xf>
    <xf numFmtId="0" fontId="30" fillId="0" borderId="15"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16"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1" xfId="0" applyFont="1" applyFill="1" applyBorder="1" applyAlignment="1">
      <alignment horizontal="left" vertical="top" wrapText="1"/>
    </xf>
    <xf numFmtId="165" fontId="0" fillId="0" borderId="14" xfId="0" applyNumberFormat="1" applyBorder="1" applyAlignment="1">
      <alignment horizontal="center" wrapText="1"/>
    </xf>
    <xf numFmtId="165" fontId="0" fillId="0" borderId="0" xfId="0" applyNumberFormat="1" applyBorder="1" applyAlignment="1">
      <alignment horizontal="center" wrapText="1"/>
    </xf>
    <xf numFmtId="0" fontId="0" fillId="0" borderId="16"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1" xfId="0" applyFont="1" applyFill="1" applyBorder="1" applyAlignment="1">
      <alignment horizontal="center" vertical="top" wrapText="1"/>
    </xf>
    <xf numFmtId="44" fontId="30" fillId="0" borderId="18" xfId="88" applyFont="1" applyBorder="1" applyAlignment="1">
      <alignment horizontal="center" vertical="center"/>
    </xf>
    <xf numFmtId="0" fontId="30" fillId="0" borderId="18" xfId="0" applyFont="1" applyFill="1" applyBorder="1" applyAlignment="1">
      <alignment horizontal="left" vertical="top" wrapText="1"/>
    </xf>
    <xf numFmtId="0" fontId="29" fillId="0" borderId="15" xfId="0" applyFont="1" applyBorder="1" applyAlignment="1">
      <alignment horizontal="left" vertical="top" wrapText="1"/>
    </xf>
    <xf numFmtId="0" fontId="29" fillId="0" borderId="14" xfId="0" applyFont="1" applyBorder="1" applyAlignment="1">
      <alignment horizontal="left" vertical="top" wrapText="1"/>
    </xf>
    <xf numFmtId="0" fontId="29" fillId="0" borderId="17" xfId="0" applyFont="1" applyBorder="1" applyAlignment="1">
      <alignment horizontal="left" vertical="top" wrapText="1"/>
    </xf>
    <xf numFmtId="0" fontId="29" fillId="0" borderId="16" xfId="0" applyFont="1" applyBorder="1" applyAlignment="1">
      <alignment horizontal="left" vertical="top" wrapText="1"/>
    </xf>
    <xf numFmtId="0" fontId="29" fillId="0" borderId="0" xfId="0" applyFont="1" applyBorder="1" applyAlignment="1">
      <alignment horizontal="left" vertical="top" wrapText="1"/>
    </xf>
    <xf numFmtId="0" fontId="29" fillId="0" borderId="11" xfId="0" applyFont="1" applyBorder="1" applyAlignment="1">
      <alignment horizontal="left" vertical="top" wrapText="1"/>
    </xf>
  </cellXfs>
  <cellStyles count="9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89" builtinId="3"/>
    <cellStyle name="Comma 2" xfId="28"/>
    <cellStyle name="Comma 3" xfId="29"/>
    <cellStyle name="Comma 3 2" xfId="30"/>
    <cellStyle name="Comma 4" xfId="31"/>
    <cellStyle name="Comma 5" xfId="32"/>
    <cellStyle name="Comma 6" xfId="33"/>
    <cellStyle name="Currency" xfId="88" builtinId="4"/>
    <cellStyle name="Currency 2" xfId="34"/>
    <cellStyle name="Currency 2 2" xfId="35"/>
    <cellStyle name="Currency 3" xfId="36"/>
    <cellStyle name="Currency 3 2" xfId="37"/>
    <cellStyle name="Currency 3 3" xfId="38"/>
    <cellStyle name="Currency 4" xfId="39"/>
    <cellStyle name="Currency 4 2" xfId="40"/>
    <cellStyle name="Currency 5" xfId="41"/>
    <cellStyle name="Currency 5 2" xfId="42"/>
    <cellStyle name="Currency 7" xfId="87"/>
    <cellStyle name="Explanatory Text 2" xfId="43"/>
    <cellStyle name="Good 2" xfId="44"/>
    <cellStyle name="Heading 1 2" xfId="45"/>
    <cellStyle name="Heading 2 2" xfId="46"/>
    <cellStyle name="Heading 3 2" xfId="47"/>
    <cellStyle name="Heading 4 2" xfId="48"/>
    <cellStyle name="Input 2" xfId="49"/>
    <cellStyle name="Linked Cell 2" xfId="50"/>
    <cellStyle name="Neutral 2" xfId="51"/>
    <cellStyle name="Normal" xfId="0" builtinId="0"/>
    <cellStyle name="Normal 12" xfId="85"/>
    <cellStyle name="Normal 17" xfId="84"/>
    <cellStyle name="Normal 2" xfId="52"/>
    <cellStyle name="Normal 2 2" xfId="53"/>
    <cellStyle name="Normal 2 2 2" xfId="54"/>
    <cellStyle name="Normal 2 3" xfId="55"/>
    <cellStyle name="Normal 2 4" xfId="56"/>
    <cellStyle name="Normal 3" xfId="57"/>
    <cellStyle name="Normal 3 2" xfId="58"/>
    <cellStyle name="Normal 3 3" xfId="59"/>
    <cellStyle name="Normal 3 9" xfId="86"/>
    <cellStyle name="Normal 4" xfId="60"/>
    <cellStyle name="Normal 4 2" xfId="61"/>
    <cellStyle name="Normal 4 2 2" xfId="62"/>
    <cellStyle name="Normal 5" xfId="63"/>
    <cellStyle name="Normal 5 2" xfId="64"/>
    <cellStyle name="Normal 6" xfId="65"/>
    <cellStyle name="Normal 6 2" xfId="66"/>
    <cellStyle name="Normal 6 2 2" xfId="83"/>
    <cellStyle name="Normal 6 3" xfId="82"/>
    <cellStyle name="Normal 9 2" xfId="81"/>
    <cellStyle name="Note 2" xfId="67"/>
    <cellStyle name="Note 2 2" xfId="68"/>
    <cellStyle name="Output 2" xfId="69"/>
    <cellStyle name="Percent" xfId="90" builtinId="5"/>
    <cellStyle name="Percent 2" xfId="70"/>
    <cellStyle name="Percent 2 2" xfId="71"/>
    <cellStyle name="Percent 3" xfId="72"/>
    <cellStyle name="Percent 4" xfId="73"/>
    <cellStyle name="Percent 4 2" xfId="74"/>
    <cellStyle name="Percent 5" xfId="75"/>
    <cellStyle name="Percent 6" xfId="76"/>
    <cellStyle name="Title 2" xfId="77"/>
    <cellStyle name="Title 2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tabSelected="1" topLeftCell="A18" zoomScale="90" zoomScaleNormal="90" workbookViewId="0">
      <selection activeCell="F36" sqref="F36"/>
    </sheetView>
  </sheetViews>
  <sheetFormatPr defaultColWidth="8.85546875" defaultRowHeight="15"/>
  <cols>
    <col min="1" max="1" width="5.5703125" style="3" customWidth="1"/>
    <col min="2" max="2" width="58" style="3" customWidth="1"/>
    <col min="3" max="3" width="16.140625" style="3" customWidth="1"/>
    <col min="4" max="4" width="10" style="3" hidden="1" customWidth="1"/>
    <col min="5" max="5" width="1.7109375" style="3" customWidth="1"/>
    <col min="6" max="6" width="50.5703125" style="3" customWidth="1"/>
    <col min="7" max="7" width="71.28515625" style="39" customWidth="1"/>
    <col min="8" max="8" width="14.7109375" style="3" hidden="1" customWidth="1"/>
    <col min="9" max="9" width="0" style="3" hidden="1" customWidth="1"/>
    <col min="10" max="10" width="11" style="3" hidden="1" customWidth="1"/>
    <col min="11" max="11" width="0" style="3" hidden="1" customWidth="1"/>
    <col min="12" max="16384" width="8.85546875" style="3"/>
  </cols>
  <sheetData>
    <row r="1" spans="2:10">
      <c r="C1" s="155" t="s">
        <v>134</v>
      </c>
    </row>
    <row r="2" spans="2:10">
      <c r="C2" s="52" t="s">
        <v>133</v>
      </c>
    </row>
    <row r="3" spans="2:10">
      <c r="B3" s="75"/>
      <c r="C3" s="52" t="s">
        <v>127</v>
      </c>
      <c r="D3" s="52" t="s">
        <v>116</v>
      </c>
    </row>
    <row r="4" spans="2:10" ht="15.75" thickBot="1">
      <c r="B4" s="18" t="s">
        <v>91</v>
      </c>
      <c r="C4" s="70" t="s">
        <v>140</v>
      </c>
      <c r="D4" s="52" t="s">
        <v>92</v>
      </c>
      <c r="F4" s="18" t="s">
        <v>135</v>
      </c>
      <c r="G4" s="53" t="s">
        <v>145</v>
      </c>
      <c r="H4" s="52" t="s">
        <v>93</v>
      </c>
      <c r="J4" s="3" t="s">
        <v>94</v>
      </c>
    </row>
    <row r="5" spans="2:10" ht="31.15" customHeight="1">
      <c r="B5" s="54" t="s">
        <v>131</v>
      </c>
      <c r="C5" s="55">
        <v>15.48</v>
      </c>
      <c r="D5" s="55" t="e">
        <f>'Direct Care'!#REF!</f>
        <v>#REF!</v>
      </c>
      <c r="E5" s="56"/>
      <c r="F5" s="164" t="s">
        <v>136</v>
      </c>
      <c r="G5" s="162" t="s">
        <v>95</v>
      </c>
      <c r="H5" s="57">
        <f>H6/2080</f>
        <v>15.480288461538462</v>
      </c>
      <c r="J5" s="1" t="e">
        <f>D5-H5</f>
        <v>#REF!</v>
      </c>
    </row>
    <row r="6" spans="2:10" ht="16.5" thickBot="1">
      <c r="B6" s="58" t="s">
        <v>132</v>
      </c>
      <c r="C6" s="59">
        <f>C5*2080</f>
        <v>32198.400000000001</v>
      </c>
      <c r="D6" s="60" t="e">
        <f>D5*2080</f>
        <v>#REF!</v>
      </c>
      <c r="E6" s="61"/>
      <c r="F6" s="165"/>
      <c r="G6" s="163"/>
      <c r="H6" s="62">
        <v>32199</v>
      </c>
      <c r="J6" s="1"/>
    </row>
    <row r="7" spans="2:10" ht="15.75">
      <c r="B7" s="54" t="s">
        <v>96</v>
      </c>
      <c r="C7" s="55">
        <v>19.96</v>
      </c>
      <c r="D7" s="63" t="e">
        <f>'Direct Care III '!#REF!</f>
        <v>#REF!</v>
      </c>
      <c r="E7" s="56"/>
      <c r="F7" s="56" t="s">
        <v>119</v>
      </c>
      <c r="G7" s="162" t="s">
        <v>97</v>
      </c>
      <c r="H7" s="57">
        <f>H8/2080</f>
        <v>18.400480769230768</v>
      </c>
      <c r="J7" s="1" t="e">
        <f>D7-H7</f>
        <v>#REF!</v>
      </c>
    </row>
    <row r="8" spans="2:10" ht="16.5" thickBot="1">
      <c r="B8" s="64" t="s">
        <v>98</v>
      </c>
      <c r="C8" s="65">
        <f>C7*2080</f>
        <v>41516.800000000003</v>
      </c>
      <c r="D8" s="66" t="e">
        <f>D7*2080</f>
        <v>#REF!</v>
      </c>
      <c r="E8" s="67"/>
      <c r="F8" s="67"/>
      <c r="G8" s="163"/>
      <c r="H8" s="62">
        <v>38273</v>
      </c>
      <c r="J8" s="1"/>
    </row>
    <row r="9" spans="2:10" ht="15.75">
      <c r="B9" s="54" t="s">
        <v>99</v>
      </c>
      <c r="C9" s="55">
        <v>15.53</v>
      </c>
      <c r="D9" s="63" t="e">
        <f>CNA!#REF!</f>
        <v>#REF!</v>
      </c>
      <c r="E9" s="56"/>
      <c r="F9" s="71"/>
      <c r="G9" s="162" t="s">
        <v>100</v>
      </c>
      <c r="H9" s="57">
        <f>H10/2080</f>
        <v>20.43028846153846</v>
      </c>
      <c r="J9" s="68" t="e">
        <f>D9-H9</f>
        <v>#REF!</v>
      </c>
    </row>
    <row r="10" spans="2:10" ht="16.5" thickBot="1">
      <c r="B10" s="64" t="s">
        <v>101</v>
      </c>
      <c r="C10" s="65">
        <f>C9*2080</f>
        <v>32302.399999999998</v>
      </c>
      <c r="D10" s="66" t="e">
        <f>D9*2080</f>
        <v>#REF!</v>
      </c>
      <c r="E10" s="67"/>
      <c r="F10" s="67"/>
      <c r="G10" s="163"/>
      <c r="H10" s="62">
        <v>42495</v>
      </c>
      <c r="J10" s="1"/>
    </row>
    <row r="11" spans="2:10" ht="15.75">
      <c r="B11" s="54" t="s">
        <v>117</v>
      </c>
      <c r="C11" s="55">
        <v>21.14</v>
      </c>
      <c r="D11" s="63" t="e">
        <f>'Caseworker BA'!#REF!</f>
        <v>#REF!</v>
      </c>
      <c r="E11" s="56"/>
      <c r="F11" s="56" t="s">
        <v>124</v>
      </c>
      <c r="G11" s="162" t="s">
        <v>102</v>
      </c>
      <c r="H11" s="158" t="s">
        <v>51</v>
      </c>
      <c r="J11" s="1"/>
    </row>
    <row r="12" spans="2:10" ht="16.5" thickBot="1">
      <c r="B12" s="64" t="s">
        <v>118</v>
      </c>
      <c r="C12" s="65">
        <f>C11*2080</f>
        <v>43971.200000000004</v>
      </c>
      <c r="D12" s="66" t="e">
        <f>D11*2080</f>
        <v>#REF!</v>
      </c>
      <c r="E12" s="67"/>
      <c r="F12" s="67" t="s">
        <v>143</v>
      </c>
      <c r="G12" s="163"/>
      <c r="H12" s="159"/>
      <c r="J12" s="1"/>
    </row>
    <row r="13" spans="2:10" ht="31.5">
      <c r="B13" s="72" t="s">
        <v>125</v>
      </c>
      <c r="C13" s="73">
        <v>25.32</v>
      </c>
      <c r="D13" s="74" t="e">
        <f>'Casemanager MA '!#REF!</f>
        <v>#REF!</v>
      </c>
      <c r="E13" s="61"/>
      <c r="F13" s="61" t="s">
        <v>142</v>
      </c>
      <c r="G13" s="166" t="s">
        <v>103</v>
      </c>
      <c r="H13" s="57">
        <f>H14/2080</f>
        <v>19.703365384615385</v>
      </c>
      <c r="J13" s="1" t="e">
        <f>D13-H13</f>
        <v>#REF!</v>
      </c>
    </row>
    <row r="14" spans="2:10" ht="32.25" thickBot="1">
      <c r="B14" s="72" t="s">
        <v>126</v>
      </c>
      <c r="C14" s="65">
        <f>C13*2080</f>
        <v>52665.599999999999</v>
      </c>
      <c r="D14" s="66" t="e">
        <f>D13*2080</f>
        <v>#REF!</v>
      </c>
      <c r="E14" s="67"/>
      <c r="F14" s="67" t="s">
        <v>123</v>
      </c>
      <c r="G14" s="163"/>
      <c r="H14" s="62">
        <v>40983</v>
      </c>
      <c r="J14" s="1"/>
    </row>
    <row r="15" spans="2:10" ht="15.75">
      <c r="B15" s="54" t="s">
        <v>120</v>
      </c>
      <c r="C15" s="55">
        <v>29.29</v>
      </c>
      <c r="D15" s="63" t="e">
        <f>'Clinician w indep Lic'!#REF!</f>
        <v>#REF!</v>
      </c>
      <c r="E15" s="56"/>
      <c r="F15" s="56" t="s">
        <v>122</v>
      </c>
      <c r="G15" s="162" t="s">
        <v>104</v>
      </c>
      <c r="H15" s="57">
        <f>H16/2080</f>
        <v>27.190865384615385</v>
      </c>
      <c r="J15" s="1" t="e">
        <f>D15-H15</f>
        <v>#REF!</v>
      </c>
    </row>
    <row r="16" spans="2:10" ht="16.5" thickBot="1">
      <c r="B16" s="64" t="s">
        <v>121</v>
      </c>
      <c r="C16" s="65">
        <f>C15*2080</f>
        <v>60923.199999999997</v>
      </c>
      <c r="D16" s="66" t="e">
        <f>D15*2080</f>
        <v>#REF!</v>
      </c>
      <c r="E16" s="67"/>
      <c r="F16" s="67"/>
      <c r="G16" s="163"/>
      <c r="H16" s="62">
        <v>56557</v>
      </c>
      <c r="J16" s="1"/>
    </row>
    <row r="17" spans="2:10" ht="15.75">
      <c r="B17" s="54" t="s">
        <v>105</v>
      </c>
      <c r="C17" s="55">
        <v>40.06</v>
      </c>
      <c r="D17" s="63" t="e">
        <f>'Clinical Manager'!#REF!</f>
        <v>#REF!</v>
      </c>
      <c r="E17" s="56"/>
      <c r="F17" s="160" t="s">
        <v>130</v>
      </c>
      <c r="G17" s="162" t="s">
        <v>106</v>
      </c>
      <c r="H17" s="57">
        <f>H18/2080</f>
        <v>33.217788461538461</v>
      </c>
      <c r="J17" s="1" t="e">
        <f>D17-H17</f>
        <v>#REF!</v>
      </c>
    </row>
    <row r="18" spans="2:10" ht="16.5" thickBot="1">
      <c r="B18" s="64" t="s">
        <v>107</v>
      </c>
      <c r="C18" s="65">
        <f>C17*2080</f>
        <v>83324.800000000003</v>
      </c>
      <c r="D18" s="66" t="e">
        <f>D17*2080</f>
        <v>#REF!</v>
      </c>
      <c r="E18" s="67"/>
      <c r="F18" s="161"/>
      <c r="G18" s="163"/>
      <c r="H18" s="62">
        <v>69093</v>
      </c>
      <c r="J18" s="1"/>
    </row>
    <row r="19" spans="2:10" ht="15.75">
      <c r="B19" s="54" t="s">
        <v>108</v>
      </c>
      <c r="C19" s="55">
        <v>27.62</v>
      </c>
      <c r="D19" s="63" t="e">
        <f>LPN!#REF!</f>
        <v>#REF!</v>
      </c>
      <c r="E19" s="56"/>
      <c r="F19" s="56"/>
      <c r="G19" s="162" t="s">
        <v>109</v>
      </c>
      <c r="H19" s="57">
        <f>H20/2080</f>
        <v>25.143750000000001</v>
      </c>
      <c r="J19" s="1" t="e">
        <f>D19-H19</f>
        <v>#REF!</v>
      </c>
    </row>
    <row r="20" spans="2:10" ht="16.5" thickBot="1">
      <c r="B20" s="64" t="s">
        <v>110</v>
      </c>
      <c r="C20" s="65">
        <f>C19*2080</f>
        <v>57449.599999999999</v>
      </c>
      <c r="D20" s="66" t="e">
        <f>D19*2080</f>
        <v>#REF!</v>
      </c>
      <c r="E20" s="67"/>
      <c r="F20" s="67"/>
      <c r="G20" s="163"/>
      <c r="H20" s="62">
        <v>52299</v>
      </c>
      <c r="J20" s="1"/>
    </row>
    <row r="21" spans="2:10" ht="15.75">
      <c r="B21" s="54" t="s">
        <v>111</v>
      </c>
      <c r="C21" s="55">
        <v>41.76</v>
      </c>
      <c r="D21" s="63" t="e">
        <f>'BS RN'!#REF!</f>
        <v>#REF!</v>
      </c>
      <c r="E21" s="56"/>
      <c r="F21" s="56"/>
      <c r="G21" s="162" t="s">
        <v>112</v>
      </c>
      <c r="H21" s="69">
        <f>H22/2080</f>
        <v>33.460576923076921</v>
      </c>
      <c r="J21" s="1" t="e">
        <f>D21-H21</f>
        <v>#REF!</v>
      </c>
    </row>
    <row r="22" spans="2:10" ht="16.5" thickBot="1">
      <c r="B22" s="64" t="s">
        <v>113</v>
      </c>
      <c r="C22" s="65">
        <f>C21*2080</f>
        <v>86860.800000000003</v>
      </c>
      <c r="D22" s="66" t="e">
        <f>D21*2080</f>
        <v>#REF!</v>
      </c>
      <c r="E22" s="67"/>
      <c r="F22" s="67"/>
      <c r="G22" s="163"/>
      <c r="H22" s="62">
        <v>69598</v>
      </c>
      <c r="J22" s="1"/>
    </row>
    <row r="23" spans="2:10" ht="15.75">
      <c r="B23" s="54" t="s">
        <v>114</v>
      </c>
      <c r="C23" s="55">
        <v>57.41</v>
      </c>
      <c r="D23" s="63" t="e">
        <f>'MA RN. APRN'!#REF!</f>
        <v>#REF!</v>
      </c>
      <c r="E23" s="56"/>
      <c r="F23" s="56"/>
      <c r="G23" s="162" t="s">
        <v>89</v>
      </c>
      <c r="H23" s="57">
        <f>H24/2080</f>
        <v>48.354326923076925</v>
      </c>
      <c r="J23" s="1" t="e">
        <f>D23-H23</f>
        <v>#REF!</v>
      </c>
    </row>
    <row r="24" spans="2:10" ht="16.5" thickBot="1">
      <c r="B24" s="64" t="s">
        <v>115</v>
      </c>
      <c r="C24" s="65">
        <f>C23*2080</f>
        <v>119412.79999999999</v>
      </c>
      <c r="D24" s="66" t="e">
        <f>D23*2080</f>
        <v>#REF!</v>
      </c>
      <c r="E24" s="67"/>
      <c r="F24" s="67"/>
      <c r="G24" s="163"/>
      <c r="H24" s="62">
        <v>100577</v>
      </c>
      <c r="J24" s="1"/>
    </row>
    <row r="27" spans="2:10" ht="15.75">
      <c r="B27" s="76" t="s">
        <v>148</v>
      </c>
      <c r="C27" s="77">
        <v>32198</v>
      </c>
    </row>
    <row r="28" spans="2:10" ht="15.75">
      <c r="B28" s="78"/>
      <c r="C28" s="78"/>
    </row>
    <row r="29" spans="2:10" ht="15.75">
      <c r="B29" s="76" t="s">
        <v>147</v>
      </c>
      <c r="C29" s="77">
        <v>29640</v>
      </c>
      <c r="F29" s="3" t="s">
        <v>149</v>
      </c>
    </row>
    <row r="30" spans="2:10" ht="15.75">
      <c r="B30" s="78"/>
      <c r="C30" s="78"/>
    </row>
    <row r="31" spans="2:10" ht="15.75">
      <c r="B31" s="76" t="s">
        <v>146</v>
      </c>
      <c r="C31" s="79">
        <v>0.22309999999999999</v>
      </c>
      <c r="F31" s="3" t="s">
        <v>150</v>
      </c>
    </row>
    <row r="32" spans="2:10" ht="15.75">
      <c r="B32" s="76"/>
      <c r="C32" s="79"/>
    </row>
    <row r="33" spans="2:3" ht="15.75">
      <c r="B33" s="80"/>
      <c r="C33" s="79"/>
    </row>
    <row r="34" spans="2:3" ht="15.75">
      <c r="B34" s="80"/>
      <c r="C34" s="79"/>
    </row>
  </sheetData>
  <mergeCells count="13">
    <mergeCell ref="H11:H12"/>
    <mergeCell ref="F17:F18"/>
    <mergeCell ref="G23:G24"/>
    <mergeCell ref="F5:F6"/>
    <mergeCell ref="G5:G6"/>
    <mergeCell ref="G7:G8"/>
    <mergeCell ref="G9:G10"/>
    <mergeCell ref="G11:G12"/>
    <mergeCell ref="G13:G14"/>
    <mergeCell ref="G15:G16"/>
    <mergeCell ref="G17:G18"/>
    <mergeCell ref="G19:G20"/>
    <mergeCell ref="G21:G22"/>
  </mergeCells>
  <pageMargins left="0.25" right="0.25" top="0.75" bottom="0.75" header="0.3" footer="0.3"/>
  <pageSetup scale="67" fitToHeight="0" orientation="landscape" cellComments="asDisplayed" r:id="rId1"/>
  <ignoredErrors>
    <ignoredError sqref="C8:D8 D7 C10:D10 D9 C14:D14 D13 C16:D16 D15 C18:D18 D17 C20:D20 D19 C22:D22 D21 C24:D24 D23 C12:D12 D1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H21" sqref="H21"/>
    </sheetView>
  </sheetViews>
  <sheetFormatPr defaultColWidth="9.140625" defaultRowHeight="12.75"/>
  <cols>
    <col min="1" max="1" width="15.42578125" style="51" customWidth="1"/>
    <col min="2" max="2" width="30.85546875" style="49" customWidth="1"/>
    <col min="3" max="3" width="25.42578125" style="49" customWidth="1"/>
    <col min="4" max="4" width="15.28515625" style="50" customWidth="1"/>
    <col min="5" max="16384" width="9.140625" style="49"/>
  </cols>
  <sheetData>
    <row r="1" spans="1:4" s="146" customFormat="1" ht="38.25">
      <c r="A1" s="145" t="s">
        <v>30</v>
      </c>
      <c r="B1" s="145" t="s">
        <v>55</v>
      </c>
      <c r="C1" s="145" t="s">
        <v>137</v>
      </c>
      <c r="D1" s="145" t="s">
        <v>141</v>
      </c>
    </row>
    <row r="2" spans="1:4" ht="30.6" customHeight="1">
      <c r="A2" s="182" t="s">
        <v>85</v>
      </c>
      <c r="B2" s="185" t="s">
        <v>86</v>
      </c>
      <c r="C2" s="185" t="s">
        <v>87</v>
      </c>
      <c r="D2" s="100">
        <v>41.76</v>
      </c>
    </row>
    <row r="3" spans="1:4" ht="30" customHeight="1">
      <c r="A3" s="183"/>
      <c r="B3" s="186"/>
      <c r="C3" s="186"/>
      <c r="D3" s="101"/>
    </row>
    <row r="4" spans="1:4" ht="5.45" customHeight="1">
      <c r="A4" s="183"/>
      <c r="B4" s="186"/>
      <c r="C4" s="186"/>
      <c r="D4" s="101"/>
    </row>
    <row r="5" spans="1:4" ht="5.45" customHeight="1">
      <c r="A5" s="183"/>
      <c r="B5" s="186"/>
      <c r="C5" s="186"/>
      <c r="D5" s="101"/>
    </row>
    <row r="6" spans="1:4" ht="5.45" customHeight="1">
      <c r="A6" s="183"/>
      <c r="B6" s="186"/>
      <c r="C6" s="186"/>
      <c r="D6" s="101"/>
    </row>
    <row r="7" spans="1:4" ht="5.45" customHeight="1">
      <c r="A7" s="183"/>
      <c r="B7" s="186"/>
      <c r="C7" s="186"/>
      <c r="D7" s="102"/>
    </row>
    <row r="8" spans="1:4" ht="5.45" customHeight="1">
      <c r="A8" s="183"/>
      <c r="B8" s="186"/>
      <c r="C8" s="186"/>
      <c r="D8" s="103"/>
    </row>
    <row r="9" spans="1:4" ht="5.45" customHeight="1">
      <c r="A9" s="183"/>
      <c r="B9" s="186"/>
      <c r="C9" s="186"/>
      <c r="D9" s="101"/>
    </row>
    <row r="10" spans="1:4" ht="5.45" customHeight="1">
      <c r="A10" s="184"/>
      <c r="B10" s="187"/>
      <c r="C10" s="187"/>
      <c r="D10" s="104"/>
    </row>
    <row r="13" spans="1:4">
      <c r="D13" s="144">
        <f>D2*2080</f>
        <v>86860.800000000003</v>
      </c>
    </row>
  </sheetData>
  <mergeCells count="3">
    <mergeCell ref="A2:A10"/>
    <mergeCell ref="B2:B10"/>
    <mergeCell ref="C2:C1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J18" sqref="J18"/>
    </sheetView>
  </sheetViews>
  <sheetFormatPr defaultColWidth="9.140625" defaultRowHeight="12.75"/>
  <cols>
    <col min="1" max="1" width="15.42578125" style="51" customWidth="1"/>
    <col min="2" max="2" width="25.42578125" style="49" customWidth="1"/>
    <col min="3" max="3" width="27.28515625" style="49" customWidth="1"/>
    <col min="4" max="4" width="15.7109375" style="49" customWidth="1"/>
    <col min="5" max="16384" width="9.140625" style="49"/>
  </cols>
  <sheetData>
    <row r="1" spans="1:4" s="146" customFormat="1" ht="38.25">
      <c r="A1" s="145" t="s">
        <v>30</v>
      </c>
      <c r="B1" s="145" t="s">
        <v>137</v>
      </c>
      <c r="C1" s="145" t="s">
        <v>55</v>
      </c>
      <c r="D1" s="145" t="s">
        <v>141</v>
      </c>
    </row>
    <row r="2" spans="1:4" ht="31.5" customHeight="1">
      <c r="A2" s="182" t="s">
        <v>88</v>
      </c>
      <c r="B2" s="185" t="s">
        <v>89</v>
      </c>
      <c r="C2" s="185" t="s">
        <v>90</v>
      </c>
      <c r="D2" s="97"/>
    </row>
    <row r="3" spans="1:4" ht="32.25" customHeight="1">
      <c r="A3" s="183"/>
      <c r="B3" s="186"/>
      <c r="C3" s="186"/>
      <c r="D3" s="98">
        <v>57.41</v>
      </c>
    </row>
    <row r="4" spans="1:4" ht="6.6" customHeight="1">
      <c r="A4" s="183"/>
      <c r="B4" s="186"/>
      <c r="C4" s="186"/>
      <c r="D4" s="98"/>
    </row>
    <row r="5" spans="1:4" ht="6.6" customHeight="1">
      <c r="A5" s="184"/>
      <c r="B5" s="187"/>
      <c r="C5" s="187"/>
      <c r="D5" s="99"/>
    </row>
    <row r="6" spans="1:4">
      <c r="A6" s="48"/>
      <c r="B6" s="48"/>
      <c r="C6" s="48"/>
      <c r="D6" s="83"/>
    </row>
    <row r="7" spans="1:4">
      <c r="A7" s="48"/>
      <c r="B7" s="48"/>
      <c r="C7" s="48"/>
      <c r="D7" s="83"/>
    </row>
    <row r="8" spans="1:4">
      <c r="A8" s="48"/>
      <c r="B8" s="48"/>
      <c r="C8" s="48"/>
      <c r="D8" s="82">
        <f>D3*2080</f>
        <v>119412.79999999999</v>
      </c>
    </row>
    <row r="9" spans="1:4">
      <c r="A9" s="48"/>
      <c r="B9" s="48"/>
      <c r="C9" s="48"/>
      <c r="D9" s="82"/>
    </row>
    <row r="10" spans="1:4">
      <c r="D10" s="82"/>
    </row>
  </sheetData>
  <mergeCells count="3">
    <mergeCell ref="A2:A5"/>
    <mergeCell ref="B2:B5"/>
    <mergeCell ref="C2:C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80" zoomScaleNormal="80" workbookViewId="0">
      <selection activeCell="B11" sqref="B11"/>
    </sheetView>
  </sheetViews>
  <sheetFormatPr defaultColWidth="8.85546875" defaultRowHeight="12.75"/>
  <cols>
    <col min="1" max="1" width="37.5703125" style="84" customWidth="1"/>
    <col min="2" max="2" width="79.28515625" style="84" customWidth="1"/>
    <col min="3" max="3" width="21" style="84" customWidth="1"/>
    <col min="4" max="4" width="26.28515625" style="84" customWidth="1"/>
    <col min="5" max="5" width="13.85546875" style="84" customWidth="1"/>
    <col min="6" max="6" width="60.85546875" style="94" customWidth="1"/>
    <col min="7" max="8" width="8.85546875" style="94"/>
    <col min="9" max="16384" width="8.85546875" style="84"/>
  </cols>
  <sheetData>
    <row r="1" spans="1:8" ht="62.45" customHeight="1">
      <c r="A1" s="145" t="s">
        <v>30</v>
      </c>
      <c r="B1" s="145" t="s">
        <v>4</v>
      </c>
      <c r="C1" s="145" t="s">
        <v>5</v>
      </c>
      <c r="D1" s="145" t="s">
        <v>6</v>
      </c>
      <c r="E1" s="145" t="s">
        <v>141</v>
      </c>
      <c r="F1" s="91"/>
      <c r="G1" s="91"/>
      <c r="H1" s="92"/>
    </row>
    <row r="2" spans="1:8" ht="51">
      <c r="A2" s="93" t="s">
        <v>0</v>
      </c>
      <c r="B2" s="5" t="s">
        <v>1</v>
      </c>
      <c r="C2" s="88" t="s">
        <v>2</v>
      </c>
      <c r="D2" s="88" t="s">
        <v>3</v>
      </c>
      <c r="E2" s="87">
        <v>14.490384615384615</v>
      </c>
    </row>
    <row r="3" spans="1:8" ht="51">
      <c r="A3" s="93" t="s">
        <v>7</v>
      </c>
      <c r="B3" s="5" t="s">
        <v>8</v>
      </c>
      <c r="C3" s="88" t="s">
        <v>2</v>
      </c>
      <c r="D3" s="88" t="s">
        <v>9</v>
      </c>
      <c r="E3" s="87">
        <v>13.201923076923077</v>
      </c>
    </row>
    <row r="4" spans="1:8" ht="51">
      <c r="A4" s="93" t="s">
        <v>13</v>
      </c>
      <c r="B4" s="5" t="s">
        <v>14</v>
      </c>
      <c r="C4" s="88" t="s">
        <v>2</v>
      </c>
      <c r="D4" s="88" t="s">
        <v>15</v>
      </c>
      <c r="E4" s="87">
        <v>15.096153846153847</v>
      </c>
    </row>
    <row r="5" spans="1:8" ht="89.25">
      <c r="A5" s="89" t="s">
        <v>16</v>
      </c>
      <c r="B5" s="5" t="s">
        <v>17</v>
      </c>
      <c r="C5" s="88" t="s">
        <v>2</v>
      </c>
      <c r="D5" s="88" t="s">
        <v>18</v>
      </c>
      <c r="E5" s="87">
        <v>14.740384615384615</v>
      </c>
    </row>
    <row r="6" spans="1:8" ht="76.5">
      <c r="A6" s="85" t="s">
        <v>27</v>
      </c>
      <c r="B6" s="5" t="s">
        <v>28</v>
      </c>
      <c r="C6" s="86" t="s">
        <v>29</v>
      </c>
      <c r="D6" s="86"/>
      <c r="E6" s="87">
        <v>20.048076923076923</v>
      </c>
      <c r="F6" s="95"/>
    </row>
    <row r="7" spans="1:8" ht="38.25">
      <c r="A7" s="93" t="s">
        <v>10</v>
      </c>
      <c r="B7" s="5" t="s">
        <v>11</v>
      </c>
      <c r="C7" s="88" t="s">
        <v>2</v>
      </c>
      <c r="D7" s="88" t="s">
        <v>12</v>
      </c>
      <c r="E7" s="87">
        <v>15.317307692307692</v>
      </c>
      <c r="F7" s="95"/>
    </row>
    <row r="12" spans="1:8">
      <c r="C12" s="140"/>
      <c r="D12" s="142"/>
      <c r="E12" s="90">
        <v>15.48</v>
      </c>
    </row>
    <row r="13" spans="1:8">
      <c r="D13" s="141"/>
      <c r="E13" s="96">
        <f>E12*2080</f>
        <v>32198.400000000001</v>
      </c>
    </row>
    <row r="14" spans="1:8">
      <c r="C14" s="140"/>
    </row>
  </sheetData>
  <pageMargins left="0.25" right="0.25"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
  <sheetViews>
    <sheetView workbookViewId="0">
      <selection activeCell="C13" sqref="C13"/>
    </sheetView>
  </sheetViews>
  <sheetFormatPr defaultColWidth="8.85546875" defaultRowHeight="11.25"/>
  <cols>
    <col min="1" max="1" width="32.85546875" style="107" customWidth="1"/>
    <col min="2" max="2" width="48.5703125" style="107" customWidth="1"/>
    <col min="3" max="3" width="16" style="107" customWidth="1"/>
    <col min="4" max="4" width="17.28515625" style="107" customWidth="1"/>
    <col min="5" max="5" width="15.28515625" style="107" customWidth="1"/>
    <col min="6" max="16384" width="8.85546875" style="107"/>
  </cols>
  <sheetData>
    <row r="1" spans="1:10" ht="38.25">
      <c r="A1" s="145" t="s">
        <v>30</v>
      </c>
      <c r="B1" s="145" t="s">
        <v>4</v>
      </c>
      <c r="C1" s="145" t="s">
        <v>5</v>
      </c>
      <c r="D1" s="145" t="s">
        <v>6</v>
      </c>
      <c r="E1" s="145" t="s">
        <v>141</v>
      </c>
      <c r="F1" s="105"/>
      <c r="G1" s="105"/>
      <c r="H1" s="106"/>
    </row>
    <row r="2" spans="1:10" ht="45">
      <c r="A2" s="108" t="s">
        <v>22</v>
      </c>
      <c r="B2" s="109" t="s">
        <v>24</v>
      </c>
      <c r="C2" s="108" t="s">
        <v>26</v>
      </c>
      <c r="D2" s="110"/>
      <c r="E2" s="111">
        <v>21.326923076923077</v>
      </c>
      <c r="F2" s="112"/>
      <c r="G2" s="112"/>
      <c r="H2" s="112"/>
    </row>
    <row r="3" spans="1:10" ht="22.5">
      <c r="A3" s="108" t="s">
        <v>23</v>
      </c>
      <c r="B3" s="109" t="s">
        <v>25</v>
      </c>
      <c r="C3" s="108" t="s">
        <v>26</v>
      </c>
      <c r="D3" s="110"/>
      <c r="E3" s="111">
        <v>19.860576923076923</v>
      </c>
      <c r="F3" s="112"/>
      <c r="G3" s="112"/>
      <c r="H3" s="112"/>
    </row>
    <row r="4" spans="1:10" ht="78.75">
      <c r="A4" s="108" t="s">
        <v>19</v>
      </c>
      <c r="B4" s="109" t="s">
        <v>21</v>
      </c>
      <c r="C4" s="113" t="s">
        <v>20</v>
      </c>
      <c r="D4" s="113"/>
      <c r="E4" s="111">
        <v>21.259615384615383</v>
      </c>
      <c r="F4" s="112"/>
      <c r="G4" s="112"/>
      <c r="H4" s="112"/>
    </row>
    <row r="5" spans="1:10" ht="78.75">
      <c r="A5" s="113" t="s">
        <v>0</v>
      </c>
      <c r="B5" s="109" t="s">
        <v>1</v>
      </c>
      <c r="C5" s="156" t="s">
        <v>144</v>
      </c>
      <c r="D5" s="113" t="s">
        <v>3</v>
      </c>
      <c r="E5" s="111">
        <f>'Direct Care'!E2*(20%+1)</f>
        <v>17.388461538461538</v>
      </c>
      <c r="F5" s="167" t="s">
        <v>128</v>
      </c>
      <c r="G5" s="167"/>
      <c r="H5" s="167"/>
      <c r="I5" s="114"/>
      <c r="J5" s="114"/>
    </row>
    <row r="7" spans="1:10">
      <c r="A7" s="115"/>
      <c r="B7" s="116"/>
      <c r="C7" s="115"/>
      <c r="D7" s="115"/>
      <c r="E7" s="114"/>
      <c r="F7" s="117"/>
      <c r="G7" s="117"/>
      <c r="H7" s="117"/>
      <c r="I7" s="114"/>
      <c r="J7" s="114"/>
    </row>
    <row r="9" spans="1:10" s="118" customFormat="1">
      <c r="E9" s="119"/>
    </row>
    <row r="10" spans="1:10" s="118" customFormat="1">
      <c r="E10" s="119"/>
    </row>
    <row r="11" spans="1:10">
      <c r="E11" s="120">
        <v>19.96</v>
      </c>
    </row>
    <row r="12" spans="1:10">
      <c r="E12" s="121">
        <f>E11*2080</f>
        <v>41516.800000000003</v>
      </c>
    </row>
  </sheetData>
  <mergeCells count="1">
    <mergeCell ref="F5:H5"/>
  </mergeCells>
  <pageMargins left="0.25" right="0.25" top="0.75" bottom="0.75" header="0.3" footer="0.3"/>
  <pageSetup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J20" sqref="J20"/>
    </sheetView>
  </sheetViews>
  <sheetFormatPr defaultColWidth="9.140625" defaultRowHeight="11.25"/>
  <cols>
    <col min="1" max="1" width="10.85546875" style="133" customWidth="1"/>
    <col min="2" max="2" width="31.42578125" style="133" customWidth="1"/>
    <col min="3" max="3" width="0.140625" style="133" customWidth="1"/>
    <col min="4" max="4" width="19" style="133" customWidth="1"/>
    <col min="5" max="5" width="3.85546875" style="133" customWidth="1"/>
    <col min="6" max="6" width="13.7109375" style="122" customWidth="1"/>
    <col min="7" max="7" width="9.140625" style="133"/>
    <col min="8" max="8" width="3.7109375" style="133" customWidth="1"/>
    <col min="9" max="9" width="26.42578125" style="133" customWidth="1"/>
    <col min="10" max="10" width="19.85546875" style="133" customWidth="1"/>
    <col min="11" max="16384" width="9.140625" style="133"/>
  </cols>
  <sheetData>
    <row r="1" spans="1:10" s="122" customFormat="1" ht="66.599999999999994" customHeight="1">
      <c r="A1" s="148" t="s">
        <v>138</v>
      </c>
      <c r="B1" s="148" t="s">
        <v>31</v>
      </c>
      <c r="C1" s="148" t="s">
        <v>32</v>
      </c>
      <c r="D1" s="145" t="s">
        <v>137</v>
      </c>
      <c r="E1" s="148"/>
      <c r="F1" s="145" t="s">
        <v>141</v>
      </c>
      <c r="G1" s="128"/>
    </row>
    <row r="2" spans="1:10" s="124" customFormat="1" ht="66.599999999999994" customHeight="1">
      <c r="A2" s="168" t="s">
        <v>33</v>
      </c>
      <c r="B2" s="168" t="s">
        <v>35</v>
      </c>
      <c r="C2" s="118" t="s">
        <v>36</v>
      </c>
      <c r="D2" s="168" t="s">
        <v>34</v>
      </c>
      <c r="E2" s="123"/>
      <c r="F2" s="137">
        <v>15.53</v>
      </c>
      <c r="G2" s="130"/>
      <c r="J2" s="125"/>
    </row>
    <row r="3" spans="1:10" s="122" customFormat="1" ht="10.15" customHeight="1">
      <c r="A3" s="168"/>
      <c r="B3" s="168"/>
      <c r="C3" s="118" t="s">
        <v>37</v>
      </c>
      <c r="D3" s="168"/>
      <c r="E3" s="123"/>
      <c r="F3" s="126"/>
      <c r="I3" s="124"/>
      <c r="J3" s="125"/>
    </row>
    <row r="4" spans="1:10" s="122" customFormat="1" ht="37.9" hidden="1" customHeight="1">
      <c r="A4" s="168"/>
      <c r="B4" s="168"/>
      <c r="C4" s="127" t="s">
        <v>38</v>
      </c>
      <c r="D4" s="168"/>
      <c r="E4" s="123"/>
      <c r="F4" s="126"/>
      <c r="G4" s="125"/>
      <c r="I4" s="124"/>
      <c r="J4" s="131"/>
    </row>
    <row r="5" spans="1:10" s="122" customFormat="1" ht="22.9" hidden="1" customHeight="1">
      <c r="A5" s="168"/>
      <c r="B5" s="168"/>
      <c r="C5" s="118" t="s">
        <v>39</v>
      </c>
      <c r="D5" s="168"/>
      <c r="E5" s="123"/>
      <c r="F5" s="126"/>
      <c r="I5" s="124"/>
      <c r="J5" s="131"/>
    </row>
    <row r="6" spans="1:10">
      <c r="A6" s="132"/>
      <c r="F6" s="129"/>
    </row>
    <row r="7" spans="1:10">
      <c r="A7" s="134"/>
      <c r="F7" s="135"/>
    </row>
    <row r="8" spans="1:10">
      <c r="A8" s="132"/>
    </row>
    <row r="9" spans="1:10">
      <c r="A9" s="136"/>
      <c r="F9" s="138">
        <v>15.53</v>
      </c>
    </row>
    <row r="10" spans="1:10">
      <c r="A10" s="136"/>
      <c r="F10" s="139">
        <f>F9*2080</f>
        <v>32302.399999999998</v>
      </c>
    </row>
    <row r="11" spans="1:10">
      <c r="A11" s="136"/>
    </row>
    <row r="12" spans="1:10">
      <c r="A12" s="136"/>
    </row>
    <row r="13" spans="1:10">
      <c r="A13" s="136"/>
    </row>
  </sheetData>
  <mergeCells count="3">
    <mergeCell ref="A2:A5"/>
    <mergeCell ref="D2:D5"/>
    <mergeCell ref="B2:B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1"/>
  <sheetViews>
    <sheetView zoomScale="80" zoomScaleNormal="80" workbookViewId="0">
      <selection activeCell="B11" sqref="B11"/>
    </sheetView>
  </sheetViews>
  <sheetFormatPr defaultColWidth="9.140625" defaultRowHeight="15"/>
  <cols>
    <col min="1" max="1" width="22.7109375" style="17" customWidth="1"/>
    <col min="2" max="2" width="71.42578125" style="14" customWidth="1"/>
    <col min="3" max="3" width="21.7109375" style="14" customWidth="1"/>
    <col min="4" max="4" width="21.28515625" style="14" customWidth="1"/>
    <col min="5" max="5" width="15" style="12" customWidth="1"/>
    <col min="6" max="6" width="34.7109375" style="12" customWidth="1"/>
    <col min="7" max="7" width="13.7109375" style="12" customWidth="1"/>
    <col min="8" max="16384" width="9.140625" style="12"/>
  </cols>
  <sheetData>
    <row r="1" spans="1:8" ht="48.6" customHeight="1">
      <c r="A1" s="145" t="s">
        <v>30</v>
      </c>
      <c r="B1" s="145" t="s">
        <v>4</v>
      </c>
      <c r="C1" s="145" t="s">
        <v>5</v>
      </c>
      <c r="D1" s="145" t="s">
        <v>6</v>
      </c>
      <c r="E1" s="145" t="s">
        <v>141</v>
      </c>
      <c r="F1" s="2"/>
      <c r="G1" s="11"/>
    </row>
    <row r="2" spans="1:8" ht="30" customHeight="1">
      <c r="A2" s="169" t="s">
        <v>40</v>
      </c>
      <c r="B2" s="172" t="s">
        <v>41</v>
      </c>
      <c r="C2" s="172" t="s">
        <v>42</v>
      </c>
      <c r="D2" s="177" t="s">
        <v>43</v>
      </c>
      <c r="E2" s="149">
        <v>21.14</v>
      </c>
      <c r="F2" s="11"/>
      <c r="G2" s="13"/>
    </row>
    <row r="3" spans="1:8" ht="30" customHeight="1">
      <c r="A3" s="170"/>
      <c r="B3" s="173"/>
      <c r="C3" s="173"/>
      <c r="D3" s="178"/>
      <c r="E3" s="150"/>
    </row>
    <row r="4" spans="1:8" ht="39" customHeight="1">
      <c r="A4" s="171"/>
      <c r="B4" s="174"/>
      <c r="C4" s="174"/>
      <c r="D4" s="179"/>
      <c r="E4" s="151"/>
    </row>
    <row r="5" spans="1:8" ht="74.45" customHeight="1">
      <c r="A5" s="7" t="s">
        <v>0</v>
      </c>
      <c r="B5" s="5" t="s">
        <v>1</v>
      </c>
      <c r="C5" s="157" t="s">
        <v>151</v>
      </c>
      <c r="D5" s="4" t="s">
        <v>3</v>
      </c>
      <c r="E5" s="6">
        <v>21.14</v>
      </c>
      <c r="F5" s="175" t="s">
        <v>139</v>
      </c>
      <c r="G5" s="176"/>
      <c r="H5" s="176"/>
    </row>
    <row r="6" spans="1:8" ht="39" customHeight="1">
      <c r="A6" s="16"/>
      <c r="B6" s="16"/>
      <c r="C6" s="16"/>
      <c r="E6" s="15"/>
    </row>
    <row r="7" spans="1:8">
      <c r="E7" s="18"/>
    </row>
    <row r="8" spans="1:8">
      <c r="E8" s="18"/>
    </row>
    <row r="9" spans="1:8" ht="30.75" customHeight="1">
      <c r="E9" s="19">
        <f>E2</f>
        <v>21.14</v>
      </c>
      <c r="F9" s="12">
        <f>(21.14+19.13)/2</f>
        <v>20.134999999999998</v>
      </c>
    </row>
    <row r="10" spans="1:8" ht="30.75" customHeight="1">
      <c r="E10" s="81">
        <f>E9*2080</f>
        <v>43971.200000000004</v>
      </c>
    </row>
    <row r="11" spans="1:8" ht="111.75" customHeight="1"/>
  </sheetData>
  <mergeCells count="5">
    <mergeCell ref="A2:A4"/>
    <mergeCell ref="B2:B4"/>
    <mergeCell ref="C2:C4"/>
    <mergeCell ref="F5:H5"/>
    <mergeCell ref="D2:D4"/>
  </mergeCells>
  <pageMargins left="0.25" right="0.25" top="0.75" bottom="0.75" header="0.3" footer="0.3"/>
  <pageSetup scale="63"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80" zoomScaleNormal="80" workbookViewId="0">
      <selection activeCell="J9" sqref="J9"/>
    </sheetView>
  </sheetViews>
  <sheetFormatPr defaultColWidth="9.140625" defaultRowHeight="15"/>
  <cols>
    <col min="1" max="1" width="22.7109375" style="17" customWidth="1"/>
    <col min="2" max="2" width="75.42578125" style="14" customWidth="1"/>
    <col min="3" max="3" width="30.5703125" style="14" customWidth="1"/>
    <col min="4" max="4" width="15.7109375" style="14" customWidth="1"/>
    <col min="5" max="5" width="18.42578125" style="12" customWidth="1"/>
    <col min="6" max="6" width="4.7109375" style="12" bestFit="1" customWidth="1"/>
    <col min="7" max="7" width="13.7109375" style="12" customWidth="1"/>
    <col min="8" max="16384" width="9.140625" style="12"/>
  </cols>
  <sheetData>
    <row r="1" spans="1:7" ht="48" customHeight="1">
      <c r="A1" s="145">
        <v>0</v>
      </c>
      <c r="B1" s="145" t="s">
        <v>4</v>
      </c>
      <c r="C1" s="145" t="s">
        <v>5</v>
      </c>
      <c r="D1" s="145" t="s">
        <v>6</v>
      </c>
      <c r="E1" s="145" t="s">
        <v>141</v>
      </c>
      <c r="F1" s="2"/>
      <c r="G1" s="11"/>
    </row>
    <row r="2" spans="1:7" ht="30" customHeight="1">
      <c r="A2" s="181" t="s">
        <v>44</v>
      </c>
      <c r="B2" s="181" t="s">
        <v>45</v>
      </c>
      <c r="C2" s="181" t="s">
        <v>46</v>
      </c>
      <c r="D2" s="181" t="s">
        <v>47</v>
      </c>
      <c r="E2" s="180">
        <v>29.548076923076923</v>
      </c>
      <c r="F2" s="11"/>
      <c r="G2" s="13"/>
    </row>
    <row r="3" spans="1:7" ht="30" customHeight="1">
      <c r="A3" s="181"/>
      <c r="B3" s="181"/>
      <c r="C3" s="181"/>
      <c r="D3" s="181"/>
      <c r="E3" s="180"/>
    </row>
    <row r="4" spans="1:7">
      <c r="A4" s="181"/>
      <c r="B4" s="181"/>
      <c r="C4" s="181"/>
      <c r="D4" s="181"/>
      <c r="E4" s="180"/>
    </row>
    <row r="5" spans="1:7" ht="54" customHeight="1">
      <c r="A5" s="20" t="s">
        <v>48</v>
      </c>
      <c r="B5" s="20" t="s">
        <v>49</v>
      </c>
      <c r="C5" s="20" t="s">
        <v>50</v>
      </c>
      <c r="D5" s="20" t="s">
        <v>51</v>
      </c>
      <c r="E5" s="21">
        <v>25.278846153846153</v>
      </c>
    </row>
    <row r="6" spans="1:7" ht="30">
      <c r="A6" s="20" t="s">
        <v>52</v>
      </c>
      <c r="B6" s="20" t="s">
        <v>45</v>
      </c>
      <c r="C6" s="20" t="s">
        <v>53</v>
      </c>
      <c r="D6" s="20" t="s">
        <v>54</v>
      </c>
      <c r="E6" s="21">
        <v>21.14423076923077</v>
      </c>
    </row>
    <row r="10" spans="1:7">
      <c r="E10" s="18"/>
    </row>
    <row r="11" spans="1:7">
      <c r="E11" s="18"/>
    </row>
    <row r="12" spans="1:7">
      <c r="E12" s="12">
        <v>25.32</v>
      </c>
    </row>
    <row r="13" spans="1:7">
      <c r="E13" s="22">
        <f>E12*2080</f>
        <v>52665.599999999999</v>
      </c>
    </row>
    <row r="15" spans="1:7">
      <c r="E15" s="22"/>
    </row>
  </sheetData>
  <mergeCells count="5">
    <mergeCell ref="E2:E4"/>
    <mergeCell ref="A2:A4"/>
    <mergeCell ref="B2:B4"/>
    <mergeCell ref="C2:C4"/>
    <mergeCell ref="D2:D4"/>
  </mergeCells>
  <pageMargins left="0.25" right="0.25" top="0.75" bottom="0.75" header="0.3" footer="0.3"/>
  <pageSetup scale="8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zoomScale="70" zoomScaleNormal="70" workbookViewId="0">
      <selection activeCell="W5" sqref="W5"/>
    </sheetView>
  </sheetViews>
  <sheetFormatPr defaultColWidth="8.85546875" defaultRowHeight="63.6" customHeight="1"/>
  <cols>
    <col min="1" max="2" width="29.28515625" style="39" customWidth="1"/>
    <col min="3" max="3" width="34.42578125" style="39" customWidth="1"/>
    <col min="4" max="9" width="0" style="3" hidden="1" customWidth="1"/>
    <col min="10" max="10" width="22.140625" style="3" hidden="1" customWidth="1"/>
    <col min="11" max="11" width="15.5703125" style="3" customWidth="1"/>
    <col min="12" max="14" width="1.28515625" style="3" customWidth="1"/>
    <col min="15" max="15" width="51.140625" style="39" hidden="1" customWidth="1"/>
    <col min="16" max="16384" width="8.85546875" style="3"/>
  </cols>
  <sheetData>
    <row r="1" spans="1:15" ht="55.15" customHeight="1">
      <c r="A1" s="145" t="s">
        <v>30</v>
      </c>
      <c r="B1" s="145" t="s">
        <v>55</v>
      </c>
      <c r="C1" s="145" t="s">
        <v>137</v>
      </c>
      <c r="D1" s="147"/>
      <c r="E1" s="152" t="s">
        <v>64</v>
      </c>
      <c r="F1" s="152">
        <v>0.25</v>
      </c>
      <c r="G1" s="153">
        <v>0.5</v>
      </c>
      <c r="H1" s="153">
        <v>0.75</v>
      </c>
      <c r="I1" s="154"/>
      <c r="J1" s="154"/>
      <c r="K1" s="145" t="s">
        <v>141</v>
      </c>
      <c r="L1" s="24"/>
      <c r="M1" s="24"/>
      <c r="O1" s="23" t="s">
        <v>129</v>
      </c>
    </row>
    <row r="2" spans="1:15" s="30" customFormat="1" ht="28.9" customHeight="1">
      <c r="A2" s="20" t="s">
        <v>58</v>
      </c>
      <c r="B2" s="20" t="s">
        <v>45</v>
      </c>
      <c r="C2" s="26" t="s">
        <v>65</v>
      </c>
      <c r="D2" s="25"/>
      <c r="E2" s="27">
        <v>28.11</v>
      </c>
      <c r="F2" s="27">
        <v>20.93</v>
      </c>
      <c r="G2" s="27">
        <v>27.02</v>
      </c>
      <c r="H2" s="27">
        <v>33.79</v>
      </c>
      <c r="I2" s="27"/>
      <c r="J2" s="27"/>
      <c r="K2" s="28">
        <v>29.548076923076923</v>
      </c>
      <c r="L2" s="29"/>
      <c r="M2" s="29"/>
      <c r="O2" s="26" t="s">
        <v>66</v>
      </c>
    </row>
    <row r="3" spans="1:15" s="30" customFormat="1" ht="44.45" customHeight="1">
      <c r="A3" s="20" t="s">
        <v>58</v>
      </c>
      <c r="B3" s="20" t="s">
        <v>45</v>
      </c>
      <c r="C3" s="26" t="s">
        <v>67</v>
      </c>
      <c r="D3" s="25"/>
      <c r="E3" s="27">
        <v>28.11</v>
      </c>
      <c r="F3" s="27">
        <v>20.93</v>
      </c>
      <c r="G3" s="27">
        <v>27.02</v>
      </c>
      <c r="H3" s="27">
        <v>33.79</v>
      </c>
      <c r="I3" s="27"/>
      <c r="J3" s="27"/>
      <c r="K3" s="28">
        <v>29.548076923076923</v>
      </c>
      <c r="L3" s="29"/>
      <c r="M3" s="29"/>
      <c r="O3" s="26" t="s">
        <v>68</v>
      </c>
    </row>
    <row r="4" spans="1:15" s="30" customFormat="1" ht="63.6" customHeight="1">
      <c r="A4" s="31" t="s">
        <v>60</v>
      </c>
      <c r="B4" s="32" t="s">
        <v>61</v>
      </c>
      <c r="C4" s="26" t="s">
        <v>65</v>
      </c>
      <c r="D4" s="25"/>
      <c r="E4" s="25">
        <v>23.86</v>
      </c>
      <c r="F4" s="25">
        <v>16.64</v>
      </c>
      <c r="G4" s="25">
        <v>21.56</v>
      </c>
      <c r="H4" s="25">
        <v>28.99</v>
      </c>
      <c r="I4" s="25"/>
      <c r="J4" s="25"/>
      <c r="K4" s="33">
        <v>18.427884615384617</v>
      </c>
      <c r="L4" s="29"/>
      <c r="M4" s="29"/>
      <c r="O4" s="26" t="s">
        <v>69</v>
      </c>
    </row>
    <row r="5" spans="1:15" s="30" customFormat="1" ht="48.6" customHeight="1">
      <c r="A5" s="20" t="s">
        <v>44</v>
      </c>
      <c r="B5" s="20" t="s">
        <v>45</v>
      </c>
      <c r="C5" s="26" t="s">
        <v>53</v>
      </c>
      <c r="D5" s="25"/>
      <c r="E5" s="27">
        <v>28.11</v>
      </c>
      <c r="F5" s="27">
        <v>20.93</v>
      </c>
      <c r="G5" s="27">
        <v>27.02</v>
      </c>
      <c r="H5" s="27">
        <v>33.79</v>
      </c>
      <c r="I5" s="27"/>
      <c r="J5" s="27"/>
      <c r="K5" s="28">
        <v>29.548076923076923</v>
      </c>
      <c r="L5" s="29"/>
      <c r="M5" s="29"/>
      <c r="O5" s="26" t="s">
        <v>70</v>
      </c>
    </row>
    <row r="6" spans="1:15" s="30" customFormat="1" ht="51.6" customHeight="1">
      <c r="A6" s="20" t="s">
        <v>44</v>
      </c>
      <c r="B6" s="20" t="s">
        <v>45</v>
      </c>
      <c r="C6" s="26" t="s">
        <v>59</v>
      </c>
      <c r="D6" s="25"/>
      <c r="E6" s="27">
        <v>28.11</v>
      </c>
      <c r="F6" s="27">
        <v>20.93</v>
      </c>
      <c r="G6" s="27">
        <v>27.02</v>
      </c>
      <c r="H6" s="27">
        <v>33.79</v>
      </c>
      <c r="I6" s="27"/>
      <c r="J6" s="27"/>
      <c r="K6" s="28">
        <v>29.548076923076923</v>
      </c>
      <c r="L6" s="29"/>
      <c r="M6" s="29"/>
      <c r="O6" s="26" t="s">
        <v>71</v>
      </c>
    </row>
    <row r="7" spans="1:15" s="30" customFormat="1" ht="39.6" customHeight="1">
      <c r="A7" s="20" t="s">
        <v>58</v>
      </c>
      <c r="B7" s="20" t="s">
        <v>45</v>
      </c>
      <c r="C7" s="26" t="s">
        <v>67</v>
      </c>
      <c r="D7" s="25"/>
      <c r="E7" s="27">
        <v>28.11</v>
      </c>
      <c r="F7" s="27">
        <v>20.93</v>
      </c>
      <c r="G7" s="27">
        <v>27.02</v>
      </c>
      <c r="H7" s="27">
        <v>33.79</v>
      </c>
      <c r="I7" s="27"/>
      <c r="J7" s="27"/>
      <c r="K7" s="28">
        <v>29.548076923076923</v>
      </c>
      <c r="L7" s="29"/>
      <c r="M7" s="29"/>
      <c r="O7" s="26" t="s">
        <v>72</v>
      </c>
    </row>
    <row r="8" spans="1:15" s="30" customFormat="1" ht="113.45" customHeight="1">
      <c r="A8" s="20" t="s">
        <v>62</v>
      </c>
      <c r="B8" s="20" t="s">
        <v>63</v>
      </c>
      <c r="C8" s="26" t="s">
        <v>73</v>
      </c>
      <c r="D8" s="25"/>
      <c r="E8" s="27">
        <v>41.03</v>
      </c>
      <c r="F8" s="27">
        <v>27.99</v>
      </c>
      <c r="G8" s="27">
        <v>37.01</v>
      </c>
      <c r="H8" s="27">
        <v>48.44</v>
      </c>
      <c r="I8" s="27"/>
      <c r="J8" s="27"/>
      <c r="K8" s="28">
        <v>38.370192307692307</v>
      </c>
      <c r="L8" s="29"/>
      <c r="M8" s="29"/>
      <c r="O8" s="26" t="s">
        <v>74</v>
      </c>
    </row>
    <row r="9" spans="1:15" s="30" customFormat="1" ht="103.9" customHeight="1">
      <c r="A9" s="31" t="s">
        <v>56</v>
      </c>
      <c r="B9" s="31" t="s">
        <v>57</v>
      </c>
      <c r="C9" s="26" t="s">
        <v>75</v>
      </c>
      <c r="D9" s="25"/>
      <c r="E9" s="34">
        <v>28.11</v>
      </c>
      <c r="F9" s="34">
        <v>23.379807692307693</v>
      </c>
      <c r="G9" s="35">
        <v>29.134615384615383</v>
      </c>
      <c r="H9" s="35">
        <v>37.41346153846154</v>
      </c>
      <c r="I9" s="36"/>
      <c r="J9" s="37"/>
      <c r="K9" s="38">
        <v>29.548076923076923</v>
      </c>
      <c r="L9" s="29"/>
      <c r="M9" s="29"/>
      <c r="O9" s="26" t="s">
        <v>76</v>
      </c>
    </row>
    <row r="10" spans="1:15" s="30" customFormat="1" ht="34.9" customHeight="1">
      <c r="A10" s="20" t="s">
        <v>58</v>
      </c>
      <c r="B10" s="20" t="s">
        <v>45</v>
      </c>
      <c r="C10" s="26" t="s">
        <v>65</v>
      </c>
      <c r="D10" s="25"/>
      <c r="E10" s="27">
        <v>28.11</v>
      </c>
      <c r="F10" s="27">
        <v>20.93</v>
      </c>
      <c r="G10" s="27">
        <v>27.02</v>
      </c>
      <c r="H10" s="27">
        <v>33.79</v>
      </c>
      <c r="I10" s="27"/>
      <c r="J10" s="27"/>
      <c r="K10" s="28">
        <v>29.548076923076923</v>
      </c>
      <c r="L10" s="29"/>
      <c r="M10" s="29"/>
      <c r="O10" s="26" t="s">
        <v>77</v>
      </c>
    </row>
    <row r="11" spans="1:15" ht="15">
      <c r="K11" s="18"/>
    </row>
    <row r="12" spans="1:15" ht="15">
      <c r="K12" s="18"/>
    </row>
    <row r="13" spans="1:15" ht="15">
      <c r="K13" s="40">
        <v>29.29</v>
      </c>
    </row>
    <row r="14" spans="1:15" ht="15">
      <c r="K14" s="8">
        <f>K13*2080</f>
        <v>60923.199999999997</v>
      </c>
    </row>
    <row r="15" spans="1:15" ht="15"/>
    <row r="16" spans="1:15" ht="15"/>
    <row r="17" ht="15"/>
    <row r="18" ht="15"/>
    <row r="19" ht="15"/>
    <row r="20" ht="15"/>
    <row r="21" ht="15"/>
    <row r="22" ht="15"/>
    <row r="23" ht="15"/>
  </sheetData>
  <pageMargins left="0.25" right="0.25" top="0.75" bottom="0.75" header="0.3" footer="0.3"/>
  <pageSetup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F6" sqref="F6"/>
    </sheetView>
  </sheetViews>
  <sheetFormatPr defaultColWidth="20.5703125" defaultRowHeight="41.45" customHeight="1"/>
  <cols>
    <col min="1" max="1" width="20.5703125" style="3"/>
    <col min="2" max="2" width="66.7109375" style="3" customWidth="1"/>
    <col min="3" max="3" width="20.5703125" style="3"/>
    <col min="4" max="4" width="17.5703125" style="3" customWidth="1"/>
    <col min="5" max="16384" width="20.5703125" style="3"/>
  </cols>
  <sheetData>
    <row r="1" spans="1:4" ht="41.45" customHeight="1">
      <c r="A1" s="145" t="s">
        <v>30</v>
      </c>
      <c r="B1" s="145" t="s">
        <v>55</v>
      </c>
      <c r="C1" s="145" t="s">
        <v>137</v>
      </c>
      <c r="D1" s="145" t="s">
        <v>141</v>
      </c>
    </row>
    <row r="2" spans="1:4" s="30" customFormat="1" ht="78" customHeight="1">
      <c r="A2" s="20" t="s">
        <v>62</v>
      </c>
      <c r="B2" s="20" t="s">
        <v>63</v>
      </c>
      <c r="C2" s="20" t="s">
        <v>78</v>
      </c>
      <c r="D2" s="41">
        <v>38.370192307692307</v>
      </c>
    </row>
    <row r="3" spans="1:4" s="30" customFormat="1" ht="65.45" customHeight="1">
      <c r="A3" s="20" t="s">
        <v>79</v>
      </c>
      <c r="B3" s="20" t="s">
        <v>80</v>
      </c>
      <c r="C3" s="20" t="s">
        <v>81</v>
      </c>
      <c r="D3" s="41">
        <v>41.759615384615387</v>
      </c>
    </row>
    <row r="4" spans="1:4" ht="15">
      <c r="D4" s="18"/>
    </row>
    <row r="5" spans="1:4" ht="15">
      <c r="D5" s="18"/>
    </row>
    <row r="6" spans="1:4" ht="15.6" customHeight="1">
      <c r="D6" s="42"/>
    </row>
    <row r="7" spans="1:4" ht="15.6" customHeight="1">
      <c r="D7" s="42">
        <v>40.06</v>
      </c>
    </row>
    <row r="8" spans="1:4" ht="15.6" customHeight="1">
      <c r="D8" s="9">
        <f>D7*2080</f>
        <v>83324.800000000003</v>
      </c>
    </row>
  </sheetData>
  <pageMargins left="0.7" right="0.7" top="0.75" bottom="0.75" header="0.3" footer="0.3"/>
  <pageSetup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selection activeCell="E3" sqref="E3"/>
    </sheetView>
  </sheetViews>
  <sheetFormatPr defaultColWidth="20.5703125" defaultRowHeight="41.45" customHeight="1"/>
  <cols>
    <col min="1" max="1" width="20.5703125" style="3"/>
    <col min="2" max="2" width="33.7109375" style="3" customWidth="1"/>
    <col min="3" max="3" width="39.42578125" style="3" customWidth="1"/>
    <col min="4" max="4" width="14.7109375" style="3" customWidth="1"/>
    <col min="5" max="16384" width="20.5703125" style="3"/>
  </cols>
  <sheetData>
    <row r="1" spans="1:4" ht="41.45" customHeight="1">
      <c r="A1" s="145" t="s">
        <v>30</v>
      </c>
      <c r="B1" s="145" t="s">
        <v>55</v>
      </c>
      <c r="C1" s="145" t="s">
        <v>137</v>
      </c>
      <c r="D1" s="145" t="s">
        <v>141</v>
      </c>
    </row>
    <row r="2" spans="1:4" s="10" customFormat="1" ht="78" customHeight="1">
      <c r="A2" s="44" t="s">
        <v>82</v>
      </c>
      <c r="B2" s="44" t="s">
        <v>83</v>
      </c>
      <c r="C2" s="44" t="s">
        <v>84</v>
      </c>
      <c r="D2" s="45">
        <v>27.620192307692307</v>
      </c>
    </row>
    <row r="3" spans="1:4" s="10" customFormat="1" ht="65.45" customHeight="1">
      <c r="A3" s="46"/>
      <c r="B3" s="46"/>
      <c r="C3" s="46"/>
      <c r="D3" s="47"/>
    </row>
    <row r="4" spans="1:4" ht="15">
      <c r="D4" s="18"/>
    </row>
    <row r="5" spans="1:4" ht="15">
      <c r="D5" s="143">
        <f>D2*2080</f>
        <v>57450</v>
      </c>
    </row>
    <row r="6" spans="1:4" ht="15.6" customHeight="1">
      <c r="D6" s="42"/>
    </row>
    <row r="7" spans="1:4" ht="15.6" customHeight="1">
      <c r="D7" s="43"/>
    </row>
    <row r="8" spans="1:4" ht="15.6" customHeight="1"/>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Chart</vt:lpstr>
      <vt:lpstr>Direct Care</vt:lpstr>
      <vt:lpstr>Direct Care III </vt:lpstr>
      <vt:lpstr>CNA</vt:lpstr>
      <vt:lpstr>Caseworker BA</vt:lpstr>
      <vt:lpstr>Casemanager MA </vt:lpstr>
      <vt:lpstr>Clinician w indep Lic</vt:lpstr>
      <vt:lpstr>Clinical Manager</vt:lpstr>
      <vt:lpstr>LPN</vt:lpstr>
      <vt:lpstr>BS RN</vt:lpstr>
      <vt:lpstr>MA RN. APRN</vt:lpstr>
      <vt:lpstr>'BS RN'!Print_Area</vt:lpstr>
      <vt:lpstr>'Casemanager MA '!Print_Area</vt:lpstr>
      <vt:lpstr>'Caseworker BA'!Print_Area</vt:lpstr>
      <vt:lpstr>Chart!Print_Area</vt:lpstr>
      <vt:lpstr>'Clinical Manager'!Print_Area</vt:lpstr>
      <vt:lpstr>'Clinician w indep Lic'!Print_Area</vt:lpstr>
      <vt:lpstr>CNA!Print_Area</vt:lpstr>
      <vt:lpstr>'Direct Care'!Print_Area</vt:lpstr>
      <vt:lpstr>'Direct Care III '!Print_Area</vt:lpstr>
      <vt:lpstr>LPN!Print_Area</vt:lpstr>
      <vt:lpstr>'MA RN. APRN'!Print_Area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 </cp:lastModifiedBy>
  <cp:lastPrinted>2020-02-11T15:05:00Z</cp:lastPrinted>
  <dcterms:created xsi:type="dcterms:W3CDTF">2019-09-26T14:27:41Z</dcterms:created>
  <dcterms:modified xsi:type="dcterms:W3CDTF">2020-02-19T14:55:43Z</dcterms:modified>
</cp:coreProperties>
</file>