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8" r:id="rId2"/>
    <sheet name="Physician Practice-2" sheetId="12" r:id="rId3"/>
  </sheets>
  <externalReferences>
    <externalReference r:id="rId4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2" l="1"/>
  <c r="C53" i="12"/>
  <c r="C61" i="12" s="1"/>
  <c r="C39" i="12"/>
  <c r="C34" i="12"/>
  <c r="C24" i="12"/>
  <c r="C26" i="12" s="1"/>
  <c r="C16" i="12"/>
  <c r="D69" i="1"/>
  <c r="C69" i="1"/>
  <c r="D60" i="1"/>
  <c r="C60" i="1"/>
  <c r="D53" i="1"/>
  <c r="C53" i="1"/>
  <c r="D45" i="1"/>
  <c r="C45" i="1"/>
  <c r="D40" i="1"/>
  <c r="C39" i="1"/>
  <c r="C40" i="1" s="1"/>
  <c r="C46" i="1" s="1"/>
  <c r="D34" i="1"/>
  <c r="C34" i="1"/>
  <c r="D24" i="1"/>
  <c r="D26" i="1" s="1"/>
  <c r="C24" i="1"/>
  <c r="C26" i="1" s="1"/>
  <c r="D16" i="1"/>
  <c r="C16" i="1"/>
  <c r="C70" i="12" l="1"/>
  <c r="C77" i="12" s="1"/>
  <c r="C40" i="12"/>
  <c r="C46" i="12" s="1"/>
  <c r="C27" i="12"/>
  <c r="D61" i="1"/>
  <c r="C27" i="1"/>
  <c r="D70" i="1"/>
  <c r="D74" i="1" s="1"/>
  <c r="D77" i="1" s="1"/>
  <c r="C61" i="1"/>
  <c r="C70" i="1" s="1"/>
  <c r="C74" i="1" s="1"/>
  <c r="C77" i="1" s="1"/>
  <c r="D46" i="1"/>
  <c r="D27" i="1"/>
  <c r="C69" i="8"/>
  <c r="C53" i="8"/>
  <c r="C45" i="8"/>
  <c r="C34" i="8"/>
  <c r="C24" i="8"/>
  <c r="C26" i="8" s="1"/>
  <c r="C16" i="8"/>
  <c r="C61" i="8" l="1"/>
  <c r="C70" i="8" s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<sst xmlns="http://schemas.openxmlformats.org/spreadsheetml/2006/main" count="472" uniqueCount="153">
  <si>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</si>
  <si>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</si>
  <si>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</si>
  <si>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</si>
  <si>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</si>
  <si>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</si>
  <si>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</si>
  <si>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</si>
  <si>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</si>
  <si>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</si>
  <si>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</si>
  <si>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</si>
  <si>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</si>
  <si>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</si>
  <si>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</si>
  <si>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</si>
  <si>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</si>
  <si>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</si>
  <si>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</si>
  <si>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</si>
  <si>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</si>
  <si>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</si>
  <si>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</si>
  <si>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</si>
  <si>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</si>
  <si>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</si>
  <si>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</si>
  <si>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</si>
  <si>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</si>
  <si>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</si>
  <si>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</si>
  <si>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</si>
  <si>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</si>
  <si>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</si>
  <si>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</si>
  <si>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</si>
  <si>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</si>
  <si>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</si>
  <si>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</si>
  <si>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</si>
  <si>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</si>
  <si>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</si>
  <si>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</si>
  <si>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</si>
  <si>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</si>
  <si>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</si>
  <si>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</si>
  <si>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</si>
  <si>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</si>
  <si>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</si>
  <si>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</si>
  <si>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</si>
  <si>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</si>
  <si>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</si>
  <si>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</si>
  <si>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</si>
  <si>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</si>
  <si>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</si>
  <si>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</si>
  <si>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</si>
  <si>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</si>
  <si>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</si>
  <si>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</si>
  <si>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</si>
  <si>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</si>
  <si>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</si>
  <si>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</si>
  <si>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</si>
  <si>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</si>
  <si>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</si>
  <si>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</si>
  <si>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</si>
  <si>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</si>
  <si>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</si>
  <si>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</si>
  <si>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</si>
  <si>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</si>
  <si>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</si>
  <si>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</si>
  <si>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</si>
  <si>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</si>
  <si>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</si>
  <si>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</si>
  <si>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</si>
  <si>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</si>
  <si>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</si>
  <si>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</si>
  <si>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</si>
  <si>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</si>
  <si>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</si>
  <si>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</si>
  <si>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</si>
  <si>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</si>
  <si>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</si>
  <si>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</si>
  <si>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</si>
  <si>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</si>
  <si>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</si>
  <si>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</si>
  <si>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</si>
  <si>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</si>
  <si>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</si>
  <si>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</si>
  <si>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</si>
  <si>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</si>
  <si>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</si>
  <si>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</si>
  <si>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</si>
  <si>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</si>
  <si>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</si>
  <si>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</si>
  <si>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</si>
  <si>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</si>
  <si>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</si>
  <si>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</si>
  <si>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</si>
  <si>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</si>
  <si>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</si>
  <si>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</si>
  <si>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</si>
  <si>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</si>
  <si>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</si>
  <si>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</si>
  <si>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</si>
  <si>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</si>
  <si>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</si>
  <si>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</si>
  <si>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</si>
  <si>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</si>
  <si>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</si>
  <si>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</si>
  <si>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</si>
  <si>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</si>
  <si>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</si>
  <si>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</si>
  <si>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</si>
  <si>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</si>
  <si>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</si>
  <si>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</si>
  <si>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Beth Israel Deaconess Medical Center, Inc.</t>
  </si>
  <si>
    <t>System-Level</t>
  </si>
  <si>
    <t>10/1/16 - 9/30/17</t>
  </si>
  <si>
    <t>Audited Statement includes HMFP,which is excluded here</t>
  </si>
  <si>
    <t>Pledges are included here in audit statement (also, see footnote #6)</t>
  </si>
  <si>
    <t>Pledges are included in the row above in audit statement</t>
  </si>
  <si>
    <t>included in the line above on audit statement</t>
  </si>
  <si>
    <t>included in line below on audited statement</t>
  </si>
  <si>
    <t>Jordan Physician Associates, Inc.</t>
  </si>
  <si>
    <t>Physician Practice</t>
  </si>
  <si>
    <t>JPA amounts are included in Plymouth's numbers</t>
  </si>
  <si>
    <t>Medical Care of Boston Management Corporation</t>
  </si>
  <si>
    <t>included in accounts payable on audit statement</t>
  </si>
  <si>
    <t>audit includes due to affiliates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</si>
</sst>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>
      <selection activeCell="C3" sqref="C3:E3"/>
    </sheetView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140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34340000</v>
      </c>
      <c r="D8" s="3">
        <v>36629000</v>
      </c>
      <c r="E8" s="15" t="s">
        <v>142</v>
      </c>
    </row>
    <row r="9" spans="1:5" x14ac:dyDescent="0.25">
      <c r="A9" s="11" t="s">
        <v>12</v>
      </c>
      <c r="B9" s="1" t="s">
        <v>14</v>
      </c>
      <c r="C9" s="3">
        <v>582718000</v>
      </c>
      <c r="D9" s="3">
        <v>155610000</v>
      </c>
      <c r="E9" s="15" t="s">
        <v>142</v>
      </c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226981000</v>
      </c>
      <c r="D12" s="3">
        <v>28021000</v>
      </c>
      <c r="E12" s="15" t="s">
        <v>142</v>
      </c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83883000</v>
      </c>
      <c r="D15" s="3">
        <v>16995000</v>
      </c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927922000</v>
      </c>
      <c r="D16" s="4">
        <f>SUM(D8:D10)+ SUM(D12:D15)</f>
        <v>237255000</v>
      </c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256906000</v>
      </c>
      <c r="D18" s="3">
        <v>39470000</v>
      </c>
      <c r="E18" s="15" t="s">
        <v>143</v>
      </c>
    </row>
    <row r="19" spans="1:5" x14ac:dyDescent="0.25">
      <c r="A19" s="11" t="s">
        <v>31</v>
      </c>
      <c r="B19" s="1" t="s">
        <v>42</v>
      </c>
      <c r="C19" s="3">
        <v>39470000</v>
      </c>
      <c r="D19" s="3">
        <v>-39470000</v>
      </c>
      <c r="E19" s="15" t="s">
        <v>144</v>
      </c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2837658000</v>
      </c>
      <c r="D22" s="3">
        <v>3066000</v>
      </c>
      <c r="E22" s="15" t="s">
        <v>142</v>
      </c>
    </row>
    <row r="23" spans="1:5" x14ac:dyDescent="0.25">
      <c r="A23" s="11" t="s">
        <v>35</v>
      </c>
      <c r="B23" s="1" t="s">
        <v>46</v>
      </c>
      <c r="C23" s="3">
        <v>1998340000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839318000</v>
      </c>
      <c r="D24" s="4">
        <f>D22-D23</f>
        <v>3066000</v>
      </c>
      <c r="E24" s="15"/>
    </row>
    <row r="25" spans="1:5" x14ac:dyDescent="0.25">
      <c r="A25" s="11" t="s">
        <v>37</v>
      </c>
      <c r="B25" s="1" t="s">
        <v>48</v>
      </c>
      <c r="C25" s="3">
        <v>54714000</v>
      </c>
      <c r="D25" s="3">
        <v>58370000</v>
      </c>
      <c r="E25" s="15" t="s">
        <v>142</v>
      </c>
    </row>
    <row r="26" spans="1:5" x14ac:dyDescent="0.25">
      <c r="A26" s="16" t="s">
        <v>38</v>
      </c>
      <c r="B26" s="2" t="s">
        <v>49</v>
      </c>
      <c r="C26" s="4">
        <f>SUM(C18:C21) + SUM(C24:C25)</f>
        <v>1190408000</v>
      </c>
      <c r="D26" s="4">
        <f>SUM(D18:D21) + SUM(D24:D25)</f>
        <v>61436000</v>
      </c>
      <c r="E26" s="15"/>
    </row>
    <row r="27" spans="1:5" x14ac:dyDescent="0.25">
      <c r="A27" s="16" t="s">
        <v>39</v>
      </c>
      <c r="B27" s="2" t="s">
        <v>40</v>
      </c>
      <c r="C27" s="4">
        <f>C16+C26</f>
        <v>2118330000</v>
      </c>
      <c r="D27" s="4">
        <f>D16+D26</f>
        <v>298691000</v>
      </c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29233000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38602000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264715000</v>
      </c>
      <c r="D33" s="26">
        <v>31457000</v>
      </c>
      <c r="E33" s="15" t="s">
        <v>142</v>
      </c>
    </row>
    <row r="34" spans="1:5" x14ac:dyDescent="0.25">
      <c r="A34" s="16" t="s">
        <v>56</v>
      </c>
      <c r="B34" s="2" t="s">
        <v>61</v>
      </c>
      <c r="C34" s="4">
        <f>SUM(C30:C33)</f>
        <v>332550000</v>
      </c>
      <c r="D34" s="4">
        <f>SUM(D30:D33)</f>
        <v>31457000</v>
      </c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365814000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227724000</v>
      </c>
      <c r="D38" s="8">
        <v>60921000</v>
      </c>
      <c r="E38" s="18" t="s">
        <v>142</v>
      </c>
    </row>
    <row r="39" spans="1:5" x14ac:dyDescent="0.25">
      <c r="A39" s="17" t="s">
        <v>77</v>
      </c>
      <c r="B39" s="5" t="s">
        <v>83</v>
      </c>
      <c r="C39" s="8">
        <f>SUM(C36:C38)</f>
        <v>593538000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926088000</v>
      </c>
      <c r="D40" s="7">
        <f>D34+D39</f>
        <v>31457000</v>
      </c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900891000</v>
      </c>
      <c r="D42" s="3">
        <v>206313000</v>
      </c>
      <c r="E42" s="15" t="s">
        <v>142</v>
      </c>
    </row>
    <row r="43" spans="1:5" x14ac:dyDescent="0.25">
      <c r="A43" s="11" t="s">
        <v>64</v>
      </c>
      <c r="B43" s="1" t="s">
        <v>71</v>
      </c>
      <c r="C43" s="3">
        <v>203081000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88270000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1192242000</v>
      </c>
      <c r="D45" s="4">
        <f>SUM(D42:D44)</f>
        <v>206313000</v>
      </c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2118330000</v>
      </c>
      <c r="D46" s="22">
        <f>D40+D45</f>
        <v>237770000</v>
      </c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1877904000</v>
      </c>
      <c r="D50" s="3">
        <v>323067000</v>
      </c>
      <c r="E50" s="15" t="s">
        <v>142</v>
      </c>
    </row>
    <row r="51" spans="1:5" x14ac:dyDescent="0.25">
      <c r="A51" s="11" t="s">
        <v>87</v>
      </c>
      <c r="B51" s="1" t="s">
        <v>92</v>
      </c>
      <c r="C51" s="3">
        <v>208195000</v>
      </c>
      <c r="D51" s="3">
        <v>255382000</v>
      </c>
      <c r="E51" s="15" t="s">
        <v>142</v>
      </c>
    </row>
    <row r="52" spans="1:5" x14ac:dyDescent="0.25">
      <c r="A52" s="11" t="s">
        <v>88</v>
      </c>
      <c r="B52" s="1" t="s">
        <v>93</v>
      </c>
      <c r="C52" s="3">
        <v>4733000</v>
      </c>
      <c r="D52" s="3"/>
      <c r="E52" s="15" t="s">
        <v>145</v>
      </c>
    </row>
    <row r="53" spans="1:5" x14ac:dyDescent="0.25">
      <c r="A53" s="16" t="s">
        <v>89</v>
      </c>
      <c r="B53" s="2" t="s">
        <v>90</v>
      </c>
      <c r="C53" s="4">
        <f>SUM(C50:C52)</f>
        <v>2090832000</v>
      </c>
      <c r="D53" s="4">
        <f>SUM(D50:D52)</f>
        <v>578449000</v>
      </c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5953000</v>
      </c>
      <c r="D55" s="3">
        <v>2263000</v>
      </c>
      <c r="E55" s="15" t="s">
        <v>142</v>
      </c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>
        <v>3993000</v>
      </c>
      <c r="E58" s="15" t="s">
        <v>142</v>
      </c>
    </row>
    <row r="59" spans="1:5" x14ac:dyDescent="0.25">
      <c r="A59" s="11" t="s">
        <v>99</v>
      </c>
      <c r="B59" s="1" t="s">
        <v>108</v>
      </c>
      <c r="C59" s="3">
        <v>35376000</v>
      </c>
      <c r="D59" s="3">
        <v>8302000</v>
      </c>
      <c r="E59" s="15" t="s">
        <v>142</v>
      </c>
    </row>
    <row r="60" spans="1:5" x14ac:dyDescent="0.25">
      <c r="A60" s="16" t="s">
        <v>100</v>
      </c>
      <c r="B60" s="2" t="s">
        <v>102</v>
      </c>
      <c r="C60" s="4">
        <f>SUM(C55:C59)</f>
        <v>41329000</v>
      </c>
      <c r="D60" s="4">
        <f>SUM(D55:D59)</f>
        <v>14558000</v>
      </c>
      <c r="E60" s="15"/>
    </row>
    <row r="61" spans="1:5" x14ac:dyDescent="0.25">
      <c r="A61" s="16" t="s">
        <v>101</v>
      </c>
      <c r="B61" s="2" t="s">
        <v>103</v>
      </c>
      <c r="C61" s="4">
        <f>C53+C60</f>
        <v>2132161000</v>
      </c>
      <c r="D61" s="4">
        <f>D53+D60</f>
        <v>593007000</v>
      </c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1092925000</v>
      </c>
      <c r="D63" s="3">
        <v>499817000</v>
      </c>
      <c r="E63" s="15" t="s">
        <v>142</v>
      </c>
    </row>
    <row r="64" spans="1:5" x14ac:dyDescent="0.25">
      <c r="A64" s="11" t="s">
        <v>111</v>
      </c>
      <c r="B64" s="1" t="s">
        <v>121</v>
      </c>
      <c r="C64" s="3">
        <v>102886000</v>
      </c>
      <c r="D64" s="3">
        <v>1070000</v>
      </c>
      <c r="E64" s="15" t="s">
        <v>142</v>
      </c>
    </row>
    <row r="65" spans="1:5" x14ac:dyDescent="0.25">
      <c r="A65" s="11" t="s">
        <v>112</v>
      </c>
      <c r="B65" s="1" t="s">
        <v>122</v>
      </c>
      <c r="C65" s="3">
        <v>12352000</v>
      </c>
      <c r="D65" s="3">
        <v>1000</v>
      </c>
      <c r="E65" s="15" t="s">
        <v>142</v>
      </c>
    </row>
    <row r="66" spans="1:5" x14ac:dyDescent="0.25">
      <c r="A66" s="11" t="s">
        <v>113</v>
      </c>
      <c r="B66" s="1" t="s">
        <v>123</v>
      </c>
      <c r="C66" s="3">
        <v>20860000</v>
      </c>
      <c r="D66" s="3"/>
      <c r="E66" s="15" t="s">
        <v>146</v>
      </c>
    </row>
    <row r="67" spans="1:5" x14ac:dyDescent="0.25">
      <c r="A67" s="11" t="s">
        <v>114</v>
      </c>
      <c r="B67" s="1" t="s">
        <v>124</v>
      </c>
      <c r="C67" s="3">
        <v>832189000</v>
      </c>
      <c r="D67" s="3">
        <v>74862000</v>
      </c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2061212000</v>
      </c>
      <c r="D69" s="4">
        <f>SUM(D63:D68)</f>
        <v>575750000</v>
      </c>
      <c r="E69" s="15"/>
    </row>
    <row r="70" spans="1:5" x14ac:dyDescent="0.25">
      <c r="A70" s="16" t="s">
        <v>117</v>
      </c>
      <c r="B70" s="2" t="s">
        <v>119</v>
      </c>
      <c r="C70" s="4">
        <f>C61-C69</f>
        <v>70949000</v>
      </c>
      <c r="D70" s="4">
        <f>D61-D69</f>
        <v>17257000</v>
      </c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4868000</v>
      </c>
      <c r="D73" s="3">
        <v>574000</v>
      </c>
      <c r="E73" s="24" t="s">
        <v>142</v>
      </c>
    </row>
    <row r="74" spans="1:5" x14ac:dyDescent="0.25">
      <c r="A74" s="16" t="s">
        <v>129</v>
      </c>
      <c r="B74" s="2" t="s">
        <v>136</v>
      </c>
      <c r="C74" s="4">
        <f>C70+C72+C73</f>
        <v>75817000</v>
      </c>
      <c r="D74" s="4">
        <f>D70+D72+D73</f>
        <v>17831000</v>
      </c>
      <c r="E74" s="24"/>
    </row>
    <row r="75" spans="1:5" x14ac:dyDescent="0.25">
      <c r="A75" s="11" t="s">
        <v>130</v>
      </c>
      <c r="B75" s="1" t="s">
        <v>137</v>
      </c>
      <c r="C75" s="3">
        <v>28668000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104485000</v>
      </c>
      <c r="D77" s="22">
        <f>SUM(D74:D76)</f>
        <v>17831000</v>
      </c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C3" sqref="C3:E3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 t="s">
        <v>147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148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195000</v>
      </c>
      <c r="D8" s="3"/>
      <c r="E8" s="15" t="s">
        <v>149</v>
      </c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2489000</v>
      </c>
      <c r="D12" s="3"/>
      <c r="E12" s="15" t="s">
        <v>149</v>
      </c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>
        <v>644000</v>
      </c>
      <c r="D14" s="3"/>
      <c r="E14" s="15" t="s">
        <v>149</v>
      </c>
    </row>
    <row r="15" spans="1:5" x14ac:dyDescent="0.25">
      <c r="A15" s="11" t="s">
        <v>22</v>
      </c>
      <c r="B15" s="1" t="s">
        <v>27</v>
      </c>
      <c r="C15" s="3"/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3328000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4446000</v>
      </c>
      <c r="D22" s="3"/>
      <c r="E22" s="15" t="s">
        <v>149</v>
      </c>
    </row>
    <row r="23" spans="1:5" x14ac:dyDescent="0.25">
      <c r="A23" s="11" t="s">
        <v>35</v>
      </c>
      <c r="B23" s="1" t="s">
        <v>46</v>
      </c>
      <c r="C23" s="3">
        <v>1377000</v>
      </c>
      <c r="D23" s="3"/>
      <c r="E23" s="15" t="s">
        <v>149</v>
      </c>
    </row>
    <row r="24" spans="1:5" x14ac:dyDescent="0.25">
      <c r="A24" s="16" t="s">
        <v>36</v>
      </c>
      <c r="B24" s="2" t="s">
        <v>47</v>
      </c>
      <c r="C24" s="4">
        <f>C22-C23</f>
        <v>3069000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73000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3142000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6470000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10669000</v>
      </c>
      <c r="D32" s="3"/>
      <c r="E32" s="15" t="s">
        <v>149</v>
      </c>
    </row>
    <row r="33" spans="1:5" x14ac:dyDescent="0.25">
      <c r="A33" s="11" t="s">
        <v>55</v>
      </c>
      <c r="B33" s="1" t="s">
        <v>60</v>
      </c>
      <c r="C33" s="3">
        <v>1607000</v>
      </c>
      <c r="D33" s="26"/>
      <c r="E33" s="15" t="s">
        <v>149</v>
      </c>
    </row>
    <row r="34" spans="1:5" x14ac:dyDescent="0.25">
      <c r="A34" s="16" t="s">
        <v>56</v>
      </c>
      <c r="B34" s="2" t="s">
        <v>61</v>
      </c>
      <c r="C34" s="4">
        <f>SUM(C30:C33)</f>
        <v>12276000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12276000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-5807000</v>
      </c>
      <c r="D42" s="3"/>
      <c r="E42" s="15" t="s">
        <v>149</v>
      </c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-5807000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6469000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24314101</v>
      </c>
      <c r="D50" s="3"/>
      <c r="E50" s="15" t="s">
        <v>149</v>
      </c>
    </row>
    <row r="51" spans="1:5" x14ac:dyDescent="0.25">
      <c r="A51" s="11" t="s">
        <v>87</v>
      </c>
      <c r="B51" s="1" t="s">
        <v>92</v>
      </c>
      <c r="C51" s="3">
        <v>3007611</v>
      </c>
      <c r="D51" s="3"/>
      <c r="E51" s="15" t="s">
        <v>149</v>
      </c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27321712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27321712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26552452</v>
      </c>
      <c r="D63" s="3"/>
      <c r="E63" s="15" t="s">
        <v>149</v>
      </c>
    </row>
    <row r="64" spans="1:5" x14ac:dyDescent="0.25">
      <c r="A64" s="11" t="s">
        <v>111</v>
      </c>
      <c r="B64" s="1" t="s">
        <v>121</v>
      </c>
      <c r="C64" s="3">
        <v>426524</v>
      </c>
      <c r="D64" s="3"/>
      <c r="E64" s="15" t="s">
        <v>149</v>
      </c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7934022</v>
      </c>
      <c r="D67" s="3"/>
      <c r="E67" s="15" t="s">
        <v>149</v>
      </c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34912998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-7591286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7159453</v>
      </c>
      <c r="D72" s="3"/>
      <c r="E72" s="24" t="s">
        <v>149</v>
      </c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-431833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-431833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D63" sqref="D63"/>
    </sheetView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150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148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2791000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4642000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6554000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13987000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18926000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10044000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8882000</v>
      </c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8882000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22869000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10346000</v>
      </c>
      <c r="D32" s="3">
        <v>10346000</v>
      </c>
      <c r="E32" s="15" t="s">
        <v>151</v>
      </c>
    </row>
    <row r="33" spans="1:5" x14ac:dyDescent="0.25">
      <c r="A33" s="11" t="s">
        <v>55</v>
      </c>
      <c r="B33" s="1" t="s">
        <v>60</v>
      </c>
      <c r="C33" s="3">
        <v>11105000</v>
      </c>
      <c r="D33" s="26">
        <v>-10346000</v>
      </c>
      <c r="E33" s="15" t="s">
        <v>152</v>
      </c>
    </row>
    <row r="34" spans="1:5" x14ac:dyDescent="0.25">
      <c r="A34" s="16" t="s">
        <v>56</v>
      </c>
      <c r="B34" s="2" t="s">
        <v>61</v>
      </c>
      <c r="C34" s="4">
        <f>SUM(C30:C33)</f>
        <v>21451000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1418000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1418000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22869000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/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/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22869000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68666000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16527000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85193000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85193000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85787000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1948000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23049000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110784000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-25591000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25591000</v>
      </c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/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0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System-Level</vt:lpstr>
      <vt:lpstr>Physician Practice-1</vt:lpstr>
      <vt:lpstr>Physician Practice-2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2019-03-27T17:33:58Z</dcterms:modified>
</cp:coreProperties>
</file>