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 yWindow="-12" windowWidth="9492" windowHeight="9240" tabRatio="697"/>
  </bookViews>
  <sheets>
    <sheet name="Contents" sheetId="33" r:id="rId1"/>
    <sheet name="Instructions" sheetId="20" r:id="rId2"/>
    <sheet name="Biomass Restrictions" sheetId="35" r:id="rId3"/>
    <sheet name="Harvest Information" sheetId="22" r:id="rId4"/>
    <sheet name="Small Acreage" sheetId="23" r:id="rId5"/>
    <sheet name="Soil Condition (SC) 1" sheetId="1" r:id="rId6"/>
    <sheet name="SC 2" sheetId="25" r:id="rId7"/>
    <sheet name="SC 3" sheetId="26" r:id="rId8"/>
    <sheet name="SC 4" sheetId="27" r:id="rId9"/>
    <sheet name="SC 5" sheetId="28" r:id="rId10"/>
    <sheet name="SC 6" sheetId="29" r:id="rId11"/>
    <sheet name="SC 7" sheetId="30" r:id="rId12"/>
    <sheet name="SC 8" sheetId="31" r:id="rId13"/>
    <sheet name="SC 9" sheetId="37" r:id="rId14"/>
    <sheet name="SC 10" sheetId="38" r:id="rId15"/>
    <sheet name="Biomass Tonnage Report" sheetId="16" r:id="rId16"/>
    <sheet name="Biomass Fuel Certificate - F" sheetId="19" r:id="rId17"/>
    <sheet name="Biomass Fuel Certificate - NF" sheetId="32" r:id="rId18"/>
    <sheet name="NRCS Soil Survey Data" sheetId="34" r:id="rId19"/>
  </sheets>
  <definedNames>
    <definedName name="_xlnm._FilterDatabase" localSheetId="14" hidden="1">'SC 10'!$E$6:$F$12</definedName>
    <definedName name="_xlnm._FilterDatabase" localSheetId="6" hidden="1">'SC 2'!$E$6:$F$12</definedName>
    <definedName name="_xlnm._FilterDatabase" localSheetId="7" hidden="1">'SC 3'!$E$6:$F$12</definedName>
    <definedName name="_xlnm._FilterDatabase" localSheetId="8" hidden="1">'SC 4'!$E$6:$F$12</definedName>
    <definedName name="_xlnm._FilterDatabase" localSheetId="9" hidden="1">'SC 5'!$E$6:$F$12</definedName>
    <definedName name="_xlnm._FilterDatabase" localSheetId="10" hidden="1">'SC 6'!$E$6:$F$12</definedName>
    <definedName name="_xlnm._FilterDatabase" localSheetId="11" hidden="1">'SC 7'!$E$6:$F$12</definedName>
    <definedName name="_xlnm._FilterDatabase" localSheetId="12" hidden="1">'SC 8'!$E$6:$F$12</definedName>
    <definedName name="_xlnm._FilterDatabase" localSheetId="13" hidden="1">'SC 9'!$E$6:$F$12</definedName>
    <definedName name="_xlnm._FilterDatabase" localSheetId="4" hidden="1">'Small Acreage'!$E$6:$F$12</definedName>
    <definedName name="_xlnm._FilterDatabase" localSheetId="5" hidden="1">'Soil Condition (SC) 1'!$E$6:$F$12</definedName>
    <definedName name="_xlnm.Print_Area" localSheetId="16">'Biomass Fuel Certificate - F'!$B$2:$E$56</definedName>
    <definedName name="_xlnm.Print_Area" localSheetId="17">'Biomass Fuel Certificate - NF'!$B$1:$E$56</definedName>
    <definedName name="SoilRestrictionsConcatenates">'NRCS Soil Survey Data'!$B$19:$B$2489</definedName>
    <definedName name="SoilSurveyRestrictions">'NRCS Soil Survey Data'!$D$19:$J$2489</definedName>
    <definedName name="USStates">'Harvest Information'!$H$100:$H$149</definedName>
    <definedName name="Z_69FA38BC_F160_4CAA_BF85_C52CE8C53F2C_.wvu.FilterData" localSheetId="14" hidden="1">'SC 10'!$E$6:$F$12</definedName>
    <definedName name="Z_69FA38BC_F160_4CAA_BF85_C52CE8C53F2C_.wvu.FilterData" localSheetId="6" hidden="1">'SC 2'!$E$6:$F$12</definedName>
    <definedName name="Z_69FA38BC_F160_4CAA_BF85_C52CE8C53F2C_.wvu.FilterData" localSheetId="7" hidden="1">'SC 3'!$E$6:$F$12</definedName>
    <definedName name="Z_69FA38BC_F160_4CAA_BF85_C52CE8C53F2C_.wvu.FilterData" localSheetId="8" hidden="1">'SC 4'!$E$6:$F$12</definedName>
    <definedName name="Z_69FA38BC_F160_4CAA_BF85_C52CE8C53F2C_.wvu.FilterData" localSheetId="9" hidden="1">'SC 5'!$E$6:$F$12</definedName>
    <definedName name="Z_69FA38BC_F160_4CAA_BF85_C52CE8C53F2C_.wvu.FilterData" localSheetId="10" hidden="1">'SC 6'!$E$6:$F$12</definedName>
    <definedName name="Z_69FA38BC_F160_4CAA_BF85_C52CE8C53F2C_.wvu.FilterData" localSheetId="11" hidden="1">'SC 7'!$E$6:$F$12</definedName>
    <definedName name="Z_69FA38BC_F160_4CAA_BF85_C52CE8C53F2C_.wvu.FilterData" localSheetId="12" hidden="1">'SC 8'!$E$6:$F$12</definedName>
    <definedName name="Z_69FA38BC_F160_4CAA_BF85_C52CE8C53F2C_.wvu.FilterData" localSheetId="13" hidden="1">'SC 9'!$E$6:$F$12</definedName>
    <definedName name="Z_69FA38BC_F160_4CAA_BF85_C52CE8C53F2C_.wvu.FilterData" localSheetId="4" hidden="1">'Small Acreage'!$E$6:$F$12</definedName>
    <definedName name="Z_69FA38BC_F160_4CAA_BF85_C52CE8C53F2C_.wvu.FilterData" localSheetId="5" hidden="1">'Soil Condition (SC) 1'!$E$6:$F$12</definedName>
    <definedName name="Z_69FA38BC_F160_4CAA_BF85_C52CE8C53F2C_.wvu.Rows" localSheetId="14" hidden="1">'SC 10'!$14:$14,'SC 10'!#REF!</definedName>
    <definedName name="Z_69FA38BC_F160_4CAA_BF85_C52CE8C53F2C_.wvu.Rows" localSheetId="6" hidden="1">'SC 2'!$14:$14,'SC 2'!#REF!</definedName>
    <definedName name="Z_69FA38BC_F160_4CAA_BF85_C52CE8C53F2C_.wvu.Rows" localSheetId="7" hidden="1">'SC 3'!$14:$14,'SC 3'!#REF!</definedName>
    <definedName name="Z_69FA38BC_F160_4CAA_BF85_C52CE8C53F2C_.wvu.Rows" localSheetId="8" hidden="1">'SC 4'!$14:$14,'SC 4'!#REF!</definedName>
    <definedName name="Z_69FA38BC_F160_4CAA_BF85_C52CE8C53F2C_.wvu.Rows" localSheetId="9" hidden="1">'SC 5'!$14:$14,'SC 5'!#REF!</definedName>
    <definedName name="Z_69FA38BC_F160_4CAA_BF85_C52CE8C53F2C_.wvu.Rows" localSheetId="10" hidden="1">'SC 6'!$14:$14,'SC 6'!#REF!</definedName>
    <definedName name="Z_69FA38BC_F160_4CAA_BF85_C52CE8C53F2C_.wvu.Rows" localSheetId="11" hidden="1">'SC 7'!$14:$14,'SC 7'!#REF!</definedName>
    <definedName name="Z_69FA38BC_F160_4CAA_BF85_C52CE8C53F2C_.wvu.Rows" localSheetId="12" hidden="1">'SC 8'!$14:$14,'SC 8'!#REF!</definedName>
    <definedName name="Z_69FA38BC_F160_4CAA_BF85_C52CE8C53F2C_.wvu.Rows" localSheetId="13" hidden="1">'SC 9'!$14:$14,'SC 9'!#REF!</definedName>
    <definedName name="Z_69FA38BC_F160_4CAA_BF85_C52CE8C53F2C_.wvu.Rows" localSheetId="4" hidden="1">'Small Acreage'!$14:$25,'Small Acreage'!#REF!</definedName>
    <definedName name="Z_69FA38BC_F160_4CAA_BF85_C52CE8C53F2C_.wvu.Rows" localSheetId="5" hidden="1">'Soil Condition (SC) 1'!$14:$14,'Soil Condition (SC) 1'!#REF!</definedName>
  </definedNames>
  <calcPr calcId="125725" concurrentCalc="0"/>
  <customWorkbookViews>
    <customWorkbookView name="Dwayne Breger - Personal View" guid="{69FA38BC-F160-4CAA-BF85-C52CE8C53F2C}" mergeInterval="0" personalView="1" maximized="1" xWindow="1" yWindow="1" windowWidth="1184" windowHeight="738" tabRatio="853" activeSheetId="20"/>
  </customWorkbookViews>
</workbook>
</file>

<file path=xl/calcChain.xml><?xml version="1.0" encoding="utf-8"?>
<calcChain xmlns="http://schemas.openxmlformats.org/spreadsheetml/2006/main">
  <c r="F74" i="23"/>
  <c r="F73"/>
  <c r="G64" i="25"/>
  <c r="G64" i="26"/>
  <c r="G64" i="27"/>
  <c r="G64" i="28"/>
  <c r="G64" i="29"/>
  <c r="G64" i="30"/>
  <c r="G64" i="31"/>
  <c r="G64" i="37"/>
  <c r="G64" i="38"/>
  <c r="G64" i="1"/>
  <c r="G63" i="25"/>
  <c r="G63" i="26"/>
  <c r="G63" i="27"/>
  <c r="G63" i="28"/>
  <c r="G63" i="29"/>
  <c r="G63" i="30"/>
  <c r="G63" i="31"/>
  <c r="G63" i="37"/>
  <c r="G63" i="38"/>
  <c r="G63" i="1"/>
  <c r="E62" i="25"/>
  <c r="E62" i="26"/>
  <c r="E62" i="27"/>
  <c r="E62" i="28"/>
  <c r="E62" i="29"/>
  <c r="E62" i="30"/>
  <c r="E62" i="31"/>
  <c r="E62" i="37"/>
  <c r="E62" i="38"/>
  <c r="E62" i="1"/>
  <c r="E61" i="25"/>
  <c r="E61" i="26"/>
  <c r="E61" i="27"/>
  <c r="E61" i="28"/>
  <c r="E61" i="29"/>
  <c r="E61" i="30"/>
  <c r="E61" i="31"/>
  <c r="E61" i="37"/>
  <c r="E61" i="38"/>
  <c r="E61" i="1"/>
  <c r="E60" i="25"/>
  <c r="E60" i="26"/>
  <c r="E60" i="27"/>
  <c r="E60" i="28"/>
  <c r="E60" i="29"/>
  <c r="E60" i="30"/>
  <c r="E60" i="31"/>
  <c r="E60" i="37"/>
  <c r="E60" i="38"/>
  <c r="E60" i="1"/>
  <c r="F31" i="16"/>
  <c r="L31"/>
  <c r="F30"/>
  <c r="E30"/>
  <c r="E31"/>
  <c r="D31"/>
  <c r="D30"/>
  <c r="C31"/>
  <c r="C30"/>
  <c r="F32"/>
  <c r="L32"/>
  <c r="K32"/>
  <c r="J32"/>
  <c r="I32"/>
  <c r="H32"/>
  <c r="G32"/>
  <c r="E32"/>
  <c r="D32"/>
  <c r="C32"/>
  <c r="G80" i="38"/>
  <c r="E80"/>
  <c r="E79"/>
  <c r="G78"/>
  <c r="G74"/>
  <c r="G60"/>
  <c r="D53"/>
  <c r="E52"/>
  <c r="E51"/>
  <c r="E50"/>
  <c r="E53"/>
  <c r="D46"/>
  <c r="E45"/>
  <c r="E44"/>
  <c r="E43"/>
  <c r="E42"/>
  <c r="E41"/>
  <c r="E40"/>
  <c r="E39"/>
  <c r="E38"/>
  <c r="E37"/>
  <c r="E36"/>
  <c r="E35"/>
  <c r="E34"/>
  <c r="E33"/>
  <c r="E32"/>
  <c r="E31"/>
  <c r="E30"/>
  <c r="E29"/>
  <c r="E28"/>
  <c r="E27"/>
  <c r="E26"/>
  <c r="E25"/>
  <c r="E24"/>
  <c r="E23"/>
  <c r="E22"/>
  <c r="E21"/>
  <c r="E20"/>
  <c r="E46"/>
  <c r="F13"/>
  <c r="F12"/>
  <c r="F11"/>
  <c r="F10"/>
  <c r="F9"/>
  <c r="F8"/>
  <c r="F7"/>
  <c r="F6"/>
  <c r="G80" i="37"/>
  <c r="E80"/>
  <c r="E79"/>
  <c r="G78"/>
  <c r="G74"/>
  <c r="G60"/>
  <c r="D53"/>
  <c r="E52"/>
  <c r="E51"/>
  <c r="E50"/>
  <c r="E53"/>
  <c r="D46"/>
  <c r="E45"/>
  <c r="E44"/>
  <c r="E43"/>
  <c r="E42"/>
  <c r="E41"/>
  <c r="E40"/>
  <c r="E39"/>
  <c r="E38"/>
  <c r="E37"/>
  <c r="E36"/>
  <c r="E35"/>
  <c r="E34"/>
  <c r="E33"/>
  <c r="E32"/>
  <c r="E31"/>
  <c r="E30"/>
  <c r="E29"/>
  <c r="E28"/>
  <c r="E27"/>
  <c r="E26"/>
  <c r="E25"/>
  <c r="E24"/>
  <c r="E23"/>
  <c r="E22"/>
  <c r="E21"/>
  <c r="E20"/>
  <c r="F13"/>
  <c r="F12"/>
  <c r="F11"/>
  <c r="F10"/>
  <c r="F9"/>
  <c r="F8"/>
  <c r="F7"/>
  <c r="F6"/>
  <c r="E46"/>
  <c r="G31" i="16"/>
  <c r="H31"/>
  <c r="I31"/>
  <c r="J31"/>
  <c r="K31"/>
  <c r="G30"/>
  <c r="H30"/>
  <c r="I30"/>
  <c r="J30"/>
  <c r="K30"/>
  <c r="L30"/>
  <c r="E56" i="38"/>
  <c r="E57"/>
  <c r="E64"/>
  <c r="E56" i="37"/>
  <c r="E57"/>
  <c r="E64"/>
  <c r="D8" i="16"/>
  <c r="D10" i="19"/>
  <c r="E63" i="38"/>
  <c r="E78"/>
  <c r="E63" i="37"/>
  <c r="E78"/>
  <c r="E45" i="25"/>
  <c r="E45" i="26"/>
  <c r="E45" i="27"/>
  <c r="E45" i="28"/>
  <c r="E45" i="29"/>
  <c r="E45" i="30"/>
  <c r="E45" i="31"/>
  <c r="E45" i="1"/>
  <c r="E89" i="23"/>
  <c r="C8"/>
  <c r="C7"/>
  <c r="E79" i="25"/>
  <c r="E79" i="26"/>
  <c r="E79" i="27"/>
  <c r="E79" i="28"/>
  <c r="E79" i="29"/>
  <c r="E79" i="30"/>
  <c r="E79" i="31"/>
  <c r="E79" i="1"/>
  <c r="C21" i="19"/>
  <c r="C13" i="16"/>
  <c r="F9" i="25"/>
  <c r="F9" i="26"/>
  <c r="F9" i="27"/>
  <c r="F9" i="28"/>
  <c r="F9" i="29"/>
  <c r="F9" i="30"/>
  <c r="F9" i="31"/>
  <c r="F9" i="1"/>
  <c r="F9" i="23"/>
  <c r="G17"/>
  <c r="G18"/>
  <c r="G19"/>
  <c r="G20"/>
  <c r="G21"/>
  <c r="G22"/>
  <c r="G16"/>
  <c r="F17"/>
  <c r="F18"/>
  <c r="F19"/>
  <c r="F20"/>
  <c r="F21"/>
  <c r="F22"/>
  <c r="F16"/>
  <c r="B1767" i="34"/>
  <c r="B1768"/>
  <c r="B1769"/>
  <c r="B1770"/>
  <c r="B1771"/>
  <c r="B1772"/>
  <c r="B1773"/>
  <c r="B1774"/>
  <c r="B1775"/>
  <c r="B1776"/>
  <c r="B1777"/>
  <c r="B1778"/>
  <c r="B1779"/>
  <c r="B1780"/>
  <c r="B1781"/>
  <c r="B1782"/>
  <c r="B1783"/>
  <c r="B1784"/>
  <c r="B1785"/>
  <c r="B1786"/>
  <c r="B1787"/>
  <c r="B1788"/>
  <c r="B1789"/>
  <c r="B1790"/>
  <c r="B1791"/>
  <c r="B1792"/>
  <c r="B1793"/>
  <c r="B1794"/>
  <c r="B1795"/>
  <c r="B1796"/>
  <c r="B1797"/>
  <c r="B1798"/>
  <c r="B1799"/>
  <c r="B1800"/>
  <c r="B1801"/>
  <c r="B1802"/>
  <c r="B1803"/>
  <c r="B1804"/>
  <c r="B1805"/>
  <c r="B1806"/>
  <c r="B1807"/>
  <c r="B1808"/>
  <c r="B1809"/>
  <c r="B1810"/>
  <c r="B1811"/>
  <c r="B1812"/>
  <c r="B1813"/>
  <c r="B1814"/>
  <c r="B1815"/>
  <c r="B1816"/>
  <c r="B1817"/>
  <c r="B1818"/>
  <c r="B1819"/>
  <c r="B1820"/>
  <c r="B1821"/>
  <c r="B1822"/>
  <c r="B1823"/>
  <c r="B1824"/>
  <c r="B1825"/>
  <c r="B1826"/>
  <c r="B1827"/>
  <c r="B1828"/>
  <c r="B1829"/>
  <c r="B1830"/>
  <c r="B1831"/>
  <c r="B1832"/>
  <c r="B1833"/>
  <c r="B1834"/>
  <c r="B1835"/>
  <c r="B1836"/>
  <c r="B1837"/>
  <c r="B1838"/>
  <c r="B1839"/>
  <c r="B1840"/>
  <c r="B1841"/>
  <c r="B1842"/>
  <c r="B1843"/>
  <c r="B1844"/>
  <c r="B1845"/>
  <c r="B1846"/>
  <c r="B1847"/>
  <c r="B1848"/>
  <c r="B1849"/>
  <c r="B1850"/>
  <c r="B1851"/>
  <c r="B1852"/>
  <c r="B1853"/>
  <c r="B1854"/>
  <c r="B1855"/>
  <c r="B1856"/>
  <c r="B1857"/>
  <c r="B1858"/>
  <c r="B1859"/>
  <c r="B1860"/>
  <c r="B1861"/>
  <c r="B1862"/>
  <c r="B1863"/>
  <c r="B1864"/>
  <c r="B1865"/>
  <c r="B1866"/>
  <c r="B1867"/>
  <c r="B1868"/>
  <c r="B1869"/>
  <c r="B1870"/>
  <c r="B1871"/>
  <c r="B1872"/>
  <c r="B1873"/>
  <c r="B1874"/>
  <c r="B1875"/>
  <c r="B1876"/>
  <c r="B1877"/>
  <c r="B1878"/>
  <c r="B1879"/>
  <c r="B1880"/>
  <c r="B1881"/>
  <c r="B1882"/>
  <c r="B1883"/>
  <c r="B1884"/>
  <c r="B1885"/>
  <c r="B1886"/>
  <c r="B1887"/>
  <c r="B1888"/>
  <c r="B1889"/>
  <c r="B1890"/>
  <c r="B1891"/>
  <c r="B1892"/>
  <c r="B1893"/>
  <c r="B1894"/>
  <c r="B1895"/>
  <c r="B1896"/>
  <c r="B1897"/>
  <c r="B1898"/>
  <c r="B1899"/>
  <c r="B1900"/>
  <c r="B1901"/>
  <c r="B1902"/>
  <c r="B1903"/>
  <c r="B1904"/>
  <c r="B1905"/>
  <c r="B1906"/>
  <c r="B1907"/>
  <c r="B1908"/>
  <c r="B1909"/>
  <c r="B1910"/>
  <c r="B1911"/>
  <c r="B1912"/>
  <c r="B1913"/>
  <c r="B1914"/>
  <c r="B1915"/>
  <c r="B1916"/>
  <c r="B1917"/>
  <c r="B1918"/>
  <c r="B1919"/>
  <c r="B1920"/>
  <c r="B1921"/>
  <c r="B1922"/>
  <c r="B1923"/>
  <c r="B1924"/>
  <c r="B1925"/>
  <c r="B1926"/>
  <c r="B1927"/>
  <c r="B1928"/>
  <c r="B1929"/>
  <c r="B1930"/>
  <c r="B1931"/>
  <c r="B1932"/>
  <c r="B1933"/>
  <c r="B1934"/>
  <c r="B1935"/>
  <c r="B1936"/>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978"/>
  <c r="B1979"/>
  <c r="B1980"/>
  <c r="B1981"/>
  <c r="B1982"/>
  <c r="B1983"/>
  <c r="B1984"/>
  <c r="B1985"/>
  <c r="B1986"/>
  <c r="B1987"/>
  <c r="B1988"/>
  <c r="B1989"/>
  <c r="B1990"/>
  <c r="B1991"/>
  <c r="B1992"/>
  <c r="B1993"/>
  <c r="B1994"/>
  <c r="B1995"/>
  <c r="B1996"/>
  <c r="B1997"/>
  <c r="B1998"/>
  <c r="B1999"/>
  <c r="B2000"/>
  <c r="B2001"/>
  <c r="B2002"/>
  <c r="B2003"/>
  <c r="B2004"/>
  <c r="B2005"/>
  <c r="B2006"/>
  <c r="B2007"/>
  <c r="B2008"/>
  <c r="B2009"/>
  <c r="B2010"/>
  <c r="B2011"/>
  <c r="B2012"/>
  <c r="B2013"/>
  <c r="B2014"/>
  <c r="B2015"/>
  <c r="B2016"/>
  <c r="B2017"/>
  <c r="B2018"/>
  <c r="B2019"/>
  <c r="B2020"/>
  <c r="B2021"/>
  <c r="B2022"/>
  <c r="B2023"/>
  <c r="B2024"/>
  <c r="B2025"/>
  <c r="B2026"/>
  <c r="B2027"/>
  <c r="B2028"/>
  <c r="B2029"/>
  <c r="B2030"/>
  <c r="B2031"/>
  <c r="B2032"/>
  <c r="B2033"/>
  <c r="B2034"/>
  <c r="B2035"/>
  <c r="B2036"/>
  <c r="B2037"/>
  <c r="B2038"/>
  <c r="B2039"/>
  <c r="B2040"/>
  <c r="B2041"/>
  <c r="B2042"/>
  <c r="B2043"/>
  <c r="B2044"/>
  <c r="B2045"/>
  <c r="B2046"/>
  <c r="B2047"/>
  <c r="B2048"/>
  <c r="B2049"/>
  <c r="B2050"/>
  <c r="B2051"/>
  <c r="B2052"/>
  <c r="B2053"/>
  <c r="B2054"/>
  <c r="B2055"/>
  <c r="B2056"/>
  <c r="B2057"/>
  <c r="B2058"/>
  <c r="B2059"/>
  <c r="B2060"/>
  <c r="B2061"/>
  <c r="B2062"/>
  <c r="B2063"/>
  <c r="B2064"/>
  <c r="B2065"/>
  <c r="B2066"/>
  <c r="B2067"/>
  <c r="B2068"/>
  <c r="B2069"/>
  <c r="B2070"/>
  <c r="B2071"/>
  <c r="B2072"/>
  <c r="B2073"/>
  <c r="B2074"/>
  <c r="B2075"/>
  <c r="B2076"/>
  <c r="B2077"/>
  <c r="B2078"/>
  <c r="B2079"/>
  <c r="B2080"/>
  <c r="B2081"/>
  <c r="B2082"/>
  <c r="B2083"/>
  <c r="B2084"/>
  <c r="B2085"/>
  <c r="B2086"/>
  <c r="B2087"/>
  <c r="B2088"/>
  <c r="B2089"/>
  <c r="B2090"/>
  <c r="B2091"/>
  <c r="B2092"/>
  <c r="B2093"/>
  <c r="B2094"/>
  <c r="B2095"/>
  <c r="B2096"/>
  <c r="B2097"/>
  <c r="B2098"/>
  <c r="B2099"/>
  <c r="B2100"/>
  <c r="B2101"/>
  <c r="B2102"/>
  <c r="B2103"/>
  <c r="B2104"/>
  <c r="B2105"/>
  <c r="B2106"/>
  <c r="B2107"/>
  <c r="B2108"/>
  <c r="B2109"/>
  <c r="B2110"/>
  <c r="B2111"/>
  <c r="B2112"/>
  <c r="B2113"/>
  <c r="B2114"/>
  <c r="B2115"/>
  <c r="B2116"/>
  <c r="B2117"/>
  <c r="B2118"/>
  <c r="B2119"/>
  <c r="B2120"/>
  <c r="B2121"/>
  <c r="B2122"/>
  <c r="B2123"/>
  <c r="B2124"/>
  <c r="B2125"/>
  <c r="B2126"/>
  <c r="B2127"/>
  <c r="B2128"/>
  <c r="B2129"/>
  <c r="B2130"/>
  <c r="B2131"/>
  <c r="B2132"/>
  <c r="B2133"/>
  <c r="B2134"/>
  <c r="B2135"/>
  <c r="B2136"/>
  <c r="B2137"/>
  <c r="B2138"/>
  <c r="B2139"/>
  <c r="B2140"/>
  <c r="B2141"/>
  <c r="B2142"/>
  <c r="B2143"/>
  <c r="B2144"/>
  <c r="B2145"/>
  <c r="B2146"/>
  <c r="B2147"/>
  <c r="B2148"/>
  <c r="B2149"/>
  <c r="B2150"/>
  <c r="B2151"/>
  <c r="B2152"/>
  <c r="B2153"/>
  <c r="B2154"/>
  <c r="B2155"/>
  <c r="B2156"/>
  <c r="B2157"/>
  <c r="B2158"/>
  <c r="B2159"/>
  <c r="B2160"/>
  <c r="B2161"/>
  <c r="B2162"/>
  <c r="B2163"/>
  <c r="B2164"/>
  <c r="B2165"/>
  <c r="B2166"/>
  <c r="B2167"/>
  <c r="B2168"/>
  <c r="B2169"/>
  <c r="B2170"/>
  <c r="B2171"/>
  <c r="B2172"/>
  <c r="B2173"/>
  <c r="B2174"/>
  <c r="B2175"/>
  <c r="B2176"/>
  <c r="B2177"/>
  <c r="B2178"/>
  <c r="B2179"/>
  <c r="B2180"/>
  <c r="B2181"/>
  <c r="B2182"/>
  <c r="B2183"/>
  <c r="B2184"/>
  <c r="B2185"/>
  <c r="B2186"/>
  <c r="B2187"/>
  <c r="B2188"/>
  <c r="B2189"/>
  <c r="B2190"/>
  <c r="B2191"/>
  <c r="B2192"/>
  <c r="B2193"/>
  <c r="B2194"/>
  <c r="B2195"/>
  <c r="B2196"/>
  <c r="B2197"/>
  <c r="B2198"/>
  <c r="B2199"/>
  <c r="B2200"/>
  <c r="B2201"/>
  <c r="B2202"/>
  <c r="B2203"/>
  <c r="B2204"/>
  <c r="B2205"/>
  <c r="B2206"/>
  <c r="B2207"/>
  <c r="B2208"/>
  <c r="B2209"/>
  <c r="B2210"/>
  <c r="B2211"/>
  <c r="B2212"/>
  <c r="B2213"/>
  <c r="B2214"/>
  <c r="B2215"/>
  <c r="B2216"/>
  <c r="B2217"/>
  <c r="B2218"/>
  <c r="B2219"/>
  <c r="B2220"/>
  <c r="B2221"/>
  <c r="B2222"/>
  <c r="B2223"/>
  <c r="B2224"/>
  <c r="B2225"/>
  <c r="B2226"/>
  <c r="B2227"/>
  <c r="B2228"/>
  <c r="B2229"/>
  <c r="B2230"/>
  <c r="B2231"/>
  <c r="B2232"/>
  <c r="B2233"/>
  <c r="B2234"/>
  <c r="B2235"/>
  <c r="B2236"/>
  <c r="B2237"/>
  <c r="B2238"/>
  <c r="B2239"/>
  <c r="B2240"/>
  <c r="B2241"/>
  <c r="B2242"/>
  <c r="B2243"/>
  <c r="B2244"/>
  <c r="B2245"/>
  <c r="B2246"/>
  <c r="B2247"/>
  <c r="B2248"/>
  <c r="B2249"/>
  <c r="B2250"/>
  <c r="B2251"/>
  <c r="B2252"/>
  <c r="B2253"/>
  <c r="B2254"/>
  <c r="B2255"/>
  <c r="B2256"/>
  <c r="B2257"/>
  <c r="B2258"/>
  <c r="B2259"/>
  <c r="B2260"/>
  <c r="B2261"/>
  <c r="B2262"/>
  <c r="B2263"/>
  <c r="B2264"/>
  <c r="B2265"/>
  <c r="B2266"/>
  <c r="B2267"/>
  <c r="B2268"/>
  <c r="B2269"/>
  <c r="B2270"/>
  <c r="B2271"/>
  <c r="B2272"/>
  <c r="B2273"/>
  <c r="B2274"/>
  <c r="B2275"/>
  <c r="B2276"/>
  <c r="B2277"/>
  <c r="B2278"/>
  <c r="B2279"/>
  <c r="B2280"/>
  <c r="B2281"/>
  <c r="B2282"/>
  <c r="B2283"/>
  <c r="B2284"/>
  <c r="B2285"/>
  <c r="B2286"/>
  <c r="B2287"/>
  <c r="B2288"/>
  <c r="B2289"/>
  <c r="B2290"/>
  <c r="B2291"/>
  <c r="B2292"/>
  <c r="B2293"/>
  <c r="B2294"/>
  <c r="B2295"/>
  <c r="B2296"/>
  <c r="B2297"/>
  <c r="B2298"/>
  <c r="B2299"/>
  <c r="B2300"/>
  <c r="B2301"/>
  <c r="B2302"/>
  <c r="B2303"/>
  <c r="B2304"/>
  <c r="B2305"/>
  <c r="B2306"/>
  <c r="B2307"/>
  <c r="B2308"/>
  <c r="B2309"/>
  <c r="B2310"/>
  <c r="B2311"/>
  <c r="B2312"/>
  <c r="B2313"/>
  <c r="B2314"/>
  <c r="B2315"/>
  <c r="B2316"/>
  <c r="B2317"/>
  <c r="B2318"/>
  <c r="B2319"/>
  <c r="B2320"/>
  <c r="B2321"/>
  <c r="B2322"/>
  <c r="B2323"/>
  <c r="B2324"/>
  <c r="B2325"/>
  <c r="B2326"/>
  <c r="B2327"/>
  <c r="B2328"/>
  <c r="B2329"/>
  <c r="B2330"/>
  <c r="B2331"/>
  <c r="B2332"/>
  <c r="B2333"/>
  <c r="B2334"/>
  <c r="B2335"/>
  <c r="B2336"/>
  <c r="B2337"/>
  <c r="B2338"/>
  <c r="B2339"/>
  <c r="B2340"/>
  <c r="B2341"/>
  <c r="B2342"/>
  <c r="B2343"/>
  <c r="B2344"/>
  <c r="B2345"/>
  <c r="B2346"/>
  <c r="B2347"/>
  <c r="B2348"/>
  <c r="B2349"/>
  <c r="B2350"/>
  <c r="B2351"/>
  <c r="B2352"/>
  <c r="B2353"/>
  <c r="B2354"/>
  <c r="B2355"/>
  <c r="B2356"/>
  <c r="B2357"/>
  <c r="B2358"/>
  <c r="B2359"/>
  <c r="B2360"/>
  <c r="B2361"/>
  <c r="B2362"/>
  <c r="B2363"/>
  <c r="B2364"/>
  <c r="B2365"/>
  <c r="B2366"/>
  <c r="B2367"/>
  <c r="B2368"/>
  <c r="B2369"/>
  <c r="B2370"/>
  <c r="B2371"/>
  <c r="B2372"/>
  <c r="B2373"/>
  <c r="B2374"/>
  <c r="B2375"/>
  <c r="B2376"/>
  <c r="B2377"/>
  <c r="B2378"/>
  <c r="B2379"/>
  <c r="B2380"/>
  <c r="B2381"/>
  <c r="B2382"/>
  <c r="B2383"/>
  <c r="B2384"/>
  <c r="B2385"/>
  <c r="B2386"/>
  <c r="B2387"/>
  <c r="B2388"/>
  <c r="B2389"/>
  <c r="B2390"/>
  <c r="B2391"/>
  <c r="B2392"/>
  <c r="B2393"/>
  <c r="B2394"/>
  <c r="B2395"/>
  <c r="B2396"/>
  <c r="B2397"/>
  <c r="B2398"/>
  <c r="B2399"/>
  <c r="B2400"/>
  <c r="B2401"/>
  <c r="B2402"/>
  <c r="B2403"/>
  <c r="B2404"/>
  <c r="B2405"/>
  <c r="B2406"/>
  <c r="B2407"/>
  <c r="B2408"/>
  <c r="B2409"/>
  <c r="B2410"/>
  <c r="B2411"/>
  <c r="B2412"/>
  <c r="B2413"/>
  <c r="B2414"/>
  <c r="B2415"/>
  <c r="B2416"/>
  <c r="B2417"/>
  <c r="B2418"/>
  <c r="B2419"/>
  <c r="B2420"/>
  <c r="B2421"/>
  <c r="B2422"/>
  <c r="B2423"/>
  <c r="B2424"/>
  <c r="B2425"/>
  <c r="B2426"/>
  <c r="B2427"/>
  <c r="B2428"/>
  <c r="B2429"/>
  <c r="B2430"/>
  <c r="B2431"/>
  <c r="B2432"/>
  <c r="B2433"/>
  <c r="B2434"/>
  <c r="B2435"/>
  <c r="B2436"/>
  <c r="B2437"/>
  <c r="B2438"/>
  <c r="B2439"/>
  <c r="B2440"/>
  <c r="B2441"/>
  <c r="B2442"/>
  <c r="B2443"/>
  <c r="B2444"/>
  <c r="B2445"/>
  <c r="B2446"/>
  <c r="B2447"/>
  <c r="B2448"/>
  <c r="B2449"/>
  <c r="B2450"/>
  <c r="B2451"/>
  <c r="B2452"/>
  <c r="B2453"/>
  <c r="B2454"/>
  <c r="B2455"/>
  <c r="B2456"/>
  <c r="B2457"/>
  <c r="B2458"/>
  <c r="B2459"/>
  <c r="B2460"/>
  <c r="B2461"/>
  <c r="B2462"/>
  <c r="B2463"/>
  <c r="B2464"/>
  <c r="B2465"/>
  <c r="B2466"/>
  <c r="B2467"/>
  <c r="B2468"/>
  <c r="B2469"/>
  <c r="B2470"/>
  <c r="B2471"/>
  <c r="B2472"/>
  <c r="B2473"/>
  <c r="B2474"/>
  <c r="B2475"/>
  <c r="B2476"/>
  <c r="B2477"/>
  <c r="B2478"/>
  <c r="B2479"/>
  <c r="B2480"/>
  <c r="B2481"/>
  <c r="B2482"/>
  <c r="B2483"/>
  <c r="B2484"/>
  <c r="B2485"/>
  <c r="B2486"/>
  <c r="B2487"/>
  <c r="B2488"/>
  <c r="B2489"/>
  <c r="B529"/>
  <c r="B530"/>
  <c r="B531"/>
  <c r="B532"/>
  <c r="B533"/>
  <c r="B534"/>
  <c r="B535"/>
  <c r="B536"/>
  <c r="B537"/>
  <c r="B538"/>
  <c r="B539"/>
  <c r="B540"/>
  <c r="B541"/>
  <c r="B542"/>
  <c r="B543"/>
  <c r="B544"/>
  <c r="B545"/>
  <c r="B546"/>
  <c r="B547"/>
  <c r="B548"/>
  <c r="B549"/>
  <c r="B550"/>
  <c r="B551"/>
  <c r="B552"/>
  <c r="B553"/>
  <c r="B554"/>
  <c r="B555"/>
  <c r="B556"/>
  <c r="B557"/>
  <c r="B558"/>
  <c r="B559"/>
  <c r="B560"/>
  <c r="B561"/>
  <c r="B562"/>
  <c r="B563"/>
  <c r="B564"/>
  <c r="B565"/>
  <c r="B566"/>
  <c r="B567"/>
  <c r="B568"/>
  <c r="B569"/>
  <c r="B570"/>
  <c r="B571"/>
  <c r="B572"/>
  <c r="B573"/>
  <c r="B574"/>
  <c r="B575"/>
  <c r="B576"/>
  <c r="B577"/>
  <c r="B578"/>
  <c r="B579"/>
  <c r="B580"/>
  <c r="B581"/>
  <c r="B582"/>
  <c r="B583"/>
  <c r="B584"/>
  <c r="B585"/>
  <c r="B586"/>
  <c r="B587"/>
  <c r="B588"/>
  <c r="B589"/>
  <c r="B590"/>
  <c r="B591"/>
  <c r="B592"/>
  <c r="B593"/>
  <c r="B594"/>
  <c r="B595"/>
  <c r="B596"/>
  <c r="B597"/>
  <c r="B598"/>
  <c r="B599"/>
  <c r="B600"/>
  <c r="B601"/>
  <c r="B602"/>
  <c r="B603"/>
  <c r="B604"/>
  <c r="B605"/>
  <c r="B606"/>
  <c r="B607"/>
  <c r="B608"/>
  <c r="B609"/>
  <c r="B610"/>
  <c r="B611"/>
  <c r="B612"/>
  <c r="B613"/>
  <c r="B614"/>
  <c r="B615"/>
  <c r="B616"/>
  <c r="B617"/>
  <c r="B618"/>
  <c r="B619"/>
  <c r="B620"/>
  <c r="B621"/>
  <c r="B622"/>
  <c r="B623"/>
  <c r="B624"/>
  <c r="B625"/>
  <c r="B626"/>
  <c r="B627"/>
  <c r="B628"/>
  <c r="B629"/>
  <c r="B630"/>
  <c r="B631"/>
  <c r="B632"/>
  <c r="B633"/>
  <c r="B634"/>
  <c r="B635"/>
  <c r="B636"/>
  <c r="B637"/>
  <c r="B638"/>
  <c r="B639"/>
  <c r="B640"/>
  <c r="B641"/>
  <c r="B642"/>
  <c r="B643"/>
  <c r="B644"/>
  <c r="B645"/>
  <c r="B646"/>
  <c r="B647"/>
  <c r="B648"/>
  <c r="B649"/>
  <c r="B650"/>
  <c r="B651"/>
  <c r="B652"/>
  <c r="B653"/>
  <c r="B654"/>
  <c r="B655"/>
  <c r="B656"/>
  <c r="B657"/>
  <c r="B658"/>
  <c r="B659"/>
  <c r="B660"/>
  <c r="B661"/>
  <c r="B662"/>
  <c r="B663"/>
  <c r="B664"/>
  <c r="B665"/>
  <c r="B666"/>
  <c r="B667"/>
  <c r="B668"/>
  <c r="B669"/>
  <c r="B670"/>
  <c r="B671"/>
  <c r="B672"/>
  <c r="B673"/>
  <c r="B674"/>
  <c r="B675"/>
  <c r="B676"/>
  <c r="B677"/>
  <c r="B678"/>
  <c r="B679"/>
  <c r="B680"/>
  <c r="B681"/>
  <c r="B682"/>
  <c r="B683"/>
  <c r="B684"/>
  <c r="B685"/>
  <c r="B686"/>
  <c r="B687"/>
  <c r="B688"/>
  <c r="B689"/>
  <c r="B690"/>
  <c r="B691"/>
  <c r="B692"/>
  <c r="B693"/>
  <c r="B694"/>
  <c r="B695"/>
  <c r="B696"/>
  <c r="B697"/>
  <c r="B698"/>
  <c r="B699"/>
  <c r="B700"/>
  <c r="B701"/>
  <c r="B702"/>
  <c r="B703"/>
  <c r="B704"/>
  <c r="B705"/>
  <c r="B706"/>
  <c r="B707"/>
  <c r="B708"/>
  <c r="B709"/>
  <c r="B710"/>
  <c r="B711"/>
  <c r="B712"/>
  <c r="B713"/>
  <c r="B714"/>
  <c r="B715"/>
  <c r="B716"/>
  <c r="B717"/>
  <c r="B718"/>
  <c r="B719"/>
  <c r="B720"/>
  <c r="B721"/>
  <c r="B722"/>
  <c r="B723"/>
  <c r="B724"/>
  <c r="B725"/>
  <c r="B726"/>
  <c r="B727"/>
  <c r="B728"/>
  <c r="B729"/>
  <c r="B730"/>
  <c r="B731"/>
  <c r="B732"/>
  <c r="B733"/>
  <c r="B734"/>
  <c r="B735"/>
  <c r="B736"/>
  <c r="B737"/>
  <c r="B738"/>
  <c r="B739"/>
  <c r="B740"/>
  <c r="B741"/>
  <c r="B742"/>
  <c r="B743"/>
  <c r="B744"/>
  <c r="B745"/>
  <c r="B746"/>
  <c r="B747"/>
  <c r="B748"/>
  <c r="B749"/>
  <c r="B750"/>
  <c r="B751"/>
  <c r="B752"/>
  <c r="B753"/>
  <c r="B754"/>
  <c r="B755"/>
  <c r="B756"/>
  <c r="B757"/>
  <c r="B758"/>
  <c r="B759"/>
  <c r="B760"/>
  <c r="B761"/>
  <c r="B762"/>
  <c r="B763"/>
  <c r="B764"/>
  <c r="B765"/>
  <c r="B766"/>
  <c r="B767"/>
  <c r="B768"/>
  <c r="B769"/>
  <c r="B770"/>
  <c r="B771"/>
  <c r="B772"/>
  <c r="B773"/>
  <c r="B774"/>
  <c r="B775"/>
  <c r="B776"/>
  <c r="B777"/>
  <c r="B778"/>
  <c r="B779"/>
  <c r="B780"/>
  <c r="B781"/>
  <c r="B782"/>
  <c r="B783"/>
  <c r="B784"/>
  <c r="B785"/>
  <c r="B786"/>
  <c r="B787"/>
  <c r="B788"/>
  <c r="B789"/>
  <c r="B790"/>
  <c r="B791"/>
  <c r="B792"/>
  <c r="B793"/>
  <c r="B794"/>
  <c r="B795"/>
  <c r="B796"/>
  <c r="B797"/>
  <c r="B798"/>
  <c r="B799"/>
  <c r="B800"/>
  <c r="B801"/>
  <c r="B802"/>
  <c r="B803"/>
  <c r="B804"/>
  <c r="B805"/>
  <c r="B806"/>
  <c r="B807"/>
  <c r="B808"/>
  <c r="B809"/>
  <c r="B810"/>
  <c r="B811"/>
  <c r="B812"/>
  <c r="B813"/>
  <c r="B814"/>
  <c r="B815"/>
  <c r="B816"/>
  <c r="B817"/>
  <c r="B818"/>
  <c r="B819"/>
  <c r="B820"/>
  <c r="B821"/>
  <c r="B822"/>
  <c r="B823"/>
  <c r="B824"/>
  <c r="B825"/>
  <c r="B826"/>
  <c r="B827"/>
  <c r="B828"/>
  <c r="B829"/>
  <c r="B830"/>
  <c r="B831"/>
  <c r="B832"/>
  <c r="B833"/>
  <c r="B834"/>
  <c r="B835"/>
  <c r="B836"/>
  <c r="B837"/>
  <c r="B838"/>
  <c r="B839"/>
  <c r="B840"/>
  <c r="B841"/>
  <c r="B842"/>
  <c r="B843"/>
  <c r="B844"/>
  <c r="B845"/>
  <c r="B846"/>
  <c r="B847"/>
  <c r="B848"/>
  <c r="B849"/>
  <c r="B850"/>
  <c r="B851"/>
  <c r="B852"/>
  <c r="B853"/>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91"/>
  <c r="B892"/>
  <c r="B893"/>
  <c r="B894"/>
  <c r="B895"/>
  <c r="B896"/>
  <c r="B897"/>
  <c r="B898"/>
  <c r="B899"/>
  <c r="B900"/>
  <c r="B901"/>
  <c r="B902"/>
  <c r="B903"/>
  <c r="B904"/>
  <c r="B905"/>
  <c r="B906"/>
  <c r="B907"/>
  <c r="B908"/>
  <c r="B909"/>
  <c r="B910"/>
  <c r="B911"/>
  <c r="B912"/>
  <c r="B913"/>
  <c r="B914"/>
  <c r="B915"/>
  <c r="B916"/>
  <c r="B917"/>
  <c r="B918"/>
  <c r="B919"/>
  <c r="B920"/>
  <c r="B921"/>
  <c r="B922"/>
  <c r="B923"/>
  <c r="B924"/>
  <c r="B925"/>
  <c r="B926"/>
  <c r="B927"/>
  <c r="B928"/>
  <c r="B929"/>
  <c r="B930"/>
  <c r="B931"/>
  <c r="B932"/>
  <c r="B933"/>
  <c r="B934"/>
  <c r="B935"/>
  <c r="B936"/>
  <c r="B937"/>
  <c r="B938"/>
  <c r="B939"/>
  <c r="B940"/>
  <c r="B941"/>
  <c r="B942"/>
  <c r="B943"/>
  <c r="B944"/>
  <c r="B945"/>
  <c r="B946"/>
  <c r="B947"/>
  <c r="B948"/>
  <c r="B949"/>
  <c r="B950"/>
  <c r="B951"/>
  <c r="B952"/>
  <c r="B953"/>
  <c r="B954"/>
  <c r="B955"/>
  <c r="B956"/>
  <c r="B957"/>
  <c r="B958"/>
  <c r="B959"/>
  <c r="B960"/>
  <c r="B961"/>
  <c r="B962"/>
  <c r="B963"/>
  <c r="B964"/>
  <c r="B965"/>
  <c r="B966"/>
  <c r="B967"/>
  <c r="B968"/>
  <c r="B969"/>
  <c r="B970"/>
  <c r="B971"/>
  <c r="B972"/>
  <c r="B973"/>
  <c r="B974"/>
  <c r="B975"/>
  <c r="B976"/>
  <c r="B977"/>
  <c r="B978"/>
  <c r="B979"/>
  <c r="B980"/>
  <c r="B981"/>
  <c r="B982"/>
  <c r="B983"/>
  <c r="B984"/>
  <c r="B985"/>
  <c r="B986"/>
  <c r="B987"/>
  <c r="B988"/>
  <c r="B989"/>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35"/>
  <c r="B1136"/>
  <c r="B1137"/>
  <c r="B1138"/>
  <c r="B1139"/>
  <c r="B1140"/>
  <c r="B1141"/>
  <c r="B1142"/>
  <c r="B1143"/>
  <c r="B1144"/>
  <c r="B1145"/>
  <c r="B1146"/>
  <c r="B1147"/>
  <c r="B1148"/>
  <c r="B1149"/>
  <c r="B1150"/>
  <c r="B1151"/>
  <c r="B1152"/>
  <c r="B1153"/>
  <c r="B1154"/>
  <c r="B1155"/>
  <c r="B1156"/>
  <c r="B1157"/>
  <c r="B1158"/>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45"/>
  <c r="B1346"/>
  <c r="B1347"/>
  <c r="B1348"/>
  <c r="B1349"/>
  <c r="B1350"/>
  <c r="B1351"/>
  <c r="B1352"/>
  <c r="B1353"/>
  <c r="B1354"/>
  <c r="B1355"/>
  <c r="B1356"/>
  <c r="B1357"/>
  <c r="B1358"/>
  <c r="B1359"/>
  <c r="B1360"/>
  <c r="B1361"/>
  <c r="B1362"/>
  <c r="B1363"/>
  <c r="B1364"/>
  <c r="B1365"/>
  <c r="B1366"/>
  <c r="B1367"/>
  <c r="B1368"/>
  <c r="B1369"/>
  <c r="B1370"/>
  <c r="B1371"/>
  <c r="B1372"/>
  <c r="B1373"/>
  <c r="B1374"/>
  <c r="B1375"/>
  <c r="B1376"/>
  <c r="B1377"/>
  <c r="B1378"/>
  <c r="B1379"/>
  <c r="B1380"/>
  <c r="B1381"/>
  <c r="B1382"/>
  <c r="B1383"/>
  <c r="B1384"/>
  <c r="B1385"/>
  <c r="B1386"/>
  <c r="B1387"/>
  <c r="B1388"/>
  <c r="B1389"/>
  <c r="B1390"/>
  <c r="B1391"/>
  <c r="B1392"/>
  <c r="B1393"/>
  <c r="B1394"/>
  <c r="B1395"/>
  <c r="B1396"/>
  <c r="B1397"/>
  <c r="B1398"/>
  <c r="B1399"/>
  <c r="B1400"/>
  <c r="B1401"/>
  <c r="B1402"/>
  <c r="B1403"/>
  <c r="B1404"/>
  <c r="B1405"/>
  <c r="B1406"/>
  <c r="B1407"/>
  <c r="B1408"/>
  <c r="B1409"/>
  <c r="B1410"/>
  <c r="B1411"/>
  <c r="B1412"/>
  <c r="B1413"/>
  <c r="B1414"/>
  <c r="B1415"/>
  <c r="B1416"/>
  <c r="B1417"/>
  <c r="B1418"/>
  <c r="B1419"/>
  <c r="B1420"/>
  <c r="B1421"/>
  <c r="B1422"/>
  <c r="B1423"/>
  <c r="B1424"/>
  <c r="B1425"/>
  <c r="B1426"/>
  <c r="B1427"/>
  <c r="B1428"/>
  <c r="B1429"/>
  <c r="B1430"/>
  <c r="B1431"/>
  <c r="B1432"/>
  <c r="B1433"/>
  <c r="B1434"/>
  <c r="B1435"/>
  <c r="B1436"/>
  <c r="B1437"/>
  <c r="B1438"/>
  <c r="B1439"/>
  <c r="B1440"/>
  <c r="B1441"/>
  <c r="B1442"/>
  <c r="B1443"/>
  <c r="B1444"/>
  <c r="B1445"/>
  <c r="B1446"/>
  <c r="B1447"/>
  <c r="B1448"/>
  <c r="B1449"/>
  <c r="B1450"/>
  <c r="B1451"/>
  <c r="B1452"/>
  <c r="B1453"/>
  <c r="B1454"/>
  <c r="B1455"/>
  <c r="B1456"/>
  <c r="B1457"/>
  <c r="B1458"/>
  <c r="B1459"/>
  <c r="B1460"/>
  <c r="B1461"/>
  <c r="B1462"/>
  <c r="B1463"/>
  <c r="B1464"/>
  <c r="B1465"/>
  <c r="B1466"/>
  <c r="B1467"/>
  <c r="B1468"/>
  <c r="B1469"/>
  <c r="B1470"/>
  <c r="B1471"/>
  <c r="B1472"/>
  <c r="B1473"/>
  <c r="B1474"/>
  <c r="B1475"/>
  <c r="B1476"/>
  <c r="B1477"/>
  <c r="B1478"/>
  <c r="B1479"/>
  <c r="B1480"/>
  <c r="B1481"/>
  <c r="B1482"/>
  <c r="B1483"/>
  <c r="B1484"/>
  <c r="B1485"/>
  <c r="B1486"/>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B1523"/>
  <c r="B1524"/>
  <c r="B1525"/>
  <c r="B1526"/>
  <c r="B1527"/>
  <c r="B1528"/>
  <c r="B1529"/>
  <c r="B1530"/>
  <c r="B153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63"/>
  <c r="B1564"/>
  <c r="B1565"/>
  <c r="B1566"/>
  <c r="B1567"/>
  <c r="B1568"/>
  <c r="B1569"/>
  <c r="B1570"/>
  <c r="B1571"/>
  <c r="B1572"/>
  <c r="B1573"/>
  <c r="B1574"/>
  <c r="B1575"/>
  <c r="B1576"/>
  <c r="B1577"/>
  <c r="B1578"/>
  <c r="B1579"/>
  <c r="B1580"/>
  <c r="B1581"/>
  <c r="B1582"/>
  <c r="B1583"/>
  <c r="B1584"/>
  <c r="B1585"/>
  <c r="B1586"/>
  <c r="B1587"/>
  <c r="B1588"/>
  <c r="B1589"/>
  <c r="B1590"/>
  <c r="B1591"/>
  <c r="B1592"/>
  <c r="B1593"/>
  <c r="B1594"/>
  <c r="B1595"/>
  <c r="B1596"/>
  <c r="B1597"/>
  <c r="B1598"/>
  <c r="B1599"/>
  <c r="B1600"/>
  <c r="B1601"/>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636"/>
  <c r="B1637"/>
  <c r="B1638"/>
  <c r="B1639"/>
  <c r="B1640"/>
  <c r="B1641"/>
  <c r="B1642"/>
  <c r="B1643"/>
  <c r="B1644"/>
  <c r="B1645"/>
  <c r="B1646"/>
  <c r="B1647"/>
  <c r="B1648"/>
  <c r="B1649"/>
  <c r="B1650"/>
  <c r="B1651"/>
  <c r="B1652"/>
  <c r="B1653"/>
  <c r="B1654"/>
  <c r="B1655"/>
  <c r="B1656"/>
  <c r="B1657"/>
  <c r="B1658"/>
  <c r="B1659"/>
  <c r="B1660"/>
  <c r="B1661"/>
  <c r="B1662"/>
  <c r="B1663"/>
  <c r="B1664"/>
  <c r="B1665"/>
  <c r="B1666"/>
  <c r="B1667"/>
  <c r="B1668"/>
  <c r="B1669"/>
  <c r="B1670"/>
  <c r="B1671"/>
  <c r="B1672"/>
  <c r="B1673"/>
  <c r="B1674"/>
  <c r="B1675"/>
  <c r="B1676"/>
  <c r="B1677"/>
  <c r="B1678"/>
  <c r="B1679"/>
  <c r="B1680"/>
  <c r="B1681"/>
  <c r="B1682"/>
  <c r="B1683"/>
  <c r="B1684"/>
  <c r="B1685"/>
  <c r="B1686"/>
  <c r="B1687"/>
  <c r="B1688"/>
  <c r="B1689"/>
  <c r="B1690"/>
  <c r="B1691"/>
  <c r="B1692"/>
  <c r="B1693"/>
  <c r="B1694"/>
  <c r="B1695"/>
  <c r="B1696"/>
  <c r="B1697"/>
  <c r="B1698"/>
  <c r="B1699"/>
  <c r="B1700"/>
  <c r="B1701"/>
  <c r="B1702"/>
  <c r="B1703"/>
  <c r="B1704"/>
  <c r="B1705"/>
  <c r="B1706"/>
  <c r="B1707"/>
  <c r="B1708"/>
  <c r="B1709"/>
  <c r="B1710"/>
  <c r="B1711"/>
  <c r="B1712"/>
  <c r="B1713"/>
  <c r="B1714"/>
  <c r="B1715"/>
  <c r="B1716"/>
  <c r="B1717"/>
  <c r="B1718"/>
  <c r="B1719"/>
  <c r="B1720"/>
  <c r="B1721"/>
  <c r="B1722"/>
  <c r="B1723"/>
  <c r="B1724"/>
  <c r="B1725"/>
  <c r="B1726"/>
  <c r="B1727"/>
  <c r="B1728"/>
  <c r="B1729"/>
  <c r="B1730"/>
  <c r="B1731"/>
  <c r="B1732"/>
  <c r="B1733"/>
  <c r="B1734"/>
  <c r="B1735"/>
  <c r="B1736"/>
  <c r="B1737"/>
  <c r="B1738"/>
  <c r="B1739"/>
  <c r="B1740"/>
  <c r="B1741"/>
  <c r="B1742"/>
  <c r="B1743"/>
  <c r="B1744"/>
  <c r="B1745"/>
  <c r="B1746"/>
  <c r="B1747"/>
  <c r="B1748"/>
  <c r="B1749"/>
  <c r="B1750"/>
  <c r="B1751"/>
  <c r="B1752"/>
  <c r="B1753"/>
  <c r="B1754"/>
  <c r="B1755"/>
  <c r="B1756"/>
  <c r="B1757"/>
  <c r="B1758"/>
  <c r="B1759"/>
  <c r="B1760"/>
  <c r="B1761"/>
  <c r="B1762"/>
  <c r="B1763"/>
  <c r="B1764"/>
  <c r="B1765"/>
  <c r="B1766"/>
  <c r="G78" i="27"/>
  <c r="G78" i="28"/>
  <c r="G78" i="29"/>
  <c r="G78" i="30"/>
  <c r="G78" i="31"/>
  <c r="E19" i="23"/>
  <c r="E20"/>
  <c r="E21"/>
  <c r="E22"/>
  <c r="E22" i="1"/>
  <c r="E21"/>
  <c r="E20" i="25"/>
  <c r="E20" i="26"/>
  <c r="E20" i="27"/>
  <c r="E20" i="28"/>
  <c r="E20" i="29"/>
  <c r="E20" i="30"/>
  <c r="E20" i="31"/>
  <c r="E20" i="1"/>
  <c r="E90" i="23"/>
  <c r="G80" i="27"/>
  <c r="G80" i="28"/>
  <c r="G80" i="30"/>
  <c r="G80" i="31"/>
  <c r="G74" i="27"/>
  <c r="G74" i="28"/>
  <c r="G74" i="30"/>
  <c r="G74" i="31"/>
  <c r="B28" i="34"/>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20"/>
  <c r="B21"/>
  <c r="B22"/>
  <c r="B23"/>
  <c r="B24"/>
  <c r="B25"/>
  <c r="B26"/>
  <c r="B27"/>
  <c r="B19"/>
  <c r="H18" i="23"/>
  <c r="E18"/>
  <c r="G60" i="1"/>
  <c r="G60" i="30"/>
  <c r="G60" i="28"/>
  <c r="G60" i="26"/>
  <c r="H16" i="23"/>
  <c r="E16"/>
  <c r="H21"/>
  <c r="H19"/>
  <c r="H17"/>
  <c r="E17"/>
  <c r="G60" i="31"/>
  <c r="G60" i="29"/>
  <c r="G60" i="27"/>
  <c r="G60" i="25"/>
  <c r="H22" i="23"/>
  <c r="H20"/>
  <c r="E70"/>
  <c r="E31"/>
  <c r="D16" i="19"/>
  <c r="C22" i="16"/>
  <c r="I22"/>
  <c r="G74" i="29"/>
  <c r="C26" i="19"/>
  <c r="C25"/>
  <c r="C24"/>
  <c r="C23"/>
  <c r="C22"/>
  <c r="C20"/>
  <c r="C19"/>
  <c r="C18"/>
  <c r="K22" i="16"/>
  <c r="L22"/>
  <c r="J22"/>
  <c r="F22"/>
  <c r="G22"/>
  <c r="D22"/>
  <c r="G74" i="25"/>
  <c r="G74" i="1"/>
  <c r="G74" i="26"/>
  <c r="F29" i="16"/>
  <c r="F28"/>
  <c r="F27"/>
  <c r="F26"/>
  <c r="F25"/>
  <c r="F24"/>
  <c r="F23"/>
  <c r="C29"/>
  <c r="C28"/>
  <c r="C27"/>
  <c r="C26"/>
  <c r="C25"/>
  <c r="C24"/>
  <c r="C23"/>
  <c r="D29"/>
  <c r="D28"/>
  <c r="D27"/>
  <c r="D26"/>
  <c r="D25"/>
  <c r="D24"/>
  <c r="D23"/>
  <c r="D53" i="31"/>
  <c r="E52"/>
  <c r="E51"/>
  <c r="E50"/>
  <c r="D46"/>
  <c r="E44"/>
  <c r="E43"/>
  <c r="E42"/>
  <c r="E41"/>
  <c r="E40"/>
  <c r="E39"/>
  <c r="E38"/>
  <c r="E37"/>
  <c r="E36"/>
  <c r="E35"/>
  <c r="E34"/>
  <c r="E33"/>
  <c r="E32"/>
  <c r="E31"/>
  <c r="E30"/>
  <c r="E29"/>
  <c r="E80"/>
  <c r="E28"/>
  <c r="E27"/>
  <c r="E26"/>
  <c r="E25"/>
  <c r="E24"/>
  <c r="E23"/>
  <c r="E22"/>
  <c r="E21"/>
  <c r="E46"/>
  <c r="F13"/>
  <c r="F12"/>
  <c r="F11"/>
  <c r="F10"/>
  <c r="F8"/>
  <c r="F7"/>
  <c r="F6"/>
  <c r="D53" i="30"/>
  <c r="E52"/>
  <c r="E51"/>
  <c r="E50"/>
  <c r="D46"/>
  <c r="E44"/>
  <c r="E43"/>
  <c r="E42"/>
  <c r="E41"/>
  <c r="E40"/>
  <c r="E39"/>
  <c r="E38"/>
  <c r="E37"/>
  <c r="E36"/>
  <c r="E35"/>
  <c r="E34"/>
  <c r="E33"/>
  <c r="E32"/>
  <c r="E31"/>
  <c r="E30"/>
  <c r="E29"/>
  <c r="E80"/>
  <c r="E28"/>
  <c r="E27"/>
  <c r="E26"/>
  <c r="E25"/>
  <c r="E24"/>
  <c r="E23"/>
  <c r="E22"/>
  <c r="E21"/>
  <c r="E46"/>
  <c r="F13"/>
  <c r="F12"/>
  <c r="F11"/>
  <c r="F10"/>
  <c r="F8"/>
  <c r="F7"/>
  <c r="F6"/>
  <c r="I28" i="16"/>
  <c r="D53" i="29"/>
  <c r="E52"/>
  <c r="E51"/>
  <c r="E50"/>
  <c r="D46"/>
  <c r="E44"/>
  <c r="E43"/>
  <c r="E42"/>
  <c r="E41"/>
  <c r="E40"/>
  <c r="E39"/>
  <c r="E38"/>
  <c r="E37"/>
  <c r="E36"/>
  <c r="E35"/>
  <c r="E34"/>
  <c r="E33"/>
  <c r="E32"/>
  <c r="E31"/>
  <c r="E30"/>
  <c r="E29"/>
  <c r="E80"/>
  <c r="E28"/>
  <c r="E27"/>
  <c r="E26"/>
  <c r="E25"/>
  <c r="E24"/>
  <c r="E23"/>
  <c r="E22"/>
  <c r="E21"/>
  <c r="E46"/>
  <c r="F13"/>
  <c r="F12"/>
  <c r="F11"/>
  <c r="F10"/>
  <c r="F8"/>
  <c r="F7"/>
  <c r="F6"/>
  <c r="D53" i="28"/>
  <c r="E52"/>
  <c r="E51"/>
  <c r="E50"/>
  <c r="D46"/>
  <c r="E44"/>
  <c r="E43"/>
  <c r="E42"/>
  <c r="E41"/>
  <c r="E40"/>
  <c r="E39"/>
  <c r="E38"/>
  <c r="E37"/>
  <c r="E36"/>
  <c r="E35"/>
  <c r="E34"/>
  <c r="E33"/>
  <c r="E32"/>
  <c r="E31"/>
  <c r="E30"/>
  <c r="E29"/>
  <c r="E80"/>
  <c r="E28"/>
  <c r="E27"/>
  <c r="E26"/>
  <c r="E25"/>
  <c r="E24"/>
  <c r="E23"/>
  <c r="E22"/>
  <c r="E21"/>
  <c r="E46"/>
  <c r="F13"/>
  <c r="F12"/>
  <c r="F11"/>
  <c r="F10"/>
  <c r="F8"/>
  <c r="F7"/>
  <c r="F6"/>
  <c r="D53" i="27"/>
  <c r="E52"/>
  <c r="E51"/>
  <c r="E50"/>
  <c r="D46"/>
  <c r="E44"/>
  <c r="E43"/>
  <c r="E42"/>
  <c r="E41"/>
  <c r="E40"/>
  <c r="E39"/>
  <c r="E38"/>
  <c r="E37"/>
  <c r="E36"/>
  <c r="E35"/>
  <c r="E34"/>
  <c r="E33"/>
  <c r="E32"/>
  <c r="E31"/>
  <c r="E30"/>
  <c r="E29"/>
  <c r="E80"/>
  <c r="E28"/>
  <c r="E27"/>
  <c r="E26"/>
  <c r="E25"/>
  <c r="E24"/>
  <c r="E23"/>
  <c r="E22"/>
  <c r="E21"/>
  <c r="E46"/>
  <c r="F13"/>
  <c r="F12"/>
  <c r="F11"/>
  <c r="F10"/>
  <c r="F8"/>
  <c r="F7"/>
  <c r="F6"/>
  <c r="I25" i="16"/>
  <c r="D53" i="26"/>
  <c r="E52"/>
  <c r="E51"/>
  <c r="E50"/>
  <c r="D46"/>
  <c r="E44"/>
  <c r="E43"/>
  <c r="E42"/>
  <c r="E41"/>
  <c r="E40"/>
  <c r="E39"/>
  <c r="E38"/>
  <c r="E37"/>
  <c r="E36"/>
  <c r="E35"/>
  <c r="E34"/>
  <c r="E33"/>
  <c r="E32"/>
  <c r="E31"/>
  <c r="E30"/>
  <c r="E29"/>
  <c r="E80"/>
  <c r="E28"/>
  <c r="E27"/>
  <c r="E26"/>
  <c r="E25"/>
  <c r="E24"/>
  <c r="E23"/>
  <c r="E22"/>
  <c r="E21"/>
  <c r="E46"/>
  <c r="F13"/>
  <c r="F12"/>
  <c r="F11"/>
  <c r="F10"/>
  <c r="F8"/>
  <c r="F7"/>
  <c r="F6"/>
  <c r="I24" i="16"/>
  <c r="D53" i="25"/>
  <c r="E52"/>
  <c r="E51"/>
  <c r="E50"/>
  <c r="D46"/>
  <c r="E44"/>
  <c r="E43"/>
  <c r="E42"/>
  <c r="E41"/>
  <c r="E40"/>
  <c r="E39"/>
  <c r="E38"/>
  <c r="E37"/>
  <c r="E36"/>
  <c r="E35"/>
  <c r="E34"/>
  <c r="E33"/>
  <c r="E32"/>
  <c r="E31"/>
  <c r="E30"/>
  <c r="E29"/>
  <c r="E80"/>
  <c r="E28"/>
  <c r="E27"/>
  <c r="E26"/>
  <c r="E25"/>
  <c r="E24"/>
  <c r="E23"/>
  <c r="E22"/>
  <c r="E21"/>
  <c r="E46"/>
  <c r="F13"/>
  <c r="F12"/>
  <c r="F11"/>
  <c r="F10"/>
  <c r="F8"/>
  <c r="F7"/>
  <c r="F6"/>
  <c r="I23" i="16"/>
  <c r="D23" i="23"/>
  <c r="C16" i="16"/>
  <c r="C18"/>
  <c r="C17"/>
  <c r="C15"/>
  <c r="C14"/>
  <c r="C12"/>
  <c r="C11"/>
  <c r="C10"/>
  <c r="D63" i="23"/>
  <c r="E62"/>
  <c r="E61"/>
  <c r="E60"/>
  <c r="D56"/>
  <c r="E55"/>
  <c r="E54"/>
  <c r="E53"/>
  <c r="E52"/>
  <c r="E51"/>
  <c r="E50"/>
  <c r="E49"/>
  <c r="E48"/>
  <c r="E47"/>
  <c r="E46"/>
  <c r="E45"/>
  <c r="E44"/>
  <c r="E43"/>
  <c r="E42"/>
  <c r="E41"/>
  <c r="E40"/>
  <c r="E39"/>
  <c r="E38"/>
  <c r="E37"/>
  <c r="E36"/>
  <c r="E35"/>
  <c r="E34"/>
  <c r="E33"/>
  <c r="E32"/>
  <c r="F13"/>
  <c r="F12"/>
  <c r="F11"/>
  <c r="F10"/>
  <c r="F8"/>
  <c r="F7"/>
  <c r="F6"/>
  <c r="F13" i="1"/>
  <c r="F12"/>
  <c r="F8"/>
  <c r="F7"/>
  <c r="F11"/>
  <c r="F10"/>
  <c r="F6"/>
  <c r="E39"/>
  <c r="D46"/>
  <c r="D53"/>
  <c r="E24" i="16"/>
  <c r="K24"/>
  <c r="E26"/>
  <c r="K26"/>
  <c r="E28"/>
  <c r="K28"/>
  <c r="E23"/>
  <c r="K23"/>
  <c r="E25"/>
  <c r="K25"/>
  <c r="E27"/>
  <c r="K27"/>
  <c r="E29"/>
  <c r="K29"/>
  <c r="F23" i="23"/>
  <c r="E71"/>
  <c r="G23"/>
  <c r="E72"/>
  <c r="G84"/>
  <c r="E53" i="25"/>
  <c r="L25" i="16"/>
  <c r="L27"/>
  <c r="J27"/>
  <c r="L29"/>
  <c r="J29"/>
  <c r="L24"/>
  <c r="J26"/>
  <c r="L26"/>
  <c r="L28"/>
  <c r="E53" i="31"/>
  <c r="E56"/>
  <c r="E57"/>
  <c r="G23" i="16"/>
  <c r="G25"/>
  <c r="G24"/>
  <c r="G28"/>
  <c r="E56" i="25"/>
  <c r="E57"/>
  <c r="E53" i="27"/>
  <c r="E53" i="29"/>
  <c r="I26" i="16"/>
  <c r="H26"/>
  <c r="G26"/>
  <c r="I27"/>
  <c r="H27"/>
  <c r="G27"/>
  <c r="I29"/>
  <c r="H29"/>
  <c r="G29"/>
  <c r="E53" i="26"/>
  <c r="E53" i="28"/>
  <c r="E53" i="30"/>
  <c r="E56" i="23"/>
  <c r="E63"/>
  <c r="E24" i="1"/>
  <c r="E50"/>
  <c r="E52"/>
  <c r="E51"/>
  <c r="E23"/>
  <c r="E25"/>
  <c r="E26"/>
  <c r="E27"/>
  <c r="E28"/>
  <c r="E29"/>
  <c r="E80"/>
  <c r="L23" i="16"/>
  <c r="E30" i="1"/>
  <c r="E31"/>
  <c r="E32"/>
  <c r="E33"/>
  <c r="E34"/>
  <c r="E35"/>
  <c r="E36"/>
  <c r="E37"/>
  <c r="E38"/>
  <c r="E40"/>
  <c r="E41"/>
  <c r="E42"/>
  <c r="E43"/>
  <c r="E44"/>
  <c r="E46"/>
  <c r="K33" i="16"/>
  <c r="H22"/>
  <c r="G88" i="23"/>
  <c r="E64" i="25"/>
  <c r="E63"/>
  <c r="E78" i="31"/>
  <c r="E64"/>
  <c r="E63"/>
  <c r="E78" i="25"/>
  <c r="F33" i="16"/>
  <c r="E56" i="29"/>
  <c r="E57"/>
  <c r="E56" i="27"/>
  <c r="E57"/>
  <c r="E56" i="30"/>
  <c r="E57"/>
  <c r="E56" i="28"/>
  <c r="E57"/>
  <c r="E56" i="26"/>
  <c r="E57"/>
  <c r="E66" i="23"/>
  <c r="E67"/>
  <c r="E88"/>
  <c r="E53" i="1"/>
  <c r="E73" i="23"/>
  <c r="E74"/>
  <c r="G90"/>
  <c r="G78" i="25"/>
  <c r="E78" i="30"/>
  <c r="E64"/>
  <c r="E63"/>
  <c r="E78" i="28"/>
  <c r="E64"/>
  <c r="E63"/>
  <c r="E78" i="27"/>
  <c r="E64"/>
  <c r="E63"/>
  <c r="E64" i="26"/>
  <c r="E63"/>
  <c r="E64" i="29"/>
  <c r="E63"/>
  <c r="J24" i="16"/>
  <c r="H24"/>
  <c r="G80" i="25"/>
  <c r="E78" i="26"/>
  <c r="E78" i="29"/>
  <c r="G33" i="16"/>
  <c r="H28"/>
  <c r="E56" i="1"/>
  <c r="G78" i="26"/>
  <c r="G80"/>
  <c r="J28" i="16"/>
  <c r="G80" i="29"/>
  <c r="J25" i="16"/>
  <c r="H25"/>
  <c r="E57" i="1"/>
  <c r="E63"/>
  <c r="E64"/>
  <c r="E78"/>
  <c r="L33" i="16"/>
  <c r="H23"/>
  <c r="H33"/>
  <c r="G80" i="1"/>
  <c r="G78"/>
  <c r="J23" i="16"/>
  <c r="J33"/>
  <c r="K36"/>
  <c r="E27" i="19"/>
  <c r="L36" i="16"/>
  <c r="E28" i="19"/>
</calcChain>
</file>

<file path=xl/comments1.xml><?xml version="1.0" encoding="utf-8"?>
<comments xmlns="http://schemas.openxmlformats.org/spreadsheetml/2006/main">
  <authors>
    <author>Robert Rizzo</author>
  </authors>
  <commentList>
    <comment ref="C27" authorId="0">
      <text>
        <r>
          <rPr>
            <sz val="8"/>
            <color indexed="81"/>
            <rFont val="Tahoma"/>
            <family val="2"/>
          </rPr>
          <t xml:space="preserve">Weights derived from Timber Management Field Book; 2008 Edition; USDA Forest Service; Northeastern Area, State and Private Forestry; NA-MR-02-08
</t>
        </r>
      </text>
    </comment>
    <comment ref="D27" authorId="0">
      <text>
        <r>
          <rPr>
            <sz val="8"/>
            <color indexed="81"/>
            <rFont val="Tahoma"/>
            <family val="2"/>
          </rPr>
          <t xml:space="preserve">Insert Volume/MBF for each species.
Example: 10,555 board feet should be entered as 10.555
</t>
        </r>
      </text>
    </comment>
  </commentList>
</comments>
</file>

<file path=xl/comments10.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11.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2.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3.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4.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5.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6.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7.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8.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9.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sharedStrings.xml><?xml version="1.0" encoding="utf-8"?>
<sst xmlns="http://schemas.openxmlformats.org/spreadsheetml/2006/main" count="16056" uniqueCount="3741">
  <si>
    <t>SPECIES</t>
  </si>
  <si>
    <t>International Scale</t>
  </si>
  <si>
    <t>Ash, White</t>
  </si>
  <si>
    <t>Aspen</t>
  </si>
  <si>
    <t>Basswood</t>
  </si>
  <si>
    <t>Beech</t>
  </si>
  <si>
    <t>Birch, yellow, black</t>
  </si>
  <si>
    <t>Birch, white, grey</t>
  </si>
  <si>
    <t>Cedar, red</t>
  </si>
  <si>
    <t>Cedar, n. white</t>
  </si>
  <si>
    <t>Cherry, black</t>
  </si>
  <si>
    <t>Cottonwood</t>
  </si>
  <si>
    <t>Elm</t>
  </si>
  <si>
    <t>Hemlock</t>
  </si>
  <si>
    <t>Hickory</t>
  </si>
  <si>
    <t>Locust, black</t>
  </si>
  <si>
    <t>Maple, hard</t>
  </si>
  <si>
    <t>Maple, soft</t>
  </si>
  <si>
    <t>Oak, red, black, chestnut</t>
  </si>
  <si>
    <t>Oak, white</t>
  </si>
  <si>
    <t>Pine, red</t>
  </si>
  <si>
    <t>Pine, white</t>
  </si>
  <si>
    <t>Poplar, yellow</t>
  </si>
  <si>
    <t>Sycamore</t>
  </si>
  <si>
    <t>Tamarack</t>
  </si>
  <si>
    <t>Walnut, black</t>
  </si>
  <si>
    <t>Spruce  &amp; Fir</t>
  </si>
  <si>
    <t>Landowner</t>
  </si>
  <si>
    <t>MBF</t>
  </si>
  <si>
    <t>Total lbs</t>
  </si>
  <si>
    <t>INSERT USER INFORMATION IN BLUE CELLS ONLY</t>
  </si>
  <si>
    <t>Massachusetts Renewable Energy Portfolio Standard</t>
  </si>
  <si>
    <t>cordwood</t>
  </si>
  <si>
    <t>hardwood pulp</t>
  </si>
  <si>
    <t>softwood pulp</t>
  </si>
  <si>
    <t>International</t>
  </si>
  <si>
    <t>Scale</t>
  </si>
  <si>
    <t>TOTAL MBF</t>
  </si>
  <si>
    <t>TOTAL Cords</t>
  </si>
  <si>
    <t>Tract Town</t>
  </si>
  <si>
    <t>Tract State</t>
  </si>
  <si>
    <t>Massachusetts Department of Energy Resources</t>
  </si>
  <si>
    <t>Renewable Energy Portfolio Standard - 225 CMR 14.00</t>
  </si>
  <si>
    <t>Biomass Tonnage Report</t>
  </si>
  <si>
    <t>Harvest Site - General Information</t>
  </si>
  <si>
    <t>Total Acreage of Harvest Operations</t>
  </si>
  <si>
    <t>Landowner Name (Last, First)</t>
  </si>
  <si>
    <t>Last</t>
  </si>
  <si>
    <t>First</t>
  </si>
  <si>
    <t>Tract Number or Name</t>
  </si>
  <si>
    <t>Forester First Name (Last, First)</t>
  </si>
  <si>
    <t>acres</t>
  </si>
  <si>
    <t>Date of Guideline Submission (MM/DD/YEAR)</t>
  </si>
  <si>
    <t>Number</t>
  </si>
  <si>
    <t>Expected Date of Harvest Operation (Month, Year)</t>
  </si>
  <si>
    <t>Forester Name</t>
  </si>
  <si>
    <t>Forester Lisence Number, State (if applicable)</t>
  </si>
  <si>
    <t>Date of Submisssion</t>
  </si>
  <si>
    <t>Date of Harvest</t>
  </si>
  <si>
    <t>Harvest Site / Forester - General Information</t>
  </si>
  <si>
    <t>Forest Harvest Information for Soil Condition #1</t>
  </si>
  <si>
    <t>Eligible Biomass Woody Fuel Guideline</t>
  </si>
  <si>
    <t>Soil Condition 1</t>
  </si>
  <si>
    <t>Soil Condition 2</t>
  </si>
  <si>
    <t>Soil Condition 3</t>
  </si>
  <si>
    <t>Soil Condition 4</t>
  </si>
  <si>
    <t>Soil Condition 5</t>
  </si>
  <si>
    <t>Soil Condition 6</t>
  </si>
  <si>
    <t>Soil Condition 7</t>
  </si>
  <si>
    <t>Soil Condition 8</t>
  </si>
  <si>
    <t>Small Acreage Condition</t>
  </si>
  <si>
    <r>
      <t xml:space="preserve">If this harvest is in Massachusetts, has the </t>
    </r>
    <r>
      <rPr>
        <i/>
        <sz val="10"/>
        <color theme="1"/>
        <rFont val="Calibri"/>
        <family val="2"/>
        <scheme val="minor"/>
      </rPr>
      <t>Long Term Forest Management</t>
    </r>
    <r>
      <rPr>
        <sz val="10"/>
        <color theme="1"/>
        <rFont val="Calibri"/>
        <family val="2"/>
        <scheme val="minor"/>
      </rPr>
      <t xml:space="preserve"> option been checked on the Cutting Plan?</t>
    </r>
  </si>
  <si>
    <t>Forester License/State</t>
  </si>
  <si>
    <t>Total - Forest Products Harvested</t>
  </si>
  <si>
    <t>Eligible Biomass Removals and Restrictions</t>
  </si>
  <si>
    <t>Total Acreage of Harvest</t>
  </si>
  <si>
    <t>Forest litter, forest floor, roots and stumps must be retained and protected.</t>
  </si>
  <si>
    <t>Forest Harvest Information for Small Acreage Harvests</t>
  </si>
  <si>
    <r>
      <t xml:space="preserve">Weight Table for Harvested Forest Products </t>
    </r>
    <r>
      <rPr>
        <b/>
        <u/>
        <sz val="11"/>
        <color theme="1"/>
        <rFont val="Calibri"/>
        <family val="2"/>
        <scheme val="minor"/>
      </rPr>
      <t>from this Soil Condition</t>
    </r>
  </si>
  <si>
    <r>
      <t xml:space="preserve">Weight Table for Harvested Forest Products </t>
    </r>
    <r>
      <rPr>
        <b/>
        <u/>
        <sz val="11"/>
        <color theme="1"/>
        <rFont val="Calibri"/>
        <family val="2"/>
        <scheme val="minor"/>
      </rPr>
      <t>across entire site</t>
    </r>
  </si>
  <si>
    <t>Total/Weighted Average</t>
  </si>
  <si>
    <t>Acres</t>
  </si>
  <si>
    <t>Prescribed quantities of live cavity trees, den trees, and other live decaying trees or snags must be retained and protected.</t>
  </si>
  <si>
    <t>All naturally Down Woody Material must be retained in the forest.</t>
  </si>
  <si>
    <t>Biomass material removal is not permitted from harvest on steep slopes.</t>
  </si>
  <si>
    <t>Biomass material removal is not allowed from old growth forest stands.</t>
  </si>
  <si>
    <t>lbs per 1000 Board Feet (MBF)</t>
  </si>
  <si>
    <t>Density</t>
  </si>
  <si>
    <t>Harvest Volume</t>
  </si>
  <si>
    <t>Grand Total - Forest Products Harvested (lbs)</t>
  </si>
  <si>
    <t>Grand Total - Forest Products Harvested (tons)</t>
  </si>
  <si>
    <t>Tons of Eligible Biomass Fuel that can be removed</t>
  </si>
  <si>
    <t>% of Forest Products Harvested that can be removed as Eligible Biomass Fuel</t>
  </si>
  <si>
    <t>Weight (lbs) per Cord</t>
  </si>
  <si>
    <r>
      <rPr>
        <b/>
        <u/>
        <sz val="11"/>
        <color theme="1"/>
        <rFont val="Calibri"/>
        <family val="2"/>
        <scheme val="minor"/>
      </rPr>
      <t>Harvest Volume</t>
    </r>
    <r>
      <rPr>
        <b/>
        <sz val="11"/>
        <color theme="1"/>
        <rFont val="Calibri"/>
        <family val="2"/>
        <scheme val="minor"/>
      </rPr>
      <t xml:space="preserve"> Cords</t>
    </r>
  </si>
  <si>
    <t>Forest Harvest Information for Soil Condition #2</t>
  </si>
  <si>
    <t>Forest Harvest Information for Soil Condition #3</t>
  </si>
  <si>
    <t>Forest Harvest Information for Soil Condition #4</t>
  </si>
  <si>
    <t>Forest Harvest Information for Soil Condition #5</t>
  </si>
  <si>
    <t>Forest Harvest Information for Soil Condition #6</t>
  </si>
  <si>
    <t>Forest Harvest Information for Soil Condition #7</t>
  </si>
  <si>
    <t>Forest Harvest Information for Soil Condition #8</t>
  </si>
  <si>
    <t>Massachusetts Forest Cutting Plan Number (type or print)</t>
  </si>
  <si>
    <t>Is this harvest area located within a Certified Forest, or classified land under the USDA Forest Service Forest Stewardship Program, or under a State's Current Use Program?  If so, please describe.</t>
  </si>
  <si>
    <t>Type/Print Name</t>
  </si>
  <si>
    <t>Forester's Signature</t>
  </si>
  <si>
    <t>Date (m/d/year)</t>
  </si>
  <si>
    <t>Directions for Required Transmittals of this Report</t>
  </si>
  <si>
    <t>MA DOER</t>
  </si>
  <si>
    <t>prior to commencement of Harvest</t>
  </si>
  <si>
    <t>within 30 days of Forester's Signature</t>
  </si>
  <si>
    <t>Deadlines</t>
  </si>
  <si>
    <t>Receipient</t>
  </si>
  <si>
    <t>Transmital</t>
  </si>
  <si>
    <t>by email</t>
  </si>
  <si>
    <t>doer.biomass@state.ma.us</t>
  </si>
  <si>
    <t>by mail</t>
  </si>
  <si>
    <t xml:space="preserve">Boston, MA  02114 </t>
  </si>
  <si>
    <t>Harverstor's email, fax, or mail</t>
  </si>
  <si>
    <t>by fax</t>
  </si>
  <si>
    <t>617-727-0030</t>
  </si>
  <si>
    <t>Transmission Methods</t>
  </si>
  <si>
    <t>Minimum Content</t>
  </si>
  <si>
    <t>Tonnage Report Number</t>
  </si>
  <si>
    <t>Responsible Harvester</t>
  </si>
  <si>
    <t>Date and Time of Delivery to Generation Unit</t>
  </si>
  <si>
    <t>if more than one Harvester, enter additional names</t>
  </si>
  <si>
    <t>Name of Responsible Harvester or Harvest Company</t>
  </si>
  <si>
    <t>Time (hr:min am/pm)</t>
  </si>
  <si>
    <t>State/Prov</t>
  </si>
  <si>
    <t>ENTER INFORMATION IN BLUE CELLS ONLY</t>
  </si>
  <si>
    <r>
      <t xml:space="preserve">To be completed by </t>
    </r>
    <r>
      <rPr>
        <b/>
        <u/>
        <sz val="12"/>
        <color theme="1"/>
        <rFont val="Calibri"/>
        <family val="2"/>
        <scheme val="minor"/>
      </rPr>
      <t>Forester</t>
    </r>
  </si>
  <si>
    <t>Deliver's Initials</t>
  </si>
  <si>
    <r>
      <t>Delivery Information</t>
    </r>
    <r>
      <rPr>
        <b/>
        <sz val="12"/>
        <color theme="1"/>
        <rFont val="Calibri"/>
        <family val="2"/>
        <scheme val="minor"/>
      </rPr>
      <t xml:space="preserve">  (To be completed by Deliverer)</t>
    </r>
  </si>
  <si>
    <t>Weight/Tons of Woody Biomass Fuel Delivered</t>
  </si>
  <si>
    <t>Forester Attestations</t>
  </si>
  <si>
    <t>Harvester Attestations</t>
  </si>
  <si>
    <t>I certify that the information that I entered in all worksheets of this Biomass Tonnage Report is in compliance with all eligibility requirements for Forest Derived Eligible Biomass Woody Fuels under 225 CMR 14.00.  I am a Liscensed Forester and have used my Professional responsibilities to complete this Guideline to the best of my abilities.</t>
  </si>
  <si>
    <t>Name of responsible Harverster or Harvesting Company</t>
  </si>
  <si>
    <t>Responsible Harvester's Signature</t>
  </si>
  <si>
    <t>Party</t>
  </si>
  <si>
    <t>Forester</t>
  </si>
  <si>
    <t>Harverster</t>
  </si>
  <si>
    <t>Deliverer</t>
  </si>
  <si>
    <t>Responsibilities and Directions for the Use and Transfer of this Certificate</t>
  </si>
  <si>
    <t>Responsibilities and Directions</t>
  </si>
  <si>
    <r>
      <t xml:space="preserve">To be completed by </t>
    </r>
    <r>
      <rPr>
        <b/>
        <u/>
        <sz val="12"/>
        <color theme="1"/>
        <rFont val="Calibri"/>
        <family val="2"/>
        <scheme val="minor"/>
      </rPr>
      <t>Harvester</t>
    </r>
    <r>
      <rPr>
        <b/>
        <sz val="12"/>
        <color theme="1"/>
        <rFont val="Calibri"/>
        <family val="2"/>
        <scheme val="minor"/>
      </rPr>
      <t xml:space="preserve"> and </t>
    </r>
    <r>
      <rPr>
        <b/>
        <u/>
        <sz val="12"/>
        <color theme="1"/>
        <rFont val="Calibri"/>
        <family val="2"/>
        <scheme val="minor"/>
      </rPr>
      <t>Deliverer</t>
    </r>
  </si>
  <si>
    <t>Initials</t>
  </si>
  <si>
    <r>
      <t xml:space="preserve">Forester is also responsible to initial </t>
    </r>
    <r>
      <rPr>
        <i/>
        <u/>
        <sz val="10"/>
        <color theme="1"/>
        <rFont val="Calibri"/>
        <family val="2"/>
        <scheme val="minor"/>
      </rPr>
      <t xml:space="preserve">Biomass Fuel Certificate </t>
    </r>
    <r>
      <rPr>
        <i/>
        <sz val="10"/>
        <color theme="1"/>
        <rFont val="Calibri"/>
        <family val="2"/>
        <scheme val="minor"/>
      </rPr>
      <t>before transmitting to Harvester</t>
    </r>
  </si>
  <si>
    <t>Enter required information and sign master Certificate with Attestations.  Reproduce Certificate (with  signature) in sufficient quantity for one Certificate to accompany each Load (e.g. truckload) to be delivered as Eligible Biomass Fuel.</t>
  </si>
  <si>
    <r>
      <t>Forest/Harvest Information</t>
    </r>
    <r>
      <rPr>
        <b/>
        <sz val="12"/>
        <color theme="1"/>
        <rFont val="Calibri"/>
        <family val="2"/>
        <scheme val="minor"/>
      </rPr>
      <t xml:space="preserve"> (from </t>
    </r>
    <r>
      <rPr>
        <b/>
        <i/>
        <sz val="12"/>
        <color theme="1"/>
        <rFont val="Calibri"/>
        <family val="2"/>
        <scheme val="minor"/>
      </rPr>
      <t>Biomass Tonnage Report</t>
    </r>
    <r>
      <rPr>
        <b/>
        <sz val="12"/>
        <color theme="1"/>
        <rFont val="Calibri"/>
        <family val="2"/>
        <scheme val="minor"/>
      </rPr>
      <t>)</t>
    </r>
  </si>
  <si>
    <t>Type or write initials of authorized agent</t>
  </si>
  <si>
    <t>Forest Derived Biomass Fuel</t>
  </si>
  <si>
    <t>Harvest Information</t>
  </si>
  <si>
    <t>Thinnings</t>
  </si>
  <si>
    <t>Percent of Eligible Biomass Fuel as prescribed in Forester harvest plan</t>
  </si>
  <si>
    <r>
      <t xml:space="preserve">If Less than 50 acres, do you want to use </t>
    </r>
    <r>
      <rPr>
        <u/>
        <sz val="10"/>
        <color theme="1"/>
        <rFont val="Calibri"/>
        <family val="2"/>
        <scheme val="minor"/>
      </rPr>
      <t xml:space="preserve">Small Acreage </t>
    </r>
    <r>
      <rPr>
        <sz val="10"/>
        <color theme="1"/>
        <rFont val="Calibri"/>
        <family val="2"/>
        <scheme val="minor"/>
      </rPr>
      <t>worksheet?</t>
    </r>
  </si>
  <si>
    <t>No</t>
  </si>
  <si>
    <r>
      <rPr>
        <b/>
        <u/>
        <sz val="11"/>
        <color theme="1"/>
        <rFont val="Calibri"/>
        <family val="2"/>
        <scheme val="minor"/>
      </rPr>
      <t>Harvester</t>
    </r>
    <r>
      <rPr>
        <b/>
        <sz val="11"/>
        <color theme="1"/>
        <rFont val="Calibri"/>
        <family val="2"/>
        <scheme val="minor"/>
      </rPr>
      <t>:  Insert Information in Pale Green Cells Only</t>
    </r>
  </si>
  <si>
    <t>Non-Forest Derived Biomass Fuel</t>
  </si>
  <si>
    <t>Tree maintenance (e.g. utility lines, parks, non-forest properties)</t>
  </si>
  <si>
    <t>Dedicated Energy Crops</t>
  </si>
  <si>
    <t>Wood waste (e.g. clean pallets)</t>
  </si>
  <si>
    <t>Residues from primary and secondary forest products industry</t>
  </si>
  <si>
    <r>
      <rPr>
        <u/>
        <sz val="12"/>
        <color theme="1"/>
        <rFont val="Calibri"/>
        <family val="2"/>
        <scheme val="minor"/>
      </rPr>
      <t>Check</t>
    </r>
    <r>
      <rPr>
        <sz val="12"/>
        <color theme="1"/>
        <rFont val="Calibri"/>
        <family val="2"/>
        <scheme val="minor"/>
      </rPr>
      <t xml:space="preserve"> the source category of this biomass fuel accompanying this Certificate (refer to 225 CMR 14.00)</t>
    </r>
  </si>
  <si>
    <t>Land use change (e.g. clearing for development or agriculture)</t>
  </si>
  <si>
    <t>Biomass Fuel Certificate - NF</t>
  </si>
  <si>
    <t>Biomass Fuel Certificate - F</t>
  </si>
  <si>
    <t>Location of Source (Town, State)</t>
  </si>
  <si>
    <t xml:space="preserve">Name/Description of Source </t>
  </si>
  <si>
    <r>
      <t xml:space="preserve">To be completed by </t>
    </r>
    <r>
      <rPr>
        <b/>
        <u/>
        <sz val="12"/>
        <color theme="1"/>
        <rFont val="Calibri"/>
        <family val="2"/>
        <scheme val="minor"/>
      </rPr>
      <t>Fuel Procurement Agent</t>
    </r>
    <r>
      <rPr>
        <b/>
        <sz val="12"/>
        <color theme="1"/>
        <rFont val="Calibri"/>
        <family val="2"/>
        <scheme val="minor"/>
      </rPr>
      <t xml:space="preserve"> and </t>
    </r>
    <r>
      <rPr>
        <b/>
        <u/>
        <sz val="12"/>
        <color theme="1"/>
        <rFont val="Calibri"/>
        <family val="2"/>
        <scheme val="minor"/>
      </rPr>
      <t>Deliverer</t>
    </r>
  </si>
  <si>
    <t>Fuel Procurement Agent</t>
  </si>
  <si>
    <r>
      <t>Source Category</t>
    </r>
    <r>
      <rPr>
        <b/>
        <sz val="12"/>
        <color theme="1"/>
        <rFont val="Calibri"/>
        <family val="2"/>
        <scheme val="minor"/>
      </rPr>
      <t xml:space="preserve"> (To be completed by Fuel Procurement Agent)</t>
    </r>
  </si>
  <si>
    <t>I certify that the Biomass Fuel accompanied by this Certificate was sourced from the category and description/location identified above.</t>
  </si>
  <si>
    <t>Enter required information on this Certificate for each source of Eligible Biomass Fuel procured.  Sign master Certificate with Attestations.  Reproduce Certificate (with  signature) in sufficient quantity for one Certificate to accompany each Load (e.g. truckload) to be delivered as Eligible Biomass Fuel from this source.</t>
  </si>
  <si>
    <t>MA Dept of Energy Resources</t>
  </si>
  <si>
    <t>100 Cambridge St., Suite 1020</t>
  </si>
  <si>
    <t>I have or will transmit this Biomass Tonnage Report and relevant USDA NRCS Soil Survey Map to the responsible Harvester before harvesting commences.  I have prescribed Harvesting directions to the responsible Harvester consistent with the requirements and limitations presscribed herein as it pertains to the removal of Eligible Biomass Fuel, and I have provided electronic or printed Biomass Fuel Certificates to the reponsible Harvester.</t>
  </si>
  <si>
    <t>Biomass Tonnage Report, USDA NRCS Soil Survey Map, and Biomass Fuel Certificate (initialed)</t>
  </si>
  <si>
    <r>
      <t xml:space="preserve">I certify that the Biomass Fuel accompanied by this Certificate removed from the harvest site identified in the </t>
    </r>
    <r>
      <rPr>
        <u/>
        <sz val="10"/>
        <color theme="1"/>
        <rFont val="Calibri"/>
        <family val="2"/>
        <scheme val="minor"/>
      </rPr>
      <t>Forest/Harvest Information</t>
    </r>
    <r>
      <rPr>
        <sz val="10"/>
        <color theme="1"/>
        <rFont val="Calibri"/>
        <family val="2"/>
        <scheme val="minor"/>
      </rPr>
      <t xml:space="preserve"> above was done according to the requirements and limitations pertaining to Biomass Woody Fuels under 225 CMR 14.00,  as prescribed to me by the responsible licensed Forester in the </t>
    </r>
    <r>
      <rPr>
        <u/>
        <sz val="10"/>
        <color theme="1"/>
        <rFont val="Calibri"/>
        <family val="2"/>
        <scheme val="minor"/>
      </rPr>
      <t>Biomass Tonnage Report</t>
    </r>
    <r>
      <rPr>
        <sz val="10"/>
        <color theme="1"/>
        <rFont val="Calibri"/>
        <family val="2"/>
        <scheme val="minor"/>
      </rPr>
      <t xml:space="preserve"> and the </t>
    </r>
    <r>
      <rPr>
        <u/>
        <sz val="10"/>
        <color theme="1"/>
        <rFont val="Calibri"/>
        <family val="2"/>
        <scheme val="minor"/>
      </rPr>
      <t>USDA NRCS Soil Survey Map</t>
    </r>
    <r>
      <rPr>
        <sz val="10"/>
        <color theme="1"/>
        <rFont val="Calibri"/>
        <family val="2"/>
        <scheme val="minor"/>
      </rPr>
      <t xml:space="preserve"> applicable to the harvest site.</t>
    </r>
  </si>
  <si>
    <t xml:space="preserve">For Massachusetts harvest sites only. </t>
  </si>
  <si>
    <t>I will assure that the harvest complies with such requirements and limitations to the extent of my Professional responsibilities.   I will, within 30 days of my signature, provide this  Biomass Tonnage Report to DOER by email, fax, or mail.</t>
  </si>
  <si>
    <r>
      <rPr>
        <b/>
        <u/>
        <sz val="11"/>
        <color theme="1"/>
        <rFont val="Calibri"/>
        <family val="2"/>
        <scheme val="minor"/>
      </rPr>
      <t>Deliverer</t>
    </r>
    <r>
      <rPr>
        <b/>
        <sz val="11"/>
        <color theme="1"/>
        <rFont val="Calibri"/>
        <family val="2"/>
        <scheme val="minor"/>
      </rPr>
      <t>:  Insert Information in Blank Cells Only</t>
    </r>
  </si>
  <si>
    <t>Enter Tons of Woody Biomass Fuel</t>
  </si>
  <si>
    <r>
      <t xml:space="preserve">Transmit Certificate to responsible Harvester.  It is the Forester's responsibility that the </t>
    </r>
    <r>
      <rPr>
        <u/>
        <sz val="10"/>
        <color theme="1"/>
        <rFont val="Calibri"/>
        <family val="2"/>
        <scheme val="minor"/>
      </rPr>
      <t>Forest/Harvest Information</t>
    </r>
    <r>
      <rPr>
        <sz val="10"/>
        <color theme="1"/>
        <rFont val="Calibri"/>
        <family val="2"/>
        <scheme val="minor"/>
      </rPr>
      <t xml:space="preserve"> provided above is consistent with the same information on the Biomass Tonnage Report cooresponding to this Harvest</t>
    </r>
  </si>
  <si>
    <t>tons</t>
  </si>
  <si>
    <t>Forester:  Do not sign and transmit this Report until all information is known (including Harvester and Cutting Plan Number if applicable)</t>
  </si>
  <si>
    <t>Other (explain))</t>
  </si>
  <si>
    <t>Soil Survey ID</t>
  </si>
  <si>
    <t>Soil Survey Area</t>
  </si>
  <si>
    <t>Map Unit Symbol</t>
  </si>
  <si>
    <t>Map Unit Name</t>
  </si>
  <si>
    <t>Limited Components</t>
  </si>
  <si>
    <t>Percent of Map Unit Restricted</t>
  </si>
  <si>
    <t>Reason for Restriction</t>
  </si>
  <si>
    <t>MA001</t>
  </si>
  <si>
    <t>Barnstable County, Massachusetts</t>
  </si>
  <si>
    <t>Pits, sand and gravel</t>
  </si>
  <si>
    <t>Pits</t>
  </si>
  <si>
    <t>Nutrient-Poor Soil</t>
  </si>
  <si>
    <t>Beaches</t>
  </si>
  <si>
    <t>Dune land</t>
  </si>
  <si>
    <t>Udipsamments, smoothed</t>
  </si>
  <si>
    <t>Udipsamments</t>
  </si>
  <si>
    <t>242C</t>
  </si>
  <si>
    <t>Hinckley gravelly sandy loam, 8 to 15 percent slopes</t>
  </si>
  <si>
    <t>Hinckley</t>
  </si>
  <si>
    <t>242D</t>
  </si>
  <si>
    <t>Hinckley gravelly sandy loam, 15 to 35 percent slopes</t>
  </si>
  <si>
    <t>245A</t>
  </si>
  <si>
    <t>Hinckley sandy loam, 0 to 3 percent slopes</t>
  </si>
  <si>
    <t>245B</t>
  </si>
  <si>
    <t>Hinckley sandy loam, 3 to 8 percent slopes</t>
  </si>
  <si>
    <t>252A</t>
  </si>
  <si>
    <t>Carver coarse sand, 0 to 3 percent slopes</t>
  </si>
  <si>
    <t>Carver</t>
  </si>
  <si>
    <t>252B</t>
  </si>
  <si>
    <t>Carver coarse sand, 3 to 8 percent slopes</t>
  </si>
  <si>
    <t>252C</t>
  </si>
  <si>
    <t>Carver coarse sand, 8 to 15 percent slopes</t>
  </si>
  <si>
    <t>252D</t>
  </si>
  <si>
    <t>Carver coarse sand, 15 to 35 percent slopes</t>
  </si>
  <si>
    <t>259A</t>
  </si>
  <si>
    <t>Carver loamy coarse sand, 0 to 3 percent slopes</t>
  </si>
  <si>
    <t>259B</t>
  </si>
  <si>
    <t>Carver loamy coarse sand, 3 to 8 percent slopes</t>
  </si>
  <si>
    <t>435A</t>
  </si>
  <si>
    <t>Plymouth loamy coarse sand, 0 to 3 percent slopes</t>
  </si>
  <si>
    <t>Plymouth</t>
  </si>
  <si>
    <t>435B</t>
  </si>
  <si>
    <t>Plymouth loamy coarse sand, 3 to 8 percent slopes</t>
  </si>
  <si>
    <t>435C</t>
  </si>
  <si>
    <t>Plymouth loamy coarse sand, 8 to 15 percent slopes</t>
  </si>
  <si>
    <t>435D</t>
  </si>
  <si>
    <t>Plymouth loamy coarse sand, 15 to 35 percent slopes</t>
  </si>
  <si>
    <t>436B</t>
  </si>
  <si>
    <t>Plymouth loamy coarse sand, 3 to 8 percent slopes, very stony</t>
  </si>
  <si>
    <t>436C</t>
  </si>
  <si>
    <t>Plymouth loamy coarse sand, 8 to 15 percent slopes, very stony</t>
  </si>
  <si>
    <t>436D</t>
  </si>
  <si>
    <t>Plymouth loamy coarse sand, 15 to 35 percent slopes, very stony</t>
  </si>
  <si>
    <t>483C</t>
  </si>
  <si>
    <t>Plymouth-Barnstable complex, rolling, very bouldery</t>
  </si>
  <si>
    <t>483D</t>
  </si>
  <si>
    <t>Plymouth-Barnstable complex, hilly, very bouldery</t>
  </si>
  <si>
    <t>484C</t>
  </si>
  <si>
    <t>Plymouth-Barnstable complex, rolling, extremely bouldery</t>
  </si>
  <si>
    <r>
      <t xml:space="preserve">Soil Survey ID                      </t>
    </r>
    <r>
      <rPr>
        <b/>
        <sz val="10"/>
        <color theme="1"/>
        <rFont val="Calibri"/>
        <family val="2"/>
        <scheme val="minor"/>
      </rPr>
      <t>(list by acreage)</t>
    </r>
  </si>
  <si>
    <t>Enter data below from USGS Soil Survey for each Map Unit Symbol listed that occurs in harvest site</t>
  </si>
  <si>
    <t>484D</t>
  </si>
  <si>
    <t>Plymouth-Barnstable complex, hilly, extremely bouldery</t>
  </si>
  <si>
    <t>493D</t>
  </si>
  <si>
    <t>Plymouth-Barnstable-Nantucket complex, hilly, very bouldery</t>
  </si>
  <si>
    <t>53A</t>
  </si>
  <si>
    <t>Freetown mucky peat, 0 to 1 percent slopes, ponded</t>
  </si>
  <si>
    <t>Freetown</t>
  </si>
  <si>
    <t>Acid Organic Soil</t>
  </si>
  <si>
    <t>54A</t>
  </si>
  <si>
    <t>Freetown and Swansea mucks, 0 to 1 percent slopes</t>
  </si>
  <si>
    <t>Freetown, Swansea</t>
  </si>
  <si>
    <t>55A</t>
  </si>
  <si>
    <t>Freetown coarse sand, 0 to 1 percent slopes</t>
  </si>
  <si>
    <t>612C</t>
  </si>
  <si>
    <t>Hooksan sand, rolling</t>
  </si>
  <si>
    <t>Hooksan</t>
  </si>
  <si>
    <t>612D</t>
  </si>
  <si>
    <t>Hooksan sand, hilly</t>
  </si>
  <si>
    <t>613C</t>
  </si>
  <si>
    <t>Hooksan-Dune land complex, hilly</t>
  </si>
  <si>
    <t>Hooksan, Dune land</t>
  </si>
  <si>
    <t>MA003</t>
  </si>
  <si>
    <t>Berkshire County, Massachusetts</t>
  </si>
  <si>
    <t>Pits, gravel</t>
  </si>
  <si>
    <t>Pits, quarry</t>
  </si>
  <si>
    <t>107C</t>
  </si>
  <si>
    <t>Farmington loam, 3 to 15 percent slopes, rocky</t>
  </si>
  <si>
    <t>Farmington</t>
  </si>
  <si>
    <t>Shallow to Bedrock</t>
  </si>
  <si>
    <t>108C</t>
  </si>
  <si>
    <t>Farmington-Rock outcrop complex, 3 to 15 percent slopes</t>
  </si>
  <si>
    <t>Farmington, Rock outcrop</t>
  </si>
  <si>
    <t>108E</t>
  </si>
  <si>
    <t>Farmington-Rock outcrop complex, 15 to 35 percent slopes</t>
  </si>
  <si>
    <t>242A</t>
  </si>
  <si>
    <t>242B</t>
  </si>
  <si>
    <t>Hinckley gravelly sandy loam, 3 to 8 percent slopes</t>
  </si>
  <si>
    <t>Hinckley gravelly sandy loam, 15 to 25 percent slopes</t>
  </si>
  <si>
    <t>904E</t>
  </si>
  <si>
    <t>Lyman-Tunbridge association, steep, very stony</t>
  </si>
  <si>
    <t>Lyman</t>
  </si>
  <si>
    <t>932C</t>
  </si>
  <si>
    <t>Taconic-Macomber association, rolling, very stony</t>
  </si>
  <si>
    <t>Taconic</t>
  </si>
  <si>
    <t>932E</t>
  </si>
  <si>
    <t>Taconic-Macomber association, steep, very stony</t>
  </si>
  <si>
    <t>MA007</t>
  </si>
  <si>
    <t>Dukes County, Massachusetts</t>
  </si>
  <si>
    <t>259C</t>
  </si>
  <si>
    <t>Carver loamy coarse sand, 8 to 15 percent slopes</t>
  </si>
  <si>
    <t>259D</t>
  </si>
  <si>
    <t>Carver loamy coarse sand, 15 to 25 percent slopes</t>
  </si>
  <si>
    <t>461C</t>
  </si>
  <si>
    <t>702C</t>
  </si>
  <si>
    <t>Udipsamments, rolling</t>
  </si>
  <si>
    <t>MA017</t>
  </si>
  <si>
    <t>Middlesex County, Massachusetts</t>
  </si>
  <si>
    <t>Hollis, Rock outcrop</t>
  </si>
  <si>
    <t>104C</t>
  </si>
  <si>
    <t>Hollis-Rock outcrop-Charlton complex, 3 to 15 percent slopes</t>
  </si>
  <si>
    <t>104D</t>
  </si>
  <si>
    <t>Hollis-Rock outcrop-Charlton complex, 15 to 25 percent slopes</t>
  </si>
  <si>
    <t>105E</t>
  </si>
  <si>
    <t>Rock outcrop-Hollis complex, 3 to 35 percent slopes</t>
  </si>
  <si>
    <t>Rock outcrop, Hollis</t>
  </si>
  <si>
    <t>253A</t>
  </si>
  <si>
    <t>Hinckley loamy sand, 0 to 3 percent slopes</t>
  </si>
  <si>
    <t>253B</t>
  </si>
  <si>
    <t>Hinckley loamy sand, 3 to 8 percent slopes</t>
  </si>
  <si>
    <t>253C</t>
  </si>
  <si>
    <t>Hinckley loamy sand, 8 to 15 percent slopes</t>
  </si>
  <si>
    <t>253D</t>
  </si>
  <si>
    <t>Hinckley loamy sand, 15 to 25 percent slopes</t>
  </si>
  <si>
    <t>253E</t>
  </si>
  <si>
    <t>Hinckley loamy sand, 25 to 35 percent slopes</t>
  </si>
  <si>
    <t>255A</t>
  </si>
  <si>
    <t>Windsor loamy sand, 0 to 3 percent slopes</t>
  </si>
  <si>
    <t>Windsor</t>
  </si>
  <si>
    <t>255B</t>
  </si>
  <si>
    <t>Windsor loamy sand, 3 to 8 percent slopes</t>
  </si>
  <si>
    <t>255C</t>
  </si>
  <si>
    <t>Windsor loamy sand, 8 to 15 percent slopes</t>
  </si>
  <si>
    <t>262B</t>
  </si>
  <si>
    <t>Quonset sandy loam, 3 to 8 percent slopes</t>
  </si>
  <si>
    <t>Quonset</t>
  </si>
  <si>
    <t>262C</t>
  </si>
  <si>
    <t>Quonset sandy loam, 8 to 15 percent slopes</t>
  </si>
  <si>
    <t>262D</t>
  </si>
  <si>
    <t>Quonset sandy loam, 15 to 25 percent slopes</t>
  </si>
  <si>
    <t>262E</t>
  </si>
  <si>
    <t>Quonset sandy loam, 25 to 35 percent slopes</t>
  </si>
  <si>
    <t>51A</t>
  </si>
  <si>
    <t>Swansea muck, 0 to 1 percent slopes</t>
  </si>
  <si>
    <t>Swansea</t>
  </si>
  <si>
    <t>52A</t>
  </si>
  <si>
    <t>Freetown muck, 0 to 1 percent slopes</t>
  </si>
  <si>
    <t>Freetown muck, ponded, 0 to 1 percent slopes</t>
  </si>
  <si>
    <t>631C</t>
  </si>
  <si>
    <t>97A</t>
  </si>
  <si>
    <t>Suncook loamy sand, 0 to 3 percent slopes</t>
  </si>
  <si>
    <t>Suncook</t>
  </si>
  <si>
    <t>MA019</t>
  </si>
  <si>
    <t>Nantucket County, Massachusetts</t>
  </si>
  <si>
    <t>479B</t>
  </si>
  <si>
    <t>Plymouth-Evesboro complex, 3 to 8 percent slopes</t>
  </si>
  <si>
    <t>479C</t>
  </si>
  <si>
    <t>Plymouth-Evesboro complex, 8 to 15 percent slopes</t>
  </si>
  <si>
    <t>479D</t>
  </si>
  <si>
    <t>Plymouth-Evesboro complex, 15 to 25 percent slopes</t>
  </si>
  <si>
    <t>Medisaprists, 0 to 1 percent slopes</t>
  </si>
  <si>
    <t>Medisaprists</t>
  </si>
  <si>
    <t>Medisaprists, sandy surface, 0 to 1 percent slopes</t>
  </si>
  <si>
    <t>MA023</t>
  </si>
  <si>
    <t>Plymouth County, Massachusetts</t>
  </si>
  <si>
    <t>Beaches, extremely bouldery</t>
  </si>
  <si>
    <t>Beaches, sandy</t>
  </si>
  <si>
    <t>Beaches, gravel</t>
  </si>
  <si>
    <t>Rock outcrop</t>
  </si>
  <si>
    <t>252E</t>
  </si>
  <si>
    <t>Hinckley loamy coarse sand, 0 to 3 percent slopes</t>
  </si>
  <si>
    <t>Hinckley loamy coarse sand, 3 to 8 percent slopes</t>
  </si>
  <si>
    <t>Hinckley loamy coarse sand, 8 to 15 percent slopes</t>
  </si>
  <si>
    <t>Hinckley loamy coarse sand, 15 to 35 percent slopes</t>
  </si>
  <si>
    <t>255E</t>
  </si>
  <si>
    <t>Windsor loamy sand, 15 to 35 percent slopes</t>
  </si>
  <si>
    <t>262A</t>
  </si>
  <si>
    <t>Quonset sandy loam, 0 to 3 percent slopes</t>
  </si>
  <si>
    <t>Quonset sandy loam, 15 to 35 percent slopes</t>
  </si>
  <si>
    <t>278A</t>
  </si>
  <si>
    <t>Carver - Merrimac complex, 0 to 3 percent slopes</t>
  </si>
  <si>
    <t>278B</t>
  </si>
  <si>
    <t>Carver - Merrimac complex, 3 to 8 percent slopes</t>
  </si>
  <si>
    <t>278C</t>
  </si>
  <si>
    <t>Carver - Merrimac complex, 8 to 15 percent slopes</t>
  </si>
  <si>
    <t>289B</t>
  </si>
  <si>
    <t>Hinckley gravelly sandy loam, 3 to 8 percent slopes, bouldery</t>
  </si>
  <si>
    <t>289C</t>
  </si>
  <si>
    <t>Hinckley gravelly sandy loam, 8 to 15 percent slopes, bouldery</t>
  </si>
  <si>
    <t>289E</t>
  </si>
  <si>
    <t>Hinckley gravelly sandy loam, 15 to 35 percent slopes, bouldery</t>
  </si>
  <si>
    <t>322A</t>
  </si>
  <si>
    <t>Poquonock sand, 0 to 3 percent slopes</t>
  </si>
  <si>
    <t>Poquonock</t>
  </si>
  <si>
    <t>322B</t>
  </si>
  <si>
    <t>Poquonock sand, 3 to 8 percent slopes</t>
  </si>
  <si>
    <t>322C</t>
  </si>
  <si>
    <t>Poquonock sand, 8 to 15 percent slopes</t>
  </si>
  <si>
    <t>323B</t>
  </si>
  <si>
    <t>Poquonock sand, 3 to 8 percent slopes, very stony</t>
  </si>
  <si>
    <t>323C</t>
  </si>
  <si>
    <t>Poquonock sand, 8 to 15 percent slopes, very stony</t>
  </si>
  <si>
    <t>435E</t>
  </si>
  <si>
    <t>437B</t>
  </si>
  <si>
    <t>Plymouth loamy coarse sand, 3 to 8 percent slopes, bouldery</t>
  </si>
  <si>
    <t>437C</t>
  </si>
  <si>
    <t>Plymouth loamy coarse sand, 8 to 15 percent slopes, bouldery</t>
  </si>
  <si>
    <t>437E</t>
  </si>
  <si>
    <t>Plymouth loamy coarse sand, 15 to 35 percent slopes, bouldery</t>
  </si>
  <si>
    <t>438B</t>
  </si>
  <si>
    <t>Plymouth loamy coarse sand, 3 to 8 percent slopes, extremely bouldery</t>
  </si>
  <si>
    <t>438C</t>
  </si>
  <si>
    <t>Plymouth loamy coarse sand, 8 to 15 percent slopes, extremely bouldery</t>
  </si>
  <si>
    <t>438E</t>
  </si>
  <si>
    <t>Plymouth loamy coarse sand, 15 to 35 percent slopes, extremely bouldery</t>
  </si>
  <si>
    <t>478B</t>
  </si>
  <si>
    <t>Plymouth - Poquonock complex, 3 to 8 percent slopes, bouldery</t>
  </si>
  <si>
    <t>Plymouth, Poquonock</t>
  </si>
  <si>
    <t>478C</t>
  </si>
  <si>
    <t>Plymouth - Poquonock complex, 8 to 15 percent slopes, bouldery</t>
  </si>
  <si>
    <t>478E</t>
  </si>
  <si>
    <t>Plymouth - Poquonock complex, 15 to 35 percent slopes, bouldery</t>
  </si>
  <si>
    <t>480B</t>
  </si>
  <si>
    <t>Plymouth - Carver complex, 3 to 8 percent slopes</t>
  </si>
  <si>
    <t>Plymouth, Carver</t>
  </si>
  <si>
    <t>480C</t>
  </si>
  <si>
    <t>Plymouth - Carver complex, 8 to 15 percent slopes</t>
  </si>
  <si>
    <t>480E</t>
  </si>
  <si>
    <t>Plymouth - Carver complex, 15 to 35 percent slopes</t>
  </si>
  <si>
    <t>481B</t>
  </si>
  <si>
    <t>Plymouth - Carver complex, 3 to 8 percent slopes, bouldery</t>
  </si>
  <si>
    <t>481C</t>
  </si>
  <si>
    <t>Plymouth - Carver complex, 8 to 15 percent slopes, bouldery</t>
  </si>
  <si>
    <t>481E</t>
  </si>
  <si>
    <t>Plymouth - Carver complex, 15 to 35 percent slopes, bouldery</t>
  </si>
  <si>
    <t>Swansea peat, 0 to 1 percent slopes</t>
  </si>
  <si>
    <t>Freetown peat, 0 to 1 percent slopes</t>
  </si>
  <si>
    <t>Freetown peat, 0 to 1 percent slopes, ponded</t>
  </si>
  <si>
    <t>Freetown coarse sand, 0 to 3 percent slopes, sanded surface</t>
  </si>
  <si>
    <t>60A</t>
  </si>
  <si>
    <t>Swansea coarse sand, 0 to 3 percent slopes, sanded surface</t>
  </si>
  <si>
    <t>612B</t>
  </si>
  <si>
    <t>Hooksan fine sand, 3 to 8 percent slopes</t>
  </si>
  <si>
    <t>Hooksan fine sand, 8 to 15 percent slopes</t>
  </si>
  <si>
    <t>612E</t>
  </si>
  <si>
    <t>Hooksan fine sand, 15 to 35 percent slopes</t>
  </si>
  <si>
    <t>Dune land - Hooksan complex, 8 to 15 percent slopes</t>
  </si>
  <si>
    <t>Dune land, Hooksan</t>
  </si>
  <si>
    <t>637B</t>
  </si>
  <si>
    <t>Carver - Urban land complex, 0 to 8 percent slopes</t>
  </si>
  <si>
    <t>Carver, Urban land</t>
  </si>
  <si>
    <t>639B</t>
  </si>
  <si>
    <t>Urban land - Hooksan complex, 0 to 8 percent slopes</t>
  </si>
  <si>
    <t>Urban land, Hooksan</t>
  </si>
  <si>
    <t>665B</t>
  </si>
  <si>
    <t>Udipsamments, 0 to 8 percent slopes</t>
  </si>
  <si>
    <t>Udipsamments, 8 to 15 percent slopes</t>
  </si>
  <si>
    <t>704A</t>
  </si>
  <si>
    <t>Freetown and Swansea coarse sands, 0 to 3 percent slopes, sanded surface, inactive</t>
  </si>
  <si>
    <t>708A</t>
  </si>
  <si>
    <t>Beaches, tidal flats</t>
  </si>
  <si>
    <t>MA602</t>
  </si>
  <si>
    <t>Bristol County, Massachusetts, Northern Part</t>
  </si>
  <si>
    <t>Pits - Udorthents complex, gravelly</t>
  </si>
  <si>
    <t>245C</t>
  </si>
  <si>
    <t>Hinckley sandy loam, 8 to 15 percent slopes</t>
  </si>
  <si>
    <t>245D</t>
  </si>
  <si>
    <t>Hinckley sandy loam, 15 to 25 percent slopes</t>
  </si>
  <si>
    <t>245E</t>
  </si>
  <si>
    <t>Hinckley sandy loam, 25 to 35 percent slopes</t>
  </si>
  <si>
    <t>255D</t>
  </si>
  <si>
    <t>Windsor loamy sand, 15 to 25 percent slopes</t>
  </si>
  <si>
    <t>290B</t>
  </si>
  <si>
    <t>Hinckley sandy loam, 3 to 8 percent slopes, very stony</t>
  </si>
  <si>
    <t>290C</t>
  </si>
  <si>
    <t>Hinckley sandy loam, 8 to 15 percent slopes, very stony</t>
  </si>
  <si>
    <t>Freetown muck, 0 to 1 percent slopes, ponded</t>
  </si>
  <si>
    <t>MA603</t>
  </si>
  <si>
    <t>Bristol County, Massachusetts, Southern Part</t>
  </si>
  <si>
    <t>Hinckley gravelly fine sandy loam, 0 to 3 percent slopes</t>
  </si>
  <si>
    <t>Hinckley gravelly fine sandy loam, 3 to 8 percent slopes</t>
  </si>
  <si>
    <t>Hinckley gravelly fine sandy loam, 8 to 15 percent slopes</t>
  </si>
  <si>
    <t>Hinckley gravelly fine sandy loam, 15 to 25 percent slopes</t>
  </si>
  <si>
    <t>Swansea coarse sand, 0 to 1 percent slopes</t>
  </si>
  <si>
    <t>707D</t>
  </si>
  <si>
    <t>Udipsamments, 15 to 25 percent slopes</t>
  </si>
  <si>
    <t>MA605</t>
  </si>
  <si>
    <t>Essex County, Massachusetts, Northern Part</t>
  </si>
  <si>
    <t>Quarries</t>
  </si>
  <si>
    <t>105D</t>
  </si>
  <si>
    <t>Rock outcrop-Hollis complex, 3 to 25 percent slopes</t>
  </si>
  <si>
    <t>257E</t>
  </si>
  <si>
    <t>Hinckley and Windsor loamy sands, steep</t>
  </si>
  <si>
    <t>Hinckley, Windsor</t>
  </si>
  <si>
    <t>Udipsamments, 3 to 15 percent slopes</t>
  </si>
  <si>
    <t>716C</t>
  </si>
  <si>
    <t>Rock outcrop-Buxton complex, 3 to 15 percent slopes</t>
  </si>
  <si>
    <t>716D</t>
  </si>
  <si>
    <t>Rock outcrop-Buxton complex, 15 to 25 percent slopes</t>
  </si>
  <si>
    <t>717C</t>
  </si>
  <si>
    <t>Rock outcrop-Charlton-Hollis complex, 3 to 15 percent slopes</t>
  </si>
  <si>
    <t>717E</t>
  </si>
  <si>
    <t>Rock outcrop-Charlton-Hollis complex, 15 to 35 percent slopes</t>
  </si>
  <si>
    <t>721C</t>
  </si>
  <si>
    <t>Windsor-Rock outcrop complex, 3 to 15 percent slopes</t>
  </si>
  <si>
    <t>Windsor, Rock outcrop</t>
  </si>
  <si>
    <t>721D</t>
  </si>
  <si>
    <t>Windsor-Rock outcrop complex, 15 to 25 percent slopes</t>
  </si>
  <si>
    <t>MA606</t>
  </si>
  <si>
    <t>Essex County, Massachusetts, Southern Part</t>
  </si>
  <si>
    <t>102C</t>
  </si>
  <si>
    <t>102E</t>
  </si>
  <si>
    <t>Chatfield-Hollis-Rock outcrop complex, 15 to 35 percent slopes</t>
  </si>
  <si>
    <t>242E</t>
  </si>
  <si>
    <t>Hinckley gravelly fine sandy loam, 25 to 45 percent slopes</t>
  </si>
  <si>
    <t>323D</t>
  </si>
  <si>
    <t>724C</t>
  </si>
  <si>
    <t>Hollis-Urban land-Rock outcrop complex, sloping</t>
  </si>
  <si>
    <t>Hollis, Urban land, Rock outcrop</t>
  </si>
  <si>
    <t>MA607</t>
  </si>
  <si>
    <t>Hampden County, Massachusetts, Central Part</t>
  </si>
  <si>
    <t>Gravel pit</t>
  </si>
  <si>
    <t>Pits, Quarry</t>
  </si>
  <si>
    <t>Dam</t>
  </si>
  <si>
    <t>Hollis</t>
  </si>
  <si>
    <t>243B</t>
  </si>
  <si>
    <t>Hinckley very gravelly sandy loam, 3 to 8 percent slopes</t>
  </si>
  <si>
    <t>Windsor loamy sand, 25 to 35 percent slopes</t>
  </si>
  <si>
    <t>Hinckley and Windsor Soils, 25 to 35 percent slopes</t>
  </si>
  <si>
    <t>535B</t>
  </si>
  <si>
    <t>Holyoke very fine sandy loam, 3 to 8 percent slopes, stony</t>
  </si>
  <si>
    <t>Holyoke</t>
  </si>
  <si>
    <t>535C</t>
  </si>
  <si>
    <t>Holyoke very fine sandy loam, 8 to 15 percent slopes, stony</t>
  </si>
  <si>
    <t>Freetown and Swansea soils, 0 to 1 percent slopes</t>
  </si>
  <si>
    <t>733C</t>
  </si>
  <si>
    <t>Holyoke-Rock outcrop complex, 3 to 15 percent slopes</t>
  </si>
  <si>
    <t>Holyoke, Rock outcrop</t>
  </si>
  <si>
    <t>734C</t>
  </si>
  <si>
    <t>Rock outcrop-Holyoke complex, 3 to 15 percent slopes</t>
  </si>
  <si>
    <t>Rock outcrop, Holyoke</t>
  </si>
  <si>
    <t>734E</t>
  </si>
  <si>
    <t>Rock outcrop-Holyoke complex, 15 to 35 percent slopes</t>
  </si>
  <si>
    <t>739B</t>
  </si>
  <si>
    <t>Urban Land-Hinckley-Windsor association, 3 to 8 percent slopes</t>
  </si>
  <si>
    <t>739C</t>
  </si>
  <si>
    <t>Urban land-Hinckley-Windsor association, 0 to 15 percent slopes</t>
  </si>
  <si>
    <t>912E</t>
  </si>
  <si>
    <t>Hollis- Chatfield association, 25 to 45 percent slopes, extremely stony</t>
  </si>
  <si>
    <t>921E</t>
  </si>
  <si>
    <t>Westminster-Millsite association, 25 to 45 percent slopes, extremely stony</t>
  </si>
  <si>
    <t>Westminster</t>
  </si>
  <si>
    <t>97B</t>
  </si>
  <si>
    <t>Suncook loamy fine sand, 0 to 5 percent slopes</t>
  </si>
  <si>
    <t>MA608</t>
  </si>
  <si>
    <t>Hampden and Hampshire Counties, Massachusetts, Western Part</t>
  </si>
  <si>
    <t>121C</t>
  </si>
  <si>
    <t>Millsite-Westminster-Rock outcrop complex, 8 to 15 percent slopes</t>
  </si>
  <si>
    <t>Westminster, Rock outcrop</t>
  </si>
  <si>
    <t>243C</t>
  </si>
  <si>
    <t>Hinckley very gravelly sandy loam, 8 to 15 percent slopes</t>
  </si>
  <si>
    <t>Windsor loamy fine sand, 1 to 5 percent slopes</t>
  </si>
  <si>
    <t>Hinckley and Windsor soils, steep</t>
  </si>
  <si>
    <t>904C</t>
  </si>
  <si>
    <t>Lyman-Tunbridge association, rolling, extremely stony</t>
  </si>
  <si>
    <t>Hollis-Chatfield association, steep, extremely stony</t>
  </si>
  <si>
    <t>921C</t>
  </si>
  <si>
    <t>Westminster-Millsite association, rolling, extremely stony</t>
  </si>
  <si>
    <t>Westminster-Millsite association, steep, extremely stony</t>
  </si>
  <si>
    <t>MA609</t>
  </si>
  <si>
    <t>Hampshire County, Massachusetts, Central Part</t>
  </si>
  <si>
    <t>Pits, quarries</t>
  </si>
  <si>
    <t>Dam earthen</t>
  </si>
  <si>
    <t>Hinckley and Windsor soils, 25 to 35 percent slopes</t>
  </si>
  <si>
    <t>440C</t>
  </si>
  <si>
    <t>Holyoke very fine sandy loam, 3 to 15 percent slopes, stony</t>
  </si>
  <si>
    <t>745C</t>
  </si>
  <si>
    <t>Hinckley-Merrimac-Urban land complex, 3 to 15 percent slopes</t>
  </si>
  <si>
    <t>Hinckley, Urban land</t>
  </si>
  <si>
    <t>746C</t>
  </si>
  <si>
    <t>Narragansett-Holyoke-Rock outcrop complex, 8 to 15 percent slopes</t>
  </si>
  <si>
    <t>748C</t>
  </si>
  <si>
    <t>Rock outcrop-Narragansett-Holyoke complex, 3 to 15 percent slopes</t>
  </si>
  <si>
    <t>748E</t>
  </si>
  <si>
    <t>Rock outcrop-Narragansett-Holyoke complex, 25 to 35 percent slopes</t>
  </si>
  <si>
    <t>Hollis-Chatfield association, 25 to 45 percent slpoes, extremely stony</t>
  </si>
  <si>
    <t>Westminster-Millsite association, 25 to 35 percent slopes, extremely stony</t>
  </si>
  <si>
    <t>Suncook loamy fine sand, 0 to 3 percent slopes</t>
  </si>
  <si>
    <t>MA610</t>
  </si>
  <si>
    <t>Hampden and Hampshire Counties, Massachusetts, Eastern Part</t>
  </si>
  <si>
    <t>Brimfield, Rock outcrop</t>
  </si>
  <si>
    <t>100E</t>
  </si>
  <si>
    <t>Brookfield-Brimfield-Rock outcrop complex, steep</t>
  </si>
  <si>
    <t>103E</t>
  </si>
  <si>
    <t>MA613</t>
  </si>
  <si>
    <t>Worcester County, Massachusetts, Northeastern Part</t>
  </si>
  <si>
    <t>Windsor loamy fine sand, 0 to 3 percent slopes</t>
  </si>
  <si>
    <t>Windsor loamy fine sand, 3 to 8 percent slopes</t>
  </si>
  <si>
    <t>Windsor loamy fine sand, 8 to 15 percent slopes</t>
  </si>
  <si>
    <t>Windsor loamy fine sand, 15 to 25 percent slopes</t>
  </si>
  <si>
    <t>Quonset loamy sand, 0 to 3 percent slopes</t>
  </si>
  <si>
    <t>Quonset loamy sand, 3 to 8 percent slopes</t>
  </si>
  <si>
    <t>Quonset loamy sand, 8 to 15 percent slopes</t>
  </si>
  <si>
    <t>Quonset loamy sand, 15 to 25 percent slopes</t>
  </si>
  <si>
    <t>625C</t>
  </si>
  <si>
    <t>Hinckley-Urban land complex, 0 to 15 percent slopes</t>
  </si>
  <si>
    <t>MA614</t>
  </si>
  <si>
    <t>Worcester County, Massachusetts, Northwestern Part</t>
  </si>
  <si>
    <t>280A</t>
  </si>
  <si>
    <t>Adams loamy sand, 0 to 3 percent slopes</t>
  </si>
  <si>
    <t>Adams</t>
  </si>
  <si>
    <t>280B</t>
  </si>
  <si>
    <t>Adams loamy sand, 3 to 8 percent slopes</t>
  </si>
  <si>
    <t>280C</t>
  </si>
  <si>
    <t>Adams loamy sand, 8 to 15 percent slopes</t>
  </si>
  <si>
    <t>282A</t>
  </si>
  <si>
    <t>Colton gravelly loamy sand, 0 to 3 percent slopes</t>
  </si>
  <si>
    <t>Colton</t>
  </si>
  <si>
    <t>282B</t>
  </si>
  <si>
    <t>Colton gravelly loamy sand, 3 to 8 percent slopes</t>
  </si>
  <si>
    <t>282C</t>
  </si>
  <si>
    <t>Colton gravelly loamy sand, 8 to 15 percent slopes</t>
  </si>
  <si>
    <t>282D</t>
  </si>
  <si>
    <t>Colton gravelly loamy sand, 15 to 25 percent slopes</t>
  </si>
  <si>
    <t>282E</t>
  </si>
  <si>
    <t>Colton gravelly loamy sand, 25 to 35 percent slopes</t>
  </si>
  <si>
    <t>56A</t>
  </si>
  <si>
    <t>Greenwood and Chocorua mucks, 0 to 3 percent slopes</t>
  </si>
  <si>
    <t>Greenwood, Chocorua</t>
  </si>
  <si>
    <t>MA615</t>
  </si>
  <si>
    <t>Worcester County, Massachusetts, Southern Part</t>
  </si>
  <si>
    <t>101E</t>
  </si>
  <si>
    <t>Brimfield-Brookfield-Rock outcrop complex, 15 to 35 percent slopes</t>
  </si>
  <si>
    <t>Hinckley sandy loam, 15 to 35 percent slopes</t>
  </si>
  <si>
    <t>MA616</t>
  </si>
  <si>
    <t>Norfolk and Suffolk Counties, Massachusetts</t>
  </si>
  <si>
    <t>Hollis-Rock outcrop-Charlton complex, 15 to 35 percent slopes</t>
  </si>
  <si>
    <t>Hinckley loamy sand, 15 to 35 percent slopes</t>
  </si>
  <si>
    <t>630C</t>
  </si>
  <si>
    <t>Lookup ID</t>
  </si>
  <si>
    <t>Enter data from USGS Soil Survey Map</t>
  </si>
  <si>
    <r>
      <t xml:space="preserve">Soil Harvest Restrictions </t>
    </r>
    <r>
      <rPr>
        <sz val="8"/>
        <color theme="1"/>
        <rFont val="Calibri"/>
        <family val="2"/>
        <scheme val="minor"/>
      </rPr>
      <t>(#N/A = no restrictions)</t>
    </r>
  </si>
  <si>
    <t>Biomass material removal is restricted on the following three categories of soils:</t>
  </si>
  <si>
    <t>1)  shallow soils (lithic bedrock within 20 inches of the surface)</t>
  </si>
  <si>
    <t>2) soils classified as dysic Histosols</t>
  </si>
  <si>
    <t>3)  dry nutrient-poor sandy soils the meet the following criteria:</t>
  </si>
  <si>
    <t>b)  Low cation-exchange capacity, CEC (3-4 meq/liter)</t>
  </si>
  <si>
    <t>a)  Low percent clay (2% or less)</t>
  </si>
  <si>
    <t>c)  Drainage Classes of well-drained and drier</t>
  </si>
  <si>
    <t>d)  No lamellae, or loam or heavier textural layers below depth of 100 cm</t>
  </si>
  <si>
    <t>e)  No carbonates or water tables described within the profile</t>
  </si>
  <si>
    <t>f)  Not classified as Alfisols or Mollisols by soil taxonomy</t>
  </si>
  <si>
    <t xml:space="preserve">Biomass Harvest Soil Restriction Criteria </t>
  </si>
  <si>
    <t>cords</t>
  </si>
  <si>
    <r>
      <rPr>
        <u/>
        <sz val="10"/>
        <color theme="1"/>
        <rFont val="Calibri"/>
        <family val="2"/>
        <scheme val="minor"/>
      </rPr>
      <t>Cords</t>
    </r>
    <r>
      <rPr>
        <sz val="10"/>
        <color theme="1"/>
        <rFont val="Calibri"/>
        <family val="2"/>
        <scheme val="minor"/>
      </rPr>
      <t xml:space="preserve"> of Thinning materials that are to be removed as Eligible Biomass Fuel</t>
    </r>
  </si>
  <si>
    <r>
      <t>Cords</t>
    </r>
    <r>
      <rPr>
        <sz val="10"/>
        <color theme="1"/>
        <rFont val="Calibri"/>
        <family val="2"/>
        <scheme val="minor"/>
      </rPr>
      <t xml:space="preserve"> of Thinning materials that are to be removed as Eligible Biomass Fuel</t>
    </r>
  </si>
  <si>
    <r>
      <rPr>
        <u/>
        <sz val="10"/>
        <color theme="1"/>
        <rFont val="Calibri"/>
        <family val="2"/>
        <scheme val="minor"/>
      </rPr>
      <t>Percent</t>
    </r>
    <r>
      <rPr>
        <sz val="10"/>
        <color theme="1"/>
        <rFont val="Calibri"/>
        <family val="2"/>
        <scheme val="minor"/>
      </rPr>
      <t xml:space="preserve"> of Tops/Branches of Harvested Forest Products that are to be removed as Eligible Biomass Fuel.</t>
    </r>
  </si>
  <si>
    <r>
      <t>Percent</t>
    </r>
    <r>
      <rPr>
        <sz val="10"/>
        <color theme="1"/>
        <rFont val="Calibri"/>
        <family val="2"/>
        <scheme val="minor"/>
      </rPr>
      <t xml:space="preserve"> of Tops/Branches of Harvested Forest Products that are to be removed as Eligible Biomass Fuel.</t>
    </r>
  </si>
  <si>
    <t>Calculated Tons of Eligible Biomass Fuel prescribed for removal</t>
  </si>
  <si>
    <t>Tons of Thinnings (based on 5575 lbs/cord, average hard/soft woods)</t>
  </si>
  <si>
    <t>Maximum Tons of Eligible Biomass Fuel that can be removed</t>
  </si>
  <si>
    <t>Biomass Harvest Prescribed for this Soil Condition</t>
  </si>
  <si>
    <r>
      <t xml:space="preserve">% of </t>
    </r>
    <r>
      <rPr>
        <u/>
        <sz val="8"/>
        <rFont val="Calibri"/>
        <family val="2"/>
        <scheme val="minor"/>
      </rPr>
      <t>Forest Products</t>
    </r>
    <r>
      <rPr>
        <sz val="8"/>
        <rFont val="Calibri"/>
        <family val="2"/>
        <scheme val="minor"/>
      </rPr>
      <t xml:space="preserve">  weight Harvested that can be removed as Eligible Biomass Fuel</t>
    </r>
  </si>
  <si>
    <t>Restrictions</t>
  </si>
  <si>
    <t>Prescribed Harvest</t>
  </si>
  <si>
    <r>
      <t xml:space="preserve">Tons of Biomass </t>
    </r>
    <r>
      <rPr>
        <u/>
        <sz val="8"/>
        <rFont val="Calibri"/>
        <family val="2"/>
        <scheme val="minor"/>
      </rPr>
      <t>Residues</t>
    </r>
    <r>
      <rPr>
        <sz val="8"/>
        <rFont val="Calibri"/>
        <family val="2"/>
        <scheme val="minor"/>
      </rPr>
      <t xml:space="preserve"> (Tops/Branches) to be removed</t>
    </r>
  </si>
  <si>
    <r>
      <t xml:space="preserve">Tons of Biomass </t>
    </r>
    <r>
      <rPr>
        <u/>
        <sz val="8"/>
        <rFont val="Calibri"/>
        <family val="2"/>
        <scheme val="minor"/>
      </rPr>
      <t>Thinnings</t>
    </r>
    <r>
      <rPr>
        <sz val="8"/>
        <rFont val="Calibri"/>
        <family val="2"/>
        <scheme val="minor"/>
      </rPr>
      <t xml:space="preserve"> to be removed</t>
    </r>
  </si>
  <si>
    <r>
      <t>Soil Harvest Restrictions</t>
    </r>
    <r>
      <rPr>
        <b/>
        <sz val="10"/>
        <color theme="1"/>
        <rFont val="Calibri"/>
        <family val="2"/>
        <scheme val="minor"/>
      </rPr>
      <t xml:space="preserve"> </t>
    </r>
  </si>
  <si>
    <t>Soil Harvest Restrictions (largest acreage soil)</t>
  </si>
  <si>
    <t>254A</t>
  </si>
  <si>
    <t>Merrimac sandy loam, 0 to 3 percent slopes</t>
  </si>
  <si>
    <t>Merrimac</t>
  </si>
  <si>
    <t>254B</t>
  </si>
  <si>
    <t>Merrimac sandy loam, 3 to 8 percent slopes</t>
  </si>
  <si>
    <t>254C</t>
  </si>
  <si>
    <t>Merrimac sandy loam, 8 to 15 percent slopes</t>
  </si>
  <si>
    <t>254D</t>
  </si>
  <si>
    <t>Merrimac sandy loam, 15 to 25 percent slopes</t>
  </si>
  <si>
    <t>299C</t>
  </si>
  <si>
    <t>Merrimac-Udipsamments-Urban land complex</t>
  </si>
  <si>
    <t>Merrimac, Udipsamments, Urban land</t>
  </si>
  <si>
    <t>Merrimac fine sandy loam, 0 to 3 percent slopes</t>
  </si>
  <si>
    <t>Merrimac fine sandy loam, 3 to 8 percent slopes</t>
  </si>
  <si>
    <t>Merrimac fine sandy loam, 8 to 15 percent slopes</t>
  </si>
  <si>
    <t>Merrimac fine sandy loam, 15 to 25 percent slopes</t>
  </si>
  <si>
    <t>626B</t>
  </si>
  <si>
    <t>Merrimac-Urban land complex, 0 to 8 percent slopes</t>
  </si>
  <si>
    <t>Merrimac, Urban land</t>
  </si>
  <si>
    <t>291B</t>
  </si>
  <si>
    <t>Evesboro sand, 3 to 8 percent slopes, overblown</t>
  </si>
  <si>
    <t>Evesboro</t>
  </si>
  <si>
    <t>294A</t>
  </si>
  <si>
    <t>Evesboro sand, 0 to 3 percent slopes</t>
  </si>
  <si>
    <t>294B</t>
  </si>
  <si>
    <t>Evesboro sand, 3 to 8 percent slopes</t>
  </si>
  <si>
    <t>294C</t>
  </si>
  <si>
    <t>Evesboro sand, 8 to 15 percent slopes</t>
  </si>
  <si>
    <t>Plymouth, Evesboro</t>
  </si>
  <si>
    <t>251A</t>
  </si>
  <si>
    <t>Haven very fine sandy loam, 0 to 3 percent slopes</t>
  </si>
  <si>
    <t>Haven</t>
  </si>
  <si>
    <t>251B</t>
  </si>
  <si>
    <t>Haven very fine sandy loam, 3 to 8 percent slopes</t>
  </si>
  <si>
    <t>Carver, Merrimac</t>
  </si>
  <si>
    <t>Merrimac - Urban land complex. 0 to 8 percent slopes</t>
  </si>
  <si>
    <t>665A</t>
  </si>
  <si>
    <t>HINCKLEY</t>
  </si>
  <si>
    <t>Urban Land, Hinckley, Windsor</t>
  </si>
  <si>
    <t>Hinckley, Merrimac, Urban land</t>
  </si>
  <si>
    <t>254E</t>
  </si>
  <si>
    <t>Merrimac fine sandy loam 15 to 35 percent slopes</t>
  </si>
  <si>
    <t>CT600</t>
  </si>
  <si>
    <t>State of Connecticut</t>
  </si>
  <si>
    <t>Catden and Freetown soils</t>
  </si>
  <si>
    <t>Suncook loamy fine sand</t>
  </si>
  <si>
    <t>Beaches-Udipsamments complex, coastal</t>
  </si>
  <si>
    <t>Beeches, Udipsamments</t>
  </si>
  <si>
    <t>234B</t>
  </si>
  <si>
    <t>235B</t>
  </si>
  <si>
    <t>Penwood-Urban land complex, 0 to 8 percent slopes</t>
  </si>
  <si>
    <t>Penwood, Urban land</t>
  </si>
  <si>
    <t>236B</t>
  </si>
  <si>
    <t>Windsor-Urban land complex, 0 to 8 percent slopes</t>
  </si>
  <si>
    <t>Windsor, Urban land</t>
  </si>
  <si>
    <t>237A</t>
  </si>
  <si>
    <t>Manchester-Urban land complex, 0 to 3 percent slopes</t>
  </si>
  <si>
    <t>Manchester, Urban land</t>
  </si>
  <si>
    <t>237C</t>
  </si>
  <si>
    <t>Manchester-Urban land complex, 3 to 15 percent slopes</t>
  </si>
  <si>
    <t>33A</t>
  </si>
  <si>
    <t>Hartford sandy loam, 0 to 3 percent slopes</t>
  </si>
  <si>
    <t>Hartford</t>
  </si>
  <si>
    <t>33B</t>
  </si>
  <si>
    <t>Hartford sandy loam, 3 to 8 percent slopes</t>
  </si>
  <si>
    <t>34A</t>
  </si>
  <si>
    <t>34B</t>
  </si>
  <si>
    <t>34C</t>
  </si>
  <si>
    <t>35A</t>
  </si>
  <si>
    <t>Penwood loamy sand, 0 to 3 percent slopes</t>
  </si>
  <si>
    <t>Penwood</t>
  </si>
  <si>
    <t>35B</t>
  </si>
  <si>
    <t>Penwood loamy sand, 3 to 8 percent slopes</t>
  </si>
  <si>
    <t>36A</t>
  </si>
  <si>
    <t>36B</t>
  </si>
  <si>
    <t>36C</t>
  </si>
  <si>
    <t>37A</t>
  </si>
  <si>
    <t>Manchester gravelly sandy loam, 0 to 3 percent slopes</t>
  </si>
  <si>
    <t>Manchester</t>
  </si>
  <si>
    <t>37C</t>
  </si>
  <si>
    <t>Manchester gravelly sandy loam, 3 to 15 percent slopes</t>
  </si>
  <si>
    <t>37E</t>
  </si>
  <si>
    <t>Manchester gravelly sandy loam, 15 to 45 percent slopes</t>
  </si>
  <si>
    <t>402D</t>
  </si>
  <si>
    <t>Taconic-Macomber-Rock outcrop complex, 15 to 25 percent slopes</t>
  </si>
  <si>
    <t>Taconic, Rock outcrop</t>
  </si>
  <si>
    <t>403C</t>
  </si>
  <si>
    <t>Taconic-Rock outcrop complex, 3 to 15 percent slopes</t>
  </si>
  <si>
    <t>403E</t>
  </si>
  <si>
    <t>Taconic-Rock outcrop complex, 15 to 45 percent slopes</t>
  </si>
  <si>
    <t>403F</t>
  </si>
  <si>
    <t>Taconic-Rock outcrop complex, 45 to 70 percent slopes</t>
  </si>
  <si>
    <t>415C</t>
  </si>
  <si>
    <t>Westminster-Millsite-Rock outcrop complex, 3 to 15 percent slopes</t>
  </si>
  <si>
    <t>415E</t>
  </si>
  <si>
    <t>Westminster-Millsite-Rock outcrop complex, 15 to 45 percent slopes</t>
  </si>
  <si>
    <t>416E</t>
  </si>
  <si>
    <t>Rock outcrop-Westminster complex, 8 to 45 percent slopes</t>
  </si>
  <si>
    <t>Rock outcrop, Westminster</t>
  </si>
  <si>
    <t>416F</t>
  </si>
  <si>
    <t>Rock outcrop-Westminster complex, 45 to 70 percent slopes</t>
  </si>
  <si>
    <t>434A</t>
  </si>
  <si>
    <t>Merrimac sandy loam, cold, 0 to 3 percent slopes</t>
  </si>
  <si>
    <t>434B</t>
  </si>
  <si>
    <t>Merrimac sandy loam, cold, 3 to 8 percent slopes</t>
  </si>
  <si>
    <t>434C</t>
  </si>
  <si>
    <t>Merrimac sandy loam, cold, 8 to 15 percent slopes</t>
  </si>
  <si>
    <t>440A</t>
  </si>
  <si>
    <t>Boscawen gravelly sandy loam, 0 to 3 percent slopes</t>
  </si>
  <si>
    <t>Boscawen</t>
  </si>
  <si>
    <t>Boscawen gravelly sandy loam, 3 to 15 percent slopes</t>
  </si>
  <si>
    <t>440E</t>
  </si>
  <si>
    <t>Boscawen gravelly sandy loam, 15 to 45 percent slopes</t>
  </si>
  <si>
    <t>75C</t>
  </si>
  <si>
    <t>Hollis-Chatfield-Rock outcrop complex, 3 to 15 percent slopes</t>
  </si>
  <si>
    <t>75E</t>
  </si>
  <si>
    <t>Hollis-Chatfield-Rock outcrop complex, 15 to 45 percent slopes</t>
  </si>
  <si>
    <t>76E</t>
  </si>
  <si>
    <t>Rock outcrop-Hollis complex, 3 to 45 percent slopes</t>
  </si>
  <si>
    <t>76F</t>
  </si>
  <si>
    <t>Rock outcrop-Hollis complex, 45 to 60 percent slopes</t>
  </si>
  <si>
    <t>78C</t>
  </si>
  <si>
    <t>78E</t>
  </si>
  <si>
    <t>Holyoke-Rock outcrop complex, 15 to 45 percent slopes</t>
  </si>
  <si>
    <t>79E</t>
  </si>
  <si>
    <t>Rock outcrop-Holyoke complex, 3 to 45 percent slopes</t>
  </si>
  <si>
    <t>95C</t>
  </si>
  <si>
    <t>95E</t>
  </si>
  <si>
    <t>Farmington-Rock outcrop complex, 15 to 45 percent slopes</t>
  </si>
  <si>
    <t>RI600</t>
  </si>
  <si>
    <t>State of Rhode Island: Bristol, Kent, Newport, Providence, and Washington Counties</t>
  </si>
  <si>
    <t>BiB</t>
  </si>
  <si>
    <t>Bigapple sand, 0 to 8 percent slopes</t>
  </si>
  <si>
    <t>Bigapple</t>
  </si>
  <si>
    <t>FeA</t>
  </si>
  <si>
    <t>Freetown mucky peat, 0 to 2 percent slopes</t>
  </si>
  <si>
    <t>HsB</t>
  </si>
  <si>
    <t>Hooksan sand, 3 to 8 percent slopes</t>
  </si>
  <si>
    <t>HsC</t>
  </si>
  <si>
    <t>Hooksan sand, 8 to 15 percent slopes</t>
  </si>
  <si>
    <t>HU</t>
  </si>
  <si>
    <t>Hooksan-Urban land complex, 1 to 8 percent slopes</t>
  </si>
  <si>
    <t>Hooksan, Urban land</t>
  </si>
  <si>
    <t>MmA</t>
  </si>
  <si>
    <t>MmB</t>
  </si>
  <si>
    <t>MU</t>
  </si>
  <si>
    <t>Merrimac-Urban land complex</t>
  </si>
  <si>
    <t>QoA</t>
  </si>
  <si>
    <t>Quonset gravelly sandy loam, 0 to 3 percent slopes</t>
  </si>
  <si>
    <t>QoC</t>
  </si>
  <si>
    <t>Quonset gravelly sandy loam, rolling</t>
  </si>
  <si>
    <t>Rk</t>
  </si>
  <si>
    <t>Rp</t>
  </si>
  <si>
    <t>Rock outcrop-Canton complex</t>
  </si>
  <si>
    <t>SwA</t>
  </si>
  <si>
    <t>Swansea mucky peat, 0 to 2 percent slopes</t>
  </si>
  <si>
    <t>UAB</t>
  </si>
  <si>
    <t>WgA</t>
  </si>
  <si>
    <t>WgB</t>
  </si>
  <si>
    <t>ME005</t>
  </si>
  <si>
    <t>Cumberland County and Part of Oxford County, Maine</t>
  </si>
  <si>
    <t>AbE</t>
  </si>
  <si>
    <t>Abram-Rock outcrop complex, 15 to 80 percent slopes</t>
  </si>
  <si>
    <t>Abram, Rock outcrop</t>
  </si>
  <si>
    <t>ACC</t>
  </si>
  <si>
    <t>Abram-Rock outcrop-Lyman complex, rolling</t>
  </si>
  <si>
    <t>Abram, Rock outcrop, Lyman</t>
  </si>
  <si>
    <t>ACE</t>
  </si>
  <si>
    <t>Abram-Rock outcrop-Lyman complex, very hilly</t>
  </si>
  <si>
    <t>AdA</t>
  </si>
  <si>
    <t>AdB</t>
  </si>
  <si>
    <t>AdC</t>
  </si>
  <si>
    <t>AdD</t>
  </si>
  <si>
    <t>Adams loamy sand, 15 to 25 percent slopes</t>
  </si>
  <si>
    <t>AED</t>
  </si>
  <si>
    <t>Adams loamy sand, moderately steep</t>
  </si>
  <si>
    <t>AGC</t>
  </si>
  <si>
    <t>Adams-Croghan association, strongly sloping</t>
  </si>
  <si>
    <t>AHC</t>
  </si>
  <si>
    <t>Adams-Hermon association, strongly sloping</t>
  </si>
  <si>
    <t>AHD</t>
  </si>
  <si>
    <t>Adams-Hermon association, moderately steep</t>
  </si>
  <si>
    <t>CaB</t>
  </si>
  <si>
    <t>Canaan sandy loam, 3 to 8 percent slopes</t>
  </si>
  <si>
    <t>Canaan</t>
  </si>
  <si>
    <t>CaC</t>
  </si>
  <si>
    <t>Canaan sandy loam, 8 to 15 percent slopes</t>
  </si>
  <si>
    <t>CeB</t>
  </si>
  <si>
    <t>Canaan very rocky sandy loam, 3 to 8 percent slopes</t>
  </si>
  <si>
    <t>CeC</t>
  </si>
  <si>
    <t>Canaan very rocky sandy loam, 8 to 20 percent slopes</t>
  </si>
  <si>
    <t>CeE</t>
  </si>
  <si>
    <t>Canaan very rocky sandy loam, 20 to 60 percent slopes</t>
  </si>
  <si>
    <t>CgB</t>
  </si>
  <si>
    <t>CgC</t>
  </si>
  <si>
    <t>CHC</t>
  </si>
  <si>
    <t>Colton-Adams association, strongly sloping</t>
  </si>
  <si>
    <t>Colton, Adams</t>
  </si>
  <si>
    <t>Du</t>
  </si>
  <si>
    <t>Gp</t>
  </si>
  <si>
    <t>Gravel pits</t>
  </si>
  <si>
    <t>HlB</t>
  </si>
  <si>
    <t>HlC</t>
  </si>
  <si>
    <t>HlD</t>
  </si>
  <si>
    <t>HnB</t>
  </si>
  <si>
    <t>Hinckley-Suffield complex, 3 to 8 percent slopes</t>
  </si>
  <si>
    <t>HnC</t>
  </si>
  <si>
    <t>Hinckley-Suffield complex, 8 to 15 percent slopes</t>
  </si>
  <si>
    <t>HnD</t>
  </si>
  <si>
    <t>Hinckley-Suffield complex, 15 to 25 percent slopes</t>
  </si>
  <si>
    <t>HrB</t>
  </si>
  <si>
    <t>Hollis fine sandy loam, 3 to 8 percent slopes</t>
  </si>
  <si>
    <t>HrC</t>
  </si>
  <si>
    <t>Hollis fine sandy loam, 8 to 15 percent slopes</t>
  </si>
  <si>
    <t>HrD</t>
  </si>
  <si>
    <t>Hollis fine sandy loam, 15 to 25 percent slopes</t>
  </si>
  <si>
    <t>Hollis very rocky fine sandy loam, 3 to 8 percent slopes</t>
  </si>
  <si>
    <t>Hollis very rocky fine sandy loam, 8 to 20 percent slopes</t>
  </si>
  <si>
    <t>HsE</t>
  </si>
  <si>
    <t>Hollis very rocky fine sandy loam, 20 to 35 percent slopes</t>
  </si>
  <si>
    <t>LtB</t>
  </si>
  <si>
    <t>Lyman-Tunbridge complex, 3 to 8 percent slopes, very stony</t>
  </si>
  <si>
    <t>LtC</t>
  </si>
  <si>
    <t>Lyman-Tunbridge complex, 8 to 15 percent slopes, very stony</t>
  </si>
  <si>
    <t>LtD</t>
  </si>
  <si>
    <t>Lyman-Tunbridge complex, 15 to 35 percent slopes, very stony</t>
  </si>
  <si>
    <t>LyB</t>
  </si>
  <si>
    <t>Lyman fine sandy loam, 3 to 8 percent slopes</t>
  </si>
  <si>
    <t>LyC</t>
  </si>
  <si>
    <t>Lyman fine sandy loam, 8 to 15 percent slopes</t>
  </si>
  <si>
    <t>LzB</t>
  </si>
  <si>
    <t>Lyman very rocky fine sandy loam, 3 to 8 percent slopes</t>
  </si>
  <si>
    <t>LzC</t>
  </si>
  <si>
    <t>Lyman very rocky fine sandy loam, 8 to 20 percent slopes</t>
  </si>
  <si>
    <t>LzE</t>
  </si>
  <si>
    <t>Lyman very rocky fine sandy loam, 20 to 45 percent slopes</t>
  </si>
  <si>
    <t>Qu</t>
  </si>
  <si>
    <t>Quarry</t>
  </si>
  <si>
    <t>Ro</t>
  </si>
  <si>
    <t>Rock land</t>
  </si>
  <si>
    <t>Rock land, Lyman</t>
  </si>
  <si>
    <t>Sp</t>
  </si>
  <si>
    <t>Sebago mucky peat</t>
  </si>
  <si>
    <t>Sebago</t>
  </si>
  <si>
    <t>UaC</t>
  </si>
  <si>
    <t>Urban land-Adams complex, 0 to 15 percent slopes</t>
  </si>
  <si>
    <t>Urban land, Adams</t>
  </si>
  <si>
    <t>Va</t>
  </si>
  <si>
    <t>Vassalboro mucky peat</t>
  </si>
  <si>
    <t>Vassalboro</t>
  </si>
  <si>
    <t>Vb</t>
  </si>
  <si>
    <t>Vassalboro mucky peat, ponded</t>
  </si>
  <si>
    <t>VW</t>
  </si>
  <si>
    <t>Vassalboro-Wonsqueak association</t>
  </si>
  <si>
    <t>WmB</t>
  </si>
  <si>
    <t>Windsor loamy sand, 0 to 8 percent slopes</t>
  </si>
  <si>
    <t>WmC</t>
  </si>
  <si>
    <t>WmD</t>
  </si>
  <si>
    <t>Windsor loamy sand, 15 to 30 percent slopes</t>
  </si>
  <si>
    <t>ME011</t>
  </si>
  <si>
    <t>Kennebec County, Maine</t>
  </si>
  <si>
    <t>DL</t>
  </si>
  <si>
    <t>GP</t>
  </si>
  <si>
    <t>HkB</t>
  </si>
  <si>
    <t>HkC</t>
  </si>
  <si>
    <t>HkD</t>
  </si>
  <si>
    <t>Hinckley gravelly sandy loam, 15 to 30 percent slopes</t>
  </si>
  <si>
    <t>HtB</t>
  </si>
  <si>
    <t>Hollis-Rock outcrop complex, 3 to 8 percent slopes</t>
  </si>
  <si>
    <t>HtC</t>
  </si>
  <si>
    <t>Hollis-Rock outcrop complex, 8 to 15 percent slopes</t>
  </si>
  <si>
    <t>HtD</t>
  </si>
  <si>
    <t>Hollis-Rock outcrop complex, 15 to 30 percent slopes</t>
  </si>
  <si>
    <t>Lyman loam, 3 to 8 percent slopes</t>
  </si>
  <si>
    <t>Lyman loam, 8 to 15 percent slopes</t>
  </si>
  <si>
    <t>LyD</t>
  </si>
  <si>
    <t>Lyman loam, 15 to 25 percent slopes</t>
  </si>
  <si>
    <t>Lyman-Rock outcrop complex, 8 to 15 percent slopes</t>
  </si>
  <si>
    <t>Lyman, Rock outcrop</t>
  </si>
  <si>
    <t>QU</t>
  </si>
  <si>
    <t>VA</t>
  </si>
  <si>
    <t>Vassalboro fibrous peat</t>
  </si>
  <si>
    <t>ME027</t>
  </si>
  <si>
    <t>Waldo County, Maine</t>
  </si>
  <si>
    <t>Adams loamy fine sand, 3 to 8 percent slopes</t>
  </si>
  <si>
    <t>Adams loamy fine sand, 8 to 15 percent slopes</t>
  </si>
  <si>
    <t>Adams loamy fine sand, 15 to 25 percent slopes</t>
  </si>
  <si>
    <t>Be</t>
  </si>
  <si>
    <t>LrB</t>
  </si>
  <si>
    <t>Lyman-Rock outcrop complex, 3 to 8 percent slopes</t>
  </si>
  <si>
    <t>LrC</t>
  </si>
  <si>
    <t>LrE</t>
  </si>
  <si>
    <t>Lyman-Rock outcrop complex, 15 to 60 percent slopes</t>
  </si>
  <si>
    <t>MrB</t>
  </si>
  <si>
    <t>Masardis variant fine sandy loam, very rocky, 3 to 8 percent slopes</t>
  </si>
  <si>
    <t>Masardis variant</t>
  </si>
  <si>
    <t>MrC</t>
  </si>
  <si>
    <t>Masardis variant fine sandy loam, very rocky, 8 to 15 percent slopes</t>
  </si>
  <si>
    <t>MsB</t>
  </si>
  <si>
    <t>Masardis variant-Rock outcrop complex, 3 to 8 percent slopes</t>
  </si>
  <si>
    <t>Masardis variant, Rock outcrop</t>
  </si>
  <si>
    <t>MsC</t>
  </si>
  <si>
    <t>Masardis variant-Rock outcrop complex, 8 to 15 percent slopes</t>
  </si>
  <si>
    <t>Pg</t>
  </si>
  <si>
    <t>Pits, gravel and sand</t>
  </si>
  <si>
    <t>Rc</t>
  </si>
  <si>
    <t>RmC</t>
  </si>
  <si>
    <t>Rock outcrop-Lyman complex, 3 to 15 percent slopes</t>
  </si>
  <si>
    <t>Rock outcrop, Lyman</t>
  </si>
  <si>
    <t>RmE</t>
  </si>
  <si>
    <t>Rock outcrop-Lyman complex, 15 to 60 percent slopes</t>
  </si>
  <si>
    <t>ThB</t>
  </si>
  <si>
    <t>Thorndike-Winnecook complex, 3 to 8 percent slopes</t>
  </si>
  <si>
    <t>Thorndike</t>
  </si>
  <si>
    <t>ThC</t>
  </si>
  <si>
    <t>Thorndike-Winnecook complex, 8 to 15 percent slopes</t>
  </si>
  <si>
    <t>ThD</t>
  </si>
  <si>
    <t>Thorndike-Winnecook complex, 15 to 25 percent slopes</t>
  </si>
  <si>
    <t>TkB</t>
  </si>
  <si>
    <t>Thorndike-Rock outcrop complex, 3 to 8 percent slopes</t>
  </si>
  <si>
    <t>Thorndike, Rock outcrop</t>
  </si>
  <si>
    <t>TkC</t>
  </si>
  <si>
    <t>Thorndike-Rock outcrop complex, 8 to 15 percent slopes</t>
  </si>
  <si>
    <t>TkE</t>
  </si>
  <si>
    <t>Thorndike-Rock outcrop complex, 15 to 45 percent slopes</t>
  </si>
  <si>
    <t>ME031</t>
  </si>
  <si>
    <t>York County, Maine</t>
  </si>
  <si>
    <t>Adams loamy sand, 0 to 8 percent slopes</t>
  </si>
  <si>
    <t>Adams loamy sand, 15 to 40 percent slopes</t>
  </si>
  <si>
    <t>AgB</t>
  </si>
  <si>
    <t>Adams-Urban land complex, 0 to 8 percent slopes</t>
  </si>
  <si>
    <t>Adams, Urban land</t>
  </si>
  <si>
    <t>Ba</t>
  </si>
  <si>
    <t>Ch</t>
  </si>
  <si>
    <t>Chocorua peat</t>
  </si>
  <si>
    <t>Chocorua</t>
  </si>
  <si>
    <t>CoB</t>
  </si>
  <si>
    <t>Colton gravelly loamy coarse sand, 0 to 8 percent slopes</t>
  </si>
  <si>
    <t>CoC</t>
  </si>
  <si>
    <t>Colton gravelly loamy coarse sand, 8 to 15 percent slopes</t>
  </si>
  <si>
    <t>CoD</t>
  </si>
  <si>
    <t>Colton gravelly loamy coarse sand, 15 to 25 percent slopes</t>
  </si>
  <si>
    <t>CoE</t>
  </si>
  <si>
    <t>Colton gravelly loamy coarse sand, 25 to 45 percent slopes</t>
  </si>
  <si>
    <t>LnB</t>
  </si>
  <si>
    <t>LnC</t>
  </si>
  <si>
    <t>LnD</t>
  </si>
  <si>
    <t>Lyman fine sandy loam, 15 to 25 percent slopes</t>
  </si>
  <si>
    <t>LyE</t>
  </si>
  <si>
    <t>Lyman-Rock outcrop complex, 15 to 80 percent slopes</t>
  </si>
  <si>
    <t>RoC</t>
  </si>
  <si>
    <t>Rock outcrop-Lyman complex, 8 to 15 percent slopes</t>
  </si>
  <si>
    <t>RoE</t>
  </si>
  <si>
    <t>Rock outcrop-Lyman complex, 15 to 80 percent slopes</t>
  </si>
  <si>
    <t>Sg</t>
  </si>
  <si>
    <t>Sebago peat</t>
  </si>
  <si>
    <t>Ud</t>
  </si>
  <si>
    <t>Udipsamments-Dune land complex</t>
  </si>
  <si>
    <t>Udipsamments, Dune land</t>
  </si>
  <si>
    <t>Vassalboro peat</t>
  </si>
  <si>
    <t>Vp</t>
  </si>
  <si>
    <t>Vassalboro peat, ponded</t>
  </si>
  <si>
    <t>Wa</t>
  </si>
  <si>
    <t>Waskish peat</t>
  </si>
  <si>
    <t>Waskish</t>
  </si>
  <si>
    <t>ME601</t>
  </si>
  <si>
    <t>Knox and Lincoln Counties, Maine</t>
  </si>
  <si>
    <t>Dp</t>
  </si>
  <si>
    <t>Dumps-Pits complex</t>
  </si>
  <si>
    <t>Pits, Dumps</t>
  </si>
  <si>
    <t>LmB</t>
  </si>
  <si>
    <t>Lyman-Brayton variant-Rock outcrop complex, 0 to 8 percent slopes</t>
  </si>
  <si>
    <t>Lyman-Rock outcrop-Tunbridge complex, 3 to 8 percent slopes</t>
  </si>
  <si>
    <t>Lyman-Rock outcrop-Tunbridge complex, 8 to 15 percent slopes</t>
  </si>
  <si>
    <t>Lyman-Rock outcrop-Tunbridge complex, 15 to 45 percent slopes</t>
  </si>
  <si>
    <t>Rock outcrop-Lyman complex, 0 to 15 percent slopes</t>
  </si>
  <si>
    <t>ME602</t>
  </si>
  <si>
    <t>Somerset County, Maine, Southern Part</t>
  </si>
  <si>
    <t>AaB</t>
  </si>
  <si>
    <t>AaC</t>
  </si>
  <si>
    <t>AaD</t>
  </si>
  <si>
    <t>CnC</t>
  </si>
  <si>
    <t>Colton gravelly sandy loam, dark materials, 8 to 15 percent slopes</t>
  </si>
  <si>
    <t>CnD</t>
  </si>
  <si>
    <t>Colton gravelly sandy loam, dark materials, 15 to 25 percent slopes</t>
  </si>
  <si>
    <t>CnE</t>
  </si>
  <si>
    <t>Colton gravelly sandy loam, dark materials, 25 to 45 percent slopes</t>
  </si>
  <si>
    <t>Dz</t>
  </si>
  <si>
    <t>Lyman loam, 0 to 8 percent slopes</t>
  </si>
  <si>
    <t>Lyman very rocky, 0 to 15 percent slopes</t>
  </si>
  <si>
    <t>Lyman very rocky loam, 15 to 45 percent slopes</t>
  </si>
  <si>
    <t>Pa</t>
  </si>
  <si>
    <t>Peat and Muck</t>
  </si>
  <si>
    <t>Peat, Muck</t>
  </si>
  <si>
    <t>RtC</t>
  </si>
  <si>
    <t>Rock land, Thorndike, and Lyman materials, 0 to 15 percent slopes</t>
  </si>
  <si>
    <t>Rock land, Thorndike, Lyman</t>
  </si>
  <si>
    <t>RtE</t>
  </si>
  <si>
    <t>Rock land, Thorndike, and Lyman materials, 15 to 45 percent slopes</t>
  </si>
  <si>
    <t>Thorndike very rocky silt loam, 3 to 15 percent slopes</t>
  </si>
  <si>
    <t>TkD</t>
  </si>
  <si>
    <t>Thorndike very rocky silt loam, 15 to 30 percent slopes</t>
  </si>
  <si>
    <t>TpB</t>
  </si>
  <si>
    <t>Thorndike-Plaisted loams, 0 to 8 percent slopes</t>
  </si>
  <si>
    <t>TpC</t>
  </si>
  <si>
    <t>Thorndike-Plaisted loams, 8 to 15 percent slopes</t>
  </si>
  <si>
    <t>TpD</t>
  </si>
  <si>
    <t>Thorndike-Plaisted loams, 15 to 30 percent slopes</t>
  </si>
  <si>
    <t>TtB</t>
  </si>
  <si>
    <t>Thorndike-Bangor silt loams, 0 to 8 percent slopes</t>
  </si>
  <si>
    <t>TtC</t>
  </si>
  <si>
    <t>Thorndike-Bangor silt loams, 8 to 15 percent slopes</t>
  </si>
  <si>
    <t>TtD</t>
  </si>
  <si>
    <t>Thorndike-Bangor silt loams, 15 to 30 percent slopes</t>
  </si>
  <si>
    <t>ME606</t>
  </si>
  <si>
    <t>Androscoggin and Sagadahoc Counties, Maine</t>
  </si>
  <si>
    <t>Adams loamy sand, 15 to 30 percent slopes</t>
  </si>
  <si>
    <t>AbD</t>
  </si>
  <si>
    <t>Adams very stony loamy sand, 5 to 20 percent slopes</t>
  </si>
  <si>
    <t>Sand and gravel pits</t>
  </si>
  <si>
    <t>Hinckley gravelly sandy loam, 0 to 8 percent slopes</t>
  </si>
  <si>
    <t>Hollis fine sandy loam, 0 to 8 percent slopes</t>
  </si>
  <si>
    <t>Hollis fine sandy loam, 15 to 45 percent slopes</t>
  </si>
  <si>
    <t>Hollis very rocky fine sandy loam, 0 to 8 percent slopes</t>
  </si>
  <si>
    <t>Hollis very rocky fine sandy loam, 8 to 15 percent slopes</t>
  </si>
  <si>
    <t>HsD</t>
  </si>
  <si>
    <t>Hollis very rocky fine sandy loam, 15 to 45 percent slopes</t>
  </si>
  <si>
    <t>RhC</t>
  </si>
  <si>
    <t>Rock land-Hollis soil material, 0 to 15 percent slopes</t>
  </si>
  <si>
    <t>Rock land, Hollis</t>
  </si>
  <si>
    <t>RhD</t>
  </si>
  <si>
    <t>Rock land-Hollis soil material, 15 to 45 percent slopes</t>
  </si>
  <si>
    <t>ME607</t>
  </si>
  <si>
    <t>Aroostook County, Maine, Northeastern Part</t>
  </si>
  <si>
    <t>BeB</t>
  </si>
  <si>
    <t>Benson silt loam, 0 to 8 percent slopes</t>
  </si>
  <si>
    <t>Benson</t>
  </si>
  <si>
    <t>BeC</t>
  </si>
  <si>
    <t>Benson silt loam, 8 to 15 percent slopes</t>
  </si>
  <si>
    <t>BeD</t>
  </si>
  <si>
    <t>Benson silt loam, 15 to 25 percent slopes</t>
  </si>
  <si>
    <t>Sb</t>
  </si>
  <si>
    <t>Steep rockland, thorndike materials</t>
  </si>
  <si>
    <t>Rock outcrop, Thorndike</t>
  </si>
  <si>
    <t>Thorndike shaly silt loam, 0 to 8 percent slopes</t>
  </si>
  <si>
    <t>Thorndike shaly silt loam, 8 to 15 percent slopes</t>
  </si>
  <si>
    <t>Thorndike shaly silt loam, 15 to 25 percent slopes</t>
  </si>
  <si>
    <t>ThE</t>
  </si>
  <si>
    <t>Thorndike shaly silt loam, 25 to 45 percent slopes</t>
  </si>
  <si>
    <t>Thorndike very rocky silt loam, 0 to 8 percent slopes</t>
  </si>
  <si>
    <t>Thorndike very rocky silt loam, 8 to 15 percent slopes</t>
  </si>
  <si>
    <t>Thorndike very rocky silt loam, 15 to 25 percent slopes</t>
  </si>
  <si>
    <t>Thorndike very rocky silt loam, 25 to 45 percent slopes</t>
  </si>
  <si>
    <t>TrE</t>
  </si>
  <si>
    <t>Thorndike extremely rocky silt loam, 15 to 45 percent slopes</t>
  </si>
  <si>
    <t>TsB</t>
  </si>
  <si>
    <t>Thorndike and Howland soils, 0 to 8 percent slopes</t>
  </si>
  <si>
    <t>TsC</t>
  </si>
  <si>
    <t>Thorndike and Howland soils, 8 to 15 percent slopes</t>
  </si>
  <si>
    <t>ME608</t>
  </si>
  <si>
    <t>Aroostook County, Maine, Southern Part</t>
  </si>
  <si>
    <t>CnB</t>
  </si>
  <si>
    <t>Colton gravelly sandy loam, dark materials, 2 to 8 perc ent slopes</t>
  </si>
  <si>
    <t>Colton gravelly sandy loam, dark materials, 8 to 15 per cent slopes</t>
  </si>
  <si>
    <t>Colton gravelly sandy loam, dark materials, 15 to 25 pe rcent slopes</t>
  </si>
  <si>
    <t>Colton gravelly sandy loam, dark materials, 25 to 45 pe rcent slopes</t>
  </si>
  <si>
    <t>ME610</t>
  </si>
  <si>
    <t>Franklin County Area and Part of Somerset County, Maine</t>
  </si>
  <si>
    <t>Adams-Colton association, steep</t>
  </si>
  <si>
    <t>Adams, Colton</t>
  </si>
  <si>
    <t>AFC</t>
  </si>
  <si>
    <t>CsB</t>
  </si>
  <si>
    <t>Colton gravelly fine sandy loam, 0 to 8 percent slopes</t>
  </si>
  <si>
    <t>CsC</t>
  </si>
  <si>
    <t>Colton gravelly fine sandy loam, 8 to 15 percent slopes</t>
  </si>
  <si>
    <t>CsD</t>
  </si>
  <si>
    <t>Colton gravelly fine sandy loam, 15 to 45 percent slopes</t>
  </si>
  <si>
    <t>CTC</t>
  </si>
  <si>
    <t>Colton-Sheepscot association, rolling</t>
  </si>
  <si>
    <t>LmE</t>
  </si>
  <si>
    <t>Lyman-Rock outcrop-Tunbridge complex, 15 to 45 percent slopes, very stony</t>
  </si>
  <si>
    <t>LNC</t>
  </si>
  <si>
    <t>Lyman-Tunbridge-Abram complex, rolling, very stony</t>
  </si>
  <si>
    <t>Lyman, Abram</t>
  </si>
  <si>
    <t>LNE</t>
  </si>
  <si>
    <t>Lyman-Tunbridge-Abram complex, steep, very stony</t>
  </si>
  <si>
    <t>Lyman-Tunbridge-Rock outcrop complex, 3 to 15 percent slopes, very stony</t>
  </si>
  <si>
    <t>Pr</t>
  </si>
  <si>
    <t>Ps</t>
  </si>
  <si>
    <t>RRE</t>
  </si>
  <si>
    <t>Ricker-Rock outcrop complex, very steep</t>
  </si>
  <si>
    <t>Ricker, Rock outcrop</t>
  </si>
  <si>
    <t>RSE</t>
  </si>
  <si>
    <t>Ricker-Saddleback association, very steep</t>
  </si>
  <si>
    <t>Ricker, Saddleback</t>
  </si>
  <si>
    <t>RYE</t>
  </si>
  <si>
    <t>Rock outcrop-Abram-Lyman complex, very steep, very stony</t>
  </si>
  <si>
    <t>Rock outcrop, Abram, Lyman</t>
  </si>
  <si>
    <t>SAE</t>
  </si>
  <si>
    <t>Saddleback-Mahoosuc-Sisk association, very steep, very stony</t>
  </si>
  <si>
    <t>Saddleback, Mahoosuc</t>
  </si>
  <si>
    <t>Sn</t>
  </si>
  <si>
    <t>Sunday loamy fine sand</t>
  </si>
  <si>
    <t>Sunday</t>
  </si>
  <si>
    <t>ME611</t>
  </si>
  <si>
    <t>Hancock County Area, Maine</t>
  </si>
  <si>
    <t>Colton gravelly sandy loam, 0 to 8 percent slopes</t>
  </si>
  <si>
    <t>Colton gravelly sandy loam, 8 to 15 percent slopes</t>
  </si>
  <si>
    <t>Colton gravelly sandy loam, 15 to 45 percent slopes</t>
  </si>
  <si>
    <t>CRE</t>
  </si>
  <si>
    <t>Colton-Adams association, steep</t>
  </si>
  <si>
    <t>CSC</t>
  </si>
  <si>
    <t>Colton-Adams-Sheepscot association, strongly sloping</t>
  </si>
  <si>
    <t>LgB</t>
  </si>
  <si>
    <t>Lyman-Brayton complex, 0 to 15 percent slopes, very stony</t>
  </si>
  <si>
    <t>LHC</t>
  </si>
  <si>
    <t>Lyman-Brayton-Schoodic complex, rolling, very stony</t>
  </si>
  <si>
    <t>Lyman, Schoodic</t>
  </si>
  <si>
    <t>LsE</t>
  </si>
  <si>
    <t>Lyman-Schoodic complex, 15 to 45 percent slopes, very stony</t>
  </si>
  <si>
    <t>LTE</t>
  </si>
  <si>
    <t>Lyman-Schoodic-Rock outcrop complex, very hilly, very stony</t>
  </si>
  <si>
    <t>Lyman, Schoodic, Rock outcrop</t>
  </si>
  <si>
    <t>LuC</t>
  </si>
  <si>
    <t>Lyman-Tunbridge complex, 0 to 15 percent slopes, very stony</t>
  </si>
  <si>
    <t>LWC</t>
  </si>
  <si>
    <t>Lyman-Tunbridge-Schoodic complex, rolling, very stony</t>
  </si>
  <si>
    <t>SfC</t>
  </si>
  <si>
    <t>Schoodic-Rock outcrop complex, 0 to 15 percent slopes</t>
  </si>
  <si>
    <t>Schoodic, Rock outcrop</t>
  </si>
  <si>
    <t>SfE</t>
  </si>
  <si>
    <t>Schoodic-Rock outcrop complex, 15 to 65 percent slopes</t>
  </si>
  <si>
    <t>SGE</t>
  </si>
  <si>
    <t>Schoodic-Rock outcrop-Lyman complex, very steep</t>
  </si>
  <si>
    <t>Schoodic, Rock outcrop, Lyman</t>
  </si>
  <si>
    <t>SKC</t>
  </si>
  <si>
    <t>Schoodic-Rock outcrop-Naskeag complex, rolling</t>
  </si>
  <si>
    <t>Thorndike-Winnecook complex, 0 to 15 percent slopes, very stony</t>
  </si>
  <si>
    <t>WA</t>
  </si>
  <si>
    <t>Waskish and Sebago soils</t>
  </si>
  <si>
    <t>Waskish, Sebago</t>
  </si>
  <si>
    <t>ME612</t>
  </si>
  <si>
    <t>Penobscot County, Maine, Southern Part</t>
  </si>
  <si>
    <t>177B</t>
  </si>
  <si>
    <t>Thorndike-Monarda-Chesuncook complex, 0 to 8 percent slopes, very stony</t>
  </si>
  <si>
    <t>179C</t>
  </si>
  <si>
    <t>Thorndike-Winnecook complex, 3 to 15 percent slopes, very stony</t>
  </si>
  <si>
    <t>1A</t>
  </si>
  <si>
    <t>Adams loamy fine sand, 0 to 3 percent slopes</t>
  </si>
  <si>
    <t>1B</t>
  </si>
  <si>
    <t>1C</t>
  </si>
  <si>
    <t>1D</t>
  </si>
  <si>
    <t>277B</t>
  </si>
  <si>
    <t>Monson-Ellittsville-Abram complex, 3 to 8 percent slopes</t>
  </si>
  <si>
    <t>Monson, Abram</t>
  </si>
  <si>
    <t>277C</t>
  </si>
  <si>
    <t>Monson-Ellittsville-Abram complex, 8 to 15 percent slopes</t>
  </si>
  <si>
    <t>300C</t>
  </si>
  <si>
    <t>Adams loamy fine sand, 3 to 15 percent slopes</t>
  </si>
  <si>
    <t>314C</t>
  </si>
  <si>
    <t>Colton-Adams-Sheepscot complex, 3 to 15 percent slopes</t>
  </si>
  <si>
    <t>314E</t>
  </si>
  <si>
    <t>Lyman-Abram complex, 8 to 30 percent slopes, very stony</t>
  </si>
  <si>
    <t>323E</t>
  </si>
  <si>
    <t>Lyman-Abram complex, 30 to 80 percent slopes, very stony</t>
  </si>
  <si>
    <t>324C</t>
  </si>
  <si>
    <t>324E</t>
  </si>
  <si>
    <t>Lyman-Tunbridge complex, 30 to 60 percent slopes, very stony</t>
  </si>
  <si>
    <t>330D</t>
  </si>
  <si>
    <t>Monson-Elliottsville-Abram complex, 8 to 30 percent slopes, very rocky</t>
  </si>
  <si>
    <t>330E</t>
  </si>
  <si>
    <t>Monson-Elliottsville-Abram complex, 30 to 60 percent slopes, very stony</t>
  </si>
  <si>
    <t>336A</t>
  </si>
  <si>
    <t>Sebago and Waskish soils</t>
  </si>
  <si>
    <t>Sebago, Waskish</t>
  </si>
  <si>
    <t>336C</t>
  </si>
  <si>
    <t>336E</t>
  </si>
  <si>
    <t>345C</t>
  </si>
  <si>
    <t>Thorndike-Penquis complex, rolling, very stony</t>
  </si>
  <si>
    <t>346C</t>
  </si>
  <si>
    <t>Thorndike-Abram complex, rolling, very stony</t>
  </si>
  <si>
    <t>Thorndike, Abram</t>
  </si>
  <si>
    <t>423E</t>
  </si>
  <si>
    <t>431C</t>
  </si>
  <si>
    <t>Corinna-Penobscot complex, 3 to 15 percent slopes, very stony</t>
  </si>
  <si>
    <t>Corinna</t>
  </si>
  <si>
    <t>431D</t>
  </si>
  <si>
    <t>Corinna-Penobscot complex, 15 to 30 percent slopes, very stony</t>
  </si>
  <si>
    <t>432C</t>
  </si>
  <si>
    <t>Penobscot-Sebasticook complex, 3 to 15 percent slopes, very stony</t>
  </si>
  <si>
    <t>Penobscot</t>
  </si>
  <si>
    <t>44B</t>
  </si>
  <si>
    <t>Lyman-Abram complex, 3 to 8 percent slopes</t>
  </si>
  <si>
    <t>44C</t>
  </si>
  <si>
    <t>Lyman-Abram complex, 8 to 15 percent slopes</t>
  </si>
  <si>
    <t>45E</t>
  </si>
  <si>
    <t>55B</t>
  </si>
  <si>
    <t>Corinna-Penobscot complex, 3 to 8 percent slopes</t>
  </si>
  <si>
    <t>55C</t>
  </si>
  <si>
    <t>Corinna-Penobscot complex, 8 to 15 percent slopes</t>
  </si>
  <si>
    <t>68E</t>
  </si>
  <si>
    <t>70C</t>
  </si>
  <si>
    <t>70E</t>
  </si>
  <si>
    <t>Thorndike-Abram complex, 8 to 15 percent slopes</t>
  </si>
  <si>
    <t>76C</t>
  </si>
  <si>
    <t>Thorndike-Abram complex, 8 to 15 percent slopes, very stony</t>
  </si>
  <si>
    <t>78B</t>
  </si>
  <si>
    <t>79B</t>
  </si>
  <si>
    <t>79C</t>
  </si>
  <si>
    <t>Winnecook-Thorndike complex, 3 to 15 percent slopes</t>
  </si>
  <si>
    <t>79D</t>
  </si>
  <si>
    <t>92A</t>
  </si>
  <si>
    <t>Sebago and Moosabec soils, 0 to 2 percent slopes</t>
  </si>
  <si>
    <t>Sebago, Moosabec</t>
  </si>
  <si>
    <t>ME613</t>
  </si>
  <si>
    <t>Oxford County Area, Maine</t>
  </si>
  <si>
    <t>CgD</t>
  </si>
  <si>
    <t>CHD</t>
  </si>
  <si>
    <t>Colton-Adams association, moderately steep</t>
  </si>
  <si>
    <t>Pits, sand</t>
  </si>
  <si>
    <t>RCE</t>
  </si>
  <si>
    <t>Ricker-Saddleback-Rock outcrop complex, very hilly</t>
  </si>
  <si>
    <t>Ricker, Saddleback, Rock outcrop</t>
  </si>
  <si>
    <t>RNE</t>
  </si>
  <si>
    <t>Rock outcrop-Ricker complex, very hilly</t>
  </si>
  <si>
    <t>Rock outcrop, Ricker</t>
  </si>
  <si>
    <t>SAD</t>
  </si>
  <si>
    <t>Saddleback-Ricker complex, moderately steep</t>
  </si>
  <si>
    <t>Saddleback, Ricker</t>
  </si>
  <si>
    <t>Saddleback-Ricker complex, steep</t>
  </si>
  <si>
    <t>Su</t>
  </si>
  <si>
    <t>Sunday loamy fine sand, occasionally flooded</t>
  </si>
  <si>
    <t>Sy</t>
  </si>
  <si>
    <t>Sunday loamy fine sand, frequently flooded</t>
  </si>
  <si>
    <t>ME614</t>
  </si>
  <si>
    <t>Penobscot County, Maine</t>
  </si>
  <si>
    <t>AaE</t>
  </si>
  <si>
    <t>Adams loamy sand, 15 to 45 percent slopes</t>
  </si>
  <si>
    <t>Canaan extremely rocky sandy loam, 5 to 15 percent slopes</t>
  </si>
  <si>
    <t>Canaan, Rock outcrop</t>
  </si>
  <si>
    <t>CaE</t>
  </si>
  <si>
    <t>Canaan extremely rocky sandy loam, 15 to 45 percent slopes</t>
  </si>
  <si>
    <t>Pc</t>
  </si>
  <si>
    <t>Peat, coarsely fibrous</t>
  </si>
  <si>
    <t>Peat</t>
  </si>
  <si>
    <t>Pf</t>
  </si>
  <si>
    <t>Peat, moderately fibrous</t>
  </si>
  <si>
    <t>Peat, sphagnum</t>
  </si>
  <si>
    <t>RkC</t>
  </si>
  <si>
    <t>Rockland, canaan material, sloping</t>
  </si>
  <si>
    <t>Rockland, Canaan</t>
  </si>
  <si>
    <t>RkD</t>
  </si>
  <si>
    <t>Rockland, canaan material, strongly sloping</t>
  </si>
  <si>
    <t>Rockland, thorndike material, sloping</t>
  </si>
  <si>
    <t>Rockland, Thorndike</t>
  </si>
  <si>
    <t>RmD</t>
  </si>
  <si>
    <t>Rockland, thorndike material, strongly sloping</t>
  </si>
  <si>
    <t>Thorndike shaly silt loam, 2 to 8 percent slopes</t>
  </si>
  <si>
    <t>Thorndike very rocky silt loam, 2 to 8 percent slopes</t>
  </si>
  <si>
    <t>TvB</t>
  </si>
  <si>
    <t>Thorndike very stony silt loam, 2 to 8 percent slopes</t>
  </si>
  <si>
    <t>TvC</t>
  </si>
  <si>
    <t>Thorndike very stony silt loam, 8 to 15 percent slopes</t>
  </si>
  <si>
    <t>TvD</t>
  </si>
  <si>
    <t>Thorndike very stony silt loam, 15 to 35 percent slopes</t>
  </si>
  <si>
    <t>ME615</t>
  </si>
  <si>
    <t>Piscataquis County, Maine, Southern Part</t>
  </si>
  <si>
    <t>Adams loamy fine sand, 0 to 8 percent slopes</t>
  </si>
  <si>
    <t>AEC</t>
  </si>
  <si>
    <t>Adams loamy fine sand, strongly sloping</t>
  </si>
  <si>
    <t>AFD</t>
  </si>
  <si>
    <t>Adams-Allagash complex, hilly</t>
  </si>
  <si>
    <t>LAD</t>
  </si>
  <si>
    <t>Lyman-Abram complex, moderately steep, very stony</t>
  </si>
  <si>
    <t>LAE</t>
  </si>
  <si>
    <t>Lyman-Abram complex, very steep, very stony</t>
  </si>
  <si>
    <t>LTD</t>
  </si>
  <si>
    <t>Lyman-Tunbridge complex, moderately steep, very stony</t>
  </si>
  <si>
    <t>Lyman-Tunbridge complex, steep, very stony</t>
  </si>
  <si>
    <t>MYD</t>
  </si>
  <si>
    <t>Monson-Elliottsville-Ricker complex, moderately steep, very stony</t>
  </si>
  <si>
    <t>Monson, Ricker</t>
  </si>
  <si>
    <t>MYE</t>
  </si>
  <si>
    <t>Monson-Elliottsville-Ricker complex, steep, very stony</t>
  </si>
  <si>
    <t>ROD</t>
  </si>
  <si>
    <t>Ricker-Rock outcrop complex, moderately steep</t>
  </si>
  <si>
    <t>SRD</t>
  </si>
  <si>
    <t>Saddleback-Ricker complex, moderately steep, very stony</t>
  </si>
  <si>
    <t>SRE</t>
  </si>
  <si>
    <t>Saddleback-Ricker complex, steep, very stony</t>
  </si>
  <si>
    <t>ToC</t>
  </si>
  <si>
    <t>TRC</t>
  </si>
  <si>
    <t>TSC</t>
  </si>
  <si>
    <t>Thorndike-Penquis-Abram complex, 3 to 8 percent slopes</t>
  </si>
  <si>
    <t>ME617</t>
  </si>
  <si>
    <t>Washington County Area, Maine</t>
  </si>
  <si>
    <t>Abram-Hogback complex, 15 to 45 percent slopes, very stony</t>
  </si>
  <si>
    <t>Abram, Hogback</t>
  </si>
  <si>
    <t>Abram-Lyman complex, 15 to 45 percent slopes, very stony</t>
  </si>
  <si>
    <t>Abram, Lyman</t>
  </si>
  <si>
    <t>Abram-Rock outcrop-Ricker complex, 15 to 80 percent slopes</t>
  </si>
  <si>
    <t>Abram, Rock outcrop, Ricker</t>
  </si>
  <si>
    <t>AGB</t>
  </si>
  <si>
    <t>Adams-Croghan association, 0 to 8 percent slopes</t>
  </si>
  <si>
    <t>CoA</t>
  </si>
  <si>
    <t>Colton gravelly sandy loam, 0 to 3 percent slopes</t>
  </si>
  <si>
    <t>Colton gravelly sandy loam, 3 to 8 percent slopes</t>
  </si>
  <si>
    <t>Colton gravelly sandy loam, 15 to 70 percent slopes</t>
  </si>
  <si>
    <t>CpB</t>
  </si>
  <si>
    <t>Colton gravelly sandy loam, 0 to 8 percent slopes, very bouldery</t>
  </si>
  <si>
    <t>CpC</t>
  </si>
  <si>
    <t>Colton gravelly sandy loam, 8 to 15 percent slopes, very bouldery</t>
  </si>
  <si>
    <t>CRC</t>
  </si>
  <si>
    <t>Colton-Adams complex, 3 to 15 percent slopes</t>
  </si>
  <si>
    <t>Colton-Adams complex, 15 to 70 percent slopes</t>
  </si>
  <si>
    <t>Colton-Hermon complex, 3 to 15 percent slopes, very bouldery</t>
  </si>
  <si>
    <t>CSD</t>
  </si>
  <si>
    <t>Colton-Hermon complex, 15 to 30 percent slopes, very bouldery</t>
  </si>
  <si>
    <t>CtB</t>
  </si>
  <si>
    <t>Creasey gravelly silt loam, 3 to 8 percent slopes</t>
  </si>
  <si>
    <t>Creasey</t>
  </si>
  <si>
    <t>CtC</t>
  </si>
  <si>
    <t>Creasey gravelly silt loam, 8 to 15 percent slopes</t>
  </si>
  <si>
    <t>CVC</t>
  </si>
  <si>
    <t>Creasey-Abram complex, 3 to 15 percent slopes</t>
  </si>
  <si>
    <t>Creasey, Abram</t>
  </si>
  <si>
    <t>CXC</t>
  </si>
  <si>
    <t>Creasey-Lamoine complex, 3 to 15 percent slopes</t>
  </si>
  <si>
    <t>HWE</t>
  </si>
  <si>
    <t>Hogback-Abram-Rawsonville complex, 15 to 60 percent slopes, very stony</t>
  </si>
  <si>
    <t>Hogback, Abram</t>
  </si>
  <si>
    <t>HXC</t>
  </si>
  <si>
    <t>Hogback-Rawsonville-Abram complex, 3 to 15 percent slopes, very stony</t>
  </si>
  <si>
    <t>LUE</t>
  </si>
  <si>
    <t>Lyman-Abram-Tunbridge complex, 15 to 60 percent slopes, very stony</t>
  </si>
  <si>
    <t>LYC</t>
  </si>
  <si>
    <t>Lyman-Tunbridge-Abram complex, 3 to 15 percent slopes, very stony</t>
  </si>
  <si>
    <t>Rawsonville-Hogback-Abram complex, 3 to 15 percent slopes, very stony</t>
  </si>
  <si>
    <t>SG</t>
  </si>
  <si>
    <t>Sebago and Moosabec soils</t>
  </si>
  <si>
    <t>TyC</t>
  </si>
  <si>
    <t>Tunbridge-Lyman-Abram complex, 3 to 15 percent slopes, very stony</t>
  </si>
  <si>
    <t>ME619</t>
  </si>
  <si>
    <t>Somerset County Area and Parts of Franklin and Oxford Counties, Maine</t>
  </si>
  <si>
    <t>ABE</t>
  </si>
  <si>
    <t>Abram-Rock outcrop-Hermon association, 20 to 60 percent slopes</t>
  </si>
  <si>
    <t>ACB</t>
  </si>
  <si>
    <t>Adams-Croghan association, 1 to 8 percent slopes</t>
  </si>
  <si>
    <t>Colton-Adams association, 5 to 15 percent slopes</t>
  </si>
  <si>
    <t>CVD</t>
  </si>
  <si>
    <t>Colton-Hermon association, 15 to 30 percent slopes</t>
  </si>
  <si>
    <t>LAC</t>
  </si>
  <si>
    <t>Hogback-Abram complex, 4 to 25 percent slopes</t>
  </si>
  <si>
    <t>Hogback-Abram complex, 15 to 60 percent slopes</t>
  </si>
  <si>
    <t>MVC</t>
  </si>
  <si>
    <t>Monson-Elliottsville-Ricker complex, 4 to 25 percent slopes</t>
  </si>
  <si>
    <t>MVE</t>
  </si>
  <si>
    <t>Monson-Elliottsville-Ricker complex, 16 to 65 percent slopes</t>
  </si>
  <si>
    <t>RRF</t>
  </si>
  <si>
    <t>Ricker-Rock outcrop complex, 3 to 80 percent slopes</t>
  </si>
  <si>
    <t>Ricker-Saddleback-Rock outcrop complex, 20 to 60 percent slopes</t>
  </si>
  <si>
    <t>RTF</t>
  </si>
  <si>
    <t>Rock outcrop-Ricker complex, 8 to 80 percent slopes</t>
  </si>
  <si>
    <t>Saddleback-Ricker complex, 10 to 50 percent slopes</t>
  </si>
  <si>
    <t>Saddleback-Ricker complex, 25 to 60 percent slopes</t>
  </si>
  <si>
    <t>SSD</t>
  </si>
  <si>
    <t>Saddleback-Sisk-Rock outcrop association, 15 to 30 percent slopes</t>
  </si>
  <si>
    <t>SSE</t>
  </si>
  <si>
    <t>Saddleback-Sisk-Rock outcrop association, 20 to 45 percent slopes</t>
  </si>
  <si>
    <t>ME620</t>
  </si>
  <si>
    <t>Northern Piscataquis and Northern Somerset County Area, Maine</t>
  </si>
  <si>
    <t>100F</t>
  </si>
  <si>
    <t>Knob Lock-Rock outcrop complex, 0 to 100 percent slopes</t>
  </si>
  <si>
    <t>Knob Lock, Rock outcrop</t>
  </si>
  <si>
    <t>Saddleback-Rock outcrop-Ricker complex, 15 to 60 percent slopes, extremely bouldery</t>
  </si>
  <si>
    <t>Saddleback, Rock outcrop, Ricker</t>
  </si>
  <si>
    <t>Saddleback-Ricker complex, 3 to 15 percent slopes, rubbly</t>
  </si>
  <si>
    <t>Ricker-Saddleback complex, 15 to 35 percent slopes, rubbly</t>
  </si>
  <si>
    <t>Abram - Rock outcrop - Hermon association, 15 to 60 percent slopes, very bouldery</t>
  </si>
  <si>
    <t>Hogback, Rock outcrop</t>
  </si>
  <si>
    <t>104F</t>
  </si>
  <si>
    <t>Rock outcrop- Ricker complex, 0 to 100 percent slopes, rubbly</t>
  </si>
  <si>
    <t>105F</t>
  </si>
  <si>
    <t>Rubble land-Rock outcrop complex, 15 to 100 percent slopes</t>
  </si>
  <si>
    <t>Rubble land, Rock Outcrop</t>
  </si>
  <si>
    <t>10F</t>
  </si>
  <si>
    <t>Mahoosuc-Rock outcrop association, 0 to 100 percent slopes,very rubbly</t>
  </si>
  <si>
    <t>Mahoosuc, Rock outcrop</t>
  </si>
  <si>
    <t>13C</t>
  </si>
  <si>
    <t>Colton-Adams complex, 3 to 15 percent slopes,very stony</t>
  </si>
  <si>
    <t>13E</t>
  </si>
  <si>
    <t>Colton-Adams complex, 15 to 45 percent slopes, very stony</t>
  </si>
  <si>
    <t>301D</t>
  </si>
  <si>
    <t>Hermon-Skerry association, 15 to 35 percent slopes, very bouldery</t>
  </si>
  <si>
    <t>Hermon</t>
  </si>
  <si>
    <t>312C</t>
  </si>
  <si>
    <t>Hermon and Colton soils, 3 to 15 percent slopes, very bouldery</t>
  </si>
  <si>
    <t>Hermon, Colton</t>
  </si>
  <si>
    <t>312D</t>
  </si>
  <si>
    <t>Colton and Hermon soils, 15 to 35 percent slopes, very bouldery</t>
  </si>
  <si>
    <t>Colton, Hermon</t>
  </si>
  <si>
    <t>395F</t>
  </si>
  <si>
    <t>Mahoosuc-Ricker association, 50 to 80 percent slopes</t>
  </si>
  <si>
    <t>Mahoosuc, Ricker</t>
  </si>
  <si>
    <t>Saddleback - Sisk - Rock outcrop association, 35 to 50 percent slopes, very stony</t>
  </si>
  <si>
    <t>89D</t>
  </si>
  <si>
    <t>Monson-Elliottsville complex, 15 to 35 percent slopes, rocky</t>
  </si>
  <si>
    <t>Monson</t>
  </si>
  <si>
    <t>942C</t>
  </si>
  <si>
    <t>Hogback-Abram complex, 3 to 15 percent slopes, very bouldery</t>
  </si>
  <si>
    <t>942E</t>
  </si>
  <si>
    <t>Abram-Hogback complex, 15 to 35 percent slopes, very bouldery</t>
  </si>
  <si>
    <t>94C</t>
  </si>
  <si>
    <t>Monson-Ragmuff-Knob Lock complex, 3 to 25 percent slopes, very rocky</t>
  </si>
  <si>
    <t>Monson, Knob Lock</t>
  </si>
  <si>
    <t>94E</t>
  </si>
  <si>
    <t>Monson-Knob Lock-Elliottsville complex, 15 to 60 percent slopes, very rocky</t>
  </si>
  <si>
    <t>94XC</t>
  </si>
  <si>
    <t>Hogback-Rawsonville complex, 3 to 25 percent slopes, very stony</t>
  </si>
  <si>
    <t>Hogback</t>
  </si>
  <si>
    <t>94XE</t>
  </si>
  <si>
    <t>Hogback-Rawsonville complex, 15 to 60 percent slopes, very bouldery</t>
  </si>
  <si>
    <t>95D</t>
  </si>
  <si>
    <t>Saddleback-Enchanted complex, 15 to 35 percent slopes, very bouldery</t>
  </si>
  <si>
    <t>Saddleback</t>
  </si>
  <si>
    <t>AHE</t>
  </si>
  <si>
    <t>CAC</t>
  </si>
  <si>
    <t>CAE</t>
  </si>
  <si>
    <t>CHE</t>
  </si>
  <si>
    <t>HAC</t>
  </si>
  <si>
    <t>HCC</t>
  </si>
  <si>
    <t>HRC</t>
  </si>
  <si>
    <t>HSE</t>
  </si>
  <si>
    <t>KRF</t>
  </si>
  <si>
    <t>MEE</t>
  </si>
  <si>
    <t>MKE</t>
  </si>
  <si>
    <t>MRC</t>
  </si>
  <si>
    <t>MRF</t>
  </si>
  <si>
    <t>RME</t>
  </si>
  <si>
    <t>Rubble land-Mahoosuc association, 15 to 50 percent slopes, rocky</t>
  </si>
  <si>
    <t>Rubble land, Mahoosuc</t>
  </si>
  <si>
    <t>RUC</t>
  </si>
  <si>
    <t>Rubble land-Mahoosuc association, 0 to 15 percent slopes, rocky</t>
  </si>
  <si>
    <t>RUF</t>
  </si>
  <si>
    <t>Rubble land, Rock outcrop</t>
  </si>
  <si>
    <t>SEE</t>
  </si>
  <si>
    <t>SRC</t>
  </si>
  <si>
    <t>ME621</t>
  </si>
  <si>
    <t>Western Aroostook County Area, Maine</t>
  </si>
  <si>
    <t>Abram-Rock outcrop-Hermon association, 15 to 60 percent slopes, very bouldery</t>
  </si>
  <si>
    <t>376D</t>
  </si>
  <si>
    <t>Monson-Perham-Daigle association, 15 to 35 percent slopes, rocky</t>
  </si>
  <si>
    <t>394C</t>
  </si>
  <si>
    <t>Monson-Winnecook-Knob Lock association, 3 to 35 percent slopes, very rocky</t>
  </si>
  <si>
    <t>394E</t>
  </si>
  <si>
    <t>Monson-Winnecook-Knob Lock association, 35 to 50 percent slopes, very rocky</t>
  </si>
  <si>
    <t>ME622</t>
  </si>
  <si>
    <t>Northern Hancock and Western Washington County Area, Maine</t>
  </si>
  <si>
    <t>Knob Lock-Rock outcrop complex, 3 to 65 percent slopes</t>
  </si>
  <si>
    <t>Colton-Adams complex, 15 to 45 percent slopes</t>
  </si>
  <si>
    <t>Colton-Hermon association, 5 to 15 percent slopes</t>
  </si>
  <si>
    <t>363C</t>
  </si>
  <si>
    <t>39RC</t>
  </si>
  <si>
    <t>Naskeag-Abram-Knob Lock complex, 0 to 15 percent slopes, very stony</t>
  </si>
  <si>
    <t>Abram, Knob Lock</t>
  </si>
  <si>
    <t>39RE</t>
  </si>
  <si>
    <t>Abram-Rock outcrop-Knob Lock complex, 15 to 80 percent slopes</t>
  </si>
  <si>
    <t>Abram, Rock outcrop, Knob Lock</t>
  </si>
  <si>
    <t>4102E</t>
  </si>
  <si>
    <t>Hogback-Knob Lock-Rock Outcrop complex, 8 to 35 percent slopes, very stony</t>
  </si>
  <si>
    <t>Hogback, Knob Lock, Rock outcrop</t>
  </si>
  <si>
    <t>413C</t>
  </si>
  <si>
    <t>Colton-Adams-Sheepscot association, 0 to 15 percent slopes</t>
  </si>
  <si>
    <t>Lyman-Tunbridge-Schoodic complex, 0 to 15 percent slopes, very stony</t>
  </si>
  <si>
    <t>630E</t>
  </si>
  <si>
    <t>Lyman-Schoodic-Rock outcrop complex, 15 to 45 percent slopes, very stony</t>
  </si>
  <si>
    <t>Lyman-Brayton-Schoodic complex, 0 to 15 percent slopes, very stony</t>
  </si>
  <si>
    <t>900C</t>
  </si>
  <si>
    <t>Schoodic-Rock outcrop-Naskeag complex, 0 to 15 percent slopes</t>
  </si>
  <si>
    <t>900E</t>
  </si>
  <si>
    <t>Schoodic-Rock outcrop-Lyman complex, 15 to 65 percent slopes</t>
  </si>
  <si>
    <t>Abram-Lyman complex, 4 to 25 percent slopes, very stony</t>
  </si>
  <si>
    <t>Abram-Lyman complex, 20 to 60 percent slopes, very stony</t>
  </si>
  <si>
    <t>Monson-Elliottsville-Knob Lock complex, 20 to 65 percent slopes, very stony</t>
  </si>
  <si>
    <t>Lyman-Tunbridge complex, 3 to 25 percent slopes, very stony</t>
  </si>
  <si>
    <t>Lyman-Tunbridge complex, 20 to 60 percent slopes, very stony</t>
  </si>
  <si>
    <t>ALC</t>
  </si>
  <si>
    <t>ARE</t>
  </si>
  <si>
    <t>Abram-Rock outcrop-Knob Lock complex, 15 to 80 percent slopes. very stony</t>
  </si>
  <si>
    <t>CSE</t>
  </si>
  <si>
    <t>CUC</t>
  </si>
  <si>
    <t>Colton-Hermon association, 5 to 15 percent slopes, very bouldery</t>
  </si>
  <si>
    <t>HVD</t>
  </si>
  <si>
    <t>Hogback-Knob Lock-Rock outcrop complex, 8 to 35 percent slopes, very stony</t>
  </si>
  <si>
    <t>KRE</t>
  </si>
  <si>
    <t>Knob Lock-Rock outcrop complex, 3 to 65 percent slopes, very stony</t>
  </si>
  <si>
    <t>LSE</t>
  </si>
  <si>
    <t>LTC</t>
  </si>
  <si>
    <t>LTF</t>
  </si>
  <si>
    <t>LUC</t>
  </si>
  <si>
    <t>MXF</t>
  </si>
  <si>
    <t>MYA</t>
  </si>
  <si>
    <t>Moosabec and Sebago soils</t>
  </si>
  <si>
    <t>Moosabec, Sebago</t>
  </si>
  <si>
    <t>SLF</t>
  </si>
  <si>
    <t>NH001</t>
  </si>
  <si>
    <t>Belknap County, New Hampshire</t>
  </si>
  <si>
    <t>HrE</t>
  </si>
  <si>
    <t>Hinckley gravelly loamy sand, 15 to 60 percent slopes</t>
  </si>
  <si>
    <t>HsA</t>
  </si>
  <si>
    <t>Mp</t>
  </si>
  <si>
    <t>Muck and peat</t>
  </si>
  <si>
    <t>SgB</t>
  </si>
  <si>
    <t>Shapleigh-Gloucester sandy loams, 3 to 8 percent slopes</t>
  </si>
  <si>
    <t>Shapleigh</t>
  </si>
  <si>
    <t>SgC</t>
  </si>
  <si>
    <t>Shapleigh-Gloucester sandy loams, 8 to 15 percent slopes</t>
  </si>
  <si>
    <t>ShC</t>
  </si>
  <si>
    <t>Shapleigh-Gloucester very rocky sandy loams, 3 to 15 percent slopes</t>
  </si>
  <si>
    <t>ShD</t>
  </si>
  <si>
    <t>Shapleigh-Gloucester very rocky sandy loams, 15 to 25 percent slopes</t>
  </si>
  <si>
    <t>ShE</t>
  </si>
  <si>
    <t>Shapleigh-Gloucester very rocky sandy loams, 25 to 60 percent slopes</t>
  </si>
  <si>
    <t>SoD</t>
  </si>
  <si>
    <t>Shapleigh-Gloucester extremely rocky sandy loams, 8 to 25 percent slopes</t>
  </si>
  <si>
    <t>SoE</t>
  </si>
  <si>
    <t>Shapleigh-Gloucester extremely rocky sandy loams, 25 to 60 percent slopes</t>
  </si>
  <si>
    <t>Suncook loamy sand</t>
  </si>
  <si>
    <t>WdA</t>
  </si>
  <si>
    <t>WdB</t>
  </si>
  <si>
    <t>WdC</t>
  </si>
  <si>
    <t>WdE</t>
  </si>
  <si>
    <t>Windsor loamy sand, 15 to 60 percent slopes</t>
  </si>
  <si>
    <t>NH003</t>
  </si>
  <si>
    <t>Carroll County, New Hampshire</t>
  </si>
  <si>
    <t>AmA</t>
  </si>
  <si>
    <t>AmB</t>
  </si>
  <si>
    <t>AmC</t>
  </si>
  <si>
    <t>AmE</t>
  </si>
  <si>
    <t>Adams loamy sand, 15 to 60 percent slopes</t>
  </si>
  <si>
    <t>CDC</t>
  </si>
  <si>
    <t>Canaan-Redstone very rocky gravelly fine sandy loams association, sloping</t>
  </si>
  <si>
    <t>Canaan, Redstone</t>
  </si>
  <si>
    <t>CDE</t>
  </si>
  <si>
    <t>Canaan-Redstone very rocky gravelly fine sandy loams association, steep</t>
  </si>
  <si>
    <t>CEE</t>
  </si>
  <si>
    <t>Canaan-Redstone-Rock outcrop association, steep</t>
  </si>
  <si>
    <t>Canaan, Redstone, Rock outcrop</t>
  </si>
  <si>
    <t>CEF</t>
  </si>
  <si>
    <t>Canaan-Redstone-Rock outcrop association, very steep</t>
  </si>
  <si>
    <t>CM</t>
  </si>
  <si>
    <t>Chocorua mucky peat</t>
  </si>
  <si>
    <t>CnA</t>
  </si>
  <si>
    <t>Colton gravelly loamy fine sand, 0 to 3 percent slopes</t>
  </si>
  <si>
    <t>Colton gravelly loamy fine sand, 3 to 8 percent slopes</t>
  </si>
  <si>
    <t>Colton gravelly loamy fine sand, 8 to 15 percent slopes</t>
  </si>
  <si>
    <t>Colton gravelly loamy fine sand, 15 to 60 percent slopes</t>
  </si>
  <si>
    <t>GW</t>
  </si>
  <si>
    <t>Greenwood mucky peat</t>
  </si>
  <si>
    <t>Greenwood</t>
  </si>
  <si>
    <t>Hollis-Charlton fine sandy loams, 3 to 8 percent slopes</t>
  </si>
  <si>
    <t>Hollis-Charlton fine sandy loams, 8 to 15 percent slopes</t>
  </si>
  <si>
    <t>Hollis-Charlton fine sandy loams, 15 to 25 percent slopes</t>
  </si>
  <si>
    <t>HvB</t>
  </si>
  <si>
    <t>Hollis-Charlton very rocky fine sandy loams, 3 to 8 percent slopes</t>
  </si>
  <si>
    <t>HvC</t>
  </si>
  <si>
    <t>Hollis-Charlton very rocky fine sandy loams, 8 to 15 percent slopes</t>
  </si>
  <si>
    <t>HvD</t>
  </si>
  <si>
    <t>Hollis-Charlton very rocky fine sandy loams, 15 to 25 percent slopes</t>
  </si>
  <si>
    <t>HvE</t>
  </si>
  <si>
    <t>Hollis-Charlton very rocky fine sandy loams, 25 to 35 percent slopes</t>
  </si>
  <si>
    <t>HxD</t>
  </si>
  <si>
    <t>Hollis-Charlton-Rock outcrop complex, 8 to 25 percent slopes</t>
  </si>
  <si>
    <t>HxE</t>
  </si>
  <si>
    <t>Hollis-Charlton-Rock outcrop complex, 25 to 60 percent slopes</t>
  </si>
  <si>
    <t>Lyman-Berkshire very rocky fine sandy loams, 3 to 8 percent slopes</t>
  </si>
  <si>
    <t>Lyman-Berkshire very rocky fine sandy loams, 8 to 15 percent slopes</t>
  </si>
  <si>
    <t>Lyman-Berkshire very rocky fine sandy loams, 15 to 25 percent slopes</t>
  </si>
  <si>
    <t>LnE</t>
  </si>
  <si>
    <t>Lyman-Berkshire very rocky fine sandy loams, 25 to 35 percent slopes</t>
  </si>
  <si>
    <t>LsD</t>
  </si>
  <si>
    <t>Lyman-Berkshire-Rock outcrop complex 8 to 25 percent slopes</t>
  </si>
  <si>
    <t>Lyman-Berkshire-Rock outcrop complex, 25 to 60 percent slopes</t>
  </si>
  <si>
    <t>LVC</t>
  </si>
  <si>
    <t>Lyman-Berkshire very rocky fine sandy loams association, sloping</t>
  </si>
  <si>
    <t>LVE</t>
  </si>
  <si>
    <t>Lyman-Berkshire very rocky fine sandy loams association, steep</t>
  </si>
  <si>
    <t>LVF</t>
  </si>
  <si>
    <t>Lyman-Berkshire very rocky fine sandy loams association, very steep</t>
  </si>
  <si>
    <t>LYE</t>
  </si>
  <si>
    <t>Lyman-Rock outcrop-Berkshire association, steep</t>
  </si>
  <si>
    <t>LYF</t>
  </si>
  <si>
    <t>Lyman-Rock outcrop-Berkshire association, very steep</t>
  </si>
  <si>
    <t>Muck and Peat</t>
  </si>
  <si>
    <t>Muck, Peat</t>
  </si>
  <si>
    <t>OT</t>
  </si>
  <si>
    <t>Ossipee mucky peat</t>
  </si>
  <si>
    <t>Ossipee</t>
  </si>
  <si>
    <t>RO</t>
  </si>
  <si>
    <t>RPE</t>
  </si>
  <si>
    <t>Rock outcrop-Lyman association, steep</t>
  </si>
  <si>
    <t>RPF</t>
  </si>
  <si>
    <t>Rock outcrop-Lyman association, very steep</t>
  </si>
  <si>
    <t>Sf</t>
  </si>
  <si>
    <t>NH005</t>
  </si>
  <si>
    <t>Cheshire County, New Hampshire</t>
  </si>
  <si>
    <t>161E</t>
  </si>
  <si>
    <t>Lyman-Tunbridge-Rock outcrop complex, 25 to 50 percent slopes</t>
  </si>
  <si>
    <t>22A</t>
  </si>
  <si>
    <t>Colton loamy fine sand, 0 to 3 percent slopes</t>
  </si>
  <si>
    <t>22B</t>
  </si>
  <si>
    <t>Colton loamy fine sand, 3 to 8 percent slopes</t>
  </si>
  <si>
    <t>22C</t>
  </si>
  <si>
    <t>Colton loamy fine sand, 8 to 15 percent slopes</t>
  </si>
  <si>
    <t>22E</t>
  </si>
  <si>
    <t>Colton loamy fine sand, 15 to 50 percent slopes</t>
  </si>
  <si>
    <t>26A</t>
  </si>
  <si>
    <t>26B</t>
  </si>
  <si>
    <t>26C</t>
  </si>
  <si>
    <t>26E</t>
  </si>
  <si>
    <t>Windsor loamy fine sand, 15 to 50 percent slopes</t>
  </si>
  <si>
    <t>362E</t>
  </si>
  <si>
    <t>Kearsarge-Cardigan-Rock outcrop complex, 25 to 50 percent slopes</t>
  </si>
  <si>
    <t>Kearsarge, Rock outcrop</t>
  </si>
  <si>
    <t>36E</t>
  </si>
  <si>
    <t>Adams loamy sand, 15 to 50 percent slopes</t>
  </si>
  <si>
    <t>526A</t>
  </si>
  <si>
    <t>Caesar loamy sand, 0 to 3 percent slopes</t>
  </si>
  <si>
    <t>Caesar</t>
  </si>
  <si>
    <t>526B</t>
  </si>
  <si>
    <t>Caesar loamy sand, 3 to 8 percent slopes</t>
  </si>
  <si>
    <t>526C</t>
  </si>
  <si>
    <t>Caesar loamy sand, 8 to 15 percent slopes</t>
  </si>
  <si>
    <t>526E</t>
  </si>
  <si>
    <t>Caesar loamy sand, 15 to 50 percent slopes</t>
  </si>
  <si>
    <t>NH009</t>
  </si>
  <si>
    <t>Grafton County, New Hampshire</t>
  </si>
  <si>
    <t>Sunday loamy sand</t>
  </si>
  <si>
    <t>Rubble land</t>
  </si>
  <si>
    <t>Colton loamy sand, 0 to 3 percent slopes</t>
  </si>
  <si>
    <t>Colton loamy sand, 3 to 8 percent slopes</t>
  </si>
  <si>
    <t>Colton loamy sand, 8 to 15 percent slopes</t>
  </si>
  <si>
    <t>Colton loamy sand, 15 to 60 percent slopes</t>
  </si>
  <si>
    <t>Windsor loamy fine sand 15 to 60 percent slopes</t>
  </si>
  <si>
    <t>310A</t>
  </si>
  <si>
    <t>310B</t>
  </si>
  <si>
    <t>310C</t>
  </si>
  <si>
    <t>310E</t>
  </si>
  <si>
    <t>Quonset loamy sand, 15 to 60 percent slopes</t>
  </si>
  <si>
    <t>710D</t>
  </si>
  <si>
    <t>Becket-Lyman-Rock outcrop complex, hilly</t>
  </si>
  <si>
    <t>710E</t>
  </si>
  <si>
    <t>Becket-Lyman-Rock outcrop complex, steep</t>
  </si>
  <si>
    <t>726D</t>
  </si>
  <si>
    <t>Rock outcrop-Lyman complex, hilly</t>
  </si>
  <si>
    <t>726E</t>
  </si>
  <si>
    <t>Rock outcrop-Lyman complex, steep</t>
  </si>
  <si>
    <t>730B</t>
  </si>
  <si>
    <t>Skerry-Lyman-Rock outcrop complex, undulating</t>
  </si>
  <si>
    <t>735E</t>
  </si>
  <si>
    <t>Saddleback-Ricker-Rock outcrop complex, steep</t>
  </si>
  <si>
    <t>Saddleback, Ricker, Rock outcrop</t>
  </si>
  <si>
    <t>741D</t>
  </si>
  <si>
    <t>Redstone-Canaan-Rock outcrop complex, hilly</t>
  </si>
  <si>
    <t>741E</t>
  </si>
  <si>
    <t>Redstone-Canaan-Rock outcrop complex, steep</t>
  </si>
  <si>
    <t>DAM</t>
  </si>
  <si>
    <t>NH013</t>
  </si>
  <si>
    <t>Merrimack County, New Hampshire</t>
  </si>
  <si>
    <t>Canaan-Herman very rocky sandy loams, 3 to 15 percent slopes</t>
  </si>
  <si>
    <t>CaD</t>
  </si>
  <si>
    <t>Canaan-Hermon very rocky sandy loams, 15 to 25 percent slopes</t>
  </si>
  <si>
    <t>ChD</t>
  </si>
  <si>
    <t>Canaan-Hermon extremely rocky sandy loams, 8 to 25 percent slopes</t>
  </si>
  <si>
    <t>ChE</t>
  </si>
  <si>
    <t>Canaan-Herman extremely rocky sandy loams, 25 to 60 percent slopes</t>
  </si>
  <si>
    <t>CtE</t>
  </si>
  <si>
    <t>Colton gravelly loamy sand, 15 to 60 percent slopes</t>
  </si>
  <si>
    <t>MmC</t>
  </si>
  <si>
    <t>Of</t>
  </si>
  <si>
    <t>Ondawa fine sandy loam</t>
  </si>
  <si>
    <t>Ondawa</t>
  </si>
  <si>
    <t>Oh</t>
  </si>
  <si>
    <t>Ondawa fine sandy loam, high bottom</t>
  </si>
  <si>
    <t>NH015</t>
  </si>
  <si>
    <t>Rockingham County, New Hampshire</t>
  </si>
  <si>
    <t>Greenwood and Ossipee soils, ponded</t>
  </si>
  <si>
    <t>Greenwood, Ossipee</t>
  </si>
  <si>
    <t>12A</t>
  </si>
  <si>
    <t>Hinckley fine sandy loam, 0 to 3 percent slopes</t>
  </si>
  <si>
    <t>12B</t>
  </si>
  <si>
    <t>Hinckley fine sandy loam, 3 to 8 percent slopes</t>
  </si>
  <si>
    <t>12C</t>
  </si>
  <si>
    <t>Hinckley fine sandy loam, 8 to 15 percent slopes</t>
  </si>
  <si>
    <t>12E</t>
  </si>
  <si>
    <t>Hinckley fine sandy loam, 15 to 60 percent slopes</t>
  </si>
  <si>
    <t>141E</t>
  </si>
  <si>
    <t>Hollis-Rock outcrop-Chatfield complex, 15 to 60 percent slopes</t>
  </si>
  <si>
    <t>NH017</t>
  </si>
  <si>
    <t>Strafford County, New Hampshire</t>
  </si>
  <si>
    <t>HcB</t>
  </si>
  <si>
    <t>HcC</t>
  </si>
  <si>
    <t>HcD</t>
  </si>
  <si>
    <t>HdB</t>
  </si>
  <si>
    <t>HdC</t>
  </si>
  <si>
    <t>HdD</t>
  </si>
  <si>
    <t>HeD</t>
  </si>
  <si>
    <t>Hollis-Charlton extremely rocky fine sandy loams, 8 to 25 percent slopes</t>
  </si>
  <si>
    <t>HeE</t>
  </si>
  <si>
    <t>Hollis-Charlton extremely rocky fine sandy loams, 25 to 60 percent slopes</t>
  </si>
  <si>
    <t>HfB</t>
  </si>
  <si>
    <t>Hollis-Gloucester fine sandy loams, 3 to 8 percent slopes</t>
  </si>
  <si>
    <t>HfC</t>
  </si>
  <si>
    <t>Hollis-Gloucester fine sandy loams, 8 to 15 percent slopes</t>
  </si>
  <si>
    <t>HgB</t>
  </si>
  <si>
    <t>Hollis-Gloucester very rocky fine sandy loams, 3 to 8 percent slopes</t>
  </si>
  <si>
    <t>HgC</t>
  </si>
  <si>
    <t>Hollis-Gloucester very rocky fine sandy loams, 8 to 15 percent slopes</t>
  </si>
  <si>
    <t>HgD</t>
  </si>
  <si>
    <t>Hollis-Gloucester very rocky fine sandy loams, 15 to 25 percent slopes</t>
  </si>
  <si>
    <t>Hollis-Gloucester extremely rocky fine sandy loams, 8 to 25 percent slopes</t>
  </si>
  <si>
    <t>HlE</t>
  </si>
  <si>
    <t>Hollis-Gloucester extremely rocky fine sandy loams, 25 to 60 percent slopes</t>
  </si>
  <si>
    <t>Sk</t>
  </si>
  <si>
    <t>NH019</t>
  </si>
  <si>
    <t>Sullivan County, New Hampshire</t>
  </si>
  <si>
    <t>AdE</t>
  </si>
  <si>
    <t>Colton sandy loam, 0 to 3 percent slopes</t>
  </si>
  <si>
    <t>Colton sandy loam, 3 to 8 percent slopes</t>
  </si>
  <si>
    <t>Colton sandy loam, 8 to 15 percent slopes</t>
  </si>
  <si>
    <t>Colton sandy loam, 15 to 50 percent slopes</t>
  </si>
  <si>
    <t>Gw</t>
  </si>
  <si>
    <t>KeE</t>
  </si>
  <si>
    <t>Lyman-Monadnock-Rock outcrop complex, 25 to 50 percent slopes</t>
  </si>
  <si>
    <t>Ot</t>
  </si>
  <si>
    <t>QsC</t>
  </si>
  <si>
    <t>Quonset-Warwick gravelly fine sandy loams, 8 to 15 percent slopes</t>
  </si>
  <si>
    <t>QsD</t>
  </si>
  <si>
    <t>Quonset gravelly fine sandy loam, 15 to 35 percent slopes</t>
  </si>
  <si>
    <t>Windsor loamy sand, 15 to 50 percent slopes</t>
  </si>
  <si>
    <t>NH601</t>
  </si>
  <si>
    <t>Hillsborough County, New Hampshire, Eastern Part</t>
  </si>
  <si>
    <t>CtD</t>
  </si>
  <si>
    <t>Cu</t>
  </si>
  <si>
    <t>Qr</t>
  </si>
  <si>
    <t>UdA</t>
  </si>
  <si>
    <t>Udipsamments, nearly level</t>
  </si>
  <si>
    <t>WdD</t>
  </si>
  <si>
    <t>WnC</t>
  </si>
  <si>
    <t>Windsor-Urban land complex, 3 to 15 percent slopes</t>
  </si>
  <si>
    <t>NH602</t>
  </si>
  <si>
    <t>Hillsborough County, New Hampshire, Western Part</t>
  </si>
  <si>
    <t>Ossipee peat</t>
  </si>
  <si>
    <t>161C</t>
  </si>
  <si>
    <t>Lyman-Tunbridge-Rock outcrop complex, 3 to 15 percent s lopes</t>
  </si>
  <si>
    <t>161D</t>
  </si>
  <si>
    <t>Lyman-Tunbridge-Rock outcrop complex, 15 to 35 percent slopes</t>
  </si>
  <si>
    <t>Colton loamy sand, 15 to 50 percent slopes</t>
  </si>
  <si>
    <t>NH603</t>
  </si>
  <si>
    <t>Carroll County Area, New Hampshire</t>
  </si>
  <si>
    <t>102A</t>
  </si>
  <si>
    <t>Sunday loamy fine sand, 0 to 3 percent slopes, occasionally flooded</t>
  </si>
  <si>
    <t>170B</t>
  </si>
  <si>
    <t>Lyman-Berkshire fine sandy loams, 3 to 8 percent slopes, very rocky</t>
  </si>
  <si>
    <t>170C</t>
  </si>
  <si>
    <t>Lyman-Berkshire fine sandy loams, 8 to 15 percent slopes, very rocky</t>
  </si>
  <si>
    <t>170D</t>
  </si>
  <si>
    <t>Lyman-Berkshire fine sandy loams, 15 to 25 percent slopes, very rocky</t>
  </si>
  <si>
    <t>170E</t>
  </si>
  <si>
    <t>Lyman-Berkshire fine sandy loams, 25 to 35 percent slopes, very rocky</t>
  </si>
  <si>
    <t>21A</t>
  </si>
  <si>
    <t>21B</t>
  </si>
  <si>
    <t>21C</t>
  </si>
  <si>
    <t>21E</t>
  </si>
  <si>
    <t>Champlain loamy sand, 0 to 3 percent slopes</t>
  </si>
  <si>
    <t>Champlain</t>
  </si>
  <si>
    <t>Champlain loamy sand, 3 to 8 percent slopes</t>
  </si>
  <si>
    <t>35C</t>
  </si>
  <si>
    <t>Champlain loamy sand, 8 to 15 percent slopes</t>
  </si>
  <si>
    <t>35E</t>
  </si>
  <si>
    <t>Champlain loamy sand, 15 to 60 percent slopes</t>
  </si>
  <si>
    <t>395A</t>
  </si>
  <si>
    <t>Chocorua mucky peat, 0 to 3 percent slopes</t>
  </si>
  <si>
    <t>462B</t>
  </si>
  <si>
    <t>Woodstock-Bice fine sandy loams, 3 to 8 percent slopes</t>
  </si>
  <si>
    <t>Woodstock</t>
  </si>
  <si>
    <t>462C</t>
  </si>
  <si>
    <t>Woodstock-Bice fine sandy loams, 8 to 15 percent slopes</t>
  </si>
  <si>
    <t>462D</t>
  </si>
  <si>
    <t>Woodstock-Bice fine sandy loams, 15 to 25 percent slopes</t>
  </si>
  <si>
    <t>463B</t>
  </si>
  <si>
    <t>Woodstock-Bice fine sandy loams, 3 to 8 percent slopes, very stony</t>
  </si>
  <si>
    <t>463C</t>
  </si>
  <si>
    <t>Woodstock-Bice fine sandy loams, 8 to 15 percent slopes, very stony</t>
  </si>
  <si>
    <t>463D</t>
  </si>
  <si>
    <t>Woodstock-Bice fine sandy loams, 15 to 25 percent slopes, very stony</t>
  </si>
  <si>
    <t>463E</t>
  </si>
  <si>
    <t>Woodstock-Bice fine sandy loams, 25 to 35 percent slopes, very stony</t>
  </si>
  <si>
    <t>464D</t>
  </si>
  <si>
    <t>Woodstock-Bice-Rock outcrop complex, 8 to 25 percent slopes</t>
  </si>
  <si>
    <t>Woodstock, Rock outcrop</t>
  </si>
  <si>
    <t>464E</t>
  </si>
  <si>
    <t>Woodstock-Bice-Rock outcrop complex, 25 to 60 percent slopes</t>
  </si>
  <si>
    <t>494A</t>
  </si>
  <si>
    <t>Ossipee mucky peat, ponded, 0 to 3 percent slopes</t>
  </si>
  <si>
    <t>71D</t>
  </si>
  <si>
    <t>Lyman-Berkshire-Rock outcrop complex, 8 to 25 percent slopes</t>
  </si>
  <si>
    <t>71E</t>
  </si>
  <si>
    <t>726F</t>
  </si>
  <si>
    <t>745E</t>
  </si>
  <si>
    <t>745F</t>
  </si>
  <si>
    <t>780C</t>
  </si>
  <si>
    <t>Lyman-Berkshire fine sandy loams association, sloping, very rocky</t>
  </si>
  <si>
    <t>780E</t>
  </si>
  <si>
    <t>Lyman-Berkshire fine sandy loams association, steep, very rocky</t>
  </si>
  <si>
    <t>780F</t>
  </si>
  <si>
    <t>Lyman-Berkshire fine sandy loams association, very steep, very rocky</t>
  </si>
  <si>
    <t>806C</t>
  </si>
  <si>
    <t>Canaan-Redstone gravelly fine sandy loams association, sloping, very rocky</t>
  </si>
  <si>
    <t>806E</t>
  </si>
  <si>
    <t>Canaan-Redstone gravelly fine sandy loams association, steep, very rocky</t>
  </si>
  <si>
    <t>841E</t>
  </si>
  <si>
    <t>841F</t>
  </si>
  <si>
    <t>NH605</t>
  </si>
  <si>
    <t>White Mountain National Forest, New Hampshire and Maine</t>
  </si>
  <si>
    <t>Udorthents, sandy</t>
  </si>
  <si>
    <t>Sunday fine sandy loam, 0 to 3 percent slopes</t>
  </si>
  <si>
    <t>Colton gravelly fine sandy loam, 3 to 8 percent slopes</t>
  </si>
  <si>
    <t>Colton gravelly fine sandy loam, 15 to 60 percent slopes</t>
  </si>
  <si>
    <t>835C</t>
  </si>
  <si>
    <t>Ricker-Rock outcrop complex, 8 to 15 percent slopes, extremely stony</t>
  </si>
  <si>
    <t>835D</t>
  </si>
  <si>
    <t>Ricker-Rock outcrop complex, 15 to 25 percent slopes, extremely stony</t>
  </si>
  <si>
    <t>835F</t>
  </si>
  <si>
    <t>Ricker-Rock outcrop complex, 35 to 60 percent slopes, extremely stony</t>
  </si>
  <si>
    <t>835G</t>
  </si>
  <si>
    <t>Ricker-Rock outcrop complex, 60 to 80 percent slopes, extremely stony</t>
  </si>
  <si>
    <t>836C</t>
  </si>
  <si>
    <t>Saddleback-Glebe-Ricker complex, 8 to 15 percent slopes, extremely stony</t>
  </si>
  <si>
    <t>836D</t>
  </si>
  <si>
    <t>Saddleback-Glebe-Ricker complex, 15 to 25 percent slopes, extremely stony</t>
  </si>
  <si>
    <t>836F</t>
  </si>
  <si>
    <t>Saddleback-Glebe-Ricker complex, 35 to 60 percent slopes, extremely stony</t>
  </si>
  <si>
    <t>NH607</t>
  </si>
  <si>
    <t>Coos County Area, New Hampshire</t>
  </si>
  <si>
    <t>155B</t>
  </si>
  <si>
    <t>Success gravelly loamy coarse sand, 3 to 8 percent slopes, very stony</t>
  </si>
  <si>
    <t>Success</t>
  </si>
  <si>
    <t>155C</t>
  </si>
  <si>
    <t>Success gravelly loamy coarse sand, 8 to 15 percent slopes, very stony</t>
  </si>
  <si>
    <t>155D</t>
  </si>
  <si>
    <t>Success gravelly loamy coarse sand, 15 to 25 percent slopes, very stony</t>
  </si>
  <si>
    <t>155E</t>
  </si>
  <si>
    <t>Success gravelly loamy coarse sand, 25 to 35 percent slopes, very stony</t>
  </si>
  <si>
    <t>156C</t>
  </si>
  <si>
    <t>Success gravelly loamy coarse sand, 8 to 15 percent slopes, extremely bouldery</t>
  </si>
  <si>
    <t>Colton gravelly fine sandy loam, 0 to 3 percent slopes</t>
  </si>
  <si>
    <t>260B</t>
  </si>
  <si>
    <t>Lombard-Tunbridge complex, 3 to 8 percent slopes</t>
  </si>
  <si>
    <t>Lombard</t>
  </si>
  <si>
    <t>260C</t>
  </si>
  <si>
    <t>Lombard-Tunbridge complex, 8 to 15 percent slopes</t>
  </si>
  <si>
    <t>260D</t>
  </si>
  <si>
    <t>Lombard-Tunbridge complex, 15 to 25 percent slopes</t>
  </si>
  <si>
    <t>260E</t>
  </si>
  <si>
    <t>Lombard-Tunbridge complex, 25 to 60 percent slopes</t>
  </si>
  <si>
    <t>Adams loamy sand 0 to 3 percent slopes</t>
  </si>
  <si>
    <t>726C</t>
  </si>
  <si>
    <t>Rock outcrop-Lyman complex, strongly sloping</t>
  </si>
  <si>
    <t>Rock outcrop-Lyman complex, very steep</t>
  </si>
  <si>
    <t>750B</t>
  </si>
  <si>
    <t>Saddleback-Glebe-Ricker association, gently sloping, very stony</t>
  </si>
  <si>
    <t>750D</t>
  </si>
  <si>
    <t>Saddleback-Glebe-Ricker association, moderately steep, very stony</t>
  </si>
  <si>
    <t>750E</t>
  </si>
  <si>
    <t>Saddleback-Glebe-Ricker association, steep, very stony</t>
  </si>
  <si>
    <t>820B</t>
  </si>
  <si>
    <t>Lyman-Tunbridge-Rock outcrop complex, gently sloping</t>
  </si>
  <si>
    <t>820D</t>
  </si>
  <si>
    <t>Lyman-Tunbridge-Rock outcrop complex, moderately steep</t>
  </si>
  <si>
    <t>820E</t>
  </si>
  <si>
    <t>Lyman-Tunbridge-Rock outcrop complex, steep</t>
  </si>
  <si>
    <t>Ricker-Rock outcrop complex, strongly sloping</t>
  </si>
  <si>
    <t>Saddleback-Glebe-Ricker complex, 8 to 15 percent slopes, very stony</t>
  </si>
  <si>
    <t>Saddleback-Glebe-Ricker complex, 15 to 25 percent slopes, very stony</t>
  </si>
  <si>
    <t>836E</t>
  </si>
  <si>
    <t>Saddleback-Glebe-Ricker complex, 25 to 35 percent slopes, very stony</t>
  </si>
  <si>
    <t>837E</t>
  </si>
  <si>
    <t>Ricker-Rock outcrop complex, 25 to 35 percent slopes</t>
  </si>
  <si>
    <t>911B</t>
  </si>
  <si>
    <t>Success-Hermon association, undulating, very stony</t>
  </si>
  <si>
    <t>911D</t>
  </si>
  <si>
    <t>Success-Hermon association, hilly, very stony</t>
  </si>
  <si>
    <t>912D</t>
  </si>
  <si>
    <t>Success-Hermon association, hilly, extremely bouldery</t>
  </si>
  <si>
    <t>950A</t>
  </si>
  <si>
    <t>Vassalboro-Wonsqueak association, nearly level</t>
  </si>
  <si>
    <t>970E</t>
  </si>
  <si>
    <t>Hogback-Rawsonville complex, steep, very stony</t>
  </si>
  <si>
    <t>NH609</t>
  </si>
  <si>
    <t>Merrimack and Belknap Counties, New Hampshire</t>
  </si>
  <si>
    <t>Hinckley gravelly fine sandy loam, 15 to 60 percent slopes</t>
  </si>
  <si>
    <t>141B</t>
  </si>
  <si>
    <t>Hollis-Rock outcrop-Chatfield complex, 3 to 8 percent slopes</t>
  </si>
  <si>
    <t>141C</t>
  </si>
  <si>
    <t>Hollis-Rock outcrop-Chatfield complex, 8 to 15 percent slopes</t>
  </si>
  <si>
    <t>141D</t>
  </si>
  <si>
    <t>Hollis-Rock outcrop-Chatfield complex, 15 to 35 percent slopes</t>
  </si>
  <si>
    <t>Hollis-Rock outcrop-Chatfield complex, 35 to 60 percent slopes</t>
  </si>
  <si>
    <t>151D</t>
  </si>
  <si>
    <t>Hollis-Rock outcrop-Chatfield complex, 15 to 35 percent slopes, very stony</t>
  </si>
  <si>
    <t>151E</t>
  </si>
  <si>
    <t>Hollis-Rock outcrop-Chatfield complex, 35 to 60 percent slopes, very stony</t>
  </si>
  <si>
    <t>Lyman-Tunbridge-Rock outcrop complex, 8 to 15 percent slopes</t>
  </si>
  <si>
    <t>Lyman-Tunbridge-Rock outcrop complex, 35 to 60 percent slopes</t>
  </si>
  <si>
    <t>180B</t>
  </si>
  <si>
    <t>Windsor-Hollis complex, 3 to 8 percent slopes</t>
  </si>
  <si>
    <t>Windsor, Hollis</t>
  </si>
  <si>
    <t>180C</t>
  </si>
  <si>
    <t>Windsor-Hollis complex, 8 to 15 percent slopes</t>
  </si>
  <si>
    <t>180D</t>
  </si>
  <si>
    <t>Windsor-Hollis complex, 15 to 35 percent slopes</t>
  </si>
  <si>
    <t>190B</t>
  </si>
  <si>
    <t>Adams-Lyman complex, 3 to 8 percent slopes</t>
  </si>
  <si>
    <t>Adams, Lyman</t>
  </si>
  <si>
    <t>190C</t>
  </si>
  <si>
    <t>Adams-Lyman complex, 8 to 15 percent slopes</t>
  </si>
  <si>
    <t>190D</t>
  </si>
  <si>
    <t>Adams-Lyman complex, 15 to 35 percent slopes</t>
  </si>
  <si>
    <t>190E</t>
  </si>
  <si>
    <t>Adams-Lyman complex, 35 to 60 percent slopes</t>
  </si>
  <si>
    <t>220A</t>
  </si>
  <si>
    <t>Boscawen fine sandy loam, 0 to 3 percent slopes</t>
  </si>
  <si>
    <t>220B</t>
  </si>
  <si>
    <t>Boscawen fine sandy loam, 3 to 8 percent slopes</t>
  </si>
  <si>
    <t>220C</t>
  </si>
  <si>
    <t>Boscawen fine sandy loam, 8 to 15 percent slopes</t>
  </si>
  <si>
    <t>220E</t>
  </si>
  <si>
    <t>Boscawen fine sandy loam, 15 to 60 percent slopes</t>
  </si>
  <si>
    <t>Windsor loamy fine sand, 15 to 60 percent slopes</t>
  </si>
  <si>
    <t>Champlain-Woodstock complex, 3 to 8 percent slopes</t>
  </si>
  <si>
    <t>Champlain, Woodstock</t>
  </si>
  <si>
    <t>Champlain-Woodstock complex, 8 to 15 percent slopes</t>
  </si>
  <si>
    <t>290D</t>
  </si>
  <si>
    <t>Champlain-Woodstock complex, 15 to 35 percent slopes</t>
  </si>
  <si>
    <t>290E</t>
  </si>
  <si>
    <t>Champlain-Woodstock complex, 35 to 60 percent slopes</t>
  </si>
  <si>
    <t>295A</t>
  </si>
  <si>
    <t>Greenwood mucky peat, 0 to 1 percent slopes</t>
  </si>
  <si>
    <t>2A</t>
  </si>
  <si>
    <t>Suncook loamy fine sand, 0 to 3 percent slopes, occasionally flooded</t>
  </si>
  <si>
    <t>300B</t>
  </si>
  <si>
    <t>Udipsamments, 0 to 6 percent slopes</t>
  </si>
  <si>
    <t>Champlain loamy fine sand, 0 to 3 percent slopes</t>
  </si>
  <si>
    <t>Champlain loamy fine sand, 3 to 8 percent slopes</t>
  </si>
  <si>
    <t>Champlain loamy fine sand, 8 to 15 percent slopes</t>
  </si>
  <si>
    <t>Champlain loamy fine sand, 15 to 60 percent slopes</t>
  </si>
  <si>
    <t>Chocorua mucky peat, 0 to 1 percent slopes</t>
  </si>
  <si>
    <t>398B</t>
  </si>
  <si>
    <t>Quarries, 0 to 8 percent slopes</t>
  </si>
  <si>
    <t>399E</t>
  </si>
  <si>
    <t>Rock outcrop, 3 to 80 percent slopes</t>
  </si>
  <si>
    <t>400B</t>
  </si>
  <si>
    <t>Udorthents, sandy, 0 to 6 percent slopes</t>
  </si>
  <si>
    <t>Woodstock-Millsite-Rock outcrop complex, 8 to 15 percent slopes</t>
  </si>
  <si>
    <t>461D</t>
  </si>
  <si>
    <t>Woodstock-Millsite-Rock outcrop complex, 15 to 35 percent slopes</t>
  </si>
  <si>
    <t>461E</t>
  </si>
  <si>
    <t>Woodstock-Millsite-Rock outcrop complex, 35 to 60 percent slopes</t>
  </si>
  <si>
    <t>495A</t>
  </si>
  <si>
    <t>Ossipee mucky peat, 0 to 1 percent slopes</t>
  </si>
  <si>
    <t>571E</t>
  </si>
  <si>
    <t>Rock outcrop-Lyman complex, 3 to 80 percent slopes, very stony</t>
  </si>
  <si>
    <t>598B</t>
  </si>
  <si>
    <t>689B</t>
  </si>
  <si>
    <t>789B</t>
  </si>
  <si>
    <t>Champlain-Urban land complex, 0 to 8 percent slopes</t>
  </si>
  <si>
    <t>Champlain, Urban land</t>
  </si>
  <si>
    <t>96A</t>
  </si>
  <si>
    <t>Catden Variant-Natchaug Variant, 0 to 1 percent slopes, ponded</t>
  </si>
  <si>
    <t>Chatden Variant, Natchaug Variant</t>
  </si>
  <si>
    <t>Greenwood and Ossipee soils, 0 to 1 percent slopes, ponded</t>
  </si>
  <si>
    <t>Dams</t>
  </si>
  <si>
    <t>DIKE</t>
  </si>
  <si>
    <t>Dikes</t>
  </si>
  <si>
    <t>VT001</t>
  </si>
  <si>
    <t>Addison County, Vermont</t>
  </si>
  <si>
    <t>Adams loamy fine sand, 0 to 5 percent slopes</t>
  </si>
  <si>
    <t>Adams loamy fine sand, 5 to 12 percent slopes</t>
  </si>
  <si>
    <t>Adams loamy fine sand, 12 to 30 percent slopes</t>
  </si>
  <si>
    <t>Adams loamy fine sand, 30 to 50 percent slopes</t>
  </si>
  <si>
    <t>CtA</t>
  </si>
  <si>
    <t>Colton gravelly sandy loam, 0 to 5 percent slopes</t>
  </si>
  <si>
    <t>Colton gravelly sandy loam, 5 to 12 percent slopes</t>
  </si>
  <si>
    <t>Colton gravelly sandy loam, 12 to 30 percent slopes</t>
  </si>
  <si>
    <t>Colton gravelly sandy loam, 30 to 50 percent slopes</t>
  </si>
  <si>
    <t>FaC</t>
  </si>
  <si>
    <t>Farmington extremely rocky silt loam, 5 to 20 percent slopes</t>
  </si>
  <si>
    <t>FaE</t>
  </si>
  <si>
    <t>Farmington extremely rocky silt loam, 20 to 50 percent slopes</t>
  </si>
  <si>
    <t>FnB</t>
  </si>
  <si>
    <t>Farmington-Nellis rocky complex, 5 to 12 percent slopes</t>
  </si>
  <si>
    <t>FnC</t>
  </si>
  <si>
    <t>Farmington-Nellis rocky complex, 12 to 20 percent slopes</t>
  </si>
  <si>
    <t>FnD</t>
  </si>
  <si>
    <t>Farmington-Nellis rocky complex, 20 to 30 percent slopes</t>
  </si>
  <si>
    <t>Lyman-Berkshire rocky complex, 5 to 12 percent slopes</t>
  </si>
  <si>
    <t>LmC</t>
  </si>
  <si>
    <t>Lyman-Berkshire rocky complex, 12 to 20 percent slopes</t>
  </si>
  <si>
    <t>LxC</t>
  </si>
  <si>
    <t>Lyman-Berkshire very rocky complex, 5 to 20 percent slopes</t>
  </si>
  <si>
    <t>LxE</t>
  </si>
  <si>
    <t>Lyman-Berkshire very rocky complex, 20 to 50 percent slopes</t>
  </si>
  <si>
    <t>MP</t>
  </si>
  <si>
    <t>MINES AND PITS</t>
  </si>
  <si>
    <t>Mines, Pits</t>
  </si>
  <si>
    <t>NaB</t>
  </si>
  <si>
    <t>Nassau-Dutchess rocky complex, 3 to 8 percent slopes</t>
  </si>
  <si>
    <t>Nassau</t>
  </si>
  <si>
    <t>NaC</t>
  </si>
  <si>
    <t>Nassau-Dutchess rocky complex, 8 to 15 percent slopes</t>
  </si>
  <si>
    <t>NaD</t>
  </si>
  <si>
    <t>Nassau-Dutchess rocky complex, 15 to 25 percent slopes</t>
  </si>
  <si>
    <t>NdC</t>
  </si>
  <si>
    <t>Nassau extremely rocky silt loam, 3 to 25 percent slopes</t>
  </si>
  <si>
    <t>RL</t>
  </si>
  <si>
    <t>VT003</t>
  </si>
  <si>
    <t>Bennington County, Vermont</t>
  </si>
  <si>
    <t>Pits-Dumps complex</t>
  </si>
  <si>
    <t>104B</t>
  </si>
  <si>
    <t>Colton gravelly loamy sand, 3 to 8 percent slopes, extremely stony</t>
  </si>
  <si>
    <t>Colton gravelly loamy sand, 8 to 15 percent slopes, extremely stony</t>
  </si>
  <si>
    <t>104E</t>
  </si>
  <si>
    <t>Colton gravelly loamy sand, 15 to 50 percent slopes, extremely stony</t>
  </si>
  <si>
    <t>116D</t>
  </si>
  <si>
    <t>Lyman-Tunbridge-Rock outcrop complex, 15 to 25 percent slopes, very stony</t>
  </si>
  <si>
    <t>116F</t>
  </si>
  <si>
    <t>Lyman-Tunbridge-Rock outcrop complex, 25 to 70 percent slopes, very stony</t>
  </si>
  <si>
    <t>11F</t>
  </si>
  <si>
    <t>Taconic-Hubbardton-Rock outcrop complex, 25 to 70 percent slopes, very stony</t>
  </si>
  <si>
    <t>Taconic, Hubbardton, Rock outcrop</t>
  </si>
  <si>
    <t>18B</t>
  </si>
  <si>
    <t>Windsor loamy fine sand, 0 to 8 percent slopes</t>
  </si>
  <si>
    <t>18C</t>
  </si>
  <si>
    <t>18E</t>
  </si>
  <si>
    <t>27B</t>
  </si>
  <si>
    <t>Udipsamments and Udorthents, gently sloping</t>
  </si>
  <si>
    <t>43C</t>
  </si>
  <si>
    <t>Taconic-Macomber complex, 8 to 15 percent slopes, very rocky</t>
  </si>
  <si>
    <t>43D</t>
  </si>
  <si>
    <t>Taconic-Macomber complex, 15 to 25 percent slopes, very rocky</t>
  </si>
  <si>
    <t>43E</t>
  </si>
  <si>
    <t>Taconic-Macomber complex, 25 to 60 percent slopes, very rocky</t>
  </si>
  <si>
    <t>70A</t>
  </si>
  <si>
    <t>Groton gravelly fine sandy loam, 0 to 3 percent slopes</t>
  </si>
  <si>
    <t>Groton</t>
  </si>
  <si>
    <t>70B</t>
  </si>
  <si>
    <t>Groton gravelly fine sandy loam, 3 to 8 percent slopes</t>
  </si>
  <si>
    <t>Groton gravelly fine sandy loam, 8 to 15 percent slopes</t>
  </si>
  <si>
    <t>70D</t>
  </si>
  <si>
    <t>Groton gravelly fine sandy loam, 15 to 25 percent slopes</t>
  </si>
  <si>
    <t>Groton gravelly fine sandy loam, 25 to 60 percent slopes</t>
  </si>
  <si>
    <t>902F</t>
  </si>
  <si>
    <t>Hogback-Rawsonville-Rock outcrop association, very steep, very stony</t>
  </si>
  <si>
    <t>96D</t>
  </si>
  <si>
    <t>Hogback-Rawsonville-Rock outcrop complex, 15 to 25 percent slopes, very stony</t>
  </si>
  <si>
    <t>96F</t>
  </si>
  <si>
    <t>Hogback-Rawsonville-Rock outcrop complex, 25 to 70 percent slopes, very stony</t>
  </si>
  <si>
    <t>VT005</t>
  </si>
  <si>
    <t>Caledonia County, Vermont</t>
  </si>
  <si>
    <t>Pits, sand and Pits, gravel</t>
  </si>
  <si>
    <t>Pits, quarry-Dumps, mine complex</t>
  </si>
  <si>
    <t>Pits, quarry; Dumps, mine</t>
  </si>
  <si>
    <t>Urban land-Adams-Nicholville complex, 0 to 8 percent slopes</t>
  </si>
  <si>
    <t>Lyman-Rock outcrop complex, 15 to 35 percent slopes, very stony</t>
  </si>
  <si>
    <t>Lyman-Rock outcrop complex, 35 to 60 percent slopes, very stony</t>
  </si>
  <si>
    <t>Lyman-Rock outcrop complex, 60 to 90 percent slopes, very stony</t>
  </si>
  <si>
    <t>32A</t>
  </si>
  <si>
    <t>Colton-Duxbury complex, 0 to 3 percent slopes</t>
  </si>
  <si>
    <t>Colton, Duxbury</t>
  </si>
  <si>
    <t>32B</t>
  </si>
  <si>
    <t>Colton-Duxbury complex, 3 to 8 percent slopes</t>
  </si>
  <si>
    <t>32C</t>
  </si>
  <si>
    <t>Colton-Duxbury complex, 8 to 15 percent slopes</t>
  </si>
  <si>
    <t>32D</t>
  </si>
  <si>
    <t>Colton-Duxbury complex, 15 to 25 percent slopes</t>
  </si>
  <si>
    <t>32E</t>
  </si>
  <si>
    <t>Colton-Duxbury complex, 25 to 60 percent slopes</t>
  </si>
  <si>
    <t>6A</t>
  </si>
  <si>
    <t>6B</t>
  </si>
  <si>
    <t>6C</t>
  </si>
  <si>
    <t>6D</t>
  </si>
  <si>
    <t>6E</t>
  </si>
  <si>
    <t>Adams loamy fine sand, 25 to 60 percent slopes</t>
  </si>
  <si>
    <t>81D</t>
  </si>
  <si>
    <t>Ricker-Londonderry-Stratton complex, 15 to 35 percent slopes, very rocky</t>
  </si>
  <si>
    <t>Ricker, Londonderry, Stratton</t>
  </si>
  <si>
    <t>81E</t>
  </si>
  <si>
    <t>Ricker-Londonderry-Stratton complex, 35 to 60 percent slopes, very rocky</t>
  </si>
  <si>
    <t>82F</t>
  </si>
  <si>
    <t>Ricker-Londonderry-Rock outcrop complex, 60 to 90 percent slopes</t>
  </si>
  <si>
    <t>Ricker, Londonderry, Rock outcrop</t>
  </si>
  <si>
    <t>92C</t>
  </si>
  <si>
    <t>Hogback-Rawsonville complex, 8 to 15 percent slopes, very rocky</t>
  </si>
  <si>
    <t>92D</t>
  </si>
  <si>
    <t>Hogback-Rawsonville complex, 15 to 35 percent slopes, very rocky</t>
  </si>
  <si>
    <t>92E</t>
  </si>
  <si>
    <t>Hogback-Rawsonville complex, 35 to 60 percent slopes, very rocky</t>
  </si>
  <si>
    <t>VT007</t>
  </si>
  <si>
    <t>Chittenden County, Vermont</t>
  </si>
  <si>
    <t>Adams and Windsor loamy sands, 0 to 5 percent slopes</t>
  </si>
  <si>
    <t>Adams, Windsor</t>
  </si>
  <si>
    <t>Adams and Windsor loamy sands, 5 to 12 percent slopes</t>
  </si>
  <si>
    <t>Adams and Windsor loamy sands, 12 to 30 percent slopes</t>
  </si>
  <si>
    <t>Adams and Windsor loamy sands, 30 to 60 percent slopes</t>
  </si>
  <si>
    <t>Colton gravelly loamy sand, 0 to 5 percent slopes</t>
  </si>
  <si>
    <t>Colton gravelly loamy sand, 5 to 12 percent slopes</t>
  </si>
  <si>
    <t>Colton gravelly loamy sand, 12 to 20 percent slopes</t>
  </si>
  <si>
    <t>Colton and Stetson soils, 20 to 30 percent slopes</t>
  </si>
  <si>
    <t>CsE</t>
  </si>
  <si>
    <t>Colton and Stetson soils, 30 to 60 percent slopes</t>
  </si>
  <si>
    <t>Farmington extremely rocky loam, 5 to 20 percent slopes</t>
  </si>
  <si>
    <t>Farmington extremely rocky loam, 20 to 60 percent slopes</t>
  </si>
  <si>
    <t>FsB</t>
  </si>
  <si>
    <t>Farmington-Stockbridge rocky loams, 5 to 12 percent slopes</t>
  </si>
  <si>
    <t>FsC</t>
  </si>
  <si>
    <t>Farmington-Stockbridge rocky loams, 12 to 20 percent slopes</t>
  </si>
  <si>
    <t>FsE</t>
  </si>
  <si>
    <t>Farmington-Stockbridge rocky loams, 20 to 60 percent slopes</t>
  </si>
  <si>
    <t>Gpi</t>
  </si>
  <si>
    <t>GrA</t>
  </si>
  <si>
    <t>Groton gravelly fine sandy loam, 0 to 5 percent slopes</t>
  </si>
  <si>
    <t>GrB</t>
  </si>
  <si>
    <t>Groton gravelly fine sandy loam, 5 to 12 percent slopes</t>
  </si>
  <si>
    <t>GrC</t>
  </si>
  <si>
    <t>Groton gravelly fine sandy loam, 12 to 20 percent slopes</t>
  </si>
  <si>
    <t>GrD</t>
  </si>
  <si>
    <t>Groton gravelly fine sandy loam, 20 to 30 percent slopes</t>
  </si>
  <si>
    <t>GrE</t>
  </si>
  <si>
    <t>Groton gravelly fine sandy loam, 30 to 60 percent slopes</t>
  </si>
  <si>
    <t>Lyman-Marlow rocky loams, 5 to 12 percent slopes</t>
  </si>
  <si>
    <t>Lyman-Marlow rocky loams, 12 to 20 percent slopes</t>
  </si>
  <si>
    <t>Lyman-Marlow very rocky loams, 5 to 30 percent slopes</t>
  </si>
  <si>
    <t>Lyman-Marlow very rocky loams, 30 to 60 percent slopes</t>
  </si>
  <si>
    <t>Qd</t>
  </si>
  <si>
    <t>VT009</t>
  </si>
  <si>
    <t>Essex County, Vermont</t>
  </si>
  <si>
    <t>SIE52</t>
  </si>
  <si>
    <t>Lyman-Tunbridge complex, 8 to 15 percent slopes, very rocky</t>
  </si>
  <si>
    <t>SIE54</t>
  </si>
  <si>
    <t>Lyman-Tunbridge complex, 35 to 60 percent slopes, very rocky</t>
  </si>
  <si>
    <t>SIE55</t>
  </si>
  <si>
    <t>Lyman-Knob Lock-Rock outcrop complex, 60 to 80 percent slopes, very stony</t>
  </si>
  <si>
    <t>Lyman, Knob Lock, Rock outcrop</t>
  </si>
  <si>
    <t>SIE92</t>
  </si>
  <si>
    <t>Ricker-Londonderry complex, 8 to 15 percent slopes, very rocky</t>
  </si>
  <si>
    <t>Ricker, Londonderry</t>
  </si>
  <si>
    <t>SIE93</t>
  </si>
  <si>
    <t>Ricker-Londonderry-Saddleback complex, 15 to 35 percent slopes, very rocky</t>
  </si>
  <si>
    <t>Ricker, Londonderry, Saddleback</t>
  </si>
  <si>
    <t>SIE94</t>
  </si>
  <si>
    <t>Ricker-Saddleback-Rock outcrop complex, 35 to 60 percent slopes, very stony</t>
  </si>
  <si>
    <t>VT011</t>
  </si>
  <si>
    <t>Franklin County, Vermont</t>
  </si>
  <si>
    <t>Colton gravelly loamy sand, 2 to 8 percent slopes</t>
  </si>
  <si>
    <t>Colton gravelly loamy sand, 25 to 60 percent slopes</t>
  </si>
  <si>
    <t>FaB</t>
  </si>
  <si>
    <t>Farmington loam, very rocky, 3 to 8 percent slopes</t>
  </si>
  <si>
    <t>Farmington loam, very rocky, 8 to 15 percent slopes</t>
  </si>
  <si>
    <t>FmC</t>
  </si>
  <si>
    <t>Farmington-Rock outcrop complex, 6 to 15 percent slopes</t>
  </si>
  <si>
    <t>FmD</t>
  </si>
  <si>
    <t>Farmington-Rock outcrop complex, 15 to 60 percent slopes</t>
  </si>
  <si>
    <t>MsA</t>
  </si>
  <si>
    <t>Missisquoi loamy sand, 0 to 3 percent slopes</t>
  </si>
  <si>
    <t>Missisquoi</t>
  </si>
  <si>
    <t>Missisquoi loamy sand, 3 to 8 percent slopes</t>
  </si>
  <si>
    <t>Missisquoi loamy sand, 8 to 15 percent slopes</t>
  </si>
  <si>
    <t>MsD</t>
  </si>
  <si>
    <t>Missisquoi loamy sand, 15 to 25 percent slopes</t>
  </si>
  <si>
    <t>MsE</t>
  </si>
  <si>
    <t>Missisquoi loamy sand, 25 to 60 percent slopes</t>
  </si>
  <si>
    <t>Rock outcrop-Woodstock complex, 20 to 60 percent slopes</t>
  </si>
  <si>
    <t>Rock outcrop, Woodstock</t>
  </si>
  <si>
    <t>WsA</t>
  </si>
  <si>
    <t>WsB</t>
  </si>
  <si>
    <t>WsC</t>
  </si>
  <si>
    <t>WsD</t>
  </si>
  <si>
    <t>WsE</t>
  </si>
  <si>
    <t>Windsor loamy fine sand, 25 to 60 percent slopes</t>
  </si>
  <si>
    <t>WxC</t>
  </si>
  <si>
    <t>Woodstock-Rock outcrop complex, 8 to 15 percent slopes</t>
  </si>
  <si>
    <t>WxD</t>
  </si>
  <si>
    <t>Woodstock-Rock outcrop complex, 15 to 25 percent slopes</t>
  </si>
  <si>
    <t>WxE</t>
  </si>
  <si>
    <t>Woodstock-Rock outcrop complex, 25 to 60 percent slopes</t>
  </si>
  <si>
    <t>VT013</t>
  </si>
  <si>
    <t>Grand Isle County, Vermont</t>
  </si>
  <si>
    <t>Bb</t>
  </si>
  <si>
    <t>Beach and Dune sand</t>
  </si>
  <si>
    <t>Beaches, Dune land</t>
  </si>
  <si>
    <t>BcA</t>
  </si>
  <si>
    <t>Benson rocky loam, over massive limestone, 0 to 3 percent slopes</t>
  </si>
  <si>
    <t>BcB</t>
  </si>
  <si>
    <t>Benson rocky loam, over massive limestone, 3 to 8 percent slopes</t>
  </si>
  <si>
    <t>BcC</t>
  </si>
  <si>
    <t>Benson rocky loam, over massive limestone, 8 to 15 percent slopes</t>
  </si>
  <si>
    <t>BdA</t>
  </si>
  <si>
    <t>Benson very rocky loam, over massive limestone, 0 to 3 percent slopes</t>
  </si>
  <si>
    <t>BdB</t>
  </si>
  <si>
    <t>Benson very rocky loam, over massive limestone, 3 to 8 percent slopes</t>
  </si>
  <si>
    <t>BdC</t>
  </si>
  <si>
    <t>Benson very rocky loam, over massive limestone, 8 to 15 percent slopes</t>
  </si>
  <si>
    <t>BdD</t>
  </si>
  <si>
    <t>Benson very rocky loam, over massive limestone, 15 to 25 percent slopes</t>
  </si>
  <si>
    <t>BdE</t>
  </si>
  <si>
    <t>Benson very rocky loam, over massive limestone, 25 to 35 percent slopes</t>
  </si>
  <si>
    <t>BeA</t>
  </si>
  <si>
    <t>Benson rocky silt loam, over shaly limestone, 0 to 3 percent slopes</t>
  </si>
  <si>
    <t>Benson rocky silt loam, over shaly limestone, 3 to 8 percent slopes</t>
  </si>
  <si>
    <t>Benson rocky silt loam, over shaly limestone, 8 to 15 percent slopes</t>
  </si>
  <si>
    <t>Benson rocky silt loam, over shaly limestone, 15 to 25 percent slopes</t>
  </si>
  <si>
    <t>BeE</t>
  </si>
  <si>
    <t>Benson rocky silt loam, over shaly limestone, 25 to 35 percent slopes</t>
  </si>
  <si>
    <t>BeF</t>
  </si>
  <si>
    <t>Benson rocky silt loam, over shaly limestone, 35 to 50 percent slopes</t>
  </si>
  <si>
    <t>BfB</t>
  </si>
  <si>
    <t>Benson very rocky silt loam, over shaly limestone, 3 to 8 percent slopes</t>
  </si>
  <si>
    <t>BfC</t>
  </si>
  <si>
    <t>Benson very rocky silt loam, over shaly limestone, 8 to 15 percent slopes</t>
  </si>
  <si>
    <t>BfD</t>
  </si>
  <si>
    <t>Benson very rocky silt loam, over shaly limestone, 15 to 25 percent slopes</t>
  </si>
  <si>
    <t>BfE</t>
  </si>
  <si>
    <t>Benson very rocky silt loam, over shaly limestone, 25 to 50 percent slopes</t>
  </si>
  <si>
    <t>Gr</t>
  </si>
  <si>
    <t>Pits, Sand, and Pits, gravel</t>
  </si>
  <si>
    <t>SbB</t>
  </si>
  <si>
    <t>St. Albans-Dutchess rocky loams, 3 to 8 percent slopes</t>
  </si>
  <si>
    <t>St. Albans</t>
  </si>
  <si>
    <t>SbC</t>
  </si>
  <si>
    <t>St. Albans-Dutchess rocky loams, 8 to 15 percent slopes</t>
  </si>
  <si>
    <t>ScB</t>
  </si>
  <si>
    <t>St. Albans-Dutchess very rocky loams, 3 to 8 percent slopes</t>
  </si>
  <si>
    <t>ScD</t>
  </si>
  <si>
    <t>St. Albans-Dutchess very rocky loams, 15 to 25 percent slopes</t>
  </si>
  <si>
    <t>VT015</t>
  </si>
  <si>
    <t>Lamoille County, Vermont</t>
  </si>
  <si>
    <t>Colton-Duxbury complex, 2 to 8 percent slopes</t>
  </si>
  <si>
    <t>Colton-Duxbury complex, 25 to 50 percent slopes</t>
  </si>
  <si>
    <t>LoE</t>
  </si>
  <si>
    <t>Londonderry-Stratton complex, 25 to 60 percent slopes</t>
  </si>
  <si>
    <t>Londonderry, Stratton</t>
  </si>
  <si>
    <t>Lyman-Tunbridge fine sandy loams, very rocky, 3 to 8 percent slopes</t>
  </si>
  <si>
    <t>Lyman-Tunbridge fine sandy loams, very rocky, 8 to 15 percent slopes</t>
  </si>
  <si>
    <t>Lyman-Tunbridge fine sandy loams, very rocky, 15 to 25 percent slopes</t>
  </si>
  <si>
    <t>Lyman-Tunbridge fine sandy loams, very rocky, 25 to 60 percent slopes</t>
  </si>
  <si>
    <t>RkE</t>
  </si>
  <si>
    <t>Ricker peat, very rocky, 15 to 80 percent slopes</t>
  </si>
  <si>
    <t>Ricker</t>
  </si>
  <si>
    <t>StC</t>
  </si>
  <si>
    <t>Stratton-Londonderry complex, 8 to 25 percent slopes</t>
  </si>
  <si>
    <t>Stratton, Londonderry</t>
  </si>
  <si>
    <t>TuB</t>
  </si>
  <si>
    <t>Tunbridge-Lyman fine sandy loams, rocky, 3 to 8 percent slopes</t>
  </si>
  <si>
    <t>TuC</t>
  </si>
  <si>
    <t>Tunbridge-Lyman fine sandy loams, rocky, 8 to 15 percent slopes</t>
  </si>
  <si>
    <t>VT017</t>
  </si>
  <si>
    <t>Orange County, Vermont</t>
  </si>
  <si>
    <t>Cm</t>
  </si>
  <si>
    <t>Pits, copper mine-Dumps, mine complex</t>
  </si>
  <si>
    <t>MeA</t>
  </si>
  <si>
    <t>MeB</t>
  </si>
  <si>
    <t>MeC</t>
  </si>
  <si>
    <t>MeD</t>
  </si>
  <si>
    <t>MeE</t>
  </si>
  <si>
    <t>Merrimac fine sandy loam, 25 to 50 percent slopes</t>
  </si>
  <si>
    <t>WnB</t>
  </si>
  <si>
    <t>WnD</t>
  </si>
  <si>
    <t>Windsor loamy fine sand, 8 to 25 percent slopes</t>
  </si>
  <si>
    <t>WnE</t>
  </si>
  <si>
    <t>Windsor loamy fine sand, 25 to 50 percent slopes</t>
  </si>
  <si>
    <t>VT019</t>
  </si>
  <si>
    <t>Orleans County, Vermont</t>
  </si>
  <si>
    <t>Urban land-Adams-Nicholville complex, 8 to 15 percent slopes</t>
  </si>
  <si>
    <t>Urban land-Adams-Nicholville complex, 15 to 25 percent slopes</t>
  </si>
  <si>
    <t>112D</t>
  </si>
  <si>
    <t>112E</t>
  </si>
  <si>
    <t>210E</t>
  </si>
  <si>
    <t>211F</t>
  </si>
  <si>
    <t>26D</t>
  </si>
  <si>
    <t>38A</t>
  </si>
  <si>
    <t>38B</t>
  </si>
  <si>
    <t>38C</t>
  </si>
  <si>
    <t>38D</t>
  </si>
  <si>
    <t>38E</t>
  </si>
  <si>
    <t>88D</t>
  </si>
  <si>
    <t>88F</t>
  </si>
  <si>
    <t>VT021</t>
  </si>
  <si>
    <t>Rutland County, Vermont</t>
  </si>
  <si>
    <t>Groton gravelly loam, 2 to 8 percent slopes</t>
  </si>
  <si>
    <t>118C</t>
  </si>
  <si>
    <t>11C</t>
  </si>
  <si>
    <t>Taconic-Hubbardton complex, 8 to 25 percent slopes, very rocky</t>
  </si>
  <si>
    <t>Taconic, Hubbardton</t>
  </si>
  <si>
    <t>129D</t>
  </si>
  <si>
    <t>Killington-Rawsonville complex, 15 to 35 percent slopes, very rocky</t>
  </si>
  <si>
    <t>Killington</t>
  </si>
  <si>
    <t>129F</t>
  </si>
  <si>
    <t>Killington-Rawsonville complex, 35 to 70 percent slopes, very rocky</t>
  </si>
  <si>
    <t>12F</t>
  </si>
  <si>
    <t>Taconic-Hubbardton-Macomber complex, 25 to 80 percent slopes, very rocky</t>
  </si>
  <si>
    <t>131D</t>
  </si>
  <si>
    <t>Lyman-Tunbridge-Rock outcrop complex, 15 to 35 percent slopes, very stony</t>
  </si>
  <si>
    <t>131E</t>
  </si>
  <si>
    <t>Lyman-Tunbridge-Rock outcrop complex, 35 to 60 percent slopes, very stony</t>
  </si>
  <si>
    <t>134F</t>
  </si>
  <si>
    <t>Stratton-Londonderry-Ricker complex, 15 to 80 percent slopes, very rocky</t>
  </si>
  <si>
    <t>Stratton, Londonderry, Ricker</t>
  </si>
  <si>
    <t>13B</t>
  </si>
  <si>
    <t>Hinckley gravelly loamy fine sand, 0 to 8 percent slopes</t>
  </si>
  <si>
    <t>Hinckley gravelly loamy fine sand, 8 to 15 percent slopes</t>
  </si>
  <si>
    <t>13D</t>
  </si>
  <si>
    <t>Hinckley gravelly loamy fine sand, 15 to 25 percent slopes</t>
  </si>
  <si>
    <t>Hinckley gravelly loamy fine sand, 25 to 40 percent slopes</t>
  </si>
  <si>
    <t>140C</t>
  </si>
  <si>
    <t>Benson very channery loam, 3 to 15 percent slopes</t>
  </si>
  <si>
    <t>140D</t>
  </si>
  <si>
    <t>Benson very channery loam, 15 to 25 percent slopes</t>
  </si>
  <si>
    <t>140E</t>
  </si>
  <si>
    <t>Benson very channery loam, 25 to 50 percent slopes</t>
  </si>
  <si>
    <t>18D</t>
  </si>
  <si>
    <t>Windsor loamy sand, 25 to 60 percent slopes</t>
  </si>
  <si>
    <t>41C</t>
  </si>
  <si>
    <t>Farmington-Galway-Galoo complex, 5 to 25 percent slopes, very rocky</t>
  </si>
  <si>
    <t>Farmington, Galoo</t>
  </si>
  <si>
    <t>41E</t>
  </si>
  <si>
    <t>Farmington-Galway-Galoo complex, 25 to 50 percent slopes, very rocky</t>
  </si>
  <si>
    <t>56B</t>
  </si>
  <si>
    <t>Colton-Duxbury complex, 2 to 8 percent slopes, very stony</t>
  </si>
  <si>
    <t>56C</t>
  </si>
  <si>
    <t>Colton-Duxbury complex, 8 to 15 percent slopes, very stony</t>
  </si>
  <si>
    <t>56D</t>
  </si>
  <si>
    <t>Colton-Duxbury complex, 15 to 25 percent slopes, very stony</t>
  </si>
  <si>
    <t>56E</t>
  </si>
  <si>
    <t>Colton-Duxbury complex, 25 to 50 percent slopes, very stony</t>
  </si>
  <si>
    <t>57B</t>
  </si>
  <si>
    <t>Duxbury-Colton complex, 2 to 8 percent slopes</t>
  </si>
  <si>
    <t>Duxbury, Colton</t>
  </si>
  <si>
    <t>58C</t>
  </si>
  <si>
    <t>58D</t>
  </si>
  <si>
    <t>702F</t>
  </si>
  <si>
    <t>Killington-Ricker-Rock outcrop association, very steep, very stony</t>
  </si>
  <si>
    <t>Killington, Ricker, Rock outcrop</t>
  </si>
  <si>
    <t>98E</t>
  </si>
  <si>
    <t>Quonset-Warwick complex, 25 to 45 percent slopes</t>
  </si>
  <si>
    <t>VT023</t>
  </si>
  <si>
    <t>Washington County, Vermont</t>
  </si>
  <si>
    <t>Urban land-Udipsamments complex, occasionally flooded</t>
  </si>
  <si>
    <t>Urban land, Udipsamments</t>
  </si>
  <si>
    <t>151F</t>
  </si>
  <si>
    <t>Hogback-Rock outcrop-Rawsonville complex, 35 to 70 percent slopes</t>
  </si>
  <si>
    <t>Hogback, Rock oucrop</t>
  </si>
  <si>
    <t>168C</t>
  </si>
  <si>
    <t>168D</t>
  </si>
  <si>
    <t>168E</t>
  </si>
  <si>
    <t>172F</t>
  </si>
  <si>
    <t>Taconic-Hubbardton-Rock outcrop complex, 60 to 80 percent slopes</t>
  </si>
  <si>
    <t>Taconic, Hubbarton, Rock outcrop</t>
  </si>
  <si>
    <t>Sunday fine sand, 0 to 3 percent slopes</t>
  </si>
  <si>
    <t>39A</t>
  </si>
  <si>
    <t>39B</t>
  </si>
  <si>
    <t>39C</t>
  </si>
  <si>
    <t>39D</t>
  </si>
  <si>
    <t>39E</t>
  </si>
  <si>
    <t>67C</t>
  </si>
  <si>
    <t>Glover-Vershire complex, 8 to 15 percent slopes, very rocky</t>
  </si>
  <si>
    <t>Glover</t>
  </si>
  <si>
    <t>67D</t>
  </si>
  <si>
    <t>Glover-Vershire complex, 15 to 35 percent slopes, very rocky</t>
  </si>
  <si>
    <t>67E</t>
  </si>
  <si>
    <t>Glover-Vershire complex, 35 to 60 percent slopes, very rocky</t>
  </si>
  <si>
    <t>68D</t>
  </si>
  <si>
    <t>Stratton-Glebe complex, 15 to 35 percent slopes, very rocky</t>
  </si>
  <si>
    <t>Stratton</t>
  </si>
  <si>
    <t>Stratton-Glebe complex, 35 to 60 percent slopes, very rocky</t>
  </si>
  <si>
    <t>85E</t>
  </si>
  <si>
    <t>86F</t>
  </si>
  <si>
    <t>Ricker-Londonderry-Rock outcrop complex, 35 to 70 percent slopes</t>
  </si>
  <si>
    <t>VT025</t>
  </si>
  <si>
    <t>Windham County, Vermont</t>
  </si>
  <si>
    <t>Stratton-Glebe complex, 8 to 15 percent slopes, very rocky</t>
  </si>
  <si>
    <t>12D</t>
  </si>
  <si>
    <t>Stratton-Glebe complex, 15 to 25 percent slopes, very rocky</t>
  </si>
  <si>
    <t>Stratton-Glebe complex, 25 to 50 percent slopes, very rocky</t>
  </si>
  <si>
    <t>34D</t>
  </si>
  <si>
    <t>Lyman-Rock outcrop complex, 15 to 25 percent slopes</t>
  </si>
  <si>
    <t>34E</t>
  </si>
  <si>
    <t>Lyman-Rock outcrop complex, 25 to 50 percent slopes</t>
  </si>
  <si>
    <t>3B</t>
  </si>
  <si>
    <t>Quonset and Warwick soils, 2 to 8 percent slopes</t>
  </si>
  <si>
    <t>3C</t>
  </si>
  <si>
    <t>Quonset and Warwick soils, 8 to 15 percent slopes</t>
  </si>
  <si>
    <t>3D</t>
  </si>
  <si>
    <t>Quonset and Warwick soils, 15 to 25 percent slopes</t>
  </si>
  <si>
    <t>3E</t>
  </si>
  <si>
    <t>Quonset and Warwick soils, 25 to 70 percent slopes</t>
  </si>
  <si>
    <t>41D</t>
  </si>
  <si>
    <t>Londonderry-Stratton silt loams, 8 to 25 percent slopes, very rocky</t>
  </si>
  <si>
    <t>Londonderry-Stratton silt loams, 25 to 70 percent slopes, very rocky</t>
  </si>
  <si>
    <t>50B</t>
  </si>
  <si>
    <t>Colton loamy fine sand, 2 to 8 percent slopes</t>
  </si>
  <si>
    <t>50C</t>
  </si>
  <si>
    <t>50D</t>
  </si>
  <si>
    <t>Colton loamy fine sand, 15 to 25 percent slopes</t>
  </si>
  <si>
    <t>50E</t>
  </si>
  <si>
    <t>Colton loamy fine sand, 25 to 60 percent slopes</t>
  </si>
  <si>
    <t>5B</t>
  </si>
  <si>
    <t>Windsor loamy fine sand, 2 to 8 percent slopes</t>
  </si>
  <si>
    <t>5C</t>
  </si>
  <si>
    <t>5D</t>
  </si>
  <si>
    <t>5E</t>
  </si>
  <si>
    <t>65C</t>
  </si>
  <si>
    <t>Hogback-Rawsonville fine sandy loams, 8 to 15 percent slopes, very rocky</t>
  </si>
  <si>
    <t>65D</t>
  </si>
  <si>
    <t>Hogback-Rawsonville fine sandy loams, 15 to 25 percent slopes, very rocky</t>
  </si>
  <si>
    <t>65E</t>
  </si>
  <si>
    <t>Hogback-Rawsonville fine sandy loams, 25 to 50 percent slopes, very rocky</t>
  </si>
  <si>
    <t>Taconic-Hubbardton-Rock outcrop complex, 8 to 25 percent slopes</t>
  </si>
  <si>
    <t>Taconic-Hubbardton-Rock outcrop complex, 25 to 70 percent slopes</t>
  </si>
  <si>
    <t>VT027</t>
  </si>
  <si>
    <t>Windsor County, Vermont</t>
  </si>
  <si>
    <t>Udorthents and Udipsamments</t>
  </si>
  <si>
    <t>Udifluvents, cobbly, frequently flooded</t>
  </si>
  <si>
    <t>Udifluvents</t>
  </si>
  <si>
    <t>14B</t>
  </si>
  <si>
    <t>Hinckley sandy loam, 0 to 8 percent slopes</t>
  </si>
  <si>
    <t>14C</t>
  </si>
  <si>
    <t>14D</t>
  </si>
  <si>
    <t>14E</t>
  </si>
  <si>
    <t>Hinckley sandy loam, 25 to 50 percent slopes</t>
  </si>
  <si>
    <t>20C</t>
  </si>
  <si>
    <t>Glover-Vershire complex, 3 to 15 percent slopes, very rocky</t>
  </si>
  <si>
    <t>20D</t>
  </si>
  <si>
    <t>20E</t>
  </si>
  <si>
    <t>213F</t>
  </si>
  <si>
    <t>Stratton-Ricker-Glebe complex, 15 to 70 percent slopes, very rocky</t>
  </si>
  <si>
    <t>Stratton, Ricker</t>
  </si>
  <si>
    <t>Urban land-Windsor-Agawam complex, 0 to 8 percent slopes</t>
  </si>
  <si>
    <t>Urban land, Windsor</t>
  </si>
  <si>
    <t>42D</t>
  </si>
  <si>
    <t>42F</t>
  </si>
  <si>
    <t>Lyman-Rock outcrop complex, 35 to 70 percent slopes, very stony</t>
  </si>
  <si>
    <t>Hogback-Rock outcrop-Rawsonville complex, 15 to 35 percent slopes, very bouldery</t>
  </si>
  <si>
    <t>43F</t>
  </si>
  <si>
    <t>Hogback-Rock outcrop-Rawsonville complex, 35 to 70 percent slopes, very bouldery</t>
  </si>
  <si>
    <t>61D</t>
  </si>
  <si>
    <t>61F</t>
  </si>
  <si>
    <t>Ricker-Londonderry-Stratton complex, 35 to 70 percent slopes, very rocky</t>
  </si>
  <si>
    <t>62C</t>
  </si>
  <si>
    <t>62D</t>
  </si>
  <si>
    <t>62E</t>
  </si>
  <si>
    <t>64B</t>
  </si>
  <si>
    <t>Colton fine sandy loam, 3 to 8 percent slopes</t>
  </si>
  <si>
    <t>64C</t>
  </si>
  <si>
    <t>Colton fine sandy loam, 8 to 15 percent slopes</t>
  </si>
  <si>
    <t>64D</t>
  </si>
  <si>
    <t>Colton fine sandy loam, 15 to 25 percent slopes</t>
  </si>
  <si>
    <t>64E</t>
  </si>
  <si>
    <t>Colton fine sandy loam, 25 to 60 percent slopes</t>
  </si>
  <si>
    <t>Hogback-Ricker-Rock outcrop complex, 15 to 70 percent slopes, very stony</t>
  </si>
  <si>
    <t>Hogback, Ricker, Rock outcrop</t>
  </si>
  <si>
    <t>75B</t>
  </si>
  <si>
    <t>Urban land-Colton-Croghan complex, 0 to 8 percent slopes</t>
  </si>
  <si>
    <t>Urban land, Colton</t>
  </si>
  <si>
    <t>81F</t>
  </si>
  <si>
    <t>NY001</t>
  </si>
  <si>
    <t>Albany County, New York</t>
  </si>
  <si>
    <t>ArC</t>
  </si>
  <si>
    <t>Arnot very channery silt loam, 8 to 15 percent slopes</t>
  </si>
  <si>
    <t>Arnot</t>
  </si>
  <si>
    <t>AsB</t>
  </si>
  <si>
    <t>Arnot-Rock outcrop complex, 0 to 8 percent slopes</t>
  </si>
  <si>
    <t>Arnot, Rock outcrop</t>
  </si>
  <si>
    <t>AsF</t>
  </si>
  <si>
    <t>Arnot-Rock outcrop complex, 25 to 70 percent slopes</t>
  </si>
  <si>
    <t>Farmington silt loam, 0 to 8 percent slopes</t>
  </si>
  <si>
    <t>FrB</t>
  </si>
  <si>
    <t>Farmington-Rock outcrop complex, 0 to 8 percent slopes</t>
  </si>
  <si>
    <t>FrC</t>
  </si>
  <si>
    <t>Farmington-Rock outcrop complex, 8 to 15 percent slopes</t>
  </si>
  <si>
    <t>FrF</t>
  </si>
  <si>
    <t>Farmington-Rock outcrop complex, 25 to 60 percent slope</t>
  </si>
  <si>
    <t>FwC</t>
  </si>
  <si>
    <t>Farmington-Wassaic-Rock outcrop complex, rolling</t>
  </si>
  <si>
    <t>KeB</t>
  </si>
  <si>
    <t>Kearsarge silt loam, 0 to 8 percent slopes</t>
  </si>
  <si>
    <t>Kearsarge</t>
  </si>
  <si>
    <t>Nassau channery silt loam, undulating</t>
  </si>
  <si>
    <t>Nassau channery silt loam, rolling</t>
  </si>
  <si>
    <t>NrC</t>
  </si>
  <si>
    <t>Nassau very channery silt loam, rolling, very rocky</t>
  </si>
  <si>
    <t>NrD</t>
  </si>
  <si>
    <t>Nassau very channery silt loam, hilly, very rocky</t>
  </si>
  <si>
    <t>Pm</t>
  </si>
  <si>
    <t>Pn</t>
  </si>
  <si>
    <t>Tuller-Greene complex, 0 to 8 percent slopes</t>
  </si>
  <si>
    <t>Tuller</t>
  </si>
  <si>
    <t>Ue</t>
  </si>
  <si>
    <t>Udipsamments, dredged</t>
  </si>
  <si>
    <t>Uf</t>
  </si>
  <si>
    <t>Udipsamments-Urban land complex</t>
  </si>
  <si>
    <t>NY003</t>
  </si>
  <si>
    <t>Allegany County Area, New York</t>
  </si>
  <si>
    <t>120A</t>
  </si>
  <si>
    <t>Hawksnest channery silt loam, 0 to 3 percent slopes</t>
  </si>
  <si>
    <t>Hawksnest</t>
  </si>
  <si>
    <t>120B</t>
  </si>
  <si>
    <t>Hawksnest channery silt loam, 3 to 8 percent slopes</t>
  </si>
  <si>
    <t>120C</t>
  </si>
  <si>
    <t>Hawksnest channery silt loam, 8 to 15 percent slopes</t>
  </si>
  <si>
    <t>18F</t>
  </si>
  <si>
    <t>Rock outcrop-Arnot complex, very steep</t>
  </si>
  <si>
    <t>Rock outcrop, Arnot</t>
  </si>
  <si>
    <t>PG</t>
  </si>
  <si>
    <t>PQ</t>
  </si>
  <si>
    <t>NY007</t>
  </si>
  <si>
    <t>Broome County, New York</t>
  </si>
  <si>
    <t>ArD</t>
  </si>
  <si>
    <t>Arnot channery silt loam, 0 to 25 percent slopes</t>
  </si>
  <si>
    <t>Pt</t>
  </si>
  <si>
    <t>TuD</t>
  </si>
  <si>
    <t>Tuller channery silt loam, 0 to 25 percent slopes</t>
  </si>
  <si>
    <t>NY009</t>
  </si>
  <si>
    <t>Cattaraugus County, New York</t>
  </si>
  <si>
    <t>NY011</t>
  </si>
  <si>
    <t>Cayuga County, New York</t>
  </si>
  <si>
    <t>AuC</t>
  </si>
  <si>
    <t>Arnot channery silt loam, 3 to 15 percent slopes</t>
  </si>
  <si>
    <t>AuD</t>
  </si>
  <si>
    <t>Arnot channery silt loam, 15 to 25 percent slopes</t>
  </si>
  <si>
    <t>AvE</t>
  </si>
  <si>
    <t>Arnot soils, 25 to 45 percent slopes</t>
  </si>
  <si>
    <t>AzF</t>
  </si>
  <si>
    <t>Aurora, Farmington, and Benson very rocky soils, 20 to 70 percent slopes</t>
  </si>
  <si>
    <t>Farmington, Benson</t>
  </si>
  <si>
    <t>Benson loam, 1 to 8 percent slopes</t>
  </si>
  <si>
    <t>Benson loam, 8 to 14 percent slopes</t>
  </si>
  <si>
    <t>BkD</t>
  </si>
  <si>
    <t>Benson very rocky loam, 2 to 20 percent slopes</t>
  </si>
  <si>
    <t>Farmington channery silt loam, 1 to 12 percent slopes</t>
  </si>
  <si>
    <t>Lb</t>
  </si>
  <si>
    <t>Lake beaches</t>
  </si>
  <si>
    <t>Tuller channery silt loam, 1 to 8 percent slopes</t>
  </si>
  <si>
    <t>NY013</t>
  </si>
  <si>
    <t>Chautauqua County, New York</t>
  </si>
  <si>
    <t>RoF</t>
  </si>
  <si>
    <t>Rock outcrop-Manlius complex, 35 to 70 percent slopes</t>
  </si>
  <si>
    <t>NY015</t>
  </si>
  <si>
    <t>Chemung County, New York</t>
  </si>
  <si>
    <t>ArB</t>
  </si>
  <si>
    <t>Arnot channery silt loam, 2 to 8 percent slopes</t>
  </si>
  <si>
    <t>Tuller channery silt loam, 0 to 8 percent slopes</t>
  </si>
  <si>
    <t>NY017</t>
  </si>
  <si>
    <t>Chenango County, New York</t>
  </si>
  <si>
    <t>Arnot channery silt loam, 3 to 8 percent slopes</t>
  </si>
  <si>
    <t>AsC</t>
  </si>
  <si>
    <t>Arnot channery silt loam, 8 to 15 percent slopes</t>
  </si>
  <si>
    <t>Pu</t>
  </si>
  <si>
    <t>Tu</t>
  </si>
  <si>
    <t>Tuller channery silt loam</t>
  </si>
  <si>
    <t>NY019</t>
  </si>
  <si>
    <t>Clinton County, New York</t>
  </si>
  <si>
    <t>Loxley-Beseman complex</t>
  </si>
  <si>
    <t>Loxley, Beseman</t>
  </si>
  <si>
    <t>Beseman-Rumney-Loxley complex</t>
  </si>
  <si>
    <t>Beseman, Loxley</t>
  </si>
  <si>
    <t>375C</t>
  </si>
  <si>
    <t>375F</t>
  </si>
  <si>
    <t>Colton-Adams complex, 35 to 70 percent slopes</t>
  </si>
  <si>
    <t>861F</t>
  </si>
  <si>
    <t>Lyman-Ricker complex, 35 to 60 percent slopes, very rocky</t>
  </si>
  <si>
    <t>Lyman, Ricker</t>
  </si>
  <si>
    <t>945F</t>
  </si>
  <si>
    <t>Hogback-Ricker complex, 35 to 60 percent slopes, very rocky</t>
  </si>
  <si>
    <t>Hogback, Ricker</t>
  </si>
  <si>
    <t>949F</t>
  </si>
  <si>
    <t>Rockoutcrop-Ricker-Hogback complex, 35 to 60 percent slopes, very bouldery</t>
  </si>
  <si>
    <t>Rock outcrop, Ricker, Hogback</t>
  </si>
  <si>
    <t>997F</t>
  </si>
  <si>
    <t>Ricker-Skylight-Rockoutcrop complex, 35 to 70 percent slopes, very bouldery</t>
  </si>
  <si>
    <t>Ricker, Skylight, Rock outcrop</t>
  </si>
  <si>
    <t>AbA</t>
  </si>
  <si>
    <t>AbB</t>
  </si>
  <si>
    <t>AbC</t>
  </si>
  <si>
    <t>BhC</t>
  </si>
  <si>
    <t>Benson loam, strongly sloping, very rocky</t>
  </si>
  <si>
    <t>BhE</t>
  </si>
  <si>
    <t>Benson loam, steep, very rocky</t>
  </si>
  <si>
    <t>Bo</t>
  </si>
  <si>
    <t>Beseman mucky peat</t>
  </si>
  <si>
    <t>Beseman</t>
  </si>
  <si>
    <t>CgA</t>
  </si>
  <si>
    <t>Champlain fine sand, 0 to 3 percent slopes</t>
  </si>
  <si>
    <t>Champlain fine sand, 3 to 8 percent slopes</t>
  </si>
  <si>
    <t>Champlain fine sand, 8 to 15 percent slopes</t>
  </si>
  <si>
    <t>ChF</t>
  </si>
  <si>
    <t>Champlain and Adams soils, very steep</t>
  </si>
  <si>
    <t>Champlain, Adams</t>
  </si>
  <si>
    <t>Ck</t>
  </si>
  <si>
    <t>Churubusco muck</t>
  </si>
  <si>
    <t>Churubusco</t>
  </si>
  <si>
    <t>Colton gravelly loamy coarse sand, 0 to 3 percent slopes</t>
  </si>
  <si>
    <t>Colton gravelly loamy coarse sand, 3 to 8 percent slopes</t>
  </si>
  <si>
    <t>Colton gravelly loamy coarse sand, strongly sloping, very stony</t>
  </si>
  <si>
    <t>CpE</t>
  </si>
  <si>
    <t>Colton gravelly loamy coarse sand, steep, very stony</t>
  </si>
  <si>
    <t>FkB</t>
  </si>
  <si>
    <t>Fernlake cobbly loamy sand, 3 to 8 percent slopes</t>
  </si>
  <si>
    <t>Fernlake</t>
  </si>
  <si>
    <t>FlB</t>
  </si>
  <si>
    <t>Fernlake cobbly loamy sand, gently sloping, very bouldery</t>
  </si>
  <si>
    <t>FlC</t>
  </si>
  <si>
    <t>Fernlake cobbly loamy sand, strongly sloping, very bouldery</t>
  </si>
  <si>
    <t>FlD</t>
  </si>
  <si>
    <t>Fernlake cobbly loamy sand, moderately steep, very bouldery</t>
  </si>
  <si>
    <t>FlF</t>
  </si>
  <si>
    <t>Fernlake cobbly loamy sand, very steep, very bouldery</t>
  </si>
  <si>
    <t>InB</t>
  </si>
  <si>
    <t>Irona-Conic complex, gently sloping, very rocky</t>
  </si>
  <si>
    <t>Irona</t>
  </si>
  <si>
    <t>Le</t>
  </si>
  <si>
    <t>Loxley mucky peat</t>
  </si>
  <si>
    <t>Loxley</t>
  </si>
  <si>
    <t>LtF</t>
  </si>
  <si>
    <t>Lyman-Tunbridge-Rockoutcrop complex, very steep</t>
  </si>
  <si>
    <t>Po</t>
  </si>
  <si>
    <t>Pp</t>
  </si>
  <si>
    <t>PtA</t>
  </si>
  <si>
    <t>Plainfield loamy sand, 0 to 3 percent slopes</t>
  </si>
  <si>
    <t>Plainfield</t>
  </si>
  <si>
    <t>PtB</t>
  </si>
  <si>
    <t>Plainfield loamy sand, 3 to 8 percent slopes</t>
  </si>
  <si>
    <t>PtC</t>
  </si>
  <si>
    <t>Plainfield loamy sand, 8 to 15 percent slopes</t>
  </si>
  <si>
    <t>PvF</t>
  </si>
  <si>
    <t>Plainfield and Grattan soils, very steep</t>
  </si>
  <si>
    <t>Plainfield, Grattan</t>
  </si>
  <si>
    <t>RoB</t>
  </si>
  <si>
    <t>Rock outcrop-Ricker complex, gently sloping</t>
  </si>
  <si>
    <t>TcB</t>
  </si>
  <si>
    <t>Topknot-Chazy complex, gently sloping, rocky</t>
  </si>
  <si>
    <t>Topknot</t>
  </si>
  <si>
    <t>Udipsamments and psammaquents, smoothed</t>
  </si>
  <si>
    <t>Udipsamments, Psammaquents</t>
  </si>
  <si>
    <t>Udipsamments, mine spoil, non-acid</t>
  </si>
  <si>
    <t>Udipsamments, mine spoil</t>
  </si>
  <si>
    <t>Udorthents, refuse substratum</t>
  </si>
  <si>
    <t>NY021</t>
  </si>
  <si>
    <t>Columbia County, New York</t>
  </si>
  <si>
    <t>Farmington silt loam, undulating, very rocky</t>
  </si>
  <si>
    <t>Farmington silt loam, rolling, very rocky</t>
  </si>
  <si>
    <t>FaD</t>
  </si>
  <si>
    <t>Farmington silt loam, hilly, very rocky</t>
  </si>
  <si>
    <t>FdE</t>
  </si>
  <si>
    <t>Farmington-Rock outcrop complex, steep</t>
  </si>
  <si>
    <t>Nassau channery silt loam, undulating, rocky</t>
  </si>
  <si>
    <t>NbC</t>
  </si>
  <si>
    <t>Nassau channery silt loam, rolling, very rocky</t>
  </si>
  <si>
    <t>NbD</t>
  </si>
  <si>
    <t>Nassau channery silt loam, hilly, very rocky</t>
  </si>
  <si>
    <t>NbE</t>
  </si>
  <si>
    <t>Nassau channery silt loam, steep, very rocky</t>
  </si>
  <si>
    <t>TmF</t>
  </si>
  <si>
    <t>Taconic-Macomber association, very steep, very rocky</t>
  </si>
  <si>
    <t>NY023</t>
  </si>
  <si>
    <t>Cortland County, New York</t>
  </si>
  <si>
    <t>Pits, gravel and other</t>
  </si>
  <si>
    <t>TeB</t>
  </si>
  <si>
    <t>Tuller channery silt loam, 2 to 8 percent slopes</t>
  </si>
  <si>
    <t>NY025</t>
  </si>
  <si>
    <t>Delaware County, New York</t>
  </si>
  <si>
    <t>Ph</t>
  </si>
  <si>
    <t>Torull-Gretor complex, 0 to 6 percent slopes</t>
  </si>
  <si>
    <t>Torull</t>
  </si>
  <si>
    <t>Udorthents</t>
  </si>
  <si>
    <t>NY027</t>
  </si>
  <si>
    <t>Dutchess County, New York</t>
  </si>
  <si>
    <t>FcB</t>
  </si>
  <si>
    <t>Farmington-Galway complex, undulating, very rocky</t>
  </si>
  <si>
    <t>FcC</t>
  </si>
  <si>
    <t>Farmington-Galway complex, rolling, very rocky</t>
  </si>
  <si>
    <t>FcD</t>
  </si>
  <si>
    <t>Farmington-Galway complex, hilly, very rocky</t>
  </si>
  <si>
    <t>FeE</t>
  </si>
  <si>
    <t>HoC</t>
  </si>
  <si>
    <t>Hollis-Chatfield-Rock outcrop complex, rolling</t>
  </si>
  <si>
    <t>HoD</t>
  </si>
  <si>
    <t>Hollis-Chatfield-Rock outcrop complex, hilly</t>
  </si>
  <si>
    <t>HoE</t>
  </si>
  <si>
    <t>Hollis-Chatfield-Rock outcrop complex, steep</t>
  </si>
  <si>
    <t>HoF</t>
  </si>
  <si>
    <t>Hollis-Chatfield-Rock outcrop complex, very steep</t>
  </si>
  <si>
    <t>NwB</t>
  </si>
  <si>
    <t>Nassau-Cardigan complex, undulating, very rocky</t>
  </si>
  <si>
    <t>NwC</t>
  </si>
  <si>
    <t>Nassau-Cardigan complex, rolling, very rocky</t>
  </si>
  <si>
    <t>NwD</t>
  </si>
  <si>
    <t>Nassau-Cardigan complex, hilly, very rocky</t>
  </si>
  <si>
    <t>NxE</t>
  </si>
  <si>
    <t>Nassau-Rock outcrop complex, steep</t>
  </si>
  <si>
    <t>Nassau, Rock outcrop</t>
  </si>
  <si>
    <t>NxF</t>
  </si>
  <si>
    <t>Nassau-Rock outcrop complex, very steep</t>
  </si>
  <si>
    <t>TmD</t>
  </si>
  <si>
    <t>Taconic-Macomber-Rock outcrop complex, hilly</t>
  </si>
  <si>
    <t>Taconic-Rock outcrop complex, steep</t>
  </si>
  <si>
    <t>TrF</t>
  </si>
  <si>
    <t>Taconic-Rock outcrop complex, very steep</t>
  </si>
  <si>
    <t>NY029</t>
  </si>
  <si>
    <t>Erie County, New York</t>
  </si>
  <si>
    <t>BfA</t>
  </si>
  <si>
    <t>Benson very channery loam, 0 to 3 percent slopes</t>
  </si>
  <si>
    <t>Benson very channery loam, 3 to 8 percent slopes</t>
  </si>
  <si>
    <t>BgC</t>
  </si>
  <si>
    <t>Benson very channery loam, very rocky, 8 to 15 percent slopes</t>
  </si>
  <si>
    <t>BhB</t>
  </si>
  <si>
    <t>Benson-Rock outcrop complex, 3 to 8 percent slopes</t>
  </si>
  <si>
    <t>Benson, Rock outcrop</t>
  </si>
  <si>
    <t>FaA</t>
  </si>
  <si>
    <t>Farmington channery loam, 0 to 3 percent slopes</t>
  </si>
  <si>
    <t>Farmington channery loam, 3 to 8 percent slopes</t>
  </si>
  <si>
    <t>NY031</t>
  </si>
  <si>
    <t>Essex County, New York</t>
  </si>
  <si>
    <t>10A</t>
  </si>
  <si>
    <t>Pleasant Lake-Burnt Vly complex, 0 to 2 percent slopes</t>
  </si>
  <si>
    <t>Pleasant Lake, Burnt Vly</t>
  </si>
  <si>
    <t>13A</t>
  </si>
  <si>
    <t>Burnt Vly-Rumney-Pleasant Lake complex, 0 to 2 percent slopes</t>
  </si>
  <si>
    <t>Burnt Vly, Pleasant Lake</t>
  </si>
  <si>
    <t>29C</t>
  </si>
  <si>
    <t>Burnt Vly-Colton-Rumney complex, 0 to 15 percent slopes</t>
  </si>
  <si>
    <t>Burnt Vly</t>
  </si>
  <si>
    <t>350B</t>
  </si>
  <si>
    <t>Duxbury fine sandy loam, 3 to 15 percent slopes, very stony</t>
  </si>
  <si>
    <t>Duxbury</t>
  </si>
  <si>
    <t>363A</t>
  </si>
  <si>
    <t>363B</t>
  </si>
  <si>
    <t>Adams loamy sand, 3 to 15 percent slopes</t>
  </si>
  <si>
    <t>363D</t>
  </si>
  <si>
    <t>Adams loamy sand, 15 to 35 percent slopes</t>
  </si>
  <si>
    <t>363F</t>
  </si>
  <si>
    <t>Adams loamy sand, 35 to 60 percent slopes</t>
  </si>
  <si>
    <t>375A</t>
  </si>
  <si>
    <t>Colton-Adams complex, 0 to 3 percent slopes</t>
  </si>
  <si>
    <t>375D</t>
  </si>
  <si>
    <t>Colton-Adams complex, 15 to 35 percent slopes</t>
  </si>
  <si>
    <t>Colton-Adams complex, 35 to 60 percent slopes</t>
  </si>
  <si>
    <t>661C</t>
  </si>
  <si>
    <t>Hermon gravelly loamy sand, 3 to 15 percent slopes, very bouldery</t>
  </si>
  <si>
    <t>661D</t>
  </si>
  <si>
    <t>Hermon gravelly loamy sand, 15 to 35 percent slopes, very bouldery</t>
  </si>
  <si>
    <t>661F</t>
  </si>
  <si>
    <t>Hermon gravelly loamy sand, 35 to 60 percent slopes, very bouldery</t>
  </si>
  <si>
    <t>851D</t>
  </si>
  <si>
    <t>Lyman-Knob Lock complex, 15 to 35 percent slopes, very rocky, very bouldery</t>
  </si>
  <si>
    <t>Lyman, Knob Lock</t>
  </si>
  <si>
    <t>881F</t>
  </si>
  <si>
    <t>Rock outcrop-Knob Lock-Lyman complex, 35 to 60 percent slopes, very bouldery</t>
  </si>
  <si>
    <t>Rock outcrop, Knob Lock, Lyman</t>
  </si>
  <si>
    <t>944D</t>
  </si>
  <si>
    <t>Hogback-Knob Lock complex, 15 to 35 percent slopes, very rocky, very bouldery</t>
  </si>
  <si>
    <t>Hogback, Knob Lock</t>
  </si>
  <si>
    <t>944F</t>
  </si>
  <si>
    <t>Hogback-Knob Lock complex, 35 to 60 percent slopes, very rocky, very bouldery</t>
  </si>
  <si>
    <t>948F</t>
  </si>
  <si>
    <t>Rock outcrop-Knob Lock-Hogback complex, 35 to 60 percent slopes, very bouldery</t>
  </si>
  <si>
    <t>Rock outcrop, Knob Lock, Hogback</t>
  </si>
  <si>
    <t>993F</t>
  </si>
  <si>
    <t>Santanoni-Skylight complex, 35 to 80 percent slopes, very rocky, very bouldery</t>
  </si>
  <si>
    <t>Santanoni, Skylight</t>
  </si>
  <si>
    <t>995D</t>
  </si>
  <si>
    <t>Ricker-Couchsachraga-Skylight complex, 15 to 35 percent slopes, very rocky, very bouldery</t>
  </si>
  <si>
    <t>Ricker, Couchsachraga, Skylight</t>
  </si>
  <si>
    <t>995F</t>
  </si>
  <si>
    <t>Ricker-Couchsachraga-Skylight complex, 35 to 80 percent slopes, very rocky, very bouldery</t>
  </si>
  <si>
    <t>998F</t>
  </si>
  <si>
    <t>Rock outcrop-Ricker-Skylight complex, 35 to 80 percent slopes, very bouldery</t>
  </si>
  <si>
    <t>Rock outcrop, Ricker, Skylight</t>
  </si>
  <si>
    <t>Adams loamy sand, 25 to 45 percent slopes</t>
  </si>
  <si>
    <t>BvA</t>
  </si>
  <si>
    <t>Burnt Vly peat, 0 to 1 percent slopes</t>
  </si>
  <si>
    <t>CbA</t>
  </si>
  <si>
    <t>Colton very gravelly loamy sand, 0 to 3 percent slopes, very bouldery</t>
  </si>
  <si>
    <t>CbB</t>
  </si>
  <si>
    <t>Colton very gravelly loamy sand, 3 to 8 percent slopes, very bouldery</t>
  </si>
  <si>
    <t>CbC</t>
  </si>
  <si>
    <t>Colton very gravelly loamy sand, 8 to 15 percent slopes, very bouldery</t>
  </si>
  <si>
    <t>CbD</t>
  </si>
  <si>
    <t>Colton very gravelly loamy sand, 15 to 35 percent slopes, very bouldery</t>
  </si>
  <si>
    <t>ChB</t>
  </si>
  <si>
    <t>ChC</t>
  </si>
  <si>
    <t>Champlain loamy sand, 15 to 25 percent slopes</t>
  </si>
  <si>
    <t>Champlain loamy sand, 25 to 45 percent slopes</t>
  </si>
  <si>
    <t>CsA</t>
  </si>
  <si>
    <t>Colton very gravelly loamy sand, 0 to 3 percent slopes</t>
  </si>
  <si>
    <t>Colton very gravelly loamy sand, 3 to 8 percent slopes</t>
  </si>
  <si>
    <t>Colton very gravelly loamy sand, 8 to 15 percent slopes</t>
  </si>
  <si>
    <t>Colton very gravelly loamy sand, 15 to 25 percent slopes</t>
  </si>
  <si>
    <t>Colton very gravelly loamy sand, 25 to 45 percent slopes</t>
  </si>
  <si>
    <t>DxB</t>
  </si>
  <si>
    <t>Duxbury fine sandy loam, 3 to 8 percent slopes</t>
  </si>
  <si>
    <t>Farmington loam, 15 to 35 percent slopes, very rocky, very stony</t>
  </si>
  <si>
    <t>FgB</t>
  </si>
  <si>
    <t>Farmington-Galway complex, 3 to 15 percent slopes, very rocky, very stony</t>
  </si>
  <si>
    <t>FkF</t>
  </si>
  <si>
    <t>Farmington-Rock outcrop complex, 35 to 60 percent slopes, very stony</t>
  </si>
  <si>
    <t>Hermon gravelly loamy sand, 8 to 15 percent slopes, very bouldery</t>
  </si>
  <si>
    <t>HrF</t>
  </si>
  <si>
    <t>Hollis-Rock outcrop complex, 15 to 35 percent slopes, very stony</t>
  </si>
  <si>
    <t>HsF</t>
  </si>
  <si>
    <t>Hollis-Rock outcrop complex, 35 to 60 percent slopes, very stony</t>
  </si>
  <si>
    <t>LyF</t>
  </si>
  <si>
    <t>Lyman-Knob Lock complex, 35 to 60 percent slopes, very rocky, very bouldery</t>
  </si>
  <si>
    <t>Pd</t>
  </si>
  <si>
    <t>PkA</t>
  </si>
  <si>
    <t>Pleasant Lake peat, 0 to 2 percent slopes</t>
  </si>
  <si>
    <t>Pleasant Lake</t>
  </si>
  <si>
    <t>RpF</t>
  </si>
  <si>
    <t>NY035</t>
  </si>
  <si>
    <t>Fulton County, New York</t>
  </si>
  <si>
    <t>1018B</t>
  </si>
  <si>
    <t>Colton sandy loam, 0 to 8 percent slopes</t>
  </si>
  <si>
    <t>1018C</t>
  </si>
  <si>
    <t>1018D</t>
  </si>
  <si>
    <t>Colton sandy loam, 15 to 35 percent slopes</t>
  </si>
  <si>
    <t>1118C</t>
  </si>
  <si>
    <t>Adams-Colton complex, 3 to 15 percent slopes</t>
  </si>
  <si>
    <t>1118D</t>
  </si>
  <si>
    <t>Adams-Colton complex, 15 to 35 percent slopes</t>
  </si>
  <si>
    <t>114B</t>
  </si>
  <si>
    <t>Windsor-Urban land complex, 3 to 8 percent slopes</t>
  </si>
  <si>
    <t>114C</t>
  </si>
  <si>
    <t>Windsor-Urban land complex, 8 to 15 percent slopes</t>
  </si>
  <si>
    <t>114D</t>
  </si>
  <si>
    <t>Windsor-Urban land complex, 15 to 25 percent slopes</t>
  </si>
  <si>
    <t>115B</t>
  </si>
  <si>
    <t>Udipsamments, 0 to 8 percent slopes, smoothed</t>
  </si>
  <si>
    <t>11B</t>
  </si>
  <si>
    <t>Hinckley and Windsor soils, 3 to 8 percent slopes</t>
  </si>
  <si>
    <t>Hinckley and Windsor soils, 8 to 15 percent slopes</t>
  </si>
  <si>
    <t>11D</t>
  </si>
  <si>
    <t>Hinckley and Windsor soils, 15 to 25 percent slopes</t>
  </si>
  <si>
    <t>11E</t>
  </si>
  <si>
    <t>Hinckley and Windsor soils, 25 to 50 percent slopes</t>
  </si>
  <si>
    <t>1391C</t>
  </si>
  <si>
    <t>Lyman-Tunbridge-Rock outcrop complex, 8 to 15 percent slopes, very bouldery</t>
  </si>
  <si>
    <t>1391D</t>
  </si>
  <si>
    <t>Lyman-Tunbridge-Rock outcrop complex, 15 to 35 percent slopes, very bouldery</t>
  </si>
  <si>
    <t>1591F</t>
  </si>
  <si>
    <t>Lyman-Berkshire complex, 35 to 60 percent slopes, very rocky, very bouldery</t>
  </si>
  <si>
    <t>Windsor loamy sand, 2 to 8 percent slopes</t>
  </si>
  <si>
    <t>17D</t>
  </si>
  <si>
    <t>Hollis-Rock outcrop complex, 3 to 25 percent slopes</t>
  </si>
  <si>
    <t>211A</t>
  </si>
  <si>
    <t>Burnt Vly-Humaquepts-Pleasant Lake complex, 0 to 2 percent slopes</t>
  </si>
  <si>
    <t>212A</t>
  </si>
  <si>
    <t>Hinckley gravelly loamy sand, 0 to 3 percent slopes</t>
  </si>
  <si>
    <t>212B</t>
  </si>
  <si>
    <t>Hinckley gravelly loamy sand, 3 to 8 percent slopes</t>
  </si>
  <si>
    <t>212C</t>
  </si>
  <si>
    <t>Hinckley gravelly loamy sand, 8 to 15 percent slopes</t>
  </si>
  <si>
    <t>24B</t>
  </si>
  <si>
    <t>Farmington loam, 2 to 8 percent slopes</t>
  </si>
  <si>
    <t>24C</t>
  </si>
  <si>
    <t>Farmington loam, 8 to 15 percent slopes</t>
  </si>
  <si>
    <t>851C</t>
  </si>
  <si>
    <t>Lyman-Knob Lock complex, 3 to 15 percent slopes, very rocky, very bouldery</t>
  </si>
  <si>
    <t>851F</t>
  </si>
  <si>
    <t>NY037</t>
  </si>
  <si>
    <t>Genesee County, New York</t>
  </si>
  <si>
    <t>Benson soils, 0 to 8 percent slopes</t>
  </si>
  <si>
    <t>Benson soils, 8 to 25 percent slopes</t>
  </si>
  <si>
    <t>Benson soils, 25 to 40 percent slopes</t>
  </si>
  <si>
    <t>Ru</t>
  </si>
  <si>
    <t>Rubbleland</t>
  </si>
  <si>
    <t>NY039</t>
  </si>
  <si>
    <t>Greene County, New York</t>
  </si>
  <si>
    <t>ArA</t>
  </si>
  <si>
    <t>Arnot channery silt loam, 0 to 3 percent slopes</t>
  </si>
  <si>
    <t>Arnot-Lordstown channery silt loams, rolling</t>
  </si>
  <si>
    <t>AsD</t>
  </si>
  <si>
    <t>Arnot-Lordstown channery silt loams, 15 to 25 percent slopes</t>
  </si>
  <si>
    <t>AsE</t>
  </si>
  <si>
    <t>Arnot-Lordstown channery silt loams, 25 to 45 percent slopes</t>
  </si>
  <si>
    <t>Arnot-Lordstown channery silt loams, 3 to 15 percent slopes, rocky</t>
  </si>
  <si>
    <t>AvD</t>
  </si>
  <si>
    <t>Arnot-Lordstown channery silt loams, 15 to 35 percent slopes, very rocky</t>
  </si>
  <si>
    <t>AvF</t>
  </si>
  <si>
    <t>Arnot-Lordstown channery silt loams, 35 to 55 percent slopes, very rocky</t>
  </si>
  <si>
    <t>AwC</t>
  </si>
  <si>
    <t>Arnot-Oquaga complex, rolling</t>
  </si>
  <si>
    <t>AwD</t>
  </si>
  <si>
    <t>Arnot-Oquaga complex, 15 to 25 percent slopes</t>
  </si>
  <si>
    <t>AwE</t>
  </si>
  <si>
    <t>Arnot-Oquaga complex, 25 to 45 percent slopes</t>
  </si>
  <si>
    <t>Farmington gravelly silt loam, rolling, rocky</t>
  </si>
  <si>
    <t>Farmington gravelly silt loam, hilly, rocky</t>
  </si>
  <si>
    <t>Farmington gravelly silt loam, steep, rocky</t>
  </si>
  <si>
    <t>HaB</t>
  </si>
  <si>
    <t>Halcott channery silt loam, 3 to 8 percent slopes</t>
  </si>
  <si>
    <t>Halcott</t>
  </si>
  <si>
    <t>HaC</t>
  </si>
  <si>
    <t>Halcott channery silt loam, 8 to 15 percent slopes</t>
  </si>
  <si>
    <t>Halcott-Vly complex, rolling</t>
  </si>
  <si>
    <t>Halcott-Vly complex, 15 to 25 percent slopes</t>
  </si>
  <si>
    <t>Halcott-Vly complex, 25 to 45 percent slopes</t>
  </si>
  <si>
    <t>NrE</t>
  </si>
  <si>
    <t>To</t>
  </si>
  <si>
    <t>Tor flaggy loam</t>
  </si>
  <si>
    <t>Tor</t>
  </si>
  <si>
    <t>Tr</t>
  </si>
  <si>
    <t>Tor flaggy loam, very bouldery</t>
  </si>
  <si>
    <t>Ts</t>
  </si>
  <si>
    <t>Tt</t>
  </si>
  <si>
    <t>Tuller channery silt loam, very stony</t>
  </si>
  <si>
    <t>NY041</t>
  </si>
  <si>
    <t>Hamilton County, New York</t>
  </si>
  <si>
    <t>Dawson-Fluvaquents-Loxley complex, frequently flooded</t>
  </si>
  <si>
    <t>Dawson, Loxley</t>
  </si>
  <si>
    <t>23A</t>
  </si>
  <si>
    <t>Loxley-Dawson complex</t>
  </si>
  <si>
    <t>3A</t>
  </si>
  <si>
    <t>Pits, Gravel, and Sand</t>
  </si>
  <si>
    <t>861C</t>
  </si>
  <si>
    <t>Lyman-Ricker complex, 3 to 15 percent slopes, very rocky</t>
  </si>
  <si>
    <t>861D</t>
  </si>
  <si>
    <t>Lyman-Ricker complex, 15 to 35 percent slopes, very rocky</t>
  </si>
  <si>
    <t>891F</t>
  </si>
  <si>
    <t>Rock outcrop-Ricker-Lyman complex, 35 to 60 percent slopes, very bouldery</t>
  </si>
  <si>
    <t>Rock outcrop, Ricker, Lyman</t>
  </si>
  <si>
    <t>945C</t>
  </si>
  <si>
    <t>Hogback-Ricker complex, 3 to 15 percent slopes, very rocky</t>
  </si>
  <si>
    <t>945D</t>
  </si>
  <si>
    <t>Hogback-Ricker complex, 15 to 35 percent slopes, very rocky</t>
  </si>
  <si>
    <t>Rock outcrop-Ricker-Hogback complex, 35 to 60 percent slopes, very bouldery</t>
  </si>
  <si>
    <t>997C</t>
  </si>
  <si>
    <t>Ricker-Skylight-Rock outcrop complex, 3 to 15 percent slopes, very bouldery</t>
  </si>
  <si>
    <t>997D</t>
  </si>
  <si>
    <t>Ricker-Skylight-Rock outcrop complex, 15 to 35 percent slopes, very bouldery</t>
  </si>
  <si>
    <t>Ricker-Skylight-Rock outcrop complex, 35 to 70 percent slopes, very bouldery</t>
  </si>
  <si>
    <t>NY045</t>
  </si>
  <si>
    <t>Jefferson County, New York</t>
  </si>
  <si>
    <t>9833C</t>
  </si>
  <si>
    <t>Lyman-Abram complex, 3 to 25 percent slopes, very rocky</t>
  </si>
  <si>
    <t>BfF</t>
  </si>
  <si>
    <t>Benson channery silt loam, very rocky, 25 to 50 percent slopes</t>
  </si>
  <si>
    <t>BgB</t>
  </si>
  <si>
    <t>Benson-Galoo complex, very rocky, 0 to 8 percent slopes</t>
  </si>
  <si>
    <t>Benson, Galoo</t>
  </si>
  <si>
    <t>Farmington loam, 0 to 8 percent slopes</t>
  </si>
  <si>
    <t>GbB</t>
  </si>
  <si>
    <t>Galoo-Rock outcrop complex, 0 to 8 percent slopes</t>
  </si>
  <si>
    <t>Galoo, Rock outcrop</t>
  </si>
  <si>
    <t>GcB</t>
  </si>
  <si>
    <t>Galoo, acid-Rock outcrop complex, 0 to 8 percent slopes</t>
  </si>
  <si>
    <t>HpB</t>
  </si>
  <si>
    <t>Hollis-Galoo, acid, complex, rocky, 0 to 8 percent slopes</t>
  </si>
  <si>
    <t>Hollis, Galoo</t>
  </si>
  <si>
    <t>Hollis-Rock outcrop complex, 0 to 8 percent slopes</t>
  </si>
  <si>
    <t>Insula-Quetico complex, rocky, 0 to 8 percent slopes</t>
  </si>
  <si>
    <t>Insula, Quetico</t>
  </si>
  <si>
    <t>IoB</t>
  </si>
  <si>
    <t>Insula-Rock outcrop complex, 0 to 8 percent slopes</t>
  </si>
  <si>
    <t>Insula, Rock outcrop</t>
  </si>
  <si>
    <t>Nassau channery silt loam, 8 to 15 percent slopes</t>
  </si>
  <si>
    <t>NbF</t>
  </si>
  <si>
    <t>Nassau-Manlius channery silt loams, rocky, 25 to 50 percent slop</t>
  </si>
  <si>
    <t>PoB</t>
  </si>
  <si>
    <t>Plainfield sand, 0 to 8 percent slopes</t>
  </si>
  <si>
    <t>PoC</t>
  </si>
  <si>
    <t>Plainfield sand, rolling</t>
  </si>
  <si>
    <t>PpD</t>
  </si>
  <si>
    <t>Plainfield and Windsor soils, hilly</t>
  </si>
  <si>
    <t>Plainfield, Windsor</t>
  </si>
  <si>
    <t>PrB</t>
  </si>
  <si>
    <t>Plainfield sand, altered surface, 0 to 8 percent slopes</t>
  </si>
  <si>
    <t>PrC</t>
  </si>
  <si>
    <t>Plainfield sand, altered surface, rolling</t>
  </si>
  <si>
    <t>QeB</t>
  </si>
  <si>
    <t>Quetico-Rock outcrop complex, 2 to 8 percent slopes</t>
  </si>
  <si>
    <t>Quetico, Rock outcrop</t>
  </si>
  <si>
    <t>Ruse gravelly loam, rocky</t>
  </si>
  <si>
    <t>Ruse</t>
  </si>
  <si>
    <t>NY051</t>
  </si>
  <si>
    <t>Livingston County, New York</t>
  </si>
  <si>
    <t>Fa</t>
  </si>
  <si>
    <t>Farmington loam, ledgy, gently sloping</t>
  </si>
  <si>
    <t>Gc</t>
  </si>
  <si>
    <t>Mk</t>
  </si>
  <si>
    <t>Marl pits</t>
  </si>
  <si>
    <t>Water</t>
  </si>
  <si>
    <t>Re</t>
  </si>
  <si>
    <t>Rough stony land, Lordstown soil material</t>
  </si>
  <si>
    <t>S</t>
  </si>
  <si>
    <t>Salt dumps</t>
  </si>
  <si>
    <t>Dump</t>
  </si>
  <si>
    <t>Steep ledgy land</t>
  </si>
  <si>
    <t>NY053</t>
  </si>
  <si>
    <t>Madison County, New York</t>
  </si>
  <si>
    <t>ATF</t>
  </si>
  <si>
    <t>Arnot-Lordstown complex, very steep</t>
  </si>
  <si>
    <t>Farmington cherty silt loam, 3 to 8 percent slopes</t>
  </si>
  <si>
    <t>FGC</t>
  </si>
  <si>
    <t>Farmington-Wassaic-Rock outcrop complex, sloping</t>
  </si>
  <si>
    <t>FHF</t>
  </si>
  <si>
    <t>Farmington-Rock outcrop complex, very steep</t>
  </si>
  <si>
    <t>NY055</t>
  </si>
  <si>
    <t>Monroe County, New York</t>
  </si>
  <si>
    <t>Benson channery loam, 0 to 8 percent slopes</t>
  </si>
  <si>
    <t>Pits and quarries</t>
  </si>
  <si>
    <t>Udorthent, refuse substratum</t>
  </si>
  <si>
    <t>NY057</t>
  </si>
  <si>
    <t>Montgomery County, New York</t>
  </si>
  <si>
    <t>Arnot channery silt loam, 0 to 8 percent slopes</t>
  </si>
  <si>
    <t>AtC</t>
  </si>
  <si>
    <t>Arnot channery silt loam, 8 to 15 percent slopes, rocky</t>
  </si>
  <si>
    <t>AtD</t>
  </si>
  <si>
    <t>Arnot channery silt loam, 15 to 25 percent slopes, rocky</t>
  </si>
  <si>
    <t>AvB</t>
  </si>
  <si>
    <t>Arnot-Angola channery silt loams, 3 to 8 percent slopes</t>
  </si>
  <si>
    <t>AZF</t>
  </si>
  <si>
    <t>Arnot-Rock outcrop association, very steep</t>
  </si>
  <si>
    <t>CPE</t>
  </si>
  <si>
    <t>Colonie and Plainfield soils, steep</t>
  </si>
  <si>
    <t>FBD</t>
  </si>
  <si>
    <t>Farmington-Rock outcrop association, moderately steep</t>
  </si>
  <si>
    <t>HGC</t>
  </si>
  <si>
    <t>Hollis-Rock outcrop association, sloping</t>
  </si>
  <si>
    <t>Jo</t>
  </si>
  <si>
    <t>Joliet silt loam</t>
  </si>
  <si>
    <t>Joliet</t>
  </si>
  <si>
    <t>Mg</t>
  </si>
  <si>
    <t>Made land</t>
  </si>
  <si>
    <t>Nassau channery silt loam, 8 to 25 percent slopes</t>
  </si>
  <si>
    <t>PsA</t>
  </si>
  <si>
    <t>PsB</t>
  </si>
  <si>
    <t>Plainfield loamy sand, 3 to 10 percent slopes</t>
  </si>
  <si>
    <t>QP</t>
  </si>
  <si>
    <t>RLF</t>
  </si>
  <si>
    <t>Rock outcrop-Farmington association, very steep</t>
  </si>
  <si>
    <t>Rock outcrop, Farmington</t>
  </si>
  <si>
    <t>TvA</t>
  </si>
  <si>
    <t>Tuller-Brockport complex, 0 to 3 percent slopes</t>
  </si>
  <si>
    <t>Tuller-Brockport complex, 3 to 8 percent slopes</t>
  </si>
  <si>
    <t>NY059</t>
  </si>
  <si>
    <t>Nassau County, New York</t>
  </si>
  <si>
    <t>Bc</t>
  </si>
  <si>
    <t>Duneland-Udipsamments complex</t>
  </si>
  <si>
    <t>Duneland, Udipsamments</t>
  </si>
  <si>
    <t>Fr</t>
  </si>
  <si>
    <t>Freetown muck</t>
  </si>
  <si>
    <t>Ma</t>
  </si>
  <si>
    <t>Manahawkin muck</t>
  </si>
  <si>
    <t>Manahawkin</t>
  </si>
  <si>
    <t>Pk</t>
  </si>
  <si>
    <t>PlB</t>
  </si>
  <si>
    <t>Plymouth loamy sand, 3 to 8 percent slopes</t>
  </si>
  <si>
    <t>PlC</t>
  </si>
  <si>
    <t>Plymouth loamy sand, 8 to 15 percent slopes</t>
  </si>
  <si>
    <t>PrD</t>
  </si>
  <si>
    <t>Plymouth-Riverhead complex, 15 to 35 percent slopes</t>
  </si>
  <si>
    <t>UdE</t>
  </si>
  <si>
    <t>Udipsamments, steep</t>
  </si>
  <si>
    <t>NY065</t>
  </si>
  <si>
    <t>Oneida County, New York</t>
  </si>
  <si>
    <t>Pits, sand &amp; gravel</t>
  </si>
  <si>
    <t>Napoleon peat</t>
  </si>
  <si>
    <t>Napoleon</t>
  </si>
  <si>
    <t>Greenwood peat</t>
  </si>
  <si>
    <t>Dawson peat</t>
  </si>
  <si>
    <t>Dawson</t>
  </si>
  <si>
    <t>152B</t>
  </si>
  <si>
    <t>Farmington silt loam, 2 to 8 percent slopes</t>
  </si>
  <si>
    <t>153C</t>
  </si>
  <si>
    <t>153D</t>
  </si>
  <si>
    <t>Farmington-Rock outcrop complex, 15 to 25 percent slopes</t>
  </si>
  <si>
    <t>355B</t>
  </si>
  <si>
    <t>54D</t>
  </si>
  <si>
    <t>Colton gravelly sandy loam, 15 to 35 percent slopes</t>
  </si>
  <si>
    <t>55D</t>
  </si>
  <si>
    <t>55E</t>
  </si>
  <si>
    <t>842B</t>
  </si>
  <si>
    <t>Farmington silt loam, 2 to 8 percent slopes, cool</t>
  </si>
  <si>
    <t>843D</t>
  </si>
  <si>
    <t>Farmington-Rock outcrop complex, 15 to 25 percent slopes, cool</t>
  </si>
  <si>
    <t>90A</t>
  </si>
  <si>
    <t>90B</t>
  </si>
  <si>
    <t>90C</t>
  </si>
  <si>
    <t>90D</t>
  </si>
  <si>
    <t>90E</t>
  </si>
  <si>
    <t>Windsor loamy fine sand, 25 to 55 percent slopes</t>
  </si>
  <si>
    <t>NY067</t>
  </si>
  <si>
    <t>Onondaga County, New York</t>
  </si>
  <si>
    <t>ATB</t>
  </si>
  <si>
    <t>Arnot channery silt loam, gently sloping</t>
  </si>
  <si>
    <t>AVF</t>
  </si>
  <si>
    <t>Arnot-Lordstown association, very steep</t>
  </si>
  <si>
    <t>Benson silt loam, undulating</t>
  </si>
  <si>
    <t>Benson silt loam, rolling</t>
  </si>
  <si>
    <t>BNC</t>
  </si>
  <si>
    <t>Benson-Wassaic-Rock outcrop association, sloping</t>
  </si>
  <si>
    <t>BNF</t>
  </si>
  <si>
    <t>Benson-Wassaic-Rock outcrop association, very steep</t>
  </si>
  <si>
    <t>FAC</t>
  </si>
  <si>
    <t>Farmington-Aurora association sloping</t>
  </si>
  <si>
    <t>NY069</t>
  </si>
  <si>
    <t>Ontario County, New York</t>
  </si>
  <si>
    <t>Ac</t>
  </si>
  <si>
    <t>Allis channery silt loam, 12 to 20 inches deep, eroded, 15 to 25 percent slopes</t>
  </si>
  <si>
    <t>Allis</t>
  </si>
  <si>
    <t>Ae</t>
  </si>
  <si>
    <t>Allis silt loam, 12 to 20 inches deep, 3 to 8 percent slopes</t>
  </si>
  <si>
    <t>Af</t>
  </si>
  <si>
    <t>Allis silt loam, 12 to 20 inches deep, eroded, 8 to 15 percent slopes</t>
  </si>
  <si>
    <t>Fb</t>
  </si>
  <si>
    <t>Farmington loam, 0 to 12 inches deep, 2 to 15 percent slopes</t>
  </si>
  <si>
    <t>Hp</t>
  </si>
  <si>
    <t>Hornell silt loam, 12 to 20 inches deep, 3 to 8 percent slopes</t>
  </si>
  <si>
    <t>Hornell</t>
  </si>
  <si>
    <t>Hs</t>
  </si>
  <si>
    <t>Hornell silt loam, 12 to 20 inches deep, eroded, 8 to 15 percent slopes</t>
  </si>
  <si>
    <t>NY071</t>
  </si>
  <si>
    <t>Orange County, New York</t>
  </si>
  <si>
    <t>ANC</t>
  </si>
  <si>
    <t>Arnot-Lordstown complex, sloping</t>
  </si>
  <si>
    <t>AND</t>
  </si>
  <si>
    <t>Arnot-Lordstown complex, moderately steep</t>
  </si>
  <si>
    <t>ANF</t>
  </si>
  <si>
    <t>Farmington silt loam, sloping</t>
  </si>
  <si>
    <t>HLC</t>
  </si>
  <si>
    <t>Hollis soils, sloping</t>
  </si>
  <si>
    <t>HLD</t>
  </si>
  <si>
    <t>Hollis soils, moderately steep</t>
  </si>
  <si>
    <t>Nassau channery silt loam, 15 to 25 percent slopes</t>
  </si>
  <si>
    <t>OkA</t>
  </si>
  <si>
    <t>Oakville loamy fine sand, 0 to 3 percent slopes</t>
  </si>
  <si>
    <t>Oakville</t>
  </si>
  <si>
    <t>OkB</t>
  </si>
  <si>
    <t>Oakville loamy fine sand, 3 to 8 percent slopes</t>
  </si>
  <si>
    <t>RKC</t>
  </si>
  <si>
    <t>Rock outcrop-Arnot complex, sloping</t>
  </si>
  <si>
    <t>RKD</t>
  </si>
  <si>
    <t>Rock outcrop-Arnot complex, moderately steep</t>
  </si>
  <si>
    <t>RKF</t>
  </si>
  <si>
    <t>RMC</t>
  </si>
  <si>
    <t>Rock outcrop-Farmington complex, rolling</t>
  </si>
  <si>
    <t>RMD</t>
  </si>
  <si>
    <t>Rock outcrop-Farmington complex, hilly</t>
  </si>
  <si>
    <t>ROC</t>
  </si>
  <si>
    <t>Rock outcrop-Hollis complex, sloping</t>
  </si>
  <si>
    <t>Rock outcrop-Hollis complex, moderately steep</t>
  </si>
  <si>
    <t>ROF</t>
  </si>
  <si>
    <t>Rock outcrop-Hollis complex, very steep</t>
  </si>
  <si>
    <t>RSB</t>
  </si>
  <si>
    <t>Rock outcrop-Nassau complex, undulating</t>
  </si>
  <si>
    <t>Rock outcrop, Nassau</t>
  </si>
  <si>
    <t>RSD</t>
  </si>
  <si>
    <t>Rock outcrop-Nassau complex, hilly</t>
  </si>
  <si>
    <t>RSF</t>
  </si>
  <si>
    <t>Rock outcrop-Nassau complex, very steep</t>
  </si>
  <si>
    <t>Suncook sandy loam</t>
  </si>
  <si>
    <t>NY073</t>
  </si>
  <si>
    <t>Orleans County, New York</t>
  </si>
  <si>
    <t>Farmington silt loam, 8 to 15 percent slopes</t>
  </si>
  <si>
    <t>Shale outcrop, steep</t>
  </si>
  <si>
    <t>NY075</t>
  </si>
  <si>
    <t>Oswego County, New York</t>
  </si>
  <si>
    <t>AAD</t>
  </si>
  <si>
    <t>Adams-Windsor complex, moderately steep</t>
  </si>
  <si>
    <t>AAC</t>
  </si>
  <si>
    <t>Adams-Windsor complex, rolling</t>
  </si>
  <si>
    <t>BC</t>
  </si>
  <si>
    <t>CAB</t>
  </si>
  <si>
    <t>Canaan-Rock outcrop association, gently sloping</t>
  </si>
  <si>
    <t>OaB</t>
  </si>
  <si>
    <t>Oakville loamy fine sand, 0 to 6 percent slopes</t>
  </si>
  <si>
    <t>SD</t>
  </si>
  <si>
    <t>Sand dunes</t>
  </si>
  <si>
    <t>NY077</t>
  </si>
  <si>
    <t>Otsego County, New York</t>
  </si>
  <si>
    <t>FeB</t>
  </si>
  <si>
    <t>FeC</t>
  </si>
  <si>
    <t>FeD</t>
  </si>
  <si>
    <t>FeF</t>
  </si>
  <si>
    <t>Farmington-Rock outcrop complex, 35 to 60 percent slopes</t>
  </si>
  <si>
    <t>Hawksnest silt loam, 8 to 15 percent slopes</t>
  </si>
  <si>
    <t>Pits, Gravel, Sand</t>
  </si>
  <si>
    <t>Torull-Gretor complex, 1 to 6 percent slopes</t>
  </si>
  <si>
    <t>NY079</t>
  </si>
  <si>
    <t>Putnam County, New York</t>
  </si>
  <si>
    <t>Chatfield-Hollis-Rock outcrop complex, rolling</t>
  </si>
  <si>
    <t>CuD</t>
  </si>
  <si>
    <t>Chatfield-Hollis-Rock outcrop complex, hilly</t>
  </si>
  <si>
    <t>Large dam</t>
  </si>
  <si>
    <t>Hollis-Rock outcrop complex, very steep</t>
  </si>
  <si>
    <t>Pv</t>
  </si>
  <si>
    <t>NY083</t>
  </si>
  <si>
    <t>Rensselaer County, New York</t>
  </si>
  <si>
    <t>GlC</t>
  </si>
  <si>
    <t>Glover very stony loam, very rocky, sloping</t>
  </si>
  <si>
    <t>GlD</t>
  </si>
  <si>
    <t>Glover very stony loam, very rocky, moderately steep</t>
  </si>
  <si>
    <t>GmF</t>
  </si>
  <si>
    <t>Glover-Rock outcrop complex, very steep</t>
  </si>
  <si>
    <t>Glover, Rock outcrop</t>
  </si>
  <si>
    <t>LoA</t>
  </si>
  <si>
    <t>Loxley and Beseman mucks, 0 to 1 percent slopes</t>
  </si>
  <si>
    <t>Nassau-Manlius complex, undulating</t>
  </si>
  <si>
    <t>Nassau-Manlius complex, rolling</t>
  </si>
  <si>
    <t>Nassau-Rock outcrop, complex, rolling</t>
  </si>
  <si>
    <t>Nassau-Rock outcrop complex, hilly</t>
  </si>
  <si>
    <t>NY087</t>
  </si>
  <si>
    <t>Rockland County, New York</t>
  </si>
  <si>
    <t>HlF</t>
  </si>
  <si>
    <t>Holyoke-Rock outcrop complex, rolling</t>
  </si>
  <si>
    <t>Holyoke-Rock outcrop complex, hilly</t>
  </si>
  <si>
    <t>Holyoke-Rock outcrop complex, very steep</t>
  </si>
  <si>
    <t>HuC</t>
  </si>
  <si>
    <t>Holyoke-Urban land-Rock outcrop complex, rolling</t>
  </si>
  <si>
    <t>NY089</t>
  </si>
  <si>
    <t>St. Lawrence County, New York</t>
  </si>
  <si>
    <t>021</t>
  </si>
  <si>
    <t>023</t>
  </si>
  <si>
    <t>Loxley, Dawson</t>
  </si>
  <si>
    <t>Adams sand, 0 to 3 percent slopes</t>
  </si>
  <si>
    <t>Adams sand, 3 to 15 percent slopes</t>
  </si>
  <si>
    <t>Adams sand, 15 to 35 percent slopes</t>
  </si>
  <si>
    <t>376A</t>
  </si>
  <si>
    <t>Colton-Duxbury-Adams complex, 0 to 3 percent slopes</t>
  </si>
  <si>
    <t>376C</t>
  </si>
  <si>
    <t>Colton-Duxbury-Adams complex, 3 to 15 percent slopes</t>
  </si>
  <si>
    <t>Colton-Duxbury-Adams complex, 15 to 35 percent slopes</t>
  </si>
  <si>
    <t>380B</t>
  </si>
  <si>
    <t>Colton-Duxbury-Dawson complex, 0 to 15 percent slopes</t>
  </si>
  <si>
    <t>Colton, Dawson</t>
  </si>
  <si>
    <t>380D</t>
  </si>
  <si>
    <t>Colton-Duxbury-Dawson complex, 15 to 35 percent slopes</t>
  </si>
  <si>
    <t>Lyman-Ricker-Rock outcrop complex, 3 to 15 percent slopes, very bouldery</t>
  </si>
  <si>
    <t>Lyman, Ricker, Rock outcrop</t>
  </si>
  <si>
    <t>Lyman-Ricker-Rock outcrop, 15 to 35 percent slopes, very bouldery</t>
  </si>
  <si>
    <t>Lyman-Ricker-Rock outcrop complex, 35 to 60 percent slopes, very bouldery</t>
  </si>
  <si>
    <t>Adams sand, 2 to 8 percent slopes</t>
  </si>
  <si>
    <t>Adams sand, rolling</t>
  </si>
  <si>
    <t>Adams loamy fine sand, 2 to 8 percent slopes</t>
  </si>
  <si>
    <t>Da</t>
  </si>
  <si>
    <t>Hc</t>
  </si>
  <si>
    <t>Hannawa loam</t>
  </si>
  <si>
    <t>Hannawa</t>
  </si>
  <si>
    <t>IaB</t>
  </si>
  <si>
    <t>Insula gravelly fine sandy loam, 0 to 8 percent slopes</t>
  </si>
  <si>
    <t>Insula</t>
  </si>
  <si>
    <t>Insula gravelly fine sandy loam, 0 to 8 percent slopes, very rocky</t>
  </si>
  <si>
    <t>IrC</t>
  </si>
  <si>
    <t>Insula-Rock outcrop complex, rolling</t>
  </si>
  <si>
    <t>IrD</t>
  </si>
  <si>
    <t>Insula-Rock outcrop complex, hilly</t>
  </si>
  <si>
    <t>Ld</t>
  </si>
  <si>
    <t>LeC</t>
  </si>
  <si>
    <t>Lyman-Rock outcrop complex, 3 to 15 percent slopes, very bouldery</t>
  </si>
  <si>
    <t>LeD</t>
  </si>
  <si>
    <t>Lyman-Rock outcrop complex, 15 to 35 percent slopes, very bouldery</t>
  </si>
  <si>
    <t>QwB</t>
  </si>
  <si>
    <t>Quetico-Rock outcrop-Insula complex, 0 to 8 percent slopes</t>
  </si>
  <si>
    <t>Quetico, Rock outcrop, Insula</t>
  </si>
  <si>
    <t>ShB</t>
  </si>
  <si>
    <t>Summerville fine sandy loam, 0 to 8 percent slopes</t>
  </si>
  <si>
    <t>Summerville</t>
  </si>
  <si>
    <t>SkB</t>
  </si>
  <si>
    <t>Summerville-Gouverneur complex, 0 to 8 percent slopes, rocky</t>
  </si>
  <si>
    <t>Summerville, Gouverneur</t>
  </si>
  <si>
    <t>SlD</t>
  </si>
  <si>
    <t>Summerville-Rock outcrop complex,hilly</t>
  </si>
  <si>
    <t>Summerville, Rock outcrop</t>
  </si>
  <si>
    <t>SmC</t>
  </si>
  <si>
    <t>Summerville-Rock outcrop-Nehasne complex, rolling</t>
  </si>
  <si>
    <t>Ua</t>
  </si>
  <si>
    <t>Un</t>
  </si>
  <si>
    <t>NY091</t>
  </si>
  <si>
    <t>Saratoga County, New York</t>
  </si>
  <si>
    <t>Farmington silt loam, 3 to 8 percent slopes, rocky</t>
  </si>
  <si>
    <t>Farmington silt loam, 3 to 15 percent slopes, very rocky</t>
  </si>
  <si>
    <t>Nassau-Rock outcrop complex, rolling</t>
  </si>
  <si>
    <t>NY093</t>
  </si>
  <si>
    <t>Schenectady County, New York</t>
  </si>
  <si>
    <t>Gv</t>
  </si>
  <si>
    <t>Nassau channery silt loam, 0 to 8 percent slopes</t>
  </si>
  <si>
    <t>NY095</t>
  </si>
  <si>
    <t>Schoharie County, New York</t>
  </si>
  <si>
    <t>Arnot flaggy silt loam, 0 to 15 percent slopes</t>
  </si>
  <si>
    <t>Farmington very rocky silt loam, 0 to 10 percent slopes</t>
  </si>
  <si>
    <t>FaF</t>
  </si>
  <si>
    <t>Farmington very rocky silt loam, 10 to 70 percent slopes</t>
  </si>
  <si>
    <t>LsB</t>
  </si>
  <si>
    <t>Lyons silt loam, shallow, 0 to 8 percent slopes</t>
  </si>
  <si>
    <t>Lyons</t>
  </si>
  <si>
    <t>Nassau shaly silt loam, 2 to 15 percent slopes</t>
  </si>
  <si>
    <t>NaE</t>
  </si>
  <si>
    <t>Nassau shaly silt loam, 15 to 35 percent slopes</t>
  </si>
  <si>
    <t>TaB</t>
  </si>
  <si>
    <t>Tuller and Allis silt loams, 0 to 8 percent slopes</t>
  </si>
  <si>
    <t>TaC</t>
  </si>
  <si>
    <t>Tuller and Allis silt loams, 8 to 15 percent slopes</t>
  </si>
  <si>
    <t>NY097</t>
  </si>
  <si>
    <t>Schuyler County, New York</t>
  </si>
  <si>
    <t>Tuller channery silt loam, 3 to 8 percent slopes</t>
  </si>
  <si>
    <t>Tuller channery silt loam, 8 to 15 percent slopes</t>
  </si>
  <si>
    <t>NY099</t>
  </si>
  <si>
    <t>Seneca County, New York</t>
  </si>
  <si>
    <t>Shale pits</t>
  </si>
  <si>
    <t>NY101</t>
  </si>
  <si>
    <t>Steuben County, New York</t>
  </si>
  <si>
    <t>ARC</t>
  </si>
  <si>
    <t>Arnot channery silt loam, 2 to 20 percent slopes</t>
  </si>
  <si>
    <t>Tuller channery silt loam, 0 to 6 percent slopes</t>
  </si>
  <si>
    <t>Tuller channery silt loam, 6 to 12 percent slopes</t>
  </si>
  <si>
    <t>NY103</t>
  </si>
  <si>
    <t>Suffolk County, New York</t>
  </si>
  <si>
    <t>CpA</t>
  </si>
  <si>
    <t>Carver and Plymouth sands, 0 to 3 percent slopes</t>
  </si>
  <si>
    <t>Carver, Plymouth</t>
  </si>
  <si>
    <t>Carver and Plymouth sands, 3 to 15 percent slopes</t>
  </si>
  <si>
    <t>Carver and Plymouth sands, 15 to 35 percent slopes</t>
  </si>
  <si>
    <t>PlA</t>
  </si>
  <si>
    <t>Plymouth loamy sand, 0 to 3 percent slopes</t>
  </si>
  <si>
    <t>PmB3</t>
  </si>
  <si>
    <t>Plymouth gravelly loamy sand, 3 to 8 percent slopes, eroded</t>
  </si>
  <si>
    <t>PmC3</t>
  </si>
  <si>
    <t>Plymouth gravelly loamy sand, 8 to 15 percent slopes, eroded</t>
  </si>
  <si>
    <t>NY105</t>
  </si>
  <si>
    <t>Sullivan County, New York</t>
  </si>
  <si>
    <t>AlC</t>
  </si>
  <si>
    <t>Arnot-Lordstown complex, 0 to 15 percent slopes, very rocky</t>
  </si>
  <si>
    <t>AlE</t>
  </si>
  <si>
    <t>Arnot-Lordstown complex, 15 to 35 percent slopes, very rocky</t>
  </si>
  <si>
    <t>AoC</t>
  </si>
  <si>
    <t>Arnot-Oquaga complex, 0 to 15 percent slopes, very rocky</t>
  </si>
  <si>
    <t>AoE</t>
  </si>
  <si>
    <t>Arnot-Oquaga complex, 15 to 35 percent slopes, very rocky</t>
  </si>
  <si>
    <t>Arnot-Rock outcrop complex, 0 to 15 percent slopes</t>
  </si>
  <si>
    <t>ArE</t>
  </si>
  <si>
    <t>Arnot-Rock outcrop complex, 15 to 35 percent slopes</t>
  </si>
  <si>
    <t>ArF</t>
  </si>
  <si>
    <t>Arnot-Rock outcrop complex, 35 to 70 percent slopes</t>
  </si>
  <si>
    <t>Gn</t>
  </si>
  <si>
    <t>Hawksnest-Mongaup loams, strongly sloping, very rocky</t>
  </si>
  <si>
    <t>HaE</t>
  </si>
  <si>
    <t>Hawksnest-Mongaup loams, steep, very rocky</t>
  </si>
  <si>
    <t>HeF</t>
  </si>
  <si>
    <t>Hawksnest-Mongaup-Rock outcrop complex, very steep</t>
  </si>
  <si>
    <t>Hawksnest, Rock outcrop</t>
  </si>
  <si>
    <t>Os</t>
  </si>
  <si>
    <t>Ossipee muck</t>
  </si>
  <si>
    <t>Torull-Rock outcrop complex, 1 to 5 percent slopes</t>
  </si>
  <si>
    <t>Torull, Rock outcrop</t>
  </si>
  <si>
    <t>Tuller-Rock outcrop complex, 1 to 5 percent slopes</t>
  </si>
  <si>
    <t>Tuller, Rock outcrop</t>
  </si>
  <si>
    <t>NY107</t>
  </si>
  <si>
    <t>Tioga County, New York</t>
  </si>
  <si>
    <t>SsL</t>
  </si>
  <si>
    <t>Steep stony land, 25 to 80 percent slopes</t>
  </si>
  <si>
    <t>NY109</t>
  </si>
  <si>
    <t>Tompkins County, New York</t>
  </si>
  <si>
    <t>NY111</t>
  </si>
  <si>
    <t>Ulster County, New York</t>
  </si>
  <si>
    <t>AcB</t>
  </si>
  <si>
    <t>ARD</t>
  </si>
  <si>
    <t>Arnot-Lordstown-Rock outcrop complex, moderately steep</t>
  </si>
  <si>
    <t>ARF</t>
  </si>
  <si>
    <t>Arnot-Oquaga-Rock outcrop complex, very steep</t>
  </si>
  <si>
    <t>FAE</t>
  </si>
  <si>
    <t>NBF</t>
  </si>
  <si>
    <t>Nassau-Bath-Rock outcrop complex, very steep</t>
  </si>
  <si>
    <t>NMC</t>
  </si>
  <si>
    <t>Nassau-Manlius shaly silt loams, rolling</t>
  </si>
  <si>
    <t>NNF</t>
  </si>
  <si>
    <t>Nassau-Manlius complex, very steep</t>
  </si>
  <si>
    <t>NOD</t>
  </si>
  <si>
    <t>Plainfield-Rock outcrop complex, rolling</t>
  </si>
  <si>
    <t>Plainfield, Rock outcrop</t>
  </si>
  <si>
    <t>RXC</t>
  </si>
  <si>
    <t>RXE</t>
  </si>
  <si>
    <t>Rock outcrop-Arnot complex, steep</t>
  </si>
  <si>
    <t>RXF</t>
  </si>
  <si>
    <t>STD</t>
  </si>
  <si>
    <t>Stockbridge-Farmington-Rock outcrop complex, hilly</t>
  </si>
  <si>
    <t>NY113</t>
  </si>
  <si>
    <t>Warren County, New York</t>
  </si>
  <si>
    <t>Cg</t>
  </si>
  <si>
    <t>Cathro and Greenwood mucks</t>
  </si>
  <si>
    <t>Farmington loam, very rocky, 3 to 15 percent slopes</t>
  </si>
  <si>
    <t>HpA</t>
  </si>
  <si>
    <t>Hinckley-Plainfield complex, level</t>
  </si>
  <si>
    <t>Hinckley, Plainfield</t>
  </si>
  <si>
    <t>HpC</t>
  </si>
  <si>
    <t>Hinckley-Plainfield complex, sloping</t>
  </si>
  <si>
    <t>HpE</t>
  </si>
  <si>
    <t>Hinckley-Plainfield complex, steep</t>
  </si>
  <si>
    <t>Lyman-Rock outcrop complex, sloping</t>
  </si>
  <si>
    <t>Lyman-Rock outcrop complex, steep</t>
  </si>
  <si>
    <t>OaA</t>
  </si>
  <si>
    <t>OaC</t>
  </si>
  <si>
    <t>Oakville loamy fine sand, 8 to 15 percent slopes</t>
  </si>
  <si>
    <t>PoE</t>
  </si>
  <si>
    <t>Plainfield and Oakville soils, steep</t>
  </si>
  <si>
    <t>Plainfield, Oakville</t>
  </si>
  <si>
    <t>WoC</t>
  </si>
  <si>
    <t>Woodstock-Rock outcrop complex, sloping</t>
  </si>
  <si>
    <t>WoE</t>
  </si>
  <si>
    <t>Woodstock-Rock outcrop complex, steep</t>
  </si>
  <si>
    <t>NY115</t>
  </si>
  <si>
    <t>Washington County, New York</t>
  </si>
  <si>
    <t>FCC</t>
  </si>
  <si>
    <t>Farmington-Rock outcrop association, nearly level through moderately steep</t>
  </si>
  <si>
    <t>FCF</t>
  </si>
  <si>
    <t>Farmington-Rock outcrop association, steep and very steep</t>
  </si>
  <si>
    <t>HLE</t>
  </si>
  <si>
    <t>Hollis-Charlton association, moderately steep and steep</t>
  </si>
  <si>
    <t>HNC</t>
  </si>
  <si>
    <t>Hollis-Rock outcrop association, gently sloping and sloping</t>
  </si>
  <si>
    <t>NAC</t>
  </si>
  <si>
    <t>Nassau shaly silt loam, undulating through hilly</t>
  </si>
  <si>
    <t>NBC</t>
  </si>
  <si>
    <t>Nassau-Rock outcrop association, undulating through hilly</t>
  </si>
  <si>
    <t>Nassau-Rock outcrop association, steep and very steep</t>
  </si>
  <si>
    <t>OP</t>
  </si>
  <si>
    <t>Orthents and Psamments</t>
  </si>
  <si>
    <t>Psamments</t>
  </si>
  <si>
    <t>Gravel and sand pits</t>
  </si>
  <si>
    <t>Rock outcrop-Hollis association, moderately steep through very steep</t>
  </si>
  <si>
    <t>NY117</t>
  </si>
  <si>
    <t>Wayne County, New York</t>
  </si>
  <si>
    <t>Joliet loam</t>
  </si>
  <si>
    <t>NY119</t>
  </si>
  <si>
    <t>Westchester County, New York</t>
  </si>
  <si>
    <t>NY121</t>
  </si>
  <si>
    <t>Wyoming County, New York</t>
  </si>
  <si>
    <t>AtB</t>
  </si>
  <si>
    <t>TuA</t>
  </si>
  <si>
    <t>Tuller channery silt loam, 0 to 3 percent slopes</t>
  </si>
  <si>
    <t>NY123</t>
  </si>
  <si>
    <t>Yates County, New York</t>
  </si>
  <si>
    <t>NY604</t>
  </si>
  <si>
    <t>Franklin County, New York, Northern Part</t>
  </si>
  <si>
    <t>Aaa</t>
  </si>
  <si>
    <t>Adams and Wallace loamy sands 0 to 3 percent slopes</t>
  </si>
  <si>
    <t>Adams, Wallace</t>
  </si>
  <si>
    <t>Aab</t>
  </si>
  <si>
    <t>Adams and Wallace loamy sands 3 to 8 percent slopes</t>
  </si>
  <si>
    <t>Aad</t>
  </si>
  <si>
    <t>Adams and Wallace loamy sands, 12 to 25 percent slopes</t>
  </si>
  <si>
    <t>Abb</t>
  </si>
  <si>
    <t>Adams and Colton soils, 3 to 8 percent slopes, severely eroded</t>
  </si>
  <si>
    <t>Abd</t>
  </si>
  <si>
    <t>Adams and Colton soils, 8 to 25 percent slopes, severely eroded</t>
  </si>
  <si>
    <t>Ace</t>
  </si>
  <si>
    <t>Adams and Colton soils, 25 to 60 percent slopes</t>
  </si>
  <si>
    <t>Rd</t>
  </si>
  <si>
    <t>Rockland, sandstone and granite</t>
  </si>
  <si>
    <t>Taa</t>
  </si>
  <si>
    <t>Trout River gravelly loamy sand, 0 to 3 percent slopes</t>
  </si>
  <si>
    <t>Trout River</t>
  </si>
  <si>
    <t>Tab</t>
  </si>
  <si>
    <t>Trout River gravelly loamy sand, 3 to 8 percent slopes</t>
  </si>
  <si>
    <t>Tba</t>
  </si>
  <si>
    <t>Trout River cobbly loamy sand, 0 to 3 percent slopes</t>
  </si>
  <si>
    <t>Tbb</t>
  </si>
  <si>
    <t>Trout River cobbly loamy sand, 3 to 8 slopes</t>
  </si>
  <si>
    <t>NY605</t>
  </si>
  <si>
    <t>Seneca Nation of Indians, New York</t>
  </si>
  <si>
    <t>NY614</t>
  </si>
  <si>
    <t>Lewis County, New York, Middle Part</t>
  </si>
  <si>
    <t>AaA</t>
  </si>
  <si>
    <t>Adams loamy fine sand, 15 to 35 percent slopes</t>
  </si>
  <si>
    <t>AaS</t>
  </si>
  <si>
    <t>Adams loamy fine sand, 0 to 15 percent slopes, severely eroded</t>
  </si>
  <si>
    <t>Adams and Colton soils, 3 to 8 percent slopes</t>
  </si>
  <si>
    <t>Adams and Colton soils, 8 to 15 percent slopes</t>
  </si>
  <si>
    <t>AeB</t>
  </si>
  <si>
    <t>BbD</t>
  </si>
  <si>
    <t>Blownout land</t>
  </si>
  <si>
    <t>CnS</t>
  </si>
  <si>
    <t>Colton and Adams soils, 15 to 35 percent slopes, severely eroded</t>
  </si>
  <si>
    <t>GnD</t>
  </si>
  <si>
    <t>Hollis fine sandy loam, 5 to 25 percent slopes, very stony</t>
  </si>
  <si>
    <t>GsA</t>
  </si>
  <si>
    <t>Adams fine sandy loam, 0 to 3 percent slopes</t>
  </si>
  <si>
    <t>GV</t>
  </si>
  <si>
    <t>KbA</t>
  </si>
  <si>
    <t>Kendaia silt loam, 0 to 3 percent slopes</t>
  </si>
  <si>
    <t>Kendaia</t>
  </si>
  <si>
    <t>KbB</t>
  </si>
  <si>
    <t>Kendaia silt loam, 3 to 8 percent slopes</t>
  </si>
  <si>
    <t>KcA</t>
  </si>
  <si>
    <t>Tuller silt loam, 0 to 3 percent slopes, loamy</t>
  </si>
  <si>
    <t>KcB</t>
  </si>
  <si>
    <t>Tuller silt loam, 3 to 8 percent slopes, loamy</t>
  </si>
  <si>
    <t>KdB</t>
  </si>
  <si>
    <t>Kendaia silt loam, 0 to 15 percent slopes, stony</t>
  </si>
  <si>
    <t>NbB</t>
  </si>
  <si>
    <t>Farmington loam, 15 to 25 percent slopes</t>
  </si>
  <si>
    <t>NfC</t>
  </si>
  <si>
    <t>Rock outcrop-Farmington complex, 3 to 15 percent slopes</t>
  </si>
  <si>
    <t>NfD</t>
  </si>
  <si>
    <t>Rock outcrop-Farmington complex, 15 to 35 percent slopes</t>
  </si>
  <si>
    <t>PaA</t>
  </si>
  <si>
    <t>Peat and Muck, shallow</t>
  </si>
  <si>
    <t>Medihemists</t>
  </si>
  <si>
    <t>PbA</t>
  </si>
  <si>
    <t>Peat and Muck, deep</t>
  </si>
  <si>
    <t>PcA</t>
  </si>
  <si>
    <t>Plainfield fine sandy loam, 0 to 3 percent slopes</t>
  </si>
  <si>
    <t>PcB</t>
  </si>
  <si>
    <t>Plainfield fine sandy loam, 3 to 8 percent slopes</t>
  </si>
  <si>
    <t>PcC</t>
  </si>
  <si>
    <t>Plainfield fine sandy loam, 8 to 15 percent slopes</t>
  </si>
  <si>
    <t>PcD</t>
  </si>
  <si>
    <t>Plainfield fine sandy loam, 15 to 25 percent slopes</t>
  </si>
  <si>
    <t>PdE</t>
  </si>
  <si>
    <t>Plainfield and Hartland fine sandy loams, 25 to 35 percent slopes</t>
  </si>
  <si>
    <t>RfE</t>
  </si>
  <si>
    <t>Rockland, limestone</t>
  </si>
  <si>
    <t>RgE</t>
  </si>
  <si>
    <t>Rock outcrop, 45 to 70 percent slopes</t>
  </si>
  <si>
    <t>NY615</t>
  </si>
  <si>
    <t>Herkimer County, New York, Southern Part</t>
  </si>
  <si>
    <t>Farmington very rocky silt loam, 0 to 25 percent slopes</t>
  </si>
  <si>
    <t>FkE</t>
  </si>
  <si>
    <t>Farmington-Rock land complex, steep</t>
  </si>
  <si>
    <t>Gravel Pit</t>
  </si>
  <si>
    <t>Nassau silt loam, 3 to 8 percent slopes</t>
  </si>
  <si>
    <t>Nassau silt loam, 8 to 15 percent slopes</t>
  </si>
  <si>
    <t>Nassau silt loam, 15 to 25 percent slopes</t>
  </si>
  <si>
    <t>Sa</t>
  </si>
  <si>
    <t>Sandstone rock land</t>
  </si>
  <si>
    <t>ShF</t>
  </si>
  <si>
    <t>Shaly rock land, very steep</t>
  </si>
  <si>
    <t>Udipsamments, blowout</t>
  </si>
  <si>
    <t>NY664</t>
  </si>
  <si>
    <t>Niagara County Area, New York</t>
  </si>
  <si>
    <t>RoA</t>
  </si>
  <si>
    <t>Rock land, nearly level</t>
  </si>
  <si>
    <t>Rock land, steep</t>
  </si>
  <si>
    <t>NY689</t>
  </si>
  <si>
    <t>Akwesasne Territory: St. Regis Mohawk Reservation</t>
  </si>
  <si>
    <t>18A</t>
  </si>
  <si>
    <r>
      <t xml:space="preserve">Data below is from USGS Soil Survey (GIS Soil Maps).  All soils identified in the geographical region (New England and New York) are uniquely identified by the </t>
    </r>
    <r>
      <rPr>
        <i/>
        <sz val="12"/>
        <color theme="1"/>
        <rFont val="Calibri"/>
        <family val="2"/>
        <scheme val="minor"/>
      </rPr>
      <t>Soil Survey ID</t>
    </r>
    <r>
      <rPr>
        <sz val="12"/>
        <color theme="1"/>
        <rFont val="Calibri"/>
        <family val="2"/>
        <scheme val="minor"/>
      </rPr>
      <t xml:space="preserve"> and </t>
    </r>
    <r>
      <rPr>
        <i/>
        <sz val="12"/>
        <color theme="1"/>
        <rFont val="Calibri"/>
        <family val="2"/>
        <scheme val="minor"/>
      </rPr>
      <t>Map Unit Symbol</t>
    </r>
    <r>
      <rPr>
        <sz val="12"/>
        <color theme="1"/>
        <rFont val="Calibri"/>
        <family val="2"/>
        <scheme val="minor"/>
      </rPr>
      <t xml:space="preserve">.  All soils are analyzed through a GIS query to determine if they meet the criteria below.  If they do, they are determined to be </t>
    </r>
    <r>
      <rPr>
        <u/>
        <sz val="12"/>
        <color theme="1"/>
        <rFont val="Calibri"/>
        <family val="2"/>
        <scheme val="minor"/>
      </rPr>
      <t>Poor Soils</t>
    </r>
    <r>
      <rPr>
        <sz val="12"/>
        <color theme="1"/>
        <rFont val="Calibri"/>
        <family val="2"/>
        <scheme val="minor"/>
      </rPr>
      <t>, such that all tops and branches of harvested forest products must be retained on the site.  All other soils are deemed of sufficient quality so biomass harvesting is not otherwise restricted.  Composite soils with at least 50% of the soil type meeting these retrictions are restricted.</t>
    </r>
  </si>
  <si>
    <r>
      <t>Massachusetts Executive Office of Energy and Environmental Affairs</t>
    </r>
    <r>
      <rPr>
        <sz val="11"/>
        <color rgb="FF000000"/>
        <rFont val="Calibri"/>
        <family val="2"/>
        <scheme val="minor"/>
      </rPr>
      <t xml:space="preserve"> </t>
    </r>
  </si>
  <si>
    <r>
      <t>Department of Energy Resources</t>
    </r>
    <r>
      <rPr>
        <sz val="11"/>
        <color rgb="FF000000"/>
        <rFont val="Calibri"/>
        <family val="2"/>
        <scheme val="minor"/>
      </rPr>
      <t xml:space="preserve"> </t>
    </r>
  </si>
  <si>
    <r>
      <t>Renewable Energy Portfolio Standard - 225 CMR 14.00</t>
    </r>
    <r>
      <rPr>
        <sz val="11"/>
        <color rgb="FF000000"/>
        <rFont val="Calibri"/>
        <family val="2"/>
        <scheme val="minor"/>
      </rPr>
      <t xml:space="preserve"> </t>
    </r>
  </si>
  <si>
    <r>
      <t> </t>
    </r>
    <r>
      <rPr>
        <sz val="11"/>
        <color rgb="FF000000"/>
        <rFont val="Calibri"/>
        <family val="2"/>
        <scheme val="minor"/>
      </rPr>
      <t xml:space="preserve"> </t>
    </r>
  </si>
  <si>
    <t>Poor Soils</t>
  </si>
  <si>
    <t>Good Soils</t>
  </si>
  <si>
    <t>Percent of Tops and Branches of Forest Products Harvested that must be retained on site</t>
  </si>
  <si>
    <t>Percent of Weight of Forest Products Harvested that may be removed (as Residues or Thinnings) as Eligible Biomass Woody Fuel</t>
  </si>
  <si>
    <r>
      <rPr>
        <u/>
        <sz val="11"/>
        <color theme="1"/>
        <rFont val="Calibri"/>
        <family val="2"/>
        <scheme val="minor"/>
      </rPr>
      <t>Soil Restrictions</t>
    </r>
    <r>
      <rPr>
        <sz val="11"/>
        <color theme="1"/>
        <rFont val="Calibri"/>
        <family val="2"/>
        <scheme val="minor"/>
      </rPr>
      <t xml:space="preserve"> (based on USDA NRCS Criteria)</t>
    </r>
  </si>
  <si>
    <t>Details and Definitions Applicable for Additional Restrictions for Removal of Eligible Biomass Fuel</t>
  </si>
  <si>
    <t>Fine Woody Material; down wood less than three (3) inches in diameter.</t>
  </si>
  <si>
    <t>Course Woody Material; down wood with a small-end diameter of three (3) inches or greater and a minimum length of three (3) feet.</t>
  </si>
  <si>
    <t>Large Woody Material; down wood greater than twelve (12) inches in diameter</t>
  </si>
  <si>
    <t xml:space="preserve">Live decaying trees 12-18 inches DBH; minimum of four (4) must be retained/acre </t>
  </si>
  <si>
    <t xml:space="preserve">Live decaying trees &gt;18 inches DBH; minimum of one (1) must be retained/acre </t>
  </si>
  <si>
    <t>Snags &gt; 10 inches DBH; minimum of five (5) must be retained/acre,</t>
  </si>
  <si>
    <t>where DBH is Diameter Breast Height or the outside bark diameter at breast height (4.5 feet above the forest floor on the uphill side of the tree).</t>
  </si>
  <si>
    <t>Additional Sustainability Requirement for ALL Harvest of Eligible Biomass Wood Fuel</t>
  </si>
  <si>
    <r>
      <t xml:space="preserve">Eligible Biomass Fuel removal is not allowed from </t>
    </r>
    <r>
      <rPr>
        <u/>
        <sz val="11"/>
        <color rgb="FF000000"/>
        <rFont val="Calibri"/>
        <family val="2"/>
        <scheme val="minor"/>
      </rPr>
      <t xml:space="preserve">old growth forest </t>
    </r>
    <r>
      <rPr>
        <sz val="11"/>
        <color rgb="FF000000"/>
        <rFont val="Calibri"/>
        <family val="2"/>
        <scheme val="minor"/>
      </rPr>
      <t>stands.  Old growth forest are forests that approximate the structure, composition, and functions of native forests prior to European settlement. They vary by forest type, but generally include more large trees, canopy layers, standing snags, native species, and dead organic matter than do young or intensively managed forests.</t>
    </r>
  </si>
  <si>
    <t>Eligible Biomass Fuel removal is not permitted from harvest on steep slopes.  Steep slopes mean land with a gradient of 30 percent or more for a slope distance of 200 feet or more.</t>
  </si>
  <si>
    <t>In all harvests of Eligible Biomass Fuel, all naturally Down Woody Material (DWM) must be retained in the forest.  DWM includes the following three size classes of down material commonly found in the forest:</t>
  </si>
  <si>
    <t>In all harvests of Eligible Biomass Fuel, forest litter, forest floor, roots and stumps must be retained and protected.</t>
  </si>
  <si>
    <r>
      <t xml:space="preserve">In all harvests of Eligible Biomass Fuel, prescribed quantities of live cavity trees, den trees, and other live decaying trees or snags must be retained and protected.  </t>
    </r>
    <r>
      <rPr>
        <u/>
        <sz val="11"/>
        <color rgb="FF000000"/>
        <rFont val="Calibri"/>
        <family val="2"/>
        <scheme val="minor"/>
      </rPr>
      <t>Den Trees</t>
    </r>
    <r>
      <rPr>
        <sz val="11"/>
        <color rgb="FF000000"/>
        <rFont val="Calibri"/>
        <family val="2"/>
        <scheme val="minor"/>
      </rPr>
      <t xml:space="preserve"> mean dead, rough or rotten trees that provide hollows or cavities for wildlife.  </t>
    </r>
    <r>
      <rPr>
        <u/>
        <sz val="11"/>
        <color rgb="FF000000"/>
        <rFont val="Calibri"/>
        <family val="2"/>
        <scheme val="minor"/>
      </rPr>
      <t>Snags</t>
    </r>
    <r>
      <rPr>
        <sz val="11"/>
        <color rgb="FF000000"/>
        <rFont val="Calibri"/>
        <family val="2"/>
        <scheme val="minor"/>
      </rPr>
      <t xml:space="preserve"> mean standing dead trees with few branches, or the standing portion of a broken-off tree. Snags may provide feeding and/or nesting sites for wildlife. Prescribed quantities of live cavity trees, den trees, and other live decaying trees or snags are as follows:</t>
    </r>
  </si>
  <si>
    <t>A Separate Certificate Must Accompany Every Delivered Load (e.g. truckload, trainload) to a Fuel Broker or Generation Unit</t>
  </si>
  <si>
    <t>Delivery To:  Name Fuel Broker or Generation Unit (or other Receipient and utilization)</t>
  </si>
  <si>
    <t>Fuel Broker or Generation Unit Name</t>
  </si>
  <si>
    <t>Date and Time of Delivery</t>
  </si>
  <si>
    <r>
      <t xml:space="preserve">For each Load of Eligible Biomass Fuel delivered to a Fuel Broker or Generation Unit, complete and initial </t>
    </r>
    <r>
      <rPr>
        <u/>
        <sz val="10"/>
        <color theme="1"/>
        <rFont val="Calibri"/>
        <family val="2"/>
        <scheme val="minor"/>
      </rPr>
      <t xml:space="preserve">Delivery Information </t>
    </r>
    <r>
      <rPr>
        <sz val="10"/>
        <color theme="1"/>
        <rFont val="Calibri"/>
        <family val="2"/>
        <scheme val="minor"/>
      </rPr>
      <t>on the Certificate.  Give the printed and completed Certificate to an agent of the Fuel Broker or Generation Unit.</t>
    </r>
  </si>
  <si>
    <t>Fuel Broker or Qualified Biomass Generation Unit</t>
  </si>
  <si>
    <r>
      <t xml:space="preserve">A paper </t>
    </r>
    <r>
      <rPr>
        <b/>
        <u/>
        <sz val="11"/>
        <color theme="1"/>
        <rFont val="Calibri"/>
        <family val="2"/>
        <scheme val="minor"/>
      </rPr>
      <t>Biomass Fuel Certificate - F</t>
    </r>
    <r>
      <rPr>
        <b/>
        <sz val="11"/>
        <color theme="1"/>
        <rFont val="Calibri"/>
        <family val="2"/>
        <scheme val="minor"/>
      </rPr>
      <t xml:space="preserve"> MUST accompany EVERY load of Forest Derived Eligible Woody Biomass delivered to a Fuel Broker or  Generation Unit.  Certificate must be uploaded to the electronic </t>
    </r>
    <r>
      <rPr>
        <b/>
        <i/>
        <sz val="11"/>
        <color theme="1"/>
        <rFont val="Calibri"/>
        <family val="2"/>
        <scheme val="minor"/>
      </rPr>
      <t>Biomass Certificate Registry</t>
    </r>
    <r>
      <rPr>
        <b/>
        <sz val="11"/>
        <color theme="1"/>
        <rFont val="Calibri"/>
        <family val="2"/>
        <scheme val="minor"/>
      </rPr>
      <t xml:space="preserve"> by Fuel Broker or Generation Unit that receives this Certificate from Harvester/Deliverer.  The paper Certificate must be maintained by the Fuel Broker or Generation Unit as prescribed in 225 CMR 14.00.</t>
    </r>
  </si>
  <si>
    <r>
      <rPr>
        <sz val="8"/>
        <color theme="1"/>
        <rFont val="Calibri"/>
        <family val="2"/>
        <scheme val="minor"/>
      </rPr>
      <t xml:space="preserve">The Owner or Agent of the Fuel Broker or Qualified Biomass Generation Unit is responsible for uploaded each received Biomass Fuel Certificate to the electronic </t>
    </r>
    <r>
      <rPr>
        <i/>
        <sz val="8"/>
        <color theme="1"/>
        <rFont val="Calibri"/>
        <family val="2"/>
        <scheme val="minor"/>
      </rPr>
      <t>Biomass Certificate Registry</t>
    </r>
    <r>
      <rPr>
        <sz val="8"/>
        <color theme="1"/>
        <rFont val="Calibri"/>
        <family val="2"/>
        <scheme val="minor"/>
      </rPr>
      <t xml:space="preserve"> which is necessary to provide Certificates for Generation Unit compliance.  The Fuel Broker or Generation Unit is reponsible to maintain original copies of each paper Certificate, which are subject to audit by DOER for 5 years after the calander year of the delivery.</t>
    </r>
  </si>
  <si>
    <t>Enter Name of Fuel Procurement Company</t>
  </si>
  <si>
    <t>Enter Name of Agent of Fuel Procurement Company</t>
  </si>
  <si>
    <t>Fuel Procurment Company Agent Attestation</t>
  </si>
  <si>
    <r>
      <t>Source Description/Location</t>
    </r>
    <r>
      <rPr>
        <b/>
        <sz val="12"/>
        <color theme="1"/>
        <rFont val="Calibri"/>
        <family val="2"/>
        <scheme val="minor"/>
      </rPr>
      <t xml:space="preserve"> (To be completed by Fuel Procurement Company Agent)</t>
    </r>
  </si>
  <si>
    <r>
      <t xml:space="preserve">A paper </t>
    </r>
    <r>
      <rPr>
        <b/>
        <u/>
        <sz val="11"/>
        <color theme="1"/>
        <rFont val="Calibri"/>
        <family val="2"/>
        <scheme val="minor"/>
      </rPr>
      <t>Biomass Fuel Certificate - NF</t>
    </r>
    <r>
      <rPr>
        <b/>
        <sz val="11"/>
        <color theme="1"/>
        <rFont val="Calibri"/>
        <family val="2"/>
        <scheme val="minor"/>
      </rPr>
      <t xml:space="preserve"> must accompany </t>
    </r>
    <r>
      <rPr>
        <b/>
        <u/>
        <sz val="11"/>
        <color theme="1"/>
        <rFont val="Calibri"/>
        <family val="2"/>
        <scheme val="minor"/>
      </rPr>
      <t>every</t>
    </r>
    <r>
      <rPr>
        <b/>
        <sz val="11"/>
        <color theme="1"/>
        <rFont val="Calibri"/>
        <family val="2"/>
        <scheme val="minor"/>
      </rPr>
      <t xml:space="preserve"> load of Non-Forest Derived Eligible Woody Biomass delivered to a Fuel Broker or  Generation Unit.  Certificate must be uploaded to the electronic </t>
    </r>
    <r>
      <rPr>
        <b/>
        <i/>
        <sz val="11"/>
        <color theme="1"/>
        <rFont val="Calibri"/>
        <family val="2"/>
        <scheme val="minor"/>
      </rPr>
      <t>Biomass Certificate Registry</t>
    </r>
    <r>
      <rPr>
        <b/>
        <sz val="11"/>
        <color theme="1"/>
        <rFont val="Calibri"/>
        <family val="2"/>
        <scheme val="minor"/>
      </rPr>
      <t xml:space="preserve"> by Fuel Broker or Generation Unit that receives this Certificate from Harvester/Deliverer.  The paper Certificate must be maintained by the Fuel Broker or Generation Unit as prescribed in 225 CMR 14.00.</t>
    </r>
  </si>
  <si>
    <t>Fuel Procurement Company Agent</t>
  </si>
  <si>
    <t>The Fuel Procurement Company authorized to complete this Certificate is the entity that procures Non-Forest Derived Eligible Biomass Woody Fuel (inclusive of Forest Salvage and Dedicated Energy Crops) and delivers the fuel to a Fuel Broker or Generation Unit.  A responsible company Agent must complete and attest to the information provided.  Provide information below.</t>
  </si>
  <si>
    <t>Delivery To:  Name Fuel Broker or Generation Unit</t>
  </si>
  <si>
    <r>
      <t xml:space="preserve">For each Load of Eligible Biomass Fuel delivered to a Qualified Biomass Generation Unit, complete and initial </t>
    </r>
    <r>
      <rPr>
        <u/>
        <sz val="10"/>
        <color theme="1"/>
        <rFont val="Calibri"/>
        <family val="2"/>
        <scheme val="minor"/>
      </rPr>
      <t xml:space="preserve">Delivery Information </t>
    </r>
    <r>
      <rPr>
        <sz val="10"/>
        <color theme="1"/>
        <rFont val="Calibri"/>
        <family val="2"/>
        <scheme val="minor"/>
      </rPr>
      <t>on the Certificate.  Give the printed and completed Certificate to an agent of the Fuel Broker or Generation Unit.</t>
    </r>
  </si>
  <si>
    <t>or certification )</t>
  </si>
  <si>
    <r>
      <t xml:space="preserve">Forest Salvage, including Fire-Adapted Forest Ecosystems </t>
    </r>
    <r>
      <rPr>
        <sz val="8"/>
        <color theme="1"/>
        <rFont val="Calibri"/>
        <family val="2"/>
        <scheme val="minor"/>
      </rPr>
      <t>(provide detail on official event designation</t>
    </r>
  </si>
  <si>
    <t>Tract State*</t>
  </si>
  <si>
    <r>
      <rPr>
        <u/>
        <sz val="10"/>
        <color theme="1"/>
        <rFont val="Calibri"/>
        <family val="2"/>
        <scheme val="minor"/>
      </rPr>
      <t>Cords</t>
    </r>
    <r>
      <rPr>
        <sz val="10"/>
        <color theme="1"/>
        <rFont val="Calibri"/>
        <family val="2"/>
        <scheme val="minor"/>
      </rPr>
      <t xml:space="preserve"> of Residue materials from Invasive Species that are to be removed as Eligible Biomass Fuel</t>
    </r>
  </si>
  <si>
    <r>
      <t>Cords</t>
    </r>
    <r>
      <rPr>
        <sz val="10"/>
        <color theme="1"/>
        <rFont val="Calibri"/>
        <family val="2"/>
        <scheme val="minor"/>
      </rPr>
      <t xml:space="preserve"> of Residue materials from Invasive Species that are to be removed as Eligible Biomass Fuel</t>
    </r>
  </si>
  <si>
    <t>Tons of Residues from Tops/Branches (based on 30% of Forest Products weight being T/B)</t>
  </si>
  <si>
    <t>Minimum % of Harvest Tops/Branches that Must be Left on Site</t>
  </si>
  <si>
    <t>Maximum Tons of Harvest Tops/Branches that can be removed</t>
  </si>
  <si>
    <t>Tons of Residues from Invasive Species (based on 5575 lbs/cord, average hard/soft woods)</t>
  </si>
  <si>
    <t>Tons of Residues from Invasive Species (based  on 5575 lbs/cord, average hard/soft woods)</t>
  </si>
  <si>
    <r>
      <t>Minimum % of Harvest</t>
    </r>
    <r>
      <rPr>
        <u/>
        <sz val="8"/>
        <rFont val="Calibri"/>
        <family val="2"/>
        <scheme val="minor"/>
      </rPr>
      <t xml:space="preserve"> </t>
    </r>
    <r>
      <rPr>
        <sz val="8"/>
        <rFont val="Calibri"/>
        <family val="2"/>
        <scheme val="minor"/>
      </rPr>
      <t>Tops/Branches that Must be Left on Site</t>
    </r>
  </si>
  <si>
    <r>
      <t xml:space="preserve">Tons of Biomass </t>
    </r>
    <r>
      <rPr>
        <u/>
        <sz val="8"/>
        <rFont val="Calibri"/>
        <family val="2"/>
        <scheme val="minor"/>
      </rPr>
      <t>Residues</t>
    </r>
    <r>
      <rPr>
        <sz val="8"/>
        <rFont val="Calibri"/>
        <family val="2"/>
        <scheme val="minor"/>
      </rPr>
      <t xml:space="preserve"> (Invasive Species) to be removed</t>
    </r>
  </si>
  <si>
    <t>Eligible Biomass Fuel - Residues/Thinnings Supply Mix</t>
  </si>
  <si>
    <t>Residues</t>
  </si>
  <si>
    <t>Other (specify)</t>
  </si>
  <si>
    <t>Eligible Woody Biomass Fuel - Restrictions</t>
  </si>
  <si>
    <t>* see below for Pool Soils criteria</t>
  </si>
  <si>
    <t>Poor Soils Criteria (prepared in association with the USDA Natural Resource Conservation Service)</t>
  </si>
  <si>
    <t>MA</t>
  </si>
  <si>
    <t>ME</t>
  </si>
  <si>
    <t>NH</t>
  </si>
  <si>
    <t>VT</t>
  </si>
  <si>
    <t>CT</t>
  </si>
  <si>
    <t>RI</t>
  </si>
  <si>
    <t>NY</t>
  </si>
  <si>
    <t>AL</t>
  </si>
  <si>
    <t>AK</t>
  </si>
  <si>
    <t>AR</t>
  </si>
  <si>
    <t>AZ</t>
  </si>
  <si>
    <t>CA</t>
  </si>
  <si>
    <t>CO</t>
  </si>
  <si>
    <t>DE</t>
  </si>
  <si>
    <t>FL</t>
  </si>
  <si>
    <t>GA</t>
  </si>
  <si>
    <t>HI</t>
  </si>
  <si>
    <t>ID</t>
  </si>
  <si>
    <t>IL</t>
  </si>
  <si>
    <t>IN</t>
  </si>
  <si>
    <t>IA</t>
  </si>
  <si>
    <t>KS</t>
  </si>
  <si>
    <t>KY</t>
  </si>
  <si>
    <t>LA</t>
  </si>
  <si>
    <t>MD</t>
  </si>
  <si>
    <t>MI</t>
  </si>
  <si>
    <t>MN</t>
  </si>
  <si>
    <t>MS</t>
  </si>
  <si>
    <t>MO</t>
  </si>
  <si>
    <t>MT</t>
  </si>
  <si>
    <t>NE</t>
  </si>
  <si>
    <t>NV</t>
  </si>
  <si>
    <t>NJ</t>
  </si>
  <si>
    <t>NM</t>
  </si>
  <si>
    <t>NC</t>
  </si>
  <si>
    <t>ND</t>
  </si>
  <si>
    <t>OH</t>
  </si>
  <si>
    <t>OK</t>
  </si>
  <si>
    <t>OR</t>
  </si>
  <si>
    <t>PA</t>
  </si>
  <si>
    <t>SC</t>
  </si>
  <si>
    <t>TN</t>
  </si>
  <si>
    <t>TX</t>
  </si>
  <si>
    <t>UT</t>
  </si>
  <si>
    <t>WV</t>
  </si>
  <si>
    <t>WI</t>
  </si>
  <si>
    <t>WY</t>
  </si>
  <si>
    <t>Additional Restrictions (see Biomass Restrictions worksheet for Further Details)</t>
  </si>
  <si>
    <t>Additional Restrictions (see Biomass Restrictions worksheet for further details)</t>
  </si>
  <si>
    <t>Forest Harvest Information for Soil Condition #9</t>
  </si>
  <si>
    <t>Forest Harvest Information for Soil Condition #10</t>
  </si>
  <si>
    <t>Special Instructions for Soil Condition #10 Worksheet</t>
  </si>
  <si>
    <t>If greater than ten Map Unit Symbols (Soil Types) exist in harvest site, aggregate Soil Types with the smallest acreage into this worksheet.  Of these Soil Types, use Soil Type with the largest area to enter in cell C10 and C11, and enter total acreage of all these Soil Types in C12.</t>
  </si>
  <si>
    <t>Soil Condition 9</t>
  </si>
  <si>
    <t>Soil Condition 10</t>
  </si>
  <si>
    <t>Soil Harvest Restrictions</t>
  </si>
  <si>
    <t>=</t>
  </si>
  <si>
    <t>(based on 5575 lbs/cord, average hard/soft woods)</t>
  </si>
  <si>
    <t>w/ Subject line:</t>
  </si>
  <si>
    <r>
      <rPr>
        <u/>
        <sz val="8"/>
        <color theme="1"/>
        <rFont val="Calibri"/>
        <family val="2"/>
        <scheme val="minor"/>
      </rPr>
      <t>Note to Harvester</t>
    </r>
    <r>
      <rPr>
        <sz val="8"/>
        <color theme="1"/>
        <rFont val="Calibri"/>
        <family val="2"/>
        <scheme val="minor"/>
      </rPr>
      <t xml:space="preserve">:  These percentages reflect the proportion of the prescibed removal of Eligible Biomass Fuel  classified as Residue and Thinnings.  Harvest restrictions for each soil type are provided in the Biomass Tonnage Report </t>
    </r>
  </si>
</sst>
</file>

<file path=xl/styles.xml><?xml version="1.0" encoding="utf-8"?>
<styleSheet xmlns="http://schemas.openxmlformats.org/spreadsheetml/2006/main">
  <numFmts count="5">
    <numFmt numFmtId="164" formatCode="#,##0.000"/>
    <numFmt numFmtId="165" formatCode="0;\-0;;@\ "/>
    <numFmt numFmtId="166" formatCode="m/d/yyyy;@"/>
    <numFmt numFmtId="167" formatCode="mmm\ yyyy"/>
    <numFmt numFmtId="168" formatCode="[$-409]h:mm\ AM/PM;@"/>
  </numFmts>
  <fonts count="51">
    <font>
      <sz val="11"/>
      <color theme="1"/>
      <name val="Calibri"/>
      <family val="2"/>
      <scheme val="minor"/>
    </font>
    <font>
      <b/>
      <sz val="11"/>
      <color theme="1"/>
      <name val="Calibri"/>
      <family val="2"/>
      <scheme val="minor"/>
    </font>
    <font>
      <sz val="12"/>
      <color theme="1"/>
      <name val="Calibri"/>
      <family val="2"/>
      <scheme val="minor"/>
    </font>
    <font>
      <sz val="8"/>
      <color indexed="81"/>
      <name val="Tahoma"/>
      <family val="2"/>
    </font>
    <font>
      <b/>
      <sz val="12"/>
      <color theme="1"/>
      <name val="Calibri"/>
      <family val="2"/>
      <scheme val="minor"/>
    </font>
    <font>
      <sz val="18"/>
      <color theme="1"/>
      <name val="Calibri"/>
      <family val="2"/>
      <scheme val="minor"/>
    </font>
    <font>
      <b/>
      <u/>
      <sz val="18"/>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sz val="8"/>
      <color theme="1"/>
      <name val="Calibri"/>
      <family val="2"/>
      <scheme val="minor"/>
    </font>
    <font>
      <b/>
      <u/>
      <sz val="14"/>
      <color theme="1"/>
      <name val="Calibri"/>
      <family val="2"/>
      <scheme val="minor"/>
    </font>
    <font>
      <b/>
      <sz val="11"/>
      <color rgb="FFFF0000"/>
      <name val="Calibri"/>
      <family val="2"/>
      <scheme val="minor"/>
    </font>
    <font>
      <i/>
      <sz val="10"/>
      <color theme="1"/>
      <name val="Calibri"/>
      <family val="2"/>
      <scheme val="minor"/>
    </font>
    <font>
      <b/>
      <sz val="12"/>
      <color indexed="8"/>
      <name val="Calibri"/>
      <family val="2"/>
      <scheme val="minor"/>
    </font>
    <font>
      <b/>
      <u/>
      <sz val="11"/>
      <color theme="1"/>
      <name val="Calibri"/>
      <family val="2"/>
      <scheme val="minor"/>
    </font>
    <font>
      <sz val="10"/>
      <name val="Calibri"/>
      <family val="2"/>
      <scheme val="minor"/>
    </font>
    <font>
      <sz val="8"/>
      <name val="Calibri"/>
      <family val="2"/>
      <scheme val="minor"/>
    </font>
    <font>
      <u/>
      <sz val="10"/>
      <color theme="1"/>
      <name val="Calibri"/>
      <family val="2"/>
      <scheme val="minor"/>
    </font>
    <font>
      <u/>
      <sz val="11"/>
      <color theme="10"/>
      <name val="Calibri"/>
      <family val="2"/>
    </font>
    <font>
      <u/>
      <sz val="10"/>
      <color theme="10"/>
      <name val="Calibri"/>
      <family val="2"/>
    </font>
    <font>
      <b/>
      <sz val="14"/>
      <color theme="1"/>
      <name val="Calibri"/>
      <family val="2"/>
      <scheme val="minor"/>
    </font>
    <font>
      <b/>
      <u/>
      <sz val="12"/>
      <color theme="1"/>
      <name val="Calibri"/>
      <family val="2"/>
      <scheme val="minor"/>
    </font>
    <font>
      <b/>
      <i/>
      <sz val="10"/>
      <color theme="1"/>
      <name val="Calibri"/>
      <family val="2"/>
      <scheme val="minor"/>
    </font>
    <font>
      <i/>
      <u/>
      <sz val="10"/>
      <color theme="1"/>
      <name val="Calibri"/>
      <family val="2"/>
      <scheme val="minor"/>
    </font>
    <font>
      <b/>
      <i/>
      <sz val="12"/>
      <color theme="1"/>
      <name val="Calibri"/>
      <family val="2"/>
      <scheme val="minor"/>
    </font>
    <font>
      <b/>
      <sz val="16"/>
      <color theme="1"/>
      <name val="Calibri"/>
      <family val="2"/>
      <scheme val="minor"/>
    </font>
    <font>
      <b/>
      <u/>
      <sz val="16"/>
      <color theme="1"/>
      <name val="Calibri"/>
      <family val="2"/>
      <scheme val="minor"/>
    </font>
    <font>
      <u/>
      <sz val="12"/>
      <color theme="1"/>
      <name val="Calibri"/>
      <family val="2"/>
      <scheme val="minor"/>
    </font>
    <font>
      <b/>
      <u/>
      <sz val="11"/>
      <color indexed="8"/>
      <name val="Calibri"/>
      <family val="2"/>
      <scheme val="minor"/>
    </font>
    <font>
      <u/>
      <sz val="8"/>
      <name val="Calibri"/>
      <family val="2"/>
      <scheme val="minor"/>
    </font>
    <font>
      <sz val="11"/>
      <color rgb="FFC00000"/>
      <name val="Calibri"/>
      <family val="2"/>
      <scheme val="minor"/>
    </font>
    <font>
      <sz val="8"/>
      <color rgb="FFC00000"/>
      <name val="Calibri"/>
      <family val="2"/>
      <scheme val="minor"/>
    </font>
    <font>
      <i/>
      <sz val="12"/>
      <color theme="1"/>
      <name val="Calibri"/>
      <family val="2"/>
      <scheme val="minor"/>
    </font>
    <font>
      <b/>
      <sz val="10"/>
      <color indexed="8"/>
      <name val="Calibri"/>
      <family val="2"/>
      <scheme val="minor"/>
    </font>
    <font>
      <b/>
      <sz val="9"/>
      <color rgb="FFFF0000"/>
      <name val="Calibri"/>
      <family val="2"/>
      <scheme val="minor"/>
    </font>
    <font>
      <b/>
      <sz val="9"/>
      <color indexed="10"/>
      <name val="Calibri"/>
      <family val="2"/>
      <scheme val="minor"/>
    </font>
    <font>
      <sz val="11"/>
      <color theme="0" tint="-0.14999847407452621"/>
      <name val="Calibri"/>
      <family val="2"/>
      <scheme val="minor"/>
    </font>
    <font>
      <b/>
      <sz val="8"/>
      <color theme="1"/>
      <name val="Calibri"/>
      <family val="2"/>
      <scheme val="minor"/>
    </font>
    <font>
      <b/>
      <sz val="11"/>
      <color rgb="FF000000"/>
      <name val="Calibri"/>
      <family val="2"/>
      <scheme val="minor"/>
    </font>
    <font>
      <sz val="11"/>
      <color rgb="FF000000"/>
      <name val="Calibri"/>
      <family val="2"/>
      <scheme val="minor"/>
    </font>
    <font>
      <u/>
      <sz val="11"/>
      <color theme="1"/>
      <name val="Calibri"/>
      <family val="2"/>
      <scheme val="minor"/>
    </font>
    <font>
      <u/>
      <sz val="11"/>
      <color rgb="FF000000"/>
      <name val="Calibri"/>
      <family val="2"/>
      <scheme val="minor"/>
    </font>
    <font>
      <b/>
      <i/>
      <sz val="11"/>
      <color theme="1"/>
      <name val="Calibri"/>
      <family val="2"/>
      <scheme val="minor"/>
    </font>
    <font>
      <i/>
      <sz val="8"/>
      <color theme="1"/>
      <name val="Calibri"/>
      <family val="2"/>
      <scheme val="minor"/>
    </font>
    <font>
      <b/>
      <sz val="10"/>
      <color rgb="FFFF0000"/>
      <name val="Calibri"/>
      <family val="2"/>
      <scheme val="minor"/>
    </font>
    <font>
      <b/>
      <sz val="12"/>
      <color rgb="FF000000"/>
      <name val="Calibri"/>
      <family val="2"/>
      <scheme val="minor"/>
    </font>
    <font>
      <sz val="10"/>
      <color rgb="FFFF0000"/>
      <name val="Calibri"/>
      <family val="2"/>
      <scheme val="minor"/>
    </font>
    <font>
      <b/>
      <u/>
      <sz val="10"/>
      <color rgb="FFFF0000"/>
      <name val="Calibri"/>
      <family val="2"/>
      <scheme val="minor"/>
    </font>
    <font>
      <u/>
      <sz val="8"/>
      <color theme="1"/>
      <name val="Calibri"/>
      <family val="2"/>
      <scheme val="minor"/>
    </font>
  </fonts>
  <fills count="1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s>
  <cellStyleXfs count="3">
    <xf numFmtId="0" fontId="0" fillId="0" borderId="0"/>
    <xf numFmtId="9" fontId="9" fillId="0" borderId="0" applyFont="0" applyFill="0" applyBorder="0" applyAlignment="0" applyProtection="0"/>
    <xf numFmtId="0" fontId="20" fillId="0" borderId="0" applyNumberFormat="0" applyFill="0" applyBorder="0" applyAlignment="0" applyProtection="0">
      <alignment vertical="top"/>
      <protection locked="0"/>
    </xf>
  </cellStyleXfs>
  <cellXfs count="670">
    <xf numFmtId="0" fontId="0" fillId="0" borderId="0" xfId="0"/>
    <xf numFmtId="0" fontId="0" fillId="0" borderId="0" xfId="0" applyAlignment="1">
      <alignment horizontal="center"/>
    </xf>
    <xf numFmtId="0" fontId="0" fillId="0" borderId="7" xfId="0" applyBorder="1" applyAlignment="1">
      <alignment horizontal="center"/>
    </xf>
    <xf numFmtId="0" fontId="1" fillId="0" borderId="0" xfId="0" applyFont="1"/>
    <xf numFmtId="0" fontId="0" fillId="0" borderId="0" xfId="0" applyBorder="1"/>
    <xf numFmtId="0" fontId="1" fillId="0" borderId="0" xfId="0" applyFont="1" applyBorder="1"/>
    <xf numFmtId="0" fontId="1" fillId="0" borderId="0" xfId="0" applyFont="1" applyAlignment="1">
      <alignment horizontal="center"/>
    </xf>
    <xf numFmtId="4" fontId="1" fillId="0" borderId="0" xfId="0" applyNumberFormat="1" applyFont="1" applyBorder="1" applyAlignment="1">
      <alignment horizontal="center"/>
    </xf>
    <xf numFmtId="4" fontId="0" fillId="2" borderId="1" xfId="0" applyNumberFormat="1" applyFill="1" applyBorder="1" applyAlignment="1" applyProtection="1">
      <alignment horizontal="center"/>
      <protection locked="0" hidden="1"/>
    </xf>
    <xf numFmtId="164" fontId="0" fillId="2" borderId="1" xfId="0" applyNumberFormat="1" applyFill="1" applyBorder="1" applyAlignment="1" applyProtection="1">
      <alignment horizontal="center"/>
      <protection locked="0" hidden="1"/>
    </xf>
    <xf numFmtId="0" fontId="1" fillId="0" borderId="0" xfId="0" applyFont="1" applyBorder="1" applyAlignment="1">
      <alignment horizontal="center"/>
    </xf>
    <xf numFmtId="4" fontId="1" fillId="0" borderId="0" xfId="0" applyNumberFormat="1" applyFont="1" applyBorder="1" applyAlignment="1" applyProtection="1">
      <alignment horizontal="center"/>
      <protection hidden="1"/>
    </xf>
    <xf numFmtId="0" fontId="0" fillId="0" borderId="0" xfId="0" applyBorder="1" applyAlignment="1">
      <alignment horizontal="left"/>
    </xf>
    <xf numFmtId="164" fontId="1" fillId="4" borderId="0" xfId="0" applyNumberFormat="1" applyFont="1" applyFill="1" applyBorder="1" applyAlignment="1" applyProtection="1">
      <alignment horizontal="center"/>
      <protection hidden="1"/>
    </xf>
    <xf numFmtId="4" fontId="0" fillId="2" borderId="7" xfId="0" applyNumberFormat="1" applyFill="1" applyBorder="1" applyAlignment="1" applyProtection="1">
      <alignment horizontal="center"/>
      <protection locked="0" hidden="1"/>
    </xf>
    <xf numFmtId="0" fontId="0" fillId="0" borderId="11" xfId="0" applyBorder="1" applyAlignment="1">
      <alignment horizontal="left"/>
    </xf>
    <xf numFmtId="0" fontId="1" fillId="4" borderId="0" xfId="0" applyFont="1" applyFill="1"/>
    <xf numFmtId="0" fontId="0" fillId="3" borderId="10" xfId="0" applyFill="1" applyBorder="1"/>
    <xf numFmtId="0" fontId="2" fillId="0" borderId="0" xfId="0" applyFont="1"/>
    <xf numFmtId="0" fontId="0" fillId="0" borderId="0" xfId="0" applyBorder="1" applyAlignment="1">
      <alignment vertical="center"/>
    </xf>
    <xf numFmtId="0" fontId="0" fillId="0" borderId="21" xfId="0" applyBorder="1" applyAlignment="1">
      <alignment horizontal="center"/>
    </xf>
    <xf numFmtId="0" fontId="5" fillId="0" borderId="0" xfId="0" applyFont="1" applyBorder="1" applyAlignment="1">
      <alignment horizontal="center" vertical="center"/>
    </xf>
    <xf numFmtId="0" fontId="0" fillId="0" borderId="0" xfId="0" applyBorder="1" applyAlignment="1">
      <alignment horizontal="center" vertical="center" textRotation="90"/>
    </xf>
    <xf numFmtId="0" fontId="5" fillId="0" borderId="0" xfId="0" applyFont="1" applyBorder="1" applyAlignment="1">
      <alignment horizontal="center" vertical="center" textRotation="90"/>
    </xf>
    <xf numFmtId="0" fontId="0" fillId="0" borderId="0" xfId="0" applyBorder="1" applyAlignment="1">
      <alignment horizontal="center"/>
    </xf>
    <xf numFmtId="0" fontId="0" fillId="0" borderId="0" xfId="0" applyFont="1"/>
    <xf numFmtId="0" fontId="7" fillId="0" borderId="0" xfId="0" applyFont="1"/>
    <xf numFmtId="0" fontId="7" fillId="0" borderId="0" xfId="0" applyFont="1" applyBorder="1"/>
    <xf numFmtId="0" fontId="7" fillId="0" borderId="1" xfId="0" applyFont="1" applyBorder="1"/>
    <xf numFmtId="0" fontId="0" fillId="0" borderId="0" xfId="0"/>
    <xf numFmtId="0" fontId="7" fillId="4" borderId="0" xfId="0" applyFont="1" applyFill="1"/>
    <xf numFmtId="0" fontId="0" fillId="0" borderId="0" xfId="0"/>
    <xf numFmtId="0" fontId="10" fillId="0" borderId="0" xfId="0" applyFont="1" applyFill="1" applyBorder="1" applyAlignment="1" applyProtection="1">
      <alignment horizontal="left"/>
    </xf>
    <xf numFmtId="0" fontId="7" fillId="0" borderId="27" xfId="0" applyFont="1" applyBorder="1" applyAlignment="1">
      <alignment horizontal="right" vertical="center" wrapText="1"/>
    </xf>
    <xf numFmtId="0" fontId="0" fillId="0" borderId="0" xfId="0"/>
    <xf numFmtId="3" fontId="1" fillId="0" borderId="0" xfId="0" applyNumberFormat="1" applyFont="1" applyBorder="1" applyAlignment="1" applyProtection="1">
      <alignment horizontal="center"/>
    </xf>
    <xf numFmtId="0" fontId="0" fillId="0" borderId="0" xfId="0"/>
    <xf numFmtId="0" fontId="5" fillId="0" borderId="0" xfId="0" applyFont="1" applyBorder="1" applyAlignment="1">
      <alignment horizontal="center" vertical="center"/>
    </xf>
    <xf numFmtId="0" fontId="5" fillId="0" borderId="0" xfId="0" applyFont="1" applyBorder="1" applyAlignment="1">
      <alignment horizontal="center" vertical="center" textRotation="90"/>
    </xf>
    <xf numFmtId="0" fontId="0" fillId="0" borderId="0" xfId="0" applyAlignment="1">
      <alignment horizontal="center"/>
    </xf>
    <xf numFmtId="0" fontId="1" fillId="0" borderId="0" xfId="0" applyFont="1" applyBorder="1" applyAlignment="1">
      <alignment horizontal="center"/>
    </xf>
    <xf numFmtId="0" fontId="0" fillId="0" borderId="1" xfId="0" applyBorder="1" applyAlignment="1">
      <alignment horizontal="center"/>
    </xf>
    <xf numFmtId="0" fontId="0" fillId="0" borderId="0" xfId="0"/>
    <xf numFmtId="0" fontId="0" fillId="3" borderId="1" xfId="0" applyFill="1" applyBorder="1"/>
    <xf numFmtId="0" fontId="0" fillId="2" borderId="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3" borderId="41" xfId="0" applyFill="1" applyBorder="1"/>
    <xf numFmtId="0" fontId="0" fillId="0" borderId="0" xfId="0"/>
    <xf numFmtId="4" fontId="1" fillId="0" borderId="12" xfId="0" applyNumberFormat="1" applyFont="1" applyBorder="1" applyAlignment="1" applyProtection="1">
      <alignment horizontal="center"/>
      <protection hidden="1"/>
    </xf>
    <xf numFmtId="3" fontId="1" fillId="0" borderId="13" xfId="0" applyNumberFormat="1" applyFont="1" applyBorder="1" applyAlignment="1" applyProtection="1">
      <alignment horizontal="center"/>
    </xf>
    <xf numFmtId="3" fontId="1" fillId="0" borderId="14" xfId="0" applyNumberFormat="1" applyFont="1" applyBorder="1" applyAlignment="1" applyProtection="1">
      <alignment horizontal="center" vertical="center"/>
    </xf>
    <xf numFmtId="3" fontId="1" fillId="0" borderId="15" xfId="0" applyNumberFormat="1" applyFont="1" applyBorder="1" applyAlignment="1" applyProtection="1">
      <alignment horizontal="center" vertical="center"/>
    </xf>
    <xf numFmtId="0" fontId="0" fillId="3" borderId="40" xfId="0" applyFill="1" applyBorder="1" applyAlignment="1">
      <alignment horizontal="left"/>
    </xf>
    <xf numFmtId="3" fontId="0" fillId="0" borderId="20" xfId="0" applyNumberFormat="1" applyBorder="1" applyAlignment="1" applyProtection="1">
      <alignment horizontal="center"/>
    </xf>
    <xf numFmtId="0" fontId="0" fillId="3" borderId="41" xfId="0" applyFill="1" applyBorder="1" applyAlignment="1">
      <alignment horizontal="left"/>
    </xf>
    <xf numFmtId="164" fontId="0" fillId="2" borderId="21" xfId="0" applyNumberFormat="1" applyFill="1" applyBorder="1" applyAlignment="1" applyProtection="1">
      <alignment horizontal="center"/>
      <protection locked="0" hidden="1"/>
    </xf>
    <xf numFmtId="3" fontId="0" fillId="0" borderId="22" xfId="0" applyNumberFormat="1" applyBorder="1" applyAlignment="1" applyProtection="1">
      <alignment horizontal="center"/>
    </xf>
    <xf numFmtId="4" fontId="0" fillId="2" borderId="21" xfId="0" applyNumberFormat="1" applyFill="1" applyBorder="1" applyAlignment="1" applyProtection="1">
      <alignment horizontal="center"/>
      <protection locked="0" hidden="1"/>
    </xf>
    <xf numFmtId="0" fontId="0" fillId="0" borderId="0" xfId="0" applyAlignment="1">
      <alignment horizontal="center"/>
    </xf>
    <xf numFmtId="0" fontId="0" fillId="0" borderId="0" xfId="0"/>
    <xf numFmtId="0" fontId="0" fillId="3" borderId="1" xfId="0" applyFill="1" applyBorder="1" applyAlignment="1" applyProtection="1">
      <alignment horizontal="left" vertical="center" indent="1"/>
      <protection locked="0"/>
    </xf>
    <xf numFmtId="0" fontId="0" fillId="0" borderId="0" xfId="0"/>
    <xf numFmtId="0" fontId="0" fillId="0" borderId="36" xfId="0" applyBorder="1"/>
    <xf numFmtId="0" fontId="10" fillId="0" borderId="0" xfId="0" applyFont="1" applyFill="1" applyBorder="1" applyAlignment="1" applyProtection="1">
      <alignment horizontal="center"/>
    </xf>
    <xf numFmtId="0" fontId="7" fillId="0" borderId="42" xfId="0" applyFont="1" applyBorder="1"/>
    <xf numFmtId="0" fontId="7" fillId="0" borderId="40" xfId="0" applyFont="1" applyBorder="1"/>
    <xf numFmtId="0" fontId="7" fillId="0" borderId="41" xfId="0" applyFont="1" applyBorder="1"/>
    <xf numFmtId="0" fontId="0" fillId="0" borderId="27" xfId="0" applyBorder="1"/>
    <xf numFmtId="0" fontId="7" fillId="0" borderId="28" xfId="0" applyFont="1" applyBorder="1"/>
    <xf numFmtId="0" fontId="0" fillId="0" borderId="36" xfId="0" applyBorder="1" applyAlignment="1">
      <alignment horizontal="center"/>
    </xf>
    <xf numFmtId="0" fontId="0" fillId="0" borderId="34" xfId="0" applyBorder="1"/>
    <xf numFmtId="0" fontId="0" fillId="0" borderId="0" xfId="0"/>
    <xf numFmtId="0" fontId="5" fillId="0" borderId="0" xfId="0" applyFont="1" applyBorder="1" applyAlignment="1">
      <alignment horizontal="center" vertical="center"/>
    </xf>
    <xf numFmtId="0" fontId="5" fillId="0" borderId="0" xfId="0" applyFont="1" applyBorder="1" applyAlignment="1">
      <alignment horizontal="center" vertical="center" textRotation="90"/>
    </xf>
    <xf numFmtId="0" fontId="0" fillId="0" borderId="0" xfId="0" applyAlignment="1">
      <alignment horizontal="center"/>
    </xf>
    <xf numFmtId="0" fontId="1" fillId="0" borderId="0" xfId="0" applyFont="1" applyBorder="1" applyAlignment="1">
      <alignment horizontal="center"/>
    </xf>
    <xf numFmtId="0" fontId="0" fillId="0" borderId="1" xfId="0" applyBorder="1" applyAlignment="1">
      <alignment horizontal="center"/>
    </xf>
    <xf numFmtId="0" fontId="0" fillId="0" borderId="0" xfId="0"/>
    <xf numFmtId="0" fontId="1" fillId="3" borderId="53" xfId="0" applyFont="1" applyFill="1" applyBorder="1" applyAlignment="1">
      <alignment horizontal="center" vertical="center"/>
    </xf>
    <xf numFmtId="0" fontId="0" fillId="3" borderId="54" xfId="0" applyFill="1" applyBorder="1" applyAlignment="1">
      <alignment horizontal="left"/>
    </xf>
    <xf numFmtId="164" fontId="0" fillId="2" borderId="7" xfId="0" applyNumberFormat="1" applyFill="1" applyBorder="1" applyAlignment="1" applyProtection="1">
      <alignment horizontal="center"/>
      <protection locked="0" hidden="1"/>
    </xf>
    <xf numFmtId="3" fontId="0" fillId="0" borderId="23" xfId="0" applyNumberFormat="1" applyBorder="1" applyAlignment="1" applyProtection="1">
      <alignment horizontal="center"/>
    </xf>
    <xf numFmtId="164" fontId="1" fillId="4" borderId="12" xfId="0" applyNumberFormat="1" applyFont="1" applyFill="1" applyBorder="1" applyAlignment="1" applyProtection="1">
      <alignment horizontal="center"/>
      <protection hidden="1"/>
    </xf>
    <xf numFmtId="0" fontId="1" fillId="0" borderId="33" xfId="0" applyFont="1" applyBorder="1" applyAlignment="1">
      <alignment horizontal="center"/>
    </xf>
    <xf numFmtId="0" fontId="1" fillId="0" borderId="0" xfId="0" applyFont="1" applyAlignment="1">
      <alignment vertical="center"/>
    </xf>
    <xf numFmtId="3" fontId="1" fillId="0" borderId="49" xfId="0" applyNumberFormat="1" applyFont="1" applyBorder="1" applyAlignment="1" applyProtection="1">
      <alignment horizontal="center" vertical="center"/>
    </xf>
    <xf numFmtId="3" fontId="1" fillId="0" borderId="18" xfId="0" applyNumberFormat="1" applyFont="1" applyBorder="1" applyAlignment="1" applyProtection="1">
      <alignment horizontal="center" vertical="center"/>
    </xf>
    <xf numFmtId="0" fontId="1" fillId="3" borderId="4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8" xfId="0" applyFont="1" applyFill="1" applyBorder="1" applyAlignment="1">
      <alignment horizontal="center" vertical="center"/>
    </xf>
    <xf numFmtId="0" fontId="16" fillId="3" borderId="45" xfId="0" applyFont="1" applyFill="1" applyBorder="1" applyAlignment="1">
      <alignment horizontal="center" vertical="center"/>
    </xf>
    <xf numFmtId="0" fontId="7" fillId="0" borderId="0" xfId="0" applyFont="1" applyBorder="1" applyAlignment="1">
      <alignment horizontal="center"/>
    </xf>
    <xf numFmtId="0" fontId="7" fillId="0" borderId="27" xfId="0" applyFont="1" applyBorder="1" applyAlignment="1">
      <alignment wrapText="1"/>
    </xf>
    <xf numFmtId="0" fontId="0" fillId="0" borderId="26" xfId="0" applyBorder="1"/>
    <xf numFmtId="0" fontId="7" fillId="0" borderId="34" xfId="0" applyFont="1" applyBorder="1"/>
    <xf numFmtId="0" fontId="7" fillId="0" borderId="16" xfId="0" applyFont="1" applyBorder="1"/>
    <xf numFmtId="0" fontId="7" fillId="0" borderId="17" xfId="0" applyFont="1" applyBorder="1"/>
    <xf numFmtId="0" fontId="7" fillId="0" borderId="1" xfId="0" applyFont="1" applyBorder="1" applyAlignment="1">
      <alignment horizontal="center" vertical="center" wrapText="1"/>
    </xf>
    <xf numFmtId="0" fontId="1" fillId="3" borderId="8" xfId="0" applyFont="1" applyFill="1" applyBorder="1" applyAlignment="1">
      <alignment horizontal="center" vertical="center" wrapText="1"/>
    </xf>
    <xf numFmtId="0" fontId="11" fillId="3" borderId="42" xfId="0" applyFont="1" applyFill="1" applyBorder="1"/>
    <xf numFmtId="0" fontId="11" fillId="6" borderId="44" xfId="0" applyFont="1" applyFill="1" applyBorder="1" applyAlignment="1" applyProtection="1">
      <alignment horizontal="left" indent="1"/>
      <protection locked="0"/>
    </xf>
    <xf numFmtId="0" fontId="11" fillId="3" borderId="40" xfId="0" applyFont="1" applyFill="1" applyBorder="1"/>
    <xf numFmtId="0" fontId="11" fillId="6" borderId="20" xfId="0" applyFont="1" applyFill="1" applyBorder="1" applyAlignment="1" applyProtection="1">
      <alignment horizontal="left" indent="1"/>
      <protection locked="0"/>
    </xf>
    <xf numFmtId="166" fontId="11" fillId="6" borderId="20" xfId="0" applyNumberFormat="1" applyFont="1" applyFill="1" applyBorder="1" applyAlignment="1" applyProtection="1">
      <alignment horizontal="left" indent="1"/>
      <protection locked="0"/>
    </xf>
    <xf numFmtId="0" fontId="11" fillId="3" borderId="41" xfId="0" applyFont="1" applyFill="1" applyBorder="1"/>
    <xf numFmtId="167" fontId="11" fillId="6" borderId="22" xfId="0" applyNumberFormat="1" applyFont="1" applyFill="1" applyBorder="1" applyAlignment="1" applyProtection="1">
      <alignment horizontal="left" indent="1"/>
      <protection locked="0"/>
    </xf>
    <xf numFmtId="0" fontId="0" fillId="3" borderId="57" xfId="0" applyFill="1" applyBorder="1"/>
    <xf numFmtId="0" fontId="0" fillId="3" borderId="62" xfId="0" applyFill="1" applyBorder="1"/>
    <xf numFmtId="0" fontId="8" fillId="3" borderId="8" xfId="0" applyFont="1" applyFill="1" applyBorder="1" applyAlignment="1">
      <alignment horizontal="right"/>
    </xf>
    <xf numFmtId="0" fontId="8" fillId="0" borderId="0" xfId="0" applyFont="1" applyFill="1" applyBorder="1" applyAlignment="1">
      <alignment horizontal="right"/>
    </xf>
    <xf numFmtId="0" fontId="0" fillId="0" borderId="0" xfId="0" applyFill="1" applyBorder="1" applyAlignment="1">
      <alignment horizontal="right" indent="1"/>
    </xf>
    <xf numFmtId="9" fontId="0" fillId="0" borderId="0" xfId="0" applyNumberFormat="1" applyFill="1" applyBorder="1" applyAlignment="1">
      <alignment horizontal="right" indent="1"/>
    </xf>
    <xf numFmtId="0" fontId="0" fillId="3" borderId="41" xfId="0" applyFont="1" applyFill="1" applyBorder="1"/>
    <xf numFmtId="0" fontId="0" fillId="2" borderId="22" xfId="0" applyFont="1" applyFill="1" applyBorder="1" applyAlignment="1" applyProtection="1">
      <alignment horizontal="left" indent="1"/>
      <protection locked="0"/>
    </xf>
    <xf numFmtId="0" fontId="13" fillId="0" borderId="0" xfId="0" applyFont="1" applyAlignment="1"/>
    <xf numFmtId="0" fontId="1" fillId="7" borderId="29" xfId="0" applyFont="1" applyFill="1" applyBorder="1" applyAlignment="1">
      <alignment horizontal="center"/>
    </xf>
    <xf numFmtId="4" fontId="1" fillId="7" borderId="29" xfId="0" applyNumberFormat="1" applyFont="1" applyFill="1" applyBorder="1" applyAlignment="1" applyProtection="1">
      <alignment horizontal="center"/>
      <protection hidden="1"/>
    </xf>
    <xf numFmtId="3" fontId="1" fillId="7" borderId="9" xfId="0" applyNumberFormat="1" applyFont="1" applyFill="1" applyBorder="1" applyAlignment="1" applyProtection="1">
      <alignment horizontal="center"/>
      <protection hidden="1"/>
    </xf>
    <xf numFmtId="0" fontId="0" fillId="7" borderId="29" xfId="0" applyFill="1" applyBorder="1"/>
    <xf numFmtId="0" fontId="0" fillId="7" borderId="9" xfId="0" applyFill="1" applyBorder="1"/>
    <xf numFmtId="0" fontId="4" fillId="7" borderId="8" xfId="0" applyFont="1" applyFill="1" applyBorder="1" applyAlignment="1">
      <alignment horizontal="left" vertical="center"/>
    </xf>
    <xf numFmtId="0" fontId="4" fillId="7" borderId="8" xfId="0" applyFont="1" applyFill="1" applyBorder="1" applyAlignment="1">
      <alignment vertical="center"/>
    </xf>
    <xf numFmtId="4" fontId="0" fillId="8" borderId="27" xfId="0" applyNumberFormat="1" applyFont="1" applyFill="1" applyBorder="1" applyAlignment="1">
      <alignment horizontal="left"/>
    </xf>
    <xf numFmtId="0" fontId="0" fillId="8" borderId="28" xfId="0" applyFill="1" applyBorder="1"/>
    <xf numFmtId="0" fontId="15" fillId="7" borderId="8" xfId="0" applyFont="1" applyFill="1" applyBorder="1" applyAlignment="1">
      <alignment horizontal="left" vertical="center"/>
    </xf>
    <xf numFmtId="0" fontId="15" fillId="7" borderId="8" xfId="0" applyFont="1" applyFill="1" applyBorder="1" applyAlignment="1">
      <alignment vertical="center"/>
    </xf>
    <xf numFmtId="0" fontId="11" fillId="0" borderId="1" xfId="0" applyFont="1" applyBorder="1" applyAlignment="1">
      <alignment horizontal="center" wrapText="1"/>
    </xf>
    <xf numFmtId="0" fontId="11" fillId="0" borderId="1" xfId="0" applyFont="1" applyBorder="1" applyAlignment="1">
      <alignment horizontal="center"/>
    </xf>
    <xf numFmtId="165" fontId="11" fillId="0" borderId="1" xfId="0" applyNumberFormat="1" applyFont="1" applyBorder="1" applyAlignment="1">
      <alignment horizontal="center"/>
    </xf>
    <xf numFmtId="165" fontId="11" fillId="0" borderId="21" xfId="0" applyNumberFormat="1" applyFont="1" applyBorder="1" applyAlignment="1">
      <alignment horizontal="center"/>
    </xf>
    <xf numFmtId="0" fontId="11" fillId="0" borderId="40" xfId="0" applyFont="1" applyBorder="1"/>
    <xf numFmtId="0" fontId="7" fillId="0" borderId="42" xfId="0" applyFont="1" applyBorder="1" applyAlignment="1">
      <alignment horizontal="center" vertical="center"/>
    </xf>
    <xf numFmtId="0" fontId="7" fillId="0" borderId="43" xfId="0" applyFont="1" applyBorder="1" applyAlignment="1">
      <alignment horizontal="center" vertical="center" wrapText="1"/>
    </xf>
    <xf numFmtId="0" fontId="7" fillId="0" borderId="43" xfId="0" applyFont="1" applyBorder="1" applyAlignment="1">
      <alignment horizontal="center" vertical="center"/>
    </xf>
    <xf numFmtId="0" fontId="7" fillId="0" borderId="1" xfId="0" applyFont="1" applyBorder="1" applyAlignment="1">
      <alignment horizontal="center" vertical="center"/>
    </xf>
    <xf numFmtId="165" fontId="11" fillId="0" borderId="5" xfId="0" applyNumberFormat="1" applyFont="1" applyBorder="1" applyAlignment="1">
      <alignment horizontal="center"/>
    </xf>
    <xf numFmtId="0" fontId="18" fillId="0" borderId="42" xfId="0" applyFont="1" applyBorder="1" applyAlignment="1">
      <alignment horizontal="center" vertical="center" wrapText="1"/>
    </xf>
    <xf numFmtId="0" fontId="0" fillId="0" borderId="0" xfId="0" applyFont="1" applyAlignment="1">
      <alignment horizontal="left" vertical="center" wrapText="1" indent="1"/>
    </xf>
    <xf numFmtId="0" fontId="0" fillId="0" borderId="0" xfId="0" applyAlignment="1">
      <alignment horizontal="left"/>
    </xf>
    <xf numFmtId="0" fontId="7" fillId="0" borderId="0" xfId="0" applyFont="1" applyAlignment="1">
      <alignment horizontal="left"/>
    </xf>
    <xf numFmtId="0" fontId="7" fillId="0" borderId="0" xfId="0" applyFont="1" applyBorder="1" applyAlignment="1">
      <alignment horizontal="right" vertical="center" wrapText="1" indent="1"/>
    </xf>
    <xf numFmtId="0" fontId="7" fillId="0" borderId="0" xfId="0" applyFont="1" applyFill="1" applyBorder="1" applyAlignment="1">
      <alignment horizontal="left" vertical="center" wrapText="1" indent="1"/>
    </xf>
    <xf numFmtId="0" fontId="7" fillId="0" borderId="31" xfId="0" applyFont="1" applyBorder="1" applyAlignment="1"/>
    <xf numFmtId="0" fontId="16" fillId="0" borderId="0" xfId="0" applyFont="1" applyAlignment="1">
      <alignment vertical="center"/>
    </xf>
    <xf numFmtId="0" fontId="1" fillId="5" borderId="1" xfId="0" applyFont="1" applyFill="1" applyBorder="1" applyAlignment="1">
      <alignment horizontal="center" vertical="center"/>
    </xf>
    <xf numFmtId="0" fontId="0" fillId="0" borderId="1" xfId="0" applyFont="1" applyBorder="1" applyAlignment="1">
      <alignment horizontal="center" vertical="center"/>
    </xf>
    <xf numFmtId="0" fontId="7" fillId="0" borderId="0" xfId="0" applyFont="1" applyBorder="1" applyAlignment="1">
      <alignment horizontal="right" vertical="center" indent="1"/>
    </xf>
    <xf numFmtId="0" fontId="4" fillId="0" borderId="0" xfId="0" applyFont="1" applyBorder="1" applyAlignment="1">
      <alignment vertical="center"/>
    </xf>
    <xf numFmtId="0" fontId="11" fillId="0" borderId="0" xfId="0" applyFont="1" applyBorder="1" applyAlignment="1">
      <alignment horizontal="center" vertical="top"/>
    </xf>
    <xf numFmtId="0" fontId="11" fillId="0" borderId="1" xfId="0" applyFont="1" applyBorder="1"/>
    <xf numFmtId="0" fontId="0" fillId="0" borderId="0" xfId="0" applyAlignment="1"/>
    <xf numFmtId="0" fontId="4" fillId="0" borderId="0" xfId="0" applyFont="1" applyBorder="1" applyAlignment="1">
      <alignment vertical="top"/>
    </xf>
    <xf numFmtId="0" fontId="23" fillId="0" borderId="0" xfId="0" applyFont="1" applyBorder="1" applyAlignment="1">
      <alignment horizontal="left" vertical="top" indent="1"/>
    </xf>
    <xf numFmtId="0" fontId="7" fillId="0" borderId="0" xfId="0" applyFont="1" applyFill="1" applyBorder="1" applyAlignment="1">
      <alignment horizontal="right" vertical="center" wrapText="1"/>
    </xf>
    <xf numFmtId="0" fontId="7" fillId="0" borderId="0" xfId="0" applyFont="1" applyAlignment="1">
      <alignment horizontal="right" vertical="top" wrapText="1"/>
    </xf>
    <xf numFmtId="0" fontId="7" fillId="0" borderId="0" xfId="0" applyFont="1" applyBorder="1" applyAlignment="1">
      <alignment horizontal="center" vertical="top"/>
    </xf>
    <xf numFmtId="0" fontId="7" fillId="0" borderId="0" xfId="0" applyFont="1" applyAlignment="1">
      <alignment horizontal="center" vertical="top"/>
    </xf>
    <xf numFmtId="0" fontId="0" fillId="0" borderId="1" xfId="0" applyBorder="1" applyAlignment="1">
      <alignment horizontal="center" vertical="center" wrapText="1"/>
    </xf>
    <xf numFmtId="0" fontId="0" fillId="5" borderId="1" xfId="0" applyFill="1" applyBorder="1" applyAlignment="1">
      <alignment horizontal="center"/>
    </xf>
    <xf numFmtId="166" fontId="0" fillId="5" borderId="1" xfId="0" applyNumberFormat="1" applyFill="1" applyBorder="1" applyAlignment="1">
      <alignment horizontal="center"/>
    </xf>
    <xf numFmtId="168" fontId="0" fillId="5" borderId="1" xfId="0" applyNumberFormat="1" applyFill="1" applyBorder="1" applyAlignment="1">
      <alignment horizontal="center"/>
    </xf>
    <xf numFmtId="0" fontId="23" fillId="0" borderId="35" xfId="0" applyFont="1" applyBorder="1" applyAlignment="1">
      <alignment horizontal="left" indent="1"/>
    </xf>
    <xf numFmtId="0" fontId="14" fillId="0" borderId="0" xfId="0" applyFont="1"/>
    <xf numFmtId="0" fontId="0" fillId="2" borderId="1" xfId="0" applyFill="1" applyBorder="1" applyAlignment="1">
      <alignment horizontal="center" vertical="center" wrapText="1"/>
    </xf>
    <xf numFmtId="0" fontId="7" fillId="9" borderId="12" xfId="0" applyFont="1" applyFill="1" applyBorder="1" applyAlignment="1">
      <alignment vertical="center"/>
    </xf>
    <xf numFmtId="166" fontId="7" fillId="9" borderId="13" xfId="0" applyNumberFormat="1" applyFont="1" applyFill="1" applyBorder="1" applyAlignment="1">
      <alignment vertical="center"/>
    </xf>
    <xf numFmtId="0" fontId="0" fillId="9" borderId="1" xfId="0" applyFill="1" applyBorder="1" applyAlignment="1">
      <alignment horizontal="center" vertical="center" wrapText="1"/>
    </xf>
    <xf numFmtId="0" fontId="0" fillId="5" borderId="1" xfId="0" applyFill="1" applyBorder="1" applyAlignment="1">
      <alignment horizontal="center" vertical="center" wrapText="1"/>
    </xf>
    <xf numFmtId="0" fontId="1" fillId="12" borderId="1" xfId="0" applyFont="1" applyFill="1" applyBorder="1" applyAlignment="1">
      <alignment horizontal="center" vertical="center"/>
    </xf>
    <xf numFmtId="0" fontId="23" fillId="0" borderId="35" xfId="0" applyFont="1" applyBorder="1" applyAlignment="1"/>
    <xf numFmtId="0" fontId="7" fillId="0" borderId="0" xfId="0" applyFont="1" applyBorder="1" applyAlignment="1">
      <alignment horizontal="right" vertical="center" wrapText="1" indent="1"/>
    </xf>
    <xf numFmtId="0" fontId="11" fillId="0" borderId="0" xfId="0" applyFont="1" applyBorder="1" applyAlignment="1">
      <alignment horizontal="center" vertical="top"/>
    </xf>
    <xf numFmtId="0" fontId="7" fillId="0" borderId="0" xfId="0" applyFont="1" applyAlignment="1">
      <alignment horizontal="center" vertical="top"/>
    </xf>
    <xf numFmtId="0" fontId="7" fillId="3" borderId="1" xfId="0" applyFont="1" applyFill="1" applyBorder="1" applyAlignment="1">
      <alignment horizontal="right" vertical="center" wrapText="1" indent="1"/>
    </xf>
    <xf numFmtId="0" fontId="7" fillId="0" borderId="0" xfId="0" applyFont="1" applyAlignment="1">
      <alignment horizontal="center" vertical="top"/>
    </xf>
    <xf numFmtId="9" fontId="1" fillId="0" borderId="14" xfId="0" applyNumberFormat="1" applyFont="1" applyFill="1" applyBorder="1" applyAlignment="1" applyProtection="1">
      <alignment horizontal="center" vertical="center"/>
    </xf>
    <xf numFmtId="9" fontId="0" fillId="0" borderId="13" xfId="0" applyNumberFormat="1" applyFill="1" applyBorder="1" applyAlignment="1">
      <alignment horizontal="center" vertical="center"/>
    </xf>
    <xf numFmtId="9" fontId="17" fillId="0" borderId="40" xfId="0" applyNumberFormat="1" applyFont="1" applyFill="1" applyBorder="1" applyAlignment="1">
      <alignment horizontal="center"/>
    </xf>
    <xf numFmtId="3" fontId="17" fillId="0" borderId="1" xfId="0" applyNumberFormat="1" applyFont="1" applyFill="1" applyBorder="1" applyAlignment="1">
      <alignment horizontal="center"/>
    </xf>
    <xf numFmtId="1" fontId="17" fillId="0" borderId="1" xfId="0" applyNumberFormat="1" applyFont="1" applyFill="1" applyBorder="1" applyAlignment="1">
      <alignment horizontal="center"/>
    </xf>
    <xf numFmtId="0" fontId="7" fillId="0" borderId="58" xfId="0" applyFont="1" applyBorder="1" applyAlignment="1">
      <alignment horizontal="center" vertical="center"/>
    </xf>
    <xf numFmtId="0" fontId="7" fillId="0" borderId="35" xfId="0" applyFont="1" applyFill="1" applyBorder="1" applyAlignment="1">
      <alignment horizontal="right" indent="2"/>
    </xf>
    <xf numFmtId="165" fontId="7" fillId="0" borderId="35" xfId="0" applyNumberFormat="1" applyFont="1" applyFill="1" applyBorder="1" applyAlignment="1">
      <alignment horizontal="right" indent="2"/>
    </xf>
    <xf numFmtId="0" fontId="18" fillId="0" borderId="43" xfId="0" applyFont="1" applyBorder="1" applyAlignment="1">
      <alignment horizontal="center" vertical="center" wrapText="1"/>
    </xf>
    <xf numFmtId="0" fontId="18" fillId="0" borderId="44" xfId="0" applyFont="1" applyFill="1" applyBorder="1" applyAlignment="1">
      <alignment horizontal="center" vertical="center" wrapText="1"/>
    </xf>
    <xf numFmtId="9" fontId="17" fillId="0" borderId="20" xfId="1" applyFont="1" applyFill="1" applyBorder="1" applyAlignment="1">
      <alignment horizontal="center"/>
    </xf>
    <xf numFmtId="165" fontId="7" fillId="0" borderId="30" xfId="0" applyNumberFormat="1" applyFont="1" applyFill="1" applyBorder="1" applyAlignment="1">
      <alignment horizontal="right" indent="2"/>
    </xf>
    <xf numFmtId="9" fontId="17" fillId="0" borderId="65" xfId="0" applyNumberFormat="1" applyFont="1" applyFill="1" applyBorder="1" applyAlignment="1">
      <alignment horizontal="center"/>
    </xf>
    <xf numFmtId="1" fontId="17" fillId="0" borderId="5" xfId="0" applyNumberFormat="1" applyFont="1" applyFill="1" applyBorder="1" applyAlignment="1">
      <alignment horizontal="center"/>
    </xf>
    <xf numFmtId="9" fontId="17" fillId="0" borderId="66" xfId="1" applyFont="1" applyFill="1" applyBorder="1" applyAlignment="1">
      <alignment horizontal="center"/>
    </xf>
    <xf numFmtId="0" fontId="0" fillId="0" borderId="29" xfId="0" applyFill="1" applyBorder="1" applyAlignment="1">
      <alignment horizontal="right" vertical="center" indent="1"/>
    </xf>
    <xf numFmtId="0" fontId="23" fillId="0" borderId="0" xfId="0" applyFont="1" applyBorder="1" applyAlignment="1">
      <alignment horizontal="left" vertical="center" indent="1"/>
    </xf>
    <xf numFmtId="0" fontId="23" fillId="2" borderId="42" xfId="0" applyFont="1" applyFill="1" applyBorder="1" applyAlignment="1">
      <alignment horizontal="left" vertical="center" indent="1"/>
    </xf>
    <xf numFmtId="0" fontId="23" fillId="2" borderId="40" xfId="0" applyFont="1" applyFill="1" applyBorder="1" applyAlignment="1">
      <alignment horizontal="left" vertical="center" indent="1"/>
    </xf>
    <xf numFmtId="0" fontId="0" fillId="0" borderId="0" xfId="0" applyAlignment="1">
      <alignment horizontal="left" vertical="center" indent="1"/>
    </xf>
    <xf numFmtId="0" fontId="23" fillId="0" borderId="17" xfId="0" applyFont="1" applyBorder="1" applyAlignment="1">
      <alignment vertical="center"/>
    </xf>
    <xf numFmtId="0" fontId="23" fillId="0" borderId="0" xfId="0" applyFont="1" applyBorder="1" applyAlignment="1">
      <alignment vertical="center"/>
    </xf>
    <xf numFmtId="0" fontId="16" fillId="0" borderId="0" xfId="0" applyFont="1"/>
    <xf numFmtId="0" fontId="23" fillId="0" borderId="0" xfId="0" applyFont="1" applyAlignment="1">
      <alignment horizontal="left" vertical="center"/>
    </xf>
    <xf numFmtId="0" fontId="7" fillId="2" borderId="12" xfId="0" applyFont="1" applyFill="1" applyBorder="1" applyAlignment="1">
      <alignment vertical="center"/>
    </xf>
    <xf numFmtId="166" fontId="7" fillId="2" borderId="13" xfId="0" applyNumberFormat="1" applyFont="1" applyFill="1" applyBorder="1" applyAlignment="1">
      <alignment vertical="center"/>
    </xf>
    <xf numFmtId="0" fontId="19" fillId="0" borderId="3" xfId="0" applyFont="1" applyBorder="1" applyAlignment="1">
      <alignment horizontal="right" indent="1"/>
    </xf>
    <xf numFmtId="0" fontId="7" fillId="0" borderId="0" xfId="0" applyFont="1" applyBorder="1" applyAlignment="1">
      <alignment horizontal="left"/>
    </xf>
    <xf numFmtId="0" fontId="0" fillId="0" borderId="0" xfId="0" applyBorder="1" applyAlignment="1"/>
    <xf numFmtId="0" fontId="7" fillId="0" borderId="32" xfId="0" applyFont="1" applyBorder="1" applyAlignment="1">
      <alignment horizontal="left"/>
    </xf>
    <xf numFmtId="0" fontId="0" fillId="0" borderId="3" xfId="0" applyBorder="1" applyAlignment="1"/>
    <xf numFmtId="0" fontId="0" fillId="0" borderId="31" xfId="0" applyBorder="1" applyAlignment="1"/>
    <xf numFmtId="0" fontId="0" fillId="0" borderId="4" xfId="0" applyBorder="1" applyAlignment="1"/>
    <xf numFmtId="0" fontId="0" fillId="0" borderId="24" xfId="0" applyBorder="1" applyAlignment="1"/>
    <xf numFmtId="0" fontId="7" fillId="0" borderId="30" xfId="0" applyFont="1" applyBorder="1" applyAlignment="1">
      <alignment horizontal="right" vertical="center" wrapText="1" indent="1"/>
    </xf>
    <xf numFmtId="0" fontId="11" fillId="0" borderId="35" xfId="0" applyFont="1" applyBorder="1" applyAlignment="1">
      <alignment horizontal="center" vertical="top"/>
    </xf>
    <xf numFmtId="0" fontId="7" fillId="0" borderId="30" xfId="0" applyFont="1" applyBorder="1" applyAlignment="1">
      <alignment horizontal="right" vertical="center" indent="1"/>
    </xf>
    <xf numFmtId="0" fontId="11" fillId="0" borderId="0" xfId="0" applyFont="1" applyBorder="1" applyAlignment="1">
      <alignment horizontal="center" vertical="top"/>
    </xf>
    <xf numFmtId="4" fontId="16" fillId="8" borderId="26" xfId="0" applyNumberFormat="1" applyFont="1" applyFill="1" applyBorder="1" applyAlignment="1">
      <alignment horizontal="left"/>
    </xf>
    <xf numFmtId="4" fontId="30" fillId="8" borderId="26" xfId="0" applyNumberFormat="1" applyFont="1" applyFill="1" applyBorder="1" applyAlignment="1">
      <alignment horizontal="left"/>
    </xf>
    <xf numFmtId="0" fontId="11" fillId="0" borderId="30" xfId="0" applyFont="1" applyBorder="1" applyAlignment="1">
      <alignment horizontal="center" vertical="top"/>
    </xf>
    <xf numFmtId="0" fontId="0" fillId="5" borderId="1" xfId="0" applyFill="1" applyBorder="1" applyAlignment="1">
      <alignment vertical="center"/>
    </xf>
    <xf numFmtId="0" fontId="7" fillId="0" borderId="1" xfId="0" applyFont="1" applyFill="1" applyBorder="1" applyAlignment="1">
      <alignment horizontal="right" vertical="center" wrapText="1" indent="1"/>
    </xf>
    <xf numFmtId="0" fontId="0" fillId="5" borderId="1" xfId="0" applyFill="1" applyBorder="1"/>
    <xf numFmtId="0" fontId="0" fillId="2" borderId="40" xfId="0" applyFill="1" applyBorder="1"/>
    <xf numFmtId="0" fontId="2" fillId="0" borderId="22" xfId="0" applyFont="1" applyFill="1" applyBorder="1" applyAlignment="1">
      <alignment horizontal="left" vertical="center" indent="1"/>
    </xf>
    <xf numFmtId="0" fontId="11" fillId="0" borderId="3" xfId="0" applyFont="1" applyBorder="1" applyAlignment="1">
      <alignment vertical="top" wrapText="1"/>
    </xf>
    <xf numFmtId="0" fontId="7" fillId="2" borderId="54" xfId="0" applyFont="1" applyFill="1" applyBorder="1" applyAlignment="1">
      <alignment horizontal="center"/>
    </xf>
    <xf numFmtId="0" fontId="0" fillId="2" borderId="7" xfId="0" applyFill="1" applyBorder="1" applyAlignment="1">
      <alignment horizontal="center"/>
    </xf>
    <xf numFmtId="0" fontId="7" fillId="2" borderId="40" xfId="0" applyFont="1" applyFill="1" applyBorder="1" applyAlignment="1">
      <alignment horizontal="center"/>
    </xf>
    <xf numFmtId="0" fontId="0" fillId="2" borderId="1" xfId="0" applyFill="1" applyBorder="1" applyAlignment="1">
      <alignment horizontal="center"/>
    </xf>
    <xf numFmtId="0" fontId="7" fillId="2" borderId="41" xfId="0" applyFont="1" applyFill="1" applyBorder="1" applyAlignment="1">
      <alignment horizontal="center"/>
    </xf>
    <xf numFmtId="0" fontId="0" fillId="2" borderId="5" xfId="0" applyFill="1" applyBorder="1" applyAlignment="1">
      <alignment horizontal="center"/>
    </xf>
    <xf numFmtId="0" fontId="32" fillId="0" borderId="0" xfId="0" applyFont="1"/>
    <xf numFmtId="0" fontId="33" fillId="0" borderId="0" xfId="0" applyFont="1"/>
    <xf numFmtId="0" fontId="0" fillId="2" borderId="4" xfId="0" applyFill="1" applyBorder="1" applyAlignment="1">
      <alignment horizontal="right" indent="1"/>
    </xf>
    <xf numFmtId="0" fontId="0" fillId="2" borderId="10" xfId="0" applyFill="1" applyBorder="1" applyAlignment="1">
      <alignment horizontal="right" indent="1"/>
    </xf>
    <xf numFmtId="0" fontId="0" fillId="2" borderId="2" xfId="0" applyFill="1" applyBorder="1" applyAlignment="1">
      <alignment horizontal="right" indent="1"/>
    </xf>
    <xf numFmtId="0" fontId="0" fillId="3" borderId="14" xfId="0" applyFill="1" applyBorder="1" applyAlignment="1">
      <alignment horizontal="right" indent="1"/>
    </xf>
    <xf numFmtId="9" fontId="0" fillId="3" borderId="14" xfId="0" applyNumberFormat="1" applyFill="1" applyBorder="1" applyAlignment="1">
      <alignment horizontal="center"/>
    </xf>
    <xf numFmtId="0" fontId="0" fillId="3" borderId="69" xfId="0" quotePrefix="1" applyNumberFormat="1" applyFill="1" applyBorder="1" applyAlignment="1">
      <alignment horizontal="right" indent="1"/>
    </xf>
    <xf numFmtId="9" fontId="0" fillId="3" borderId="68" xfId="1" quotePrefix="1" applyFont="1" applyFill="1" applyBorder="1" applyAlignment="1">
      <alignment horizontal="center"/>
    </xf>
    <xf numFmtId="0" fontId="0" fillId="2" borderId="44" xfId="0" applyFont="1" applyFill="1" applyBorder="1" applyAlignment="1" applyProtection="1">
      <alignment horizontal="left" indent="1"/>
      <protection locked="0"/>
    </xf>
    <xf numFmtId="0" fontId="0" fillId="2" borderId="23" xfId="0" applyFont="1" applyFill="1" applyBorder="1" applyAlignment="1" applyProtection="1">
      <alignment horizontal="left" indent="1"/>
      <protection locked="0"/>
    </xf>
    <xf numFmtId="0" fontId="8" fillId="0" borderId="8" xfId="0" applyFont="1" applyBorder="1" applyAlignment="1">
      <alignment vertical="center"/>
    </xf>
    <xf numFmtId="0" fontId="8" fillId="0" borderId="33" xfId="0" applyFont="1" applyBorder="1" applyAlignment="1">
      <alignment vertical="center"/>
    </xf>
    <xf numFmtId="0" fontId="0" fillId="0" borderId="0" xfId="0" applyAlignment="1">
      <alignment horizontal="right"/>
    </xf>
    <xf numFmtId="0" fontId="11"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32" fillId="0" borderId="1" xfId="0" applyFont="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4" fillId="0" borderId="0" xfId="0" applyFont="1"/>
    <xf numFmtId="0" fontId="15" fillId="14" borderId="8" xfId="0" applyFont="1" applyFill="1" applyBorder="1" applyAlignment="1">
      <alignment vertical="center"/>
    </xf>
    <xf numFmtId="0" fontId="0" fillId="14" borderId="29" xfId="0" applyFill="1" applyBorder="1"/>
    <xf numFmtId="0" fontId="0" fillId="14" borderId="9" xfId="0" applyFill="1" applyBorder="1"/>
    <xf numFmtId="9" fontId="1" fillId="2" borderId="14" xfId="0" applyNumberFormat="1" applyFont="1" applyFill="1" applyBorder="1" applyAlignment="1" applyProtection="1">
      <alignment horizontal="center" vertical="center"/>
    </xf>
    <xf numFmtId="0" fontId="5" fillId="0" borderId="0" xfId="0" applyFont="1" applyBorder="1" applyAlignment="1">
      <alignment vertical="center" textRotation="90"/>
    </xf>
    <xf numFmtId="1" fontId="1" fillId="0" borderId="28" xfId="0" applyNumberFormat="1" applyFont="1" applyBorder="1" applyAlignment="1">
      <alignment horizontal="center" vertical="center"/>
    </xf>
    <xf numFmtId="1" fontId="1" fillId="0" borderId="9" xfId="0" applyNumberFormat="1" applyFont="1" applyBorder="1" applyAlignment="1">
      <alignment horizontal="center" vertical="center"/>
    </xf>
    <xf numFmtId="1" fontId="1" fillId="2" borderId="14" xfId="0" applyNumberFormat="1" applyFont="1" applyFill="1" applyBorder="1" applyAlignment="1" applyProtection="1">
      <alignment horizontal="center" vertical="center"/>
    </xf>
    <xf numFmtId="3" fontId="1" fillId="0" borderId="15" xfId="0" applyNumberFormat="1" applyFont="1" applyFill="1" applyBorder="1" applyAlignment="1" applyProtection="1">
      <alignment horizontal="center" vertical="center"/>
    </xf>
    <xf numFmtId="0" fontId="18" fillId="0" borderId="70" xfId="0" applyFont="1" applyFill="1" applyBorder="1" applyAlignment="1">
      <alignment horizontal="center" vertical="center" wrapText="1"/>
    </xf>
    <xf numFmtId="3" fontId="17" fillId="0" borderId="20" xfId="0" applyNumberFormat="1" applyFont="1" applyFill="1" applyBorder="1" applyAlignment="1">
      <alignment horizontal="center"/>
    </xf>
    <xf numFmtId="1" fontId="17" fillId="0" borderId="20" xfId="0" applyNumberFormat="1" applyFont="1" applyFill="1" applyBorder="1" applyAlignment="1">
      <alignment horizontal="center"/>
    </xf>
    <xf numFmtId="3" fontId="1" fillId="0" borderId="13" xfId="0" applyNumberFormat="1" applyFont="1" applyFill="1" applyBorder="1" applyAlignment="1">
      <alignment horizontal="center" vertical="center"/>
    </xf>
    <xf numFmtId="0" fontId="17" fillId="0" borderId="59" xfId="0" applyFont="1" applyBorder="1" applyAlignment="1">
      <alignment horizontal="center" vertical="center" wrapText="1"/>
    </xf>
    <xf numFmtId="3" fontId="1" fillId="0" borderId="14" xfId="0" applyNumberFormat="1" applyFont="1" applyFill="1" applyBorder="1" applyAlignment="1" applyProtection="1">
      <alignment horizontal="center" vertical="center"/>
    </xf>
    <xf numFmtId="0" fontId="0" fillId="2" borderId="44" xfId="0" applyFill="1" applyBorder="1" applyAlignment="1" applyProtection="1">
      <alignment horizontal="left" indent="1"/>
      <protection locked="0"/>
    </xf>
    <xf numFmtId="0" fontId="38" fillId="0" borderId="0" xfId="0" applyFont="1" applyAlignment="1">
      <alignment horizontal="left" indent="1"/>
    </xf>
    <xf numFmtId="0" fontId="0" fillId="2" borderId="23" xfId="0" applyFill="1" applyBorder="1" applyAlignment="1" applyProtection="1">
      <alignment horizontal="left" indent="1"/>
      <protection locked="0"/>
    </xf>
    <xf numFmtId="0" fontId="7" fillId="0" borderId="26" xfId="0" applyFont="1" applyBorder="1" applyAlignment="1">
      <alignment horizontal="left" vertical="center"/>
    </xf>
    <xf numFmtId="0" fontId="7" fillId="0" borderId="27" xfId="0" applyFont="1" applyBorder="1" applyAlignment="1">
      <alignment horizontal="left" vertical="center"/>
    </xf>
    <xf numFmtId="3" fontId="1" fillId="0" borderId="28" xfId="0" applyNumberFormat="1" applyFont="1" applyBorder="1" applyAlignment="1" applyProtection="1">
      <alignment horizontal="center" vertical="center"/>
    </xf>
    <xf numFmtId="0" fontId="38" fillId="0" borderId="0" xfId="0" applyFont="1" applyAlignment="1">
      <alignment horizontal="left" indent="2"/>
    </xf>
    <xf numFmtId="0" fontId="39" fillId="3" borderId="14"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horizontal="left" vertical="top"/>
    </xf>
    <xf numFmtId="0" fontId="0" fillId="0" borderId="0" xfId="0" applyFill="1" applyAlignment="1">
      <alignment horizontal="center" vertical="top"/>
    </xf>
    <xf numFmtId="0" fontId="0" fillId="0" borderId="0" xfId="0" applyFill="1" applyAlignment="1">
      <alignment horizontal="left" vertical="top"/>
    </xf>
    <xf numFmtId="0" fontId="8" fillId="0" borderId="0" xfId="0" applyFont="1" applyBorder="1" applyAlignment="1">
      <alignment vertical="center"/>
    </xf>
    <xf numFmtId="9" fontId="0" fillId="0" borderId="29" xfId="0" applyNumberFormat="1" applyFill="1" applyBorder="1" applyAlignment="1">
      <alignment horizontal="center" vertical="center"/>
    </xf>
    <xf numFmtId="3" fontId="0" fillId="0" borderId="29" xfId="0" applyNumberFormat="1" applyFill="1" applyBorder="1" applyAlignment="1">
      <alignment horizontal="center" vertical="center"/>
    </xf>
    <xf numFmtId="0" fontId="40" fillId="0" borderId="0" xfId="0" applyFont="1" applyAlignment="1">
      <alignment horizontal="center"/>
    </xf>
    <xf numFmtId="17" fontId="40" fillId="0" borderId="0" xfId="0" applyNumberFormat="1" applyFont="1" applyAlignment="1"/>
    <xf numFmtId="0" fontId="0" fillId="2" borderId="14" xfId="0" applyFill="1" applyBorder="1" applyAlignment="1">
      <alignment horizontal="left" vertical="center" wrapText="1" indent="1"/>
    </xf>
    <xf numFmtId="0" fontId="0" fillId="2" borderId="68" xfId="0" applyFill="1" applyBorder="1" applyAlignment="1">
      <alignment horizontal="left" vertical="center" wrapText="1" indent="1"/>
    </xf>
    <xf numFmtId="0" fontId="0" fillId="2" borderId="71" xfId="0" applyFill="1" applyBorder="1" applyAlignment="1">
      <alignment horizontal="left" vertical="center" wrapText="1" indent="1"/>
    </xf>
    <xf numFmtId="9" fontId="4" fillId="6" borderId="24" xfId="1" applyFont="1" applyFill="1" applyBorder="1" applyAlignment="1">
      <alignment horizontal="center" vertical="center"/>
    </xf>
    <xf numFmtId="9" fontId="4" fillId="6" borderId="23" xfId="1" applyFont="1" applyFill="1" applyBorder="1" applyAlignment="1">
      <alignment horizontal="center" vertical="center"/>
    </xf>
    <xf numFmtId="9" fontId="4" fillId="6" borderId="25" xfId="1" applyFont="1" applyFill="1" applyBorder="1" applyAlignment="1">
      <alignment horizontal="center" vertical="center"/>
    </xf>
    <xf numFmtId="9" fontId="4" fillId="6" borderId="22" xfId="1" applyFont="1" applyFill="1" applyBorder="1" applyAlignment="1">
      <alignment horizontal="center" vertical="center"/>
    </xf>
    <xf numFmtId="0" fontId="0" fillId="6" borderId="0" xfId="0" applyFill="1" applyBorder="1" applyAlignment="1">
      <alignment horizontal="left" indent="1"/>
    </xf>
    <xf numFmtId="0" fontId="0" fillId="2" borderId="32" xfId="0" applyFill="1" applyBorder="1"/>
    <xf numFmtId="0" fontId="0" fillId="2" borderId="24" xfId="0" applyFill="1" applyBorder="1"/>
    <xf numFmtId="0" fontId="43" fillId="2" borderId="4" xfId="0" applyFont="1" applyFill="1" applyBorder="1" applyAlignment="1">
      <alignment horizontal="left" vertical="center" indent="1"/>
    </xf>
    <xf numFmtId="0" fontId="1" fillId="2" borderId="33" xfId="0" applyFont="1" applyFill="1" applyBorder="1" applyAlignment="1">
      <alignment horizontal="center" vertical="center"/>
    </xf>
    <xf numFmtId="0" fontId="1" fillId="2" borderId="13" xfId="0" applyFont="1" applyFill="1" applyBorder="1" applyAlignment="1">
      <alignment horizontal="center" vertical="center"/>
    </xf>
    <xf numFmtId="0" fontId="41" fillId="6" borderId="34" xfId="0" applyFont="1" applyFill="1" applyBorder="1" applyAlignment="1">
      <alignment horizontal="left" indent="3"/>
    </xf>
    <xf numFmtId="0" fontId="0" fillId="6" borderId="36" xfId="0" applyFill="1" applyBorder="1" applyAlignment="1">
      <alignment horizontal="left" indent="1"/>
    </xf>
    <xf numFmtId="0" fontId="41" fillId="6" borderId="16" xfId="0" applyFont="1" applyFill="1" applyBorder="1" applyAlignment="1">
      <alignment horizontal="left" indent="3"/>
    </xf>
    <xf numFmtId="0" fontId="0" fillId="6" borderId="17" xfId="0" applyFill="1" applyBorder="1" applyAlignment="1">
      <alignment horizontal="left" indent="1"/>
    </xf>
    <xf numFmtId="0" fontId="0" fillId="6" borderId="18" xfId="0" applyFill="1" applyBorder="1" applyAlignment="1">
      <alignment horizontal="left" indent="1"/>
    </xf>
    <xf numFmtId="0" fontId="7" fillId="0" borderId="5" xfId="0" applyFont="1" applyBorder="1"/>
    <xf numFmtId="0" fontId="1" fillId="0" borderId="43" xfId="0" applyFont="1" applyFill="1" applyBorder="1" applyAlignment="1">
      <alignment horizontal="right" vertical="center"/>
    </xf>
    <xf numFmtId="9" fontId="1" fillId="0" borderId="44" xfId="0" applyNumberFormat="1" applyFont="1" applyFill="1" applyBorder="1" applyAlignment="1">
      <alignment horizontal="center" vertical="center"/>
    </xf>
    <xf numFmtId="0" fontId="1" fillId="0" borderId="21" xfId="0" applyFont="1" applyFill="1" applyBorder="1" applyAlignment="1">
      <alignment horizontal="right" vertical="center"/>
    </xf>
    <xf numFmtId="9" fontId="1" fillId="0" borderId="22" xfId="0" applyNumberFormat="1" applyFont="1" applyFill="1" applyBorder="1" applyAlignment="1">
      <alignment horizontal="center" vertical="center"/>
    </xf>
    <xf numFmtId="0" fontId="11" fillId="0" borderId="7" xfId="0" applyFont="1" applyBorder="1" applyAlignment="1">
      <alignment horizontal="right" vertical="center" indent="1"/>
    </xf>
    <xf numFmtId="0" fontId="0" fillId="2" borderId="52" xfId="0" applyFill="1" applyBorder="1" applyAlignment="1">
      <alignment horizontal="center" vertical="center"/>
    </xf>
    <xf numFmtId="0" fontId="0" fillId="2" borderId="21" xfId="0" applyFill="1" applyBorder="1" applyAlignment="1">
      <alignment horizontal="right" vertical="center" indent="1"/>
    </xf>
    <xf numFmtId="0" fontId="7" fillId="0" borderId="27" xfId="0" applyFont="1" applyBorder="1" applyAlignment="1">
      <alignment horizontal="center" vertical="top"/>
    </xf>
    <xf numFmtId="0" fontId="0" fillId="0" borderId="17" xfId="0" applyBorder="1"/>
    <xf numFmtId="0" fontId="0" fillId="0" borderId="64" xfId="0" applyBorder="1"/>
    <xf numFmtId="0" fontId="46" fillId="0" borderId="3" xfId="0" applyFont="1" applyBorder="1" applyAlignment="1">
      <alignment horizontal="left" vertical="top" wrapText="1" indent="1"/>
    </xf>
    <xf numFmtId="0" fontId="46" fillId="0" borderId="0" xfId="0" applyFont="1" applyBorder="1" applyAlignment="1">
      <alignment horizontal="left" vertical="top" wrapText="1" indent="1"/>
    </xf>
    <xf numFmtId="0" fontId="36" fillId="0" borderId="0" xfId="0" applyFont="1" applyBorder="1" applyAlignment="1">
      <alignment horizontal="left" vertical="center" wrapText="1"/>
    </xf>
    <xf numFmtId="0" fontId="5" fillId="0" borderId="0" xfId="0" applyFont="1" applyBorder="1" applyAlignment="1">
      <alignment horizontal="center" vertical="center"/>
    </xf>
    <xf numFmtId="0" fontId="37" fillId="0" borderId="0" xfId="0" applyFont="1" applyBorder="1" applyAlignment="1">
      <alignment horizontal="left" vertical="center" wrapText="1"/>
    </xf>
    <xf numFmtId="0" fontId="1" fillId="0" borderId="42" xfId="0" applyFont="1" applyBorder="1" applyAlignment="1">
      <alignment horizontal="center" vertical="center"/>
    </xf>
    <xf numFmtId="0" fontId="1" fillId="0" borderId="44" xfId="0" applyFont="1" applyBorder="1" applyAlignment="1">
      <alignment horizontal="center" vertical="center"/>
    </xf>
    <xf numFmtId="9" fontId="1" fillId="0" borderId="41" xfId="1" applyFont="1" applyFill="1" applyBorder="1" applyAlignment="1">
      <alignment horizontal="center" vertical="center"/>
    </xf>
    <xf numFmtId="9" fontId="1" fillId="0" borderId="22" xfId="1" applyFont="1" applyFill="1" applyBorder="1" applyAlignment="1">
      <alignment horizontal="center" vertical="center"/>
    </xf>
    <xf numFmtId="0" fontId="0" fillId="3" borderId="37" xfId="0" applyFill="1" applyBorder="1" applyAlignment="1">
      <alignment horizontal="left"/>
    </xf>
    <xf numFmtId="0" fontId="0" fillId="0" borderId="51" xfId="0" applyBorder="1" applyAlignment="1">
      <alignment horizontal="center"/>
    </xf>
    <xf numFmtId="164" fontId="0" fillId="2" borderId="38" xfId="0" applyNumberFormat="1" applyFill="1" applyBorder="1" applyAlignment="1" applyProtection="1">
      <alignment horizontal="center"/>
      <protection locked="0" hidden="1"/>
    </xf>
    <xf numFmtId="3" fontId="0" fillId="0" borderId="39" xfId="0" applyNumberFormat="1" applyBorder="1" applyAlignment="1" applyProtection="1">
      <alignment horizontal="center"/>
    </xf>
    <xf numFmtId="0" fontId="1" fillId="3" borderId="45"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5" fillId="0" borderId="0" xfId="0" applyFont="1" applyBorder="1" applyAlignment="1">
      <alignment horizontal="center" vertical="center"/>
    </xf>
    <xf numFmtId="0" fontId="37" fillId="0" borderId="0" xfId="0" applyFont="1" applyBorder="1" applyAlignment="1">
      <alignment horizontal="left" vertical="center" wrapText="1"/>
    </xf>
    <xf numFmtId="9" fontId="1" fillId="0" borderId="11"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0" fillId="0" borderId="0" xfId="0" applyAlignment="1">
      <alignment horizontal="left" vertical="center" wrapText="1" inden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11" fillId="0" borderId="0" xfId="0" applyFont="1" applyBorder="1" applyAlignment="1">
      <alignment vertical="top" wrapText="1"/>
    </xf>
    <xf numFmtId="0" fontId="37" fillId="0" borderId="0" xfId="0" applyFont="1" applyBorder="1" applyAlignment="1">
      <alignment vertical="center" wrapText="1"/>
    </xf>
    <xf numFmtId="0" fontId="36" fillId="0" borderId="0" xfId="0" applyFont="1" applyBorder="1" applyAlignment="1">
      <alignment vertical="center" wrapText="1"/>
    </xf>
    <xf numFmtId="0" fontId="11" fillId="0" borderId="0" xfId="0" applyFont="1" applyBorder="1" applyAlignment="1">
      <alignment vertical="center" wrapText="1"/>
    </xf>
    <xf numFmtId="0" fontId="19" fillId="0" borderId="2" xfId="0" applyFont="1" applyFill="1" applyBorder="1" applyAlignment="1">
      <alignment horizontal="right" indent="1"/>
    </xf>
    <xf numFmtId="0" fontId="21" fillId="0" borderId="30" xfId="2" applyFont="1" applyFill="1" applyBorder="1" applyAlignment="1" applyProtection="1"/>
    <xf numFmtId="0" fontId="7" fillId="0" borderId="63" xfId="0" applyFont="1" applyFill="1" applyBorder="1" applyAlignment="1"/>
    <xf numFmtId="0" fontId="0" fillId="0" borderId="0" xfId="0" applyFill="1"/>
    <xf numFmtId="0" fontId="0" fillId="0" borderId="3" xfId="0" applyBorder="1" applyAlignment="1">
      <alignment horizontal="right" vertical="top"/>
    </xf>
    <xf numFmtId="0" fontId="0" fillId="0" borderId="0" xfId="0" applyBorder="1" applyAlignment="1">
      <alignment vertical="top"/>
    </xf>
    <xf numFmtId="0" fontId="0" fillId="0" borderId="31" xfId="0" applyBorder="1" applyAlignment="1">
      <alignment vertical="top"/>
    </xf>
    <xf numFmtId="0" fontId="19" fillId="0" borderId="3" xfId="0" applyFont="1" applyBorder="1" applyAlignment="1">
      <alignment horizontal="right" vertical="top" indent="1"/>
    </xf>
    <xf numFmtId="0" fontId="7" fillId="0" borderId="0" xfId="0" applyFont="1" applyBorder="1" applyAlignment="1">
      <alignment horizontal="right" vertical="top" indent="1"/>
    </xf>
    <xf numFmtId="0" fontId="7" fillId="0" borderId="31" xfId="0" applyFont="1" applyBorder="1" applyAlignment="1">
      <alignment horizontal="right" vertical="top" indent="1"/>
    </xf>
    <xf numFmtId="0" fontId="41" fillId="6" borderId="16" xfId="0" applyFont="1" applyFill="1" applyBorder="1" applyAlignment="1">
      <alignment horizontal="left" vertical="center" wrapText="1" indent="1"/>
    </xf>
    <xf numFmtId="0" fontId="41" fillId="6" borderId="17" xfId="0" applyFont="1" applyFill="1" applyBorder="1" applyAlignment="1">
      <alignment horizontal="left" vertical="center" wrapText="1" indent="1"/>
    </xf>
    <xf numFmtId="0" fontId="41" fillId="6" borderId="18" xfId="0" applyFont="1" applyFill="1" applyBorder="1" applyAlignment="1">
      <alignment horizontal="left" vertical="center" wrapText="1" indent="1"/>
    </xf>
    <xf numFmtId="0" fontId="41" fillId="6" borderId="34" xfId="0" applyFont="1" applyFill="1" applyBorder="1" applyAlignment="1">
      <alignment horizontal="left" indent="3"/>
    </xf>
    <xf numFmtId="0" fontId="41" fillId="6" borderId="0" xfId="0" applyFont="1" applyFill="1" applyBorder="1" applyAlignment="1">
      <alignment horizontal="left" indent="3"/>
    </xf>
    <xf numFmtId="0" fontId="41" fillId="6" borderId="36" xfId="0" applyFont="1" applyFill="1" applyBorder="1" applyAlignment="1">
      <alignment horizontal="left" indent="3"/>
    </xf>
    <xf numFmtId="0" fontId="40" fillId="0" borderId="0" xfId="0" applyFont="1" applyAlignment="1">
      <alignment horizontal="center"/>
    </xf>
    <xf numFmtId="0" fontId="47" fillId="0" borderId="0" xfId="0" applyFont="1" applyAlignment="1">
      <alignment horizontal="center"/>
    </xf>
    <xf numFmtId="17" fontId="40" fillId="0" borderId="0" xfId="0" quotePrefix="1" applyNumberFormat="1" applyFont="1" applyAlignment="1">
      <alignment horizontal="center"/>
    </xf>
    <xf numFmtId="17" fontId="40" fillId="0" borderId="0" xfId="0" applyNumberFormat="1" applyFont="1" applyAlignment="1">
      <alignment horizontal="center"/>
    </xf>
    <xf numFmtId="0" fontId="4" fillId="2" borderId="2" xfId="0" applyFont="1" applyFill="1" applyBorder="1" applyAlignment="1">
      <alignment horizontal="left" vertical="center" wrapText="1" indent="1"/>
    </xf>
    <xf numFmtId="0" fontId="4" fillId="2" borderId="30" xfId="0" applyFont="1" applyFill="1" applyBorder="1" applyAlignment="1">
      <alignment horizontal="left" vertical="center" wrapText="1" indent="1"/>
    </xf>
    <xf numFmtId="0" fontId="4" fillId="2" borderId="63" xfId="0" applyFont="1" applyFill="1" applyBorder="1" applyAlignment="1">
      <alignment horizontal="left" vertical="center" wrapText="1" indent="1"/>
    </xf>
    <xf numFmtId="0" fontId="41" fillId="6" borderId="8" xfId="0" applyFont="1" applyFill="1" applyBorder="1" applyAlignment="1">
      <alignment horizontal="left" vertical="center" wrapText="1" indent="1"/>
    </xf>
    <xf numFmtId="0" fontId="41" fillId="6" borderId="29" xfId="0" applyFont="1" applyFill="1" applyBorder="1" applyAlignment="1">
      <alignment horizontal="left" vertical="center" wrapText="1" indent="1"/>
    </xf>
    <xf numFmtId="0" fontId="41" fillId="6" borderId="9" xfId="0" applyFont="1" applyFill="1" applyBorder="1" applyAlignment="1">
      <alignment horizontal="left" vertical="center" wrapText="1" indent="1"/>
    </xf>
    <xf numFmtId="0" fontId="41" fillId="6" borderId="26" xfId="0" applyFont="1" applyFill="1" applyBorder="1" applyAlignment="1">
      <alignment horizontal="left" vertical="center" wrapText="1" indent="1"/>
    </xf>
    <xf numFmtId="0" fontId="41" fillId="6" borderId="27" xfId="0" applyFont="1" applyFill="1" applyBorder="1" applyAlignment="1">
      <alignment horizontal="left" vertical="center" wrapText="1" indent="1"/>
    </xf>
    <xf numFmtId="0" fontId="41" fillId="6" borderId="28" xfId="0" applyFont="1" applyFill="1" applyBorder="1" applyAlignment="1">
      <alignment horizontal="left" vertical="center" wrapText="1" indent="1"/>
    </xf>
    <xf numFmtId="0" fontId="0" fillId="0" borderId="27" xfId="0" applyFill="1" applyBorder="1" applyAlignment="1">
      <alignment horizontal="right" wrapText="1"/>
    </xf>
    <xf numFmtId="0" fontId="4" fillId="2" borderId="8" xfId="0" applyFont="1" applyFill="1" applyBorder="1" applyAlignment="1">
      <alignment horizontal="left" vertical="center" wrapText="1" indent="1"/>
    </xf>
    <xf numFmtId="0" fontId="4" fillId="2" borderId="29"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2" fillId="6" borderId="34" xfId="0" applyFont="1" applyFill="1" applyBorder="1" applyAlignment="1">
      <alignment horizontal="left" vertical="top" wrapText="1" indent="1"/>
    </xf>
    <xf numFmtId="0" fontId="2" fillId="6" borderId="0" xfId="0" applyFont="1" applyFill="1" applyBorder="1" applyAlignment="1">
      <alignment horizontal="left" vertical="top" wrapText="1" indent="1"/>
    </xf>
    <xf numFmtId="0" fontId="2" fillId="6" borderId="36" xfId="0" applyFont="1" applyFill="1" applyBorder="1" applyAlignment="1">
      <alignment horizontal="left" vertical="top" wrapText="1" indent="1"/>
    </xf>
    <xf numFmtId="0" fontId="0" fillId="6" borderId="34" xfId="0" applyFont="1" applyFill="1" applyBorder="1" applyAlignment="1">
      <alignment horizontal="left" vertical="top" wrapText="1" indent="4"/>
    </xf>
    <xf numFmtId="0" fontId="0" fillId="6" borderId="0" xfId="0" applyFont="1" applyFill="1" applyBorder="1" applyAlignment="1">
      <alignment horizontal="left" vertical="top" wrapText="1" indent="4"/>
    </xf>
    <xf numFmtId="0" fontId="0" fillId="6" borderId="36" xfId="0" applyFont="1" applyFill="1" applyBorder="1" applyAlignment="1">
      <alignment horizontal="left" vertical="top" wrapText="1" indent="4"/>
    </xf>
    <xf numFmtId="0" fontId="0" fillId="6" borderId="16" xfId="0" applyFont="1" applyFill="1" applyBorder="1" applyAlignment="1">
      <alignment horizontal="left" vertical="top" wrapText="1" indent="4"/>
    </xf>
    <xf numFmtId="0" fontId="0" fillId="6" borderId="17" xfId="0" applyFont="1" applyFill="1" applyBorder="1" applyAlignment="1">
      <alignment horizontal="left" vertical="top" wrapText="1" indent="4"/>
    </xf>
    <xf numFmtId="0" fontId="0" fillId="6" borderId="18" xfId="0" applyFont="1" applyFill="1" applyBorder="1" applyAlignment="1">
      <alignment horizontal="left" vertical="top" wrapText="1" indent="4"/>
    </xf>
    <xf numFmtId="167" fontId="0" fillId="2" borderId="10" xfId="0" applyNumberFormat="1" applyFill="1" applyBorder="1" applyAlignment="1" applyProtection="1">
      <alignment horizontal="left"/>
      <protection locked="0"/>
    </xf>
    <xf numFmtId="167" fontId="0" fillId="2" borderId="19" xfId="0" applyNumberFormat="1" applyFill="1" applyBorder="1" applyAlignment="1" applyProtection="1">
      <alignment horizontal="left"/>
      <protection locked="0"/>
    </xf>
    <xf numFmtId="0" fontId="0" fillId="2" borderId="10"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1" fillId="5" borderId="26" xfId="0" applyFont="1" applyFill="1" applyBorder="1" applyAlignment="1">
      <alignment horizontal="center"/>
    </xf>
    <xf numFmtId="0" fontId="1" fillId="5" borderId="27" xfId="0" applyFont="1" applyFill="1" applyBorder="1" applyAlignment="1">
      <alignment horizontal="center"/>
    </xf>
    <xf numFmtId="0" fontId="1" fillId="5" borderId="28" xfId="0" applyFont="1" applyFill="1" applyBorder="1" applyAlignment="1">
      <alignment horizontal="center"/>
    </xf>
    <xf numFmtId="0" fontId="1" fillId="5" borderId="16" xfId="0" applyFont="1" applyFill="1" applyBorder="1" applyAlignment="1">
      <alignment horizontal="center"/>
    </xf>
    <xf numFmtId="0" fontId="1" fillId="5" borderId="17" xfId="0" applyFont="1" applyFill="1" applyBorder="1" applyAlignment="1">
      <alignment horizontal="center"/>
    </xf>
    <xf numFmtId="0" fontId="1" fillId="5" borderId="18" xfId="0" applyFont="1" applyFill="1" applyBorder="1" applyAlignment="1">
      <alignment horizontal="center"/>
    </xf>
    <xf numFmtId="0" fontId="12" fillId="0" borderId="0" xfId="0" applyFont="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166" fontId="0" fillId="2" borderId="10" xfId="0" applyNumberFormat="1" applyFill="1" applyBorder="1" applyAlignment="1" applyProtection="1">
      <alignment horizontal="left"/>
      <protection locked="0"/>
    </xf>
    <xf numFmtId="166" fontId="0" fillId="2" borderId="19" xfId="0" applyNumberFormat="1" applyFill="1" applyBorder="1" applyAlignment="1" applyProtection="1">
      <alignment horizontal="left"/>
      <protection locked="0"/>
    </xf>
    <xf numFmtId="0" fontId="11" fillId="0" borderId="34" xfId="0" applyFont="1" applyBorder="1" applyAlignment="1">
      <alignment horizontal="left" vertical="top" wrapText="1" indent="1"/>
    </xf>
    <xf numFmtId="0" fontId="11" fillId="0" borderId="0" xfId="0" applyFont="1" applyBorder="1" applyAlignment="1">
      <alignment horizontal="left" vertical="top" wrapText="1" indent="1"/>
    </xf>
    <xf numFmtId="4" fontId="7" fillId="0" borderId="26" xfId="0" applyNumberFormat="1" applyFont="1" applyBorder="1" applyAlignment="1">
      <alignment horizontal="left" vertical="center" wrapText="1"/>
    </xf>
    <xf numFmtId="4" fontId="7" fillId="0" borderId="27" xfId="0" applyNumberFormat="1" applyFont="1" applyBorder="1" applyAlignment="1">
      <alignment horizontal="left" vertical="center" wrapText="1"/>
    </xf>
    <xf numFmtId="4" fontId="7" fillId="0" borderId="28" xfId="0" applyNumberFormat="1" applyFont="1" applyBorder="1" applyAlignment="1">
      <alignment horizontal="left" vertical="center" wrapText="1"/>
    </xf>
    <xf numFmtId="4" fontId="1" fillId="3" borderId="45" xfId="0" applyNumberFormat="1" applyFont="1" applyFill="1" applyBorder="1" applyAlignment="1">
      <alignment horizontal="center" vertical="center" wrapText="1"/>
    </xf>
    <xf numFmtId="4" fontId="1" fillId="3" borderId="38" xfId="0" applyNumberFormat="1" applyFont="1" applyFill="1" applyBorder="1" applyAlignment="1">
      <alignment horizontal="center" vertical="center" wrapText="1"/>
    </xf>
    <xf numFmtId="4" fontId="1" fillId="3" borderId="46" xfId="0" applyNumberFormat="1" applyFont="1" applyFill="1" applyBorder="1" applyAlignment="1" applyProtection="1">
      <alignment horizontal="center" vertical="center" wrapText="1"/>
      <protection hidden="1"/>
    </xf>
    <xf numFmtId="4" fontId="1" fillId="3" borderId="39" xfId="0" applyNumberFormat="1" applyFont="1" applyFill="1" applyBorder="1" applyAlignment="1" applyProtection="1">
      <alignment horizontal="center" vertical="center" wrapText="1"/>
      <protection hidden="1"/>
    </xf>
    <xf numFmtId="0" fontId="12" fillId="0" borderId="0" xfId="0" applyFont="1" applyAlignment="1">
      <alignment horizontal="left"/>
    </xf>
    <xf numFmtId="0" fontId="1" fillId="3" borderId="55"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39"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29" xfId="0" applyFont="1" applyFill="1" applyBorder="1" applyAlignment="1">
      <alignment horizontal="center" vertical="center"/>
    </xf>
    <xf numFmtId="0" fontId="1" fillId="7" borderId="9" xfId="0" applyFont="1" applyFill="1" applyBorder="1" applyAlignment="1">
      <alignment horizontal="center" vertical="center"/>
    </xf>
    <xf numFmtId="0" fontId="1" fillId="3" borderId="26"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0" fillId="3" borderId="55" xfId="0" applyFill="1" applyBorder="1" applyAlignment="1">
      <alignment horizontal="center"/>
    </xf>
    <xf numFmtId="0" fontId="0" fillId="3" borderId="37" xfId="0" applyFill="1" applyBorder="1" applyAlignment="1">
      <alignment horizontal="center"/>
    </xf>
    <xf numFmtId="0" fontId="1" fillId="3" borderId="45" xfId="0" applyFont="1" applyFill="1" applyBorder="1" applyAlignment="1">
      <alignment horizontal="center" vertical="center" wrapText="1"/>
    </xf>
    <xf numFmtId="0" fontId="1" fillId="3" borderId="38" xfId="0" applyFont="1" applyFill="1" applyBorder="1" applyAlignment="1">
      <alignment horizontal="center" vertical="center" wrapText="1"/>
    </xf>
    <xf numFmtId="4" fontId="7" fillId="0" borderId="8" xfId="0" applyNumberFormat="1" applyFont="1" applyBorder="1" applyAlignment="1">
      <alignment horizontal="left" vertical="center" wrapText="1"/>
    </xf>
    <xf numFmtId="4" fontId="7" fillId="0" borderId="29" xfId="0" applyNumberFormat="1" applyFont="1" applyBorder="1" applyAlignment="1">
      <alignment horizontal="left" vertical="center" wrapText="1"/>
    </xf>
    <xf numFmtId="4" fontId="7" fillId="0" borderId="9" xfId="0" applyNumberFormat="1" applyFont="1" applyBorder="1" applyAlignment="1">
      <alignment horizontal="left" vertical="center" wrapText="1"/>
    </xf>
    <xf numFmtId="0" fontId="36" fillId="0" borderId="0" xfId="0" applyFont="1" applyBorder="1" applyAlignment="1">
      <alignment horizontal="left" vertical="center" wrapText="1"/>
    </xf>
    <xf numFmtId="0" fontId="5" fillId="0" borderId="0" xfId="0" applyFont="1" applyBorder="1" applyAlignment="1">
      <alignment horizontal="center" vertical="center"/>
    </xf>
    <xf numFmtId="0" fontId="1" fillId="0" borderId="57" xfId="0" applyFont="1" applyBorder="1" applyAlignment="1">
      <alignment horizontal="right" vertical="center"/>
    </xf>
    <xf numFmtId="0" fontId="1" fillId="0" borderId="58" xfId="0" applyFont="1" applyBorder="1" applyAlignment="1">
      <alignment horizontal="right" vertical="center"/>
    </xf>
    <xf numFmtId="0" fontId="1" fillId="0" borderId="59" xfId="0" applyFont="1" applyBorder="1" applyAlignment="1">
      <alignment horizontal="right" vertical="center"/>
    </xf>
    <xf numFmtId="0" fontId="1" fillId="0" borderId="16" xfId="0" applyFont="1" applyBorder="1" applyAlignment="1">
      <alignment horizontal="right" vertical="center"/>
    </xf>
    <xf numFmtId="0" fontId="1" fillId="0" borderId="17" xfId="0" applyFont="1" applyBorder="1" applyAlignment="1">
      <alignment horizontal="right" vertical="center"/>
    </xf>
    <xf numFmtId="0" fontId="1" fillId="0" borderId="51" xfId="0" applyFont="1" applyBorder="1" applyAlignment="1">
      <alignment horizontal="right" vertical="center"/>
    </xf>
    <xf numFmtId="0" fontId="7" fillId="0" borderId="8" xfId="0" applyFont="1" applyBorder="1" applyAlignment="1">
      <alignment horizontal="left" vertical="center"/>
    </xf>
    <xf numFmtId="0" fontId="7" fillId="0" borderId="29" xfId="0" applyFont="1" applyBorder="1" applyAlignment="1">
      <alignment horizontal="left" vertical="center"/>
    </xf>
    <xf numFmtId="0" fontId="7" fillId="0" borderId="9" xfId="0" applyFont="1" applyBorder="1" applyAlignment="1">
      <alignment horizontal="left" vertical="center"/>
    </xf>
    <xf numFmtId="0" fontId="0" fillId="8" borderId="34" xfId="0" applyFill="1" applyBorder="1" applyAlignment="1">
      <alignment horizontal="left" wrapText="1" indent="1"/>
    </xf>
    <xf numFmtId="0" fontId="0" fillId="8" borderId="0" xfId="0" applyFont="1" applyFill="1" applyBorder="1" applyAlignment="1">
      <alignment horizontal="left" wrapText="1" indent="1"/>
    </xf>
    <xf numFmtId="0" fontId="0" fillId="8" borderId="36" xfId="0" applyFont="1" applyFill="1" applyBorder="1" applyAlignment="1">
      <alignment horizontal="left" wrapText="1" indent="1"/>
    </xf>
    <xf numFmtId="0" fontId="0" fillId="8" borderId="34" xfId="0" applyFont="1" applyFill="1" applyBorder="1" applyAlignment="1">
      <alignment horizontal="left" wrapText="1" indent="1"/>
    </xf>
    <xf numFmtId="0" fontId="0" fillId="8" borderId="16" xfId="0" applyFill="1" applyBorder="1" applyAlignment="1">
      <alignment horizontal="left" wrapText="1" indent="1"/>
    </xf>
    <xf numFmtId="0" fontId="0" fillId="8" borderId="17" xfId="0" applyFont="1" applyFill="1" applyBorder="1" applyAlignment="1">
      <alignment horizontal="left" wrapText="1" indent="1"/>
    </xf>
    <xf numFmtId="0" fontId="0" fillId="8" borderId="18" xfId="0" applyFont="1" applyFill="1" applyBorder="1" applyAlignment="1">
      <alignment horizontal="left" wrapText="1" indent="1"/>
    </xf>
    <xf numFmtId="4" fontId="7" fillId="0" borderId="8" xfId="0" applyNumberFormat="1" applyFont="1" applyBorder="1" applyAlignment="1">
      <alignment horizontal="left" vertical="center"/>
    </xf>
    <xf numFmtId="4" fontId="7" fillId="0" borderId="29" xfId="0" applyNumberFormat="1" applyFont="1" applyBorder="1" applyAlignment="1">
      <alignment horizontal="left" vertical="center"/>
    </xf>
    <xf numFmtId="4" fontId="7" fillId="0" borderId="9" xfId="0" applyNumberFormat="1" applyFont="1" applyBorder="1" applyAlignment="1">
      <alignment horizontal="left" vertical="center"/>
    </xf>
    <xf numFmtId="0" fontId="7" fillId="0" borderId="8" xfId="0" applyFont="1" applyBorder="1" applyAlignment="1">
      <alignment horizontal="left" vertical="center" wrapText="1"/>
    </xf>
    <xf numFmtId="0" fontId="7" fillId="0" borderId="29" xfId="0" applyFont="1" applyBorder="1" applyAlignment="1">
      <alignment horizontal="left" vertical="center" wrapText="1"/>
    </xf>
    <xf numFmtId="0" fontId="7" fillId="0" borderId="9" xfId="0" applyFont="1" applyBorder="1" applyAlignment="1">
      <alignment horizontal="left" vertical="center" wrapText="1"/>
    </xf>
    <xf numFmtId="0" fontId="8" fillId="14" borderId="8" xfId="0" applyFont="1" applyFill="1" applyBorder="1" applyAlignment="1">
      <alignment horizontal="left" vertical="center"/>
    </xf>
    <xf numFmtId="0" fontId="8" fillId="14" borderId="29" xfId="0" applyFont="1" applyFill="1" applyBorder="1" applyAlignment="1">
      <alignment horizontal="left" vertical="center"/>
    </xf>
    <xf numFmtId="0" fontId="8" fillId="14" borderId="9" xfId="0" applyFont="1" applyFill="1" applyBorder="1" applyAlignment="1">
      <alignment horizontal="left" vertical="center"/>
    </xf>
    <xf numFmtId="0" fontId="0" fillId="14" borderId="8" xfId="0" applyFill="1" applyBorder="1" applyAlignment="1">
      <alignment horizontal="center"/>
    </xf>
    <xf numFmtId="0" fontId="0" fillId="14" borderId="9" xfId="0" applyFill="1" applyBorder="1" applyAlignment="1">
      <alignment horizontal="center"/>
    </xf>
    <xf numFmtId="0" fontId="8" fillId="7" borderId="29" xfId="0" applyFont="1" applyFill="1" applyBorder="1" applyAlignment="1">
      <alignment horizontal="center" vertical="center"/>
    </xf>
    <xf numFmtId="0" fontId="11" fillId="6" borderId="43" xfId="0" applyFont="1" applyFill="1" applyBorder="1" applyAlignment="1" applyProtection="1">
      <alignment horizontal="center"/>
      <protection locked="0"/>
    </xf>
    <xf numFmtId="0" fontId="11" fillId="6" borderId="44" xfId="0" applyFont="1" applyFill="1" applyBorder="1" applyAlignment="1" applyProtection="1">
      <alignment horizontal="center"/>
      <protection locked="0"/>
    </xf>
    <xf numFmtId="0" fontId="11" fillId="6" borderId="1" xfId="0" applyFont="1" applyFill="1" applyBorder="1" applyAlignment="1" applyProtection="1">
      <alignment horizontal="center"/>
      <protection locked="0"/>
    </xf>
    <xf numFmtId="0" fontId="11" fillId="6" borderId="20" xfId="0" applyFont="1" applyFill="1" applyBorder="1" applyAlignment="1" applyProtection="1">
      <alignment horizontal="center"/>
      <protection locked="0"/>
    </xf>
    <xf numFmtId="166" fontId="11" fillId="6" borderId="1" xfId="0" applyNumberFormat="1" applyFont="1" applyFill="1" applyBorder="1" applyAlignment="1" applyProtection="1">
      <alignment horizontal="center"/>
      <protection locked="0"/>
    </xf>
    <xf numFmtId="166" fontId="11" fillId="6" borderId="20" xfId="0" applyNumberFormat="1" applyFont="1" applyFill="1" applyBorder="1" applyAlignment="1" applyProtection="1">
      <alignment horizontal="center"/>
      <protection locked="0"/>
    </xf>
    <xf numFmtId="167" fontId="11" fillId="6" borderId="21" xfId="0" applyNumberFormat="1" applyFont="1" applyFill="1" applyBorder="1" applyAlignment="1" applyProtection="1">
      <alignment horizontal="center"/>
      <protection locked="0"/>
    </xf>
    <xf numFmtId="167" fontId="11" fillId="6" borderId="22" xfId="0" applyNumberFormat="1" applyFont="1" applyFill="1" applyBorder="1" applyAlignment="1" applyProtection="1">
      <alignment horizontal="center"/>
      <protection locked="0"/>
    </xf>
    <xf numFmtId="0" fontId="11" fillId="0" borderId="0" xfId="0" applyFont="1" applyBorder="1" applyAlignment="1">
      <alignment horizontal="left" vertical="center" wrapText="1"/>
    </xf>
    <xf numFmtId="0" fontId="36" fillId="0" borderId="34" xfId="0" applyFont="1" applyBorder="1" applyAlignment="1">
      <alignment horizontal="left" vertical="center" wrapText="1" indent="2"/>
    </xf>
    <xf numFmtId="0" fontId="36" fillId="0" borderId="0" xfId="0" applyFont="1" applyBorder="1" applyAlignment="1">
      <alignment horizontal="left" vertical="center" wrapText="1" indent="2"/>
    </xf>
    <xf numFmtId="0" fontId="19" fillId="0" borderId="8" xfId="0" applyFont="1" applyBorder="1" applyAlignment="1">
      <alignment horizontal="left" vertical="center" wrapText="1"/>
    </xf>
    <xf numFmtId="0" fontId="37" fillId="0" borderId="34" xfId="0" applyFont="1" applyBorder="1" applyAlignment="1">
      <alignment horizontal="left" vertical="center" wrapText="1" indent="2"/>
    </xf>
    <xf numFmtId="0" fontId="37" fillId="0" borderId="0" xfId="0" applyFont="1" applyBorder="1" applyAlignment="1">
      <alignment horizontal="left" vertical="center" wrapText="1" indent="2"/>
    </xf>
    <xf numFmtId="0" fontId="37" fillId="0" borderId="0" xfId="0" applyFont="1" applyBorder="1" applyAlignment="1">
      <alignment horizontal="left" vertical="center" wrapText="1"/>
    </xf>
    <xf numFmtId="0" fontId="35" fillId="14" borderId="8" xfId="0" applyFont="1" applyFill="1" applyBorder="1" applyAlignment="1">
      <alignment horizontal="left" vertical="center"/>
    </xf>
    <xf numFmtId="0" fontId="35" fillId="14" borderId="29" xfId="0" applyFont="1" applyFill="1" applyBorder="1" applyAlignment="1">
      <alignment horizontal="left" vertical="center"/>
    </xf>
    <xf numFmtId="0" fontId="35" fillId="14" borderId="9" xfId="0" applyFont="1" applyFill="1" applyBorder="1" applyAlignment="1">
      <alignment horizontal="left" vertical="center"/>
    </xf>
    <xf numFmtId="0" fontId="49" fillId="0" borderId="10" xfId="0" applyFont="1" applyBorder="1" applyAlignment="1">
      <alignment horizontal="center" vertical="center"/>
    </xf>
    <xf numFmtId="0" fontId="49" fillId="0" borderId="35" xfId="0" applyFont="1" applyBorder="1" applyAlignment="1">
      <alignment horizontal="center" vertical="center"/>
    </xf>
    <xf numFmtId="0" fontId="49" fillId="0" borderId="19" xfId="0" applyFont="1" applyBorder="1" applyAlignment="1">
      <alignment horizontal="center" vertical="center"/>
    </xf>
    <xf numFmtId="0" fontId="48" fillId="0" borderId="2" xfId="0" applyFont="1" applyBorder="1" applyAlignment="1">
      <alignment horizontal="left" vertical="center" wrapText="1"/>
    </xf>
    <xf numFmtId="0" fontId="48" fillId="0" borderId="30" xfId="0" applyFont="1" applyBorder="1" applyAlignment="1">
      <alignment horizontal="left" vertical="center" wrapText="1"/>
    </xf>
    <xf numFmtId="0" fontId="48" fillId="0" borderId="63" xfId="0" applyFont="1" applyBorder="1" applyAlignment="1">
      <alignment horizontal="left" vertical="center" wrapText="1"/>
    </xf>
    <xf numFmtId="0" fontId="48" fillId="0" borderId="3" xfId="0" applyFont="1" applyBorder="1" applyAlignment="1">
      <alignment horizontal="left" vertical="center" wrapText="1"/>
    </xf>
    <xf numFmtId="0" fontId="48" fillId="0" borderId="0" xfId="0" applyFont="1" applyBorder="1" applyAlignment="1">
      <alignment horizontal="left" vertical="center" wrapText="1"/>
    </xf>
    <xf numFmtId="0" fontId="48" fillId="0" borderId="31" xfId="0" applyFont="1" applyBorder="1" applyAlignment="1">
      <alignment horizontal="left" vertical="center" wrapText="1"/>
    </xf>
    <xf numFmtId="0" fontId="48" fillId="0" borderId="4" xfId="0" applyFont="1" applyBorder="1" applyAlignment="1">
      <alignment horizontal="left" vertical="center" wrapText="1"/>
    </xf>
    <xf numFmtId="0" fontId="48" fillId="0" borderId="32" xfId="0" applyFont="1" applyBorder="1" applyAlignment="1">
      <alignment horizontal="left" vertical="center" wrapText="1"/>
    </xf>
    <xf numFmtId="0" fontId="48" fillId="0" borderId="24" xfId="0" applyFont="1" applyBorder="1" applyAlignment="1">
      <alignment horizontal="left" vertical="center" wrapText="1"/>
    </xf>
    <xf numFmtId="0" fontId="22" fillId="0" borderId="0" xfId="0" applyFont="1" applyBorder="1" applyAlignment="1">
      <alignment horizontal="center"/>
    </xf>
    <xf numFmtId="0" fontId="6" fillId="0" borderId="0" xfId="0" applyFont="1" applyBorder="1" applyAlignment="1">
      <alignment horizontal="center" vertical="top"/>
    </xf>
    <xf numFmtId="0" fontId="7" fillId="0" borderId="0" xfId="0" applyFont="1" applyBorder="1" applyAlignment="1">
      <alignment horizontal="center" vertical="center" wrapText="1"/>
    </xf>
    <xf numFmtId="0" fontId="4" fillId="0" borderId="0" xfId="0" applyFont="1" applyBorder="1" applyAlignment="1">
      <alignment horizontal="center" vertical="top"/>
    </xf>
    <xf numFmtId="0" fontId="4" fillId="0" borderId="8" xfId="0" applyFont="1" applyBorder="1" applyAlignment="1">
      <alignment horizontal="right" vertical="center" indent="1"/>
    </xf>
    <xf numFmtId="0" fontId="4" fillId="0" borderId="9" xfId="0" applyFont="1" applyBorder="1" applyAlignment="1">
      <alignment horizontal="right" vertical="center" indent="1"/>
    </xf>
    <xf numFmtId="14" fontId="4" fillId="0" borderId="8" xfId="0" applyNumberFormat="1" applyFont="1" applyBorder="1" applyAlignment="1">
      <alignment horizontal="left" vertical="center" indent="1"/>
    </xf>
    <xf numFmtId="14" fontId="4" fillId="0" borderId="29" xfId="0" applyNumberFormat="1" applyFont="1" applyBorder="1" applyAlignment="1">
      <alignment horizontal="left" vertical="center" indent="1"/>
    </xf>
    <xf numFmtId="14" fontId="4" fillId="0" borderId="9" xfId="0" applyNumberFormat="1" applyFont="1" applyBorder="1" applyAlignment="1">
      <alignment horizontal="left" vertical="center" indent="1"/>
    </xf>
    <xf numFmtId="0" fontId="10" fillId="0" borderId="48" xfId="0" applyFont="1" applyFill="1" applyBorder="1" applyAlignment="1" applyProtection="1">
      <alignment horizontal="center"/>
    </xf>
    <xf numFmtId="0" fontId="10" fillId="0" borderId="49" xfId="0" applyFont="1" applyFill="1" applyBorder="1" applyAlignment="1" applyProtection="1">
      <alignment horizontal="center"/>
    </xf>
    <xf numFmtId="0" fontId="10" fillId="0" borderId="10" xfId="0" applyFont="1" applyFill="1" applyBorder="1" applyAlignment="1" applyProtection="1">
      <alignment horizontal="center"/>
    </xf>
    <xf numFmtId="0" fontId="10" fillId="0" borderId="50" xfId="0" applyFont="1" applyFill="1" applyBorder="1" applyAlignment="1" applyProtection="1">
      <alignment horizontal="center"/>
    </xf>
    <xf numFmtId="0" fontId="7" fillId="0" borderId="8" xfId="0" applyFont="1" applyBorder="1" applyAlignment="1">
      <alignment horizontal="right" vertical="center" wrapText="1" indent="1"/>
    </xf>
    <xf numFmtId="0" fontId="7" fillId="0" borderId="29" xfId="0" applyFont="1" applyBorder="1" applyAlignment="1">
      <alignment horizontal="right" vertical="center" wrapText="1" indent="1"/>
    </xf>
    <xf numFmtId="0" fontId="7" fillId="0" borderId="9" xfId="0" applyFont="1" applyBorder="1" applyAlignment="1">
      <alignment horizontal="right" vertical="center" wrapText="1" indent="1"/>
    </xf>
    <xf numFmtId="0" fontId="7" fillId="2" borderId="8" xfId="0" applyFont="1" applyFill="1" applyBorder="1" applyAlignment="1">
      <alignment horizontal="left" vertical="center" wrapText="1" indent="1"/>
    </xf>
    <xf numFmtId="0" fontId="7" fillId="2" borderId="29" xfId="0" applyFont="1" applyFill="1" applyBorder="1" applyAlignment="1">
      <alignment horizontal="left" vertical="center" wrapText="1" indent="1"/>
    </xf>
    <xf numFmtId="0" fontId="7" fillId="2" borderId="9" xfId="0" applyFont="1" applyFill="1" applyBorder="1" applyAlignment="1">
      <alignment horizontal="left" vertical="center" wrapText="1" indent="1"/>
    </xf>
    <xf numFmtId="0" fontId="7" fillId="0" borderId="34" xfId="0" applyFont="1" applyBorder="1" applyAlignment="1">
      <alignment horizontal="right" vertical="center" wrapText="1" indent="1"/>
    </xf>
    <xf numFmtId="0" fontId="7" fillId="0" borderId="0" xfId="0" applyFont="1" applyBorder="1" applyAlignment="1">
      <alignment horizontal="right" vertical="center" wrapText="1" indent="1"/>
    </xf>
    <xf numFmtId="166" fontId="10" fillId="0" borderId="1" xfId="0" applyNumberFormat="1" applyFont="1" applyFill="1" applyBorder="1" applyAlignment="1" applyProtection="1">
      <alignment horizontal="center"/>
    </xf>
    <xf numFmtId="166" fontId="10" fillId="0" borderId="20" xfId="0" applyNumberFormat="1" applyFont="1" applyFill="1" applyBorder="1" applyAlignment="1" applyProtection="1">
      <alignment horizontal="center"/>
    </xf>
    <xf numFmtId="166" fontId="10" fillId="0" borderId="21" xfId="0" applyNumberFormat="1" applyFont="1" applyFill="1" applyBorder="1" applyAlignment="1" applyProtection="1">
      <alignment horizontal="center"/>
    </xf>
    <xf numFmtId="166" fontId="10" fillId="0" borderId="22" xfId="0" applyNumberFormat="1" applyFont="1" applyFill="1" applyBorder="1" applyAlignment="1" applyProtection="1">
      <alignment horizontal="center"/>
    </xf>
    <xf numFmtId="0" fontId="11" fillId="0" borderId="30" xfId="0" applyFont="1" applyBorder="1" applyAlignment="1">
      <alignment horizontal="left" vertical="top" wrapText="1" indent="1"/>
    </xf>
    <xf numFmtId="0" fontId="11" fillId="0" borderId="60" xfId="0" applyFont="1" applyBorder="1" applyAlignment="1">
      <alignment horizontal="left" vertical="top" wrapText="1" indent="1"/>
    </xf>
    <xf numFmtId="0" fontId="11" fillId="0" borderId="36" xfId="0" applyFont="1" applyBorder="1" applyAlignment="1">
      <alignment horizontal="left" vertical="top" wrapText="1" indent="1"/>
    </xf>
    <xf numFmtId="0" fontId="11" fillId="0" borderId="17" xfId="0" applyFont="1" applyBorder="1" applyAlignment="1">
      <alignment horizontal="left" vertical="top" wrapText="1" indent="1"/>
    </xf>
    <xf numFmtId="0" fontId="11" fillId="0" borderId="18" xfId="0" applyFont="1" applyBorder="1" applyAlignment="1">
      <alignment horizontal="left" vertical="top" wrapText="1" indent="1"/>
    </xf>
    <xf numFmtId="0" fontId="7" fillId="2" borderId="2" xfId="0" applyFont="1" applyFill="1" applyBorder="1" applyAlignment="1">
      <alignment horizontal="left" vertical="center"/>
    </xf>
    <xf numFmtId="0" fontId="7" fillId="2" borderId="30" xfId="0" applyFont="1" applyFill="1" applyBorder="1" applyAlignment="1">
      <alignment horizontal="left" vertical="center"/>
    </xf>
    <xf numFmtId="0" fontId="7" fillId="2" borderId="60" xfId="0" applyFont="1" applyFill="1" applyBorder="1" applyAlignment="1">
      <alignment horizontal="left" vertical="center"/>
    </xf>
    <xf numFmtId="0" fontId="7" fillId="2" borderId="4" xfId="0" applyFont="1" applyFill="1" applyBorder="1" applyAlignment="1">
      <alignment horizontal="left" vertical="center"/>
    </xf>
    <xf numFmtId="0" fontId="7" fillId="2" borderId="32" xfId="0" applyFont="1" applyFill="1" applyBorder="1" applyAlignment="1">
      <alignment horizontal="left" vertical="center"/>
    </xf>
    <xf numFmtId="0" fontId="7" fillId="2" borderId="61" xfId="0" applyFont="1" applyFill="1" applyBorder="1" applyAlignment="1">
      <alignment horizontal="left" vertical="center"/>
    </xf>
    <xf numFmtId="0" fontId="10" fillId="0" borderId="1" xfId="0" applyFont="1" applyFill="1" applyBorder="1" applyAlignment="1" applyProtection="1">
      <alignment horizontal="center"/>
    </xf>
    <xf numFmtId="0" fontId="10" fillId="0" borderId="20" xfId="0" applyFont="1" applyFill="1" applyBorder="1" applyAlignment="1" applyProtection="1">
      <alignment horizontal="center"/>
    </xf>
    <xf numFmtId="0" fontId="8" fillId="4" borderId="8"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9" xfId="0" applyFont="1" applyFill="1" applyBorder="1" applyAlignment="1">
      <alignment horizontal="center" vertical="center"/>
    </xf>
    <xf numFmtId="0" fontId="7" fillId="0" borderId="34" xfId="0" applyFont="1" applyBorder="1" applyAlignment="1">
      <alignment horizontal="right" vertical="center" wrapText="1"/>
    </xf>
    <xf numFmtId="0" fontId="7" fillId="0" borderId="31" xfId="0" applyFont="1" applyBorder="1" applyAlignment="1">
      <alignment horizontal="right" vertical="center" wrapText="1"/>
    </xf>
    <xf numFmtId="0" fontId="1" fillId="0" borderId="8" xfId="0" applyFont="1" applyFill="1" applyBorder="1" applyAlignment="1">
      <alignment horizontal="right" vertical="center" indent="1"/>
    </xf>
    <xf numFmtId="0" fontId="1" fillId="0" borderId="29" xfId="0" applyFont="1" applyFill="1" applyBorder="1" applyAlignment="1">
      <alignment horizontal="right" vertical="center" indent="1"/>
    </xf>
    <xf numFmtId="0" fontId="8" fillId="0" borderId="8" xfId="0" applyFont="1" applyBorder="1" applyAlignment="1">
      <alignment horizontal="center" vertical="center"/>
    </xf>
    <xf numFmtId="0" fontId="8" fillId="0" borderId="29" xfId="0" applyFont="1" applyBorder="1" applyAlignment="1">
      <alignment horizontal="center" vertical="center"/>
    </xf>
    <xf numFmtId="0" fontId="8" fillId="0" borderId="9" xfId="0" applyFont="1" applyBorder="1" applyAlignment="1">
      <alignment horizontal="center" vertical="center"/>
    </xf>
    <xf numFmtId="0" fontId="7" fillId="0" borderId="10" xfId="0" applyFont="1" applyBorder="1" applyAlignment="1">
      <alignment horizontal="left" vertical="center" indent="1"/>
    </xf>
    <xf numFmtId="0" fontId="7" fillId="0" borderId="35" xfId="0" applyFont="1" applyBorder="1" applyAlignment="1">
      <alignment horizontal="left" vertical="center" indent="1"/>
    </xf>
    <xf numFmtId="0" fontId="7" fillId="0" borderId="19" xfId="0" applyFont="1" applyBorder="1" applyAlignment="1">
      <alignment horizontal="left" vertical="center" indent="1"/>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right" vertical="center" wrapText="1" indent="1"/>
    </xf>
    <xf numFmtId="0" fontId="7" fillId="2" borderId="10"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 fillId="5" borderId="5" xfId="0" applyFont="1" applyFill="1" applyBorder="1" applyAlignment="1">
      <alignment horizontal="center" vertical="center"/>
    </xf>
    <xf numFmtId="0" fontId="7" fillId="10" borderId="41" xfId="0" applyFont="1" applyFill="1" applyBorder="1" applyAlignment="1">
      <alignment horizontal="left" vertical="center" wrapText="1" indent="1"/>
    </xf>
    <xf numFmtId="0" fontId="7" fillId="10" borderId="21" xfId="0" applyFont="1" applyFill="1" applyBorder="1" applyAlignment="1">
      <alignment horizontal="left" vertical="center" wrapText="1" indent="1"/>
    </xf>
    <xf numFmtId="0" fontId="7" fillId="10" borderId="22" xfId="0" applyFont="1" applyFill="1" applyBorder="1" applyAlignment="1">
      <alignment horizontal="left" vertical="center" wrapText="1" indent="1"/>
    </xf>
    <xf numFmtId="0" fontId="7" fillId="10" borderId="40" xfId="0" applyFont="1" applyFill="1" applyBorder="1" applyAlignment="1">
      <alignment horizontal="left" vertical="center" wrapText="1" indent="1"/>
    </xf>
    <xf numFmtId="0" fontId="7" fillId="10" borderId="1" xfId="0" applyFont="1" applyFill="1" applyBorder="1" applyAlignment="1">
      <alignment horizontal="left" vertical="center" wrapText="1" indent="1"/>
    </xf>
    <xf numFmtId="0" fontId="7" fillId="10" borderId="20" xfId="0" applyFont="1" applyFill="1" applyBorder="1" applyAlignment="1">
      <alignment horizontal="left" vertical="center" wrapText="1" indent="1"/>
    </xf>
    <xf numFmtId="0" fontId="8" fillId="11" borderId="26" xfId="0" applyFont="1" applyFill="1" applyBorder="1" applyAlignment="1">
      <alignment horizontal="left" vertical="center" wrapText="1" indent="1"/>
    </xf>
    <xf numFmtId="0" fontId="8" fillId="11" borderId="27" xfId="0" applyFont="1" applyFill="1" applyBorder="1" applyAlignment="1">
      <alignment horizontal="left" vertical="center" wrapText="1" indent="1"/>
    </xf>
    <xf numFmtId="0" fontId="8" fillId="11" borderId="28" xfId="0" applyFont="1" applyFill="1" applyBorder="1" applyAlignment="1">
      <alignment horizontal="left" vertical="center" wrapText="1" indent="1"/>
    </xf>
    <xf numFmtId="0" fontId="7" fillId="0" borderId="8" xfId="0" applyFont="1" applyFill="1" applyBorder="1" applyAlignment="1">
      <alignment horizontal="center"/>
    </xf>
    <xf numFmtId="0" fontId="7" fillId="0" borderId="33" xfId="0" applyFont="1" applyFill="1" applyBorder="1" applyAlignment="1">
      <alignment horizontal="center"/>
    </xf>
    <xf numFmtId="0" fontId="7" fillId="2" borderId="53" xfId="0" applyFont="1" applyFill="1" applyBorder="1" applyAlignment="1">
      <alignment horizontal="center" vertical="center"/>
    </xf>
    <xf numFmtId="0" fontId="7" fillId="2" borderId="33" xfId="0" applyFont="1" applyFill="1" applyBorder="1" applyAlignment="1">
      <alignment horizontal="center" vertical="center"/>
    </xf>
    <xf numFmtId="166" fontId="7" fillId="2" borderId="53" xfId="0" applyNumberFormat="1" applyFont="1" applyFill="1" applyBorder="1" applyAlignment="1">
      <alignment horizontal="center" vertical="center"/>
    </xf>
    <xf numFmtId="166" fontId="7" fillId="2" borderId="9" xfId="0" applyNumberFormat="1" applyFont="1" applyFill="1" applyBorder="1" applyAlignment="1">
      <alignment horizontal="center" vertical="center"/>
    </xf>
    <xf numFmtId="0" fontId="7" fillId="10" borderId="42" xfId="0" applyFont="1" applyFill="1" applyBorder="1" applyAlignment="1">
      <alignment horizontal="left" vertical="center" wrapText="1" indent="1"/>
    </xf>
    <xf numFmtId="0" fontId="7" fillId="10" borderId="43" xfId="0" applyFont="1" applyFill="1" applyBorder="1" applyAlignment="1">
      <alignment horizontal="left" vertical="center" wrapText="1" indent="1"/>
    </xf>
    <xf numFmtId="0" fontId="7" fillId="10" borderId="44" xfId="0" applyFont="1" applyFill="1" applyBorder="1" applyAlignment="1">
      <alignment horizontal="left" vertical="center" wrapText="1" indent="1"/>
    </xf>
    <xf numFmtId="0" fontId="7" fillId="0" borderId="0" xfId="0" applyFont="1" applyAlignment="1">
      <alignment horizontal="center"/>
    </xf>
    <xf numFmtId="0" fontId="7" fillId="0" borderId="30" xfId="0" applyFont="1" applyBorder="1" applyAlignment="1">
      <alignment horizontal="center" vertical="top" wrapText="1"/>
    </xf>
    <xf numFmtId="0" fontId="7" fillId="0" borderId="0" xfId="0" applyFont="1" applyAlignment="1">
      <alignment horizontal="center" vertical="top" wrapText="1"/>
    </xf>
    <xf numFmtId="0" fontId="27" fillId="0" borderId="0" xfId="0" applyFont="1" applyBorder="1" applyAlignment="1">
      <alignment horizontal="center" vertical="top"/>
    </xf>
    <xf numFmtId="0" fontId="28" fillId="0" borderId="0" xfId="0" applyFont="1" applyBorder="1" applyAlignment="1">
      <alignment horizontal="center" vertical="top"/>
    </xf>
    <xf numFmtId="0" fontId="0" fillId="0" borderId="26" xfId="0" applyFont="1" applyBorder="1" applyAlignment="1">
      <alignment horizontal="right" vertical="center" wrapText="1" indent="1"/>
    </xf>
    <xf numFmtId="0" fontId="0" fillId="0" borderId="72" xfId="0" applyFont="1" applyBorder="1" applyAlignment="1">
      <alignment horizontal="right" vertical="center" wrapText="1" indent="1"/>
    </xf>
    <xf numFmtId="0" fontId="0" fillId="0" borderId="16" xfId="0" applyFont="1" applyBorder="1" applyAlignment="1">
      <alignment horizontal="right" vertical="center" wrapText="1" indent="1"/>
    </xf>
    <xf numFmtId="0" fontId="0" fillId="0" borderId="51" xfId="0" applyFont="1" applyBorder="1" applyAlignment="1">
      <alignment horizontal="right" vertical="center" wrapText="1" indent="1"/>
    </xf>
    <xf numFmtId="0" fontId="1" fillId="3" borderId="8" xfId="0" applyFont="1" applyFill="1" applyBorder="1" applyAlignment="1">
      <alignment horizontal="left" vertical="center" wrapText="1" indent="1"/>
    </xf>
    <xf numFmtId="0" fontId="1" fillId="3" borderId="29"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0" fillId="9" borderId="10" xfId="0" applyFill="1" applyBorder="1" applyAlignment="1">
      <alignment horizontal="center" vertical="center"/>
    </xf>
    <xf numFmtId="0" fontId="0" fillId="9" borderId="19" xfId="0" applyFill="1" applyBorder="1" applyAlignment="1">
      <alignment horizontal="center" vertical="center"/>
    </xf>
    <xf numFmtId="0" fontId="7" fillId="10" borderId="57" xfId="0" applyFont="1" applyFill="1" applyBorder="1" applyAlignment="1">
      <alignment horizontal="left" vertical="center" wrapText="1" indent="1"/>
    </xf>
    <xf numFmtId="0" fontId="7" fillId="10" borderId="58" xfId="0" applyFont="1" applyFill="1" applyBorder="1" applyAlignment="1">
      <alignment horizontal="left" vertical="center" wrapText="1" indent="1"/>
    </xf>
    <xf numFmtId="0" fontId="7" fillId="10" borderId="49" xfId="0" applyFont="1" applyFill="1" applyBorder="1" applyAlignment="1">
      <alignment horizontal="left" vertical="center" wrapText="1" indent="1"/>
    </xf>
    <xf numFmtId="0" fontId="8" fillId="11" borderId="8" xfId="0" applyFont="1" applyFill="1" applyBorder="1" applyAlignment="1">
      <alignment horizontal="left" vertical="center" wrapText="1" indent="1"/>
    </xf>
    <xf numFmtId="0" fontId="8" fillId="11" borderId="9" xfId="0" applyFont="1" applyFill="1" applyBorder="1" applyAlignment="1">
      <alignment horizontal="left" vertical="center" wrapText="1" indent="1"/>
    </xf>
    <xf numFmtId="0" fontId="11" fillId="0" borderId="0" xfId="0" applyFont="1" applyAlignment="1">
      <alignment horizontal="right" vertical="top" wrapText="1"/>
    </xf>
    <xf numFmtId="0" fontId="7" fillId="0" borderId="10" xfId="0" applyFont="1" applyBorder="1" applyAlignment="1">
      <alignment horizontal="right" vertical="center" wrapText="1" indent="1"/>
    </xf>
    <xf numFmtId="0" fontId="7" fillId="0" borderId="35" xfId="0" applyFont="1" applyBorder="1" applyAlignment="1">
      <alignment horizontal="right" vertical="center" wrapText="1" indent="1"/>
    </xf>
    <xf numFmtId="0" fontId="7" fillId="0" borderId="19" xfId="0" applyFont="1" applyBorder="1" applyAlignment="1">
      <alignment horizontal="right" vertical="center" wrapText="1" indent="1"/>
    </xf>
    <xf numFmtId="0" fontId="1" fillId="9" borderId="8" xfId="0" applyFont="1" applyFill="1" applyBorder="1" applyAlignment="1">
      <alignment horizontal="center" vertical="center"/>
    </xf>
    <xf numFmtId="0" fontId="1" fillId="9" borderId="9" xfId="0" applyFont="1" applyFill="1" applyBorder="1" applyAlignment="1">
      <alignment horizontal="center" vertical="center"/>
    </xf>
    <xf numFmtId="0" fontId="6" fillId="0" borderId="0" xfId="0" applyFont="1" applyBorder="1" applyAlignment="1">
      <alignment horizontal="center"/>
    </xf>
    <xf numFmtId="0" fontId="24" fillId="0" borderId="0" xfId="0" applyFont="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0" fillId="0" borderId="5" xfId="0" applyFont="1" applyFill="1" applyBorder="1" applyAlignment="1" applyProtection="1">
      <alignment horizontal="center"/>
    </xf>
    <xf numFmtId="0" fontId="11" fillId="0" borderId="27" xfId="0" applyFont="1" applyBorder="1" applyAlignment="1">
      <alignment horizontal="right" vertical="center" wrapText="1"/>
    </xf>
    <xf numFmtId="0" fontId="11" fillId="0" borderId="0" xfId="0" applyFont="1" applyAlignment="1">
      <alignment horizontal="right" vertical="center" wrapText="1"/>
    </xf>
    <xf numFmtId="0" fontId="7" fillId="0" borderId="11" xfId="0" applyFont="1" applyFill="1" applyBorder="1" applyAlignment="1">
      <alignment horizontal="center"/>
    </xf>
    <xf numFmtId="0" fontId="7" fillId="0" borderId="12" xfId="0" applyFont="1" applyFill="1" applyBorder="1" applyAlignment="1">
      <alignment horizontal="center"/>
    </xf>
    <xf numFmtId="0" fontId="7" fillId="0" borderId="0" xfId="0" applyFont="1" applyAlignment="1">
      <alignment horizontal="center" vertical="top"/>
    </xf>
    <xf numFmtId="0" fontId="23" fillId="0" borderId="32" xfId="0" applyFont="1" applyBorder="1" applyAlignment="1">
      <alignment horizontal="left" vertical="center" indent="1"/>
    </xf>
    <xf numFmtId="0" fontId="1" fillId="12" borderId="10" xfId="0" applyFont="1" applyFill="1" applyBorder="1" applyAlignment="1">
      <alignment horizontal="center" vertical="center"/>
    </xf>
    <xf numFmtId="0" fontId="1" fillId="12" borderId="19" xfId="0" applyFont="1" applyFill="1" applyBorder="1" applyAlignment="1">
      <alignment horizontal="center" vertical="center"/>
    </xf>
    <xf numFmtId="0" fontId="11" fillId="0" borderId="10" xfId="0" applyFont="1" applyBorder="1" applyAlignment="1">
      <alignment horizontal="left" vertical="center" wrapText="1" indent="1"/>
    </xf>
    <xf numFmtId="0" fontId="0" fillId="0" borderId="19" xfId="0" applyBorder="1"/>
    <xf numFmtId="0" fontId="7" fillId="0" borderId="10" xfId="0" applyFont="1" applyBorder="1" applyAlignment="1">
      <alignment horizontal="left" vertical="center" wrapText="1" indent="1"/>
    </xf>
    <xf numFmtId="0" fontId="2" fillId="0" borderId="48" xfId="0" applyFont="1" applyBorder="1" applyAlignment="1">
      <alignment horizontal="left" vertical="center" indent="1"/>
    </xf>
    <xf numFmtId="0" fontId="2" fillId="0" borderId="58" xfId="0" applyFont="1" applyBorder="1" applyAlignment="1">
      <alignment horizontal="left" vertical="center" indent="1"/>
    </xf>
    <xf numFmtId="0" fontId="2" fillId="0" borderId="49" xfId="0" applyFont="1" applyBorder="1" applyAlignment="1">
      <alignment horizontal="left" vertical="center" indent="1"/>
    </xf>
    <xf numFmtId="0" fontId="2" fillId="0" borderId="10" xfId="0" applyFont="1" applyBorder="1" applyAlignment="1">
      <alignment horizontal="left" vertical="center" indent="1"/>
    </xf>
    <xf numFmtId="0" fontId="2" fillId="0" borderId="35" xfId="0" applyFont="1" applyBorder="1" applyAlignment="1">
      <alignment horizontal="left" vertical="center" indent="1"/>
    </xf>
    <xf numFmtId="0" fontId="2" fillId="0" borderId="50" xfId="0" applyFont="1" applyBorder="1" applyAlignment="1">
      <alignment horizontal="left" vertical="center" indent="1"/>
    </xf>
    <xf numFmtId="0" fontId="2" fillId="0" borderId="2" xfId="0" applyFont="1" applyBorder="1" applyAlignment="1">
      <alignment horizontal="left" vertical="center" indent="1"/>
    </xf>
    <xf numFmtId="0" fontId="0" fillId="0" borderId="30" xfId="0" applyBorder="1"/>
    <xf numFmtId="0" fontId="0" fillId="0" borderId="60" xfId="0" applyBorder="1"/>
    <xf numFmtId="0" fontId="2" fillId="0" borderId="10" xfId="0" applyFont="1" applyFill="1" applyBorder="1" applyAlignment="1">
      <alignment horizontal="left" vertical="center" indent="1"/>
    </xf>
    <xf numFmtId="0" fontId="2" fillId="0" borderId="35" xfId="0" applyFont="1" applyFill="1" applyBorder="1" applyAlignment="1">
      <alignment horizontal="left" vertical="center" indent="1"/>
    </xf>
    <xf numFmtId="0" fontId="2" fillId="0" borderId="50" xfId="0" applyFont="1" applyFill="1" applyBorder="1" applyAlignment="1">
      <alignment horizontal="left" vertical="center" indent="1"/>
    </xf>
    <xf numFmtId="0" fontId="23" fillId="2" borderId="10" xfId="0" applyFont="1" applyFill="1" applyBorder="1" applyAlignment="1">
      <alignment horizontal="left" vertical="center"/>
    </xf>
    <xf numFmtId="0" fontId="23" fillId="2" borderId="50" xfId="0" applyFont="1" applyFill="1" applyBorder="1" applyAlignment="1">
      <alignment horizontal="left" vertical="center"/>
    </xf>
    <xf numFmtId="0" fontId="0" fillId="2" borderId="67" xfId="0" applyFill="1" applyBorder="1" applyAlignment="1">
      <alignment horizontal="center"/>
    </xf>
    <xf numFmtId="0" fontId="0" fillId="2" borderId="64" xfId="0" applyFill="1" applyBorder="1" applyAlignment="1">
      <alignment horizontal="center"/>
    </xf>
    <xf numFmtId="0" fontId="0" fillId="2" borderId="25" xfId="0" applyFill="1" applyBorder="1" applyAlignment="1">
      <alignment horizontal="center"/>
    </xf>
    <xf numFmtId="0" fontId="0" fillId="2" borderId="10" xfId="0" applyFill="1" applyBorder="1" applyAlignment="1" applyProtection="1">
      <alignment horizontal="left" vertical="center" indent="1"/>
      <protection locked="0"/>
    </xf>
    <xf numFmtId="0" fontId="0" fillId="2" borderId="50" xfId="0" applyFill="1" applyBorder="1" applyAlignment="1" applyProtection="1">
      <alignment horizontal="left" vertical="center" indent="1"/>
      <protection locked="0"/>
    </xf>
    <xf numFmtId="0" fontId="7" fillId="0" borderId="57" xfId="0" applyFont="1" applyBorder="1" applyAlignment="1">
      <alignment horizontal="right" vertical="center" wrapText="1" indent="1"/>
    </xf>
    <xf numFmtId="0" fontId="7" fillId="0" borderId="59" xfId="0" applyFont="1" applyBorder="1" applyAlignment="1">
      <alignment horizontal="right" vertical="center" wrapText="1" indent="1"/>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8" fillId="0" borderId="67" xfId="0" applyFont="1" applyBorder="1" applyAlignment="1">
      <alignment horizontal="right" vertical="center" wrapText="1" indent="1"/>
    </xf>
    <xf numFmtId="0" fontId="8" fillId="0" borderId="25" xfId="0" applyFont="1" applyBorder="1" applyAlignment="1">
      <alignment horizontal="right" vertical="center" wrapText="1" indent="1"/>
    </xf>
    <xf numFmtId="0" fontId="2" fillId="14" borderId="8" xfId="0" applyFont="1" applyFill="1" applyBorder="1" applyAlignment="1">
      <alignment horizontal="center" vertical="center"/>
    </xf>
    <xf numFmtId="0" fontId="2" fillId="14" borderId="29" xfId="0" applyFont="1" applyFill="1" applyBorder="1" applyAlignment="1">
      <alignment horizontal="center" vertical="center"/>
    </xf>
    <xf numFmtId="0" fontId="2" fillId="14" borderId="9" xfId="0" applyFont="1" applyFill="1" applyBorder="1" applyAlignment="1">
      <alignment horizontal="center" vertical="center"/>
    </xf>
    <xf numFmtId="0" fontId="7" fillId="0" borderId="67" xfId="0" applyFont="1" applyBorder="1" applyAlignment="1">
      <alignment horizontal="right" vertical="center" wrapText="1" indent="1"/>
    </xf>
    <xf numFmtId="0" fontId="7" fillId="0" borderId="25" xfId="0" applyFont="1" applyBorder="1" applyAlignment="1">
      <alignment horizontal="right" vertical="center" wrapText="1" indent="1"/>
    </xf>
    <xf numFmtId="0" fontId="8" fillId="11" borderId="29" xfId="0" applyFont="1" applyFill="1" applyBorder="1" applyAlignment="1">
      <alignment horizontal="left" vertical="center" wrapText="1" indent="1"/>
    </xf>
    <xf numFmtId="0" fontId="7" fillId="0" borderId="57" xfId="0" applyFont="1" applyBorder="1" applyAlignment="1">
      <alignment horizontal="left" vertical="center" wrapText="1" indent="1"/>
    </xf>
    <xf numFmtId="0" fontId="7" fillId="0" borderId="58" xfId="0" applyFont="1" applyBorder="1" applyAlignment="1">
      <alignment horizontal="left" vertical="center" wrapText="1" indent="1"/>
    </xf>
    <xf numFmtId="0" fontId="7" fillId="0" borderId="49" xfId="0" applyFont="1" applyBorder="1" applyAlignment="1">
      <alignment horizontal="left" vertical="center" wrapText="1" indent="1"/>
    </xf>
    <xf numFmtId="0" fontId="8" fillId="0" borderId="40" xfId="0" applyFont="1" applyBorder="1" applyAlignment="1">
      <alignment horizontal="right" vertical="center" wrapText="1" indent="1"/>
    </xf>
    <xf numFmtId="0" fontId="8" fillId="0" borderId="10" xfId="0" applyFont="1" applyBorder="1" applyAlignment="1">
      <alignment horizontal="right" vertical="center" wrapText="1" indent="1"/>
    </xf>
    <xf numFmtId="0" fontId="0" fillId="2" borderId="21" xfId="0" applyFill="1" applyBorder="1" applyAlignment="1">
      <alignment horizontal="left" vertical="center" indent="1"/>
    </xf>
    <xf numFmtId="0" fontId="0" fillId="2" borderId="22" xfId="0" applyFill="1" applyBorder="1" applyAlignment="1">
      <alignment horizontal="left" vertical="center" indent="1"/>
    </xf>
    <xf numFmtId="0" fontId="23" fillId="2" borderId="65" xfId="0" applyFont="1" applyFill="1" applyBorder="1" applyAlignment="1">
      <alignment horizontal="center" vertical="center"/>
    </xf>
    <xf numFmtId="0" fontId="23" fillId="2" borderId="54" xfId="0" applyFont="1" applyFill="1" applyBorder="1" applyAlignment="1">
      <alignment horizontal="center" vertical="center"/>
    </xf>
    <xf numFmtId="0" fontId="2" fillId="0" borderId="2" xfId="0" applyFont="1" applyFill="1" applyBorder="1" applyAlignment="1">
      <alignment horizontal="left" vertical="center" wrapText="1" indent="1"/>
    </xf>
    <xf numFmtId="0" fontId="2" fillId="0" borderId="30" xfId="0" applyFont="1" applyFill="1" applyBorder="1" applyAlignment="1">
      <alignment horizontal="left" vertical="center" wrapText="1" indent="1"/>
    </xf>
    <xf numFmtId="0" fontId="2" fillId="0" borderId="63"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0" fontId="2" fillId="0" borderId="32" xfId="0" applyFont="1" applyFill="1" applyBorder="1" applyAlignment="1">
      <alignment horizontal="left" vertical="center" wrapText="1" indent="1"/>
    </xf>
    <xf numFmtId="0" fontId="2" fillId="0" borderId="24" xfId="0" applyFont="1" applyFill="1" applyBorder="1" applyAlignment="1">
      <alignment horizontal="left" vertical="center" wrapText="1" indent="1"/>
    </xf>
    <xf numFmtId="0" fontId="2" fillId="0" borderId="4" xfId="0" applyFont="1" applyFill="1" applyBorder="1" applyAlignment="1">
      <alignment horizontal="left" vertical="top" wrapText="1" indent="5"/>
    </xf>
    <xf numFmtId="0" fontId="2" fillId="0" borderId="32" xfId="0" applyFont="1" applyFill="1" applyBorder="1" applyAlignment="1">
      <alignment horizontal="left" vertical="top" wrapText="1" indent="5"/>
    </xf>
    <xf numFmtId="0" fontId="2" fillId="0" borderId="24" xfId="0" applyFont="1" applyFill="1" applyBorder="1" applyAlignment="1">
      <alignment horizontal="left" vertical="top" wrapText="1" indent="5"/>
    </xf>
    <xf numFmtId="0" fontId="2" fillId="0" borderId="2"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63" xfId="0" applyFont="1" applyFill="1" applyBorder="1" applyAlignment="1">
      <alignment horizontal="left" vertical="top" wrapText="1"/>
    </xf>
    <xf numFmtId="0" fontId="2" fillId="0" borderId="3" xfId="0" applyFont="1" applyFill="1" applyBorder="1" applyAlignment="1">
      <alignment horizontal="left" vertical="top" wrapText="1" indent="1"/>
    </xf>
    <xf numFmtId="0" fontId="2" fillId="0" borderId="0" xfId="0" applyFont="1" applyFill="1" applyBorder="1" applyAlignment="1">
      <alignment horizontal="left" vertical="top" wrapText="1" indent="1"/>
    </xf>
    <xf numFmtId="0" fontId="2" fillId="0" borderId="31" xfId="0" applyFont="1" applyFill="1" applyBorder="1" applyAlignment="1">
      <alignment horizontal="left" vertical="top" wrapText="1" indent="1"/>
    </xf>
    <xf numFmtId="0" fontId="2" fillId="0" borderId="3" xfId="0" applyFont="1" applyFill="1" applyBorder="1" applyAlignment="1">
      <alignment horizontal="left" vertical="top" wrapText="1" indent="5"/>
    </xf>
    <xf numFmtId="0" fontId="2" fillId="0" borderId="0" xfId="0" applyFont="1" applyFill="1" applyBorder="1" applyAlignment="1">
      <alignment horizontal="left" vertical="top" wrapText="1" indent="5"/>
    </xf>
    <xf numFmtId="0" fontId="2" fillId="0" borderId="31" xfId="0" applyFont="1" applyFill="1" applyBorder="1" applyAlignment="1">
      <alignment horizontal="left" vertical="top" wrapText="1" indent="5"/>
    </xf>
    <xf numFmtId="0" fontId="13" fillId="4" borderId="0" xfId="0" applyFont="1" applyFill="1"/>
    <xf numFmtId="0" fontId="0" fillId="4" borderId="0" xfId="0" applyFill="1"/>
  </cellXfs>
  <cellStyles count="3">
    <cellStyle name="Hyperlink" xfId="2" builtinId="8"/>
    <cellStyle name="Normal" xfId="0" builtinId="0"/>
    <cellStyle name="Percent" xfId="1" builtinId="5"/>
  </cellStyles>
  <dxfs count="3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theme" Target="theme/theme1.xml"/>
  <Relationship Id="rId21" Type="http://schemas.openxmlformats.org/officeDocument/2006/relationships/styles" Target="styles.xml"/>
  <Relationship Id="rId22" Type="http://schemas.openxmlformats.org/officeDocument/2006/relationships/sharedStrings" Target="sharedStrings.xml"/>
  <Relationship Id="rId23" Type="http://schemas.openxmlformats.org/officeDocument/2006/relationships/calcChain" Target="calcChain.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drawing1.xml><?xml version="1.0" encoding="utf-8"?>
<xdr:wsDr xmlns:xdr="http://schemas.openxmlformats.org/drawingml/2006/spreadsheetDrawing" xmlns:a="http://schemas.openxmlformats.org/drawingml/2006/main">
  <xdr:twoCellAnchor>
    <xdr:from>
      <xdr:col>1</xdr:col>
      <xdr:colOff>28574</xdr:colOff>
      <xdr:row>1</xdr:row>
      <xdr:rowOff>47624</xdr:rowOff>
    </xdr:from>
    <xdr:to>
      <xdr:col>13</xdr:col>
      <xdr:colOff>419099</xdr:colOff>
      <xdr:row>45</xdr:row>
      <xdr:rowOff>85725</xdr:rowOff>
    </xdr:to>
    <xdr:sp macro="" textlink="">
      <xdr:nvSpPr>
        <xdr:cNvPr id="2" name="TextBox 1"/>
        <xdr:cNvSpPr txBox="1"/>
      </xdr:nvSpPr>
      <xdr:spPr>
        <a:xfrm>
          <a:off x="190499" y="238124"/>
          <a:ext cx="7705725" cy="8420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 </a:t>
          </a:r>
          <a:r>
            <a:rPr lang="en-US" sz="1100">
              <a:solidFill>
                <a:schemeClr val="dk1"/>
              </a:solidFill>
              <a:latin typeface="+mn-lt"/>
              <a:ea typeface="+mn-ea"/>
              <a:cs typeface="+mn-cs"/>
            </a:rPr>
            <a:t> </a:t>
          </a:r>
        </a:p>
        <a:p>
          <a:pPr algn="ctr"/>
          <a:r>
            <a:rPr lang="en-US" sz="1100" b="1"/>
            <a:t>Massachusetts Executive Office of Energy and Environmental Affairs</a:t>
          </a:r>
          <a:endParaRPr lang="en-US"/>
        </a:p>
        <a:p>
          <a:pPr algn="ctr"/>
          <a:r>
            <a:rPr lang="en-US" sz="1100" b="1"/>
            <a:t>Department of Energy Resources</a:t>
          </a:r>
          <a:endParaRPr lang="en-US"/>
        </a:p>
        <a:p>
          <a:pPr algn="ctr"/>
          <a:r>
            <a:rPr lang="en-US" sz="1100" b="1"/>
            <a:t>Renewable Energy Portfolio Standard - 225 CMR 14.00</a:t>
          </a:r>
          <a:endParaRPr lang="en-US"/>
        </a:p>
        <a:p>
          <a:pPr algn="ctr"/>
          <a:r>
            <a:rPr lang="en-US" sz="1100" b="1"/>
            <a:t> </a:t>
          </a:r>
          <a:endParaRPr lang="en-US"/>
        </a:p>
        <a:p>
          <a:pPr algn="ctr"/>
          <a:r>
            <a:rPr lang="en-US" sz="1100" b="1"/>
            <a:t>Forest Derived Eligible Biomass Woody Fuel Guideline</a:t>
          </a:r>
          <a:endParaRPr lang="en-US"/>
        </a:p>
        <a:p>
          <a:pPr algn="l"/>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algn="l"/>
          <a:r>
            <a:rPr lang="en-US" sz="1100" b="1" cap="small">
              <a:solidFill>
                <a:schemeClr val="dk1"/>
              </a:solidFill>
              <a:latin typeface="+mn-lt"/>
              <a:ea typeface="+mn-ea"/>
              <a:cs typeface="+mn-cs"/>
            </a:rPr>
            <a:t>Contents (Worksheets)</a:t>
          </a:r>
          <a:endParaRPr lang="en-US" sz="1100">
            <a:solidFill>
              <a:schemeClr val="dk1"/>
            </a:solidFill>
            <a:latin typeface="+mn-lt"/>
            <a:ea typeface="+mn-ea"/>
            <a:cs typeface="+mn-cs"/>
          </a:endParaRPr>
        </a:p>
        <a:p>
          <a:pPr algn="l"/>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Biomass Restrictions </a:t>
          </a:r>
          <a:r>
            <a:rPr lang="en-US" sz="1100" b="1">
              <a:solidFill>
                <a:schemeClr val="dk1"/>
              </a:solidFill>
              <a:latin typeface="+mn-lt"/>
              <a:ea typeface="+mn-ea"/>
              <a:cs typeface="+mn-cs"/>
            </a:rPr>
            <a:t>(DOER Guideline)</a:t>
          </a:r>
          <a:endParaRPr lang="en-US" sz="1100">
            <a:solidFill>
              <a:schemeClr val="dk1"/>
            </a:solidFill>
            <a:latin typeface="+mn-lt"/>
            <a:ea typeface="+mn-ea"/>
            <a:cs typeface="+mn-cs"/>
          </a:endParaRPr>
        </a:p>
        <a:p>
          <a:r>
            <a:rPr lang="en-US" sz="1100">
              <a:solidFill>
                <a:schemeClr val="dk1"/>
              </a:solidFill>
              <a:latin typeface="+mn-lt"/>
              <a:ea typeface="+mn-ea"/>
              <a:cs typeface="+mn-cs"/>
            </a:rPr>
            <a:t>Provides</a:t>
          </a:r>
          <a:r>
            <a:rPr lang="en-US" sz="1100" baseline="0">
              <a:solidFill>
                <a:schemeClr val="dk1"/>
              </a:solidFill>
              <a:latin typeface="+mn-lt"/>
              <a:ea typeface="+mn-ea"/>
              <a:cs typeface="+mn-cs"/>
            </a:rPr>
            <a:t> DOER requirements and restrictions for harvesting Eligible Biomass Woody Fuel.</a:t>
          </a:r>
          <a:endParaRPr lang="en-US"/>
        </a:p>
        <a:p>
          <a:endParaRPr lang="en-US" sz="1100" b="1" u="sng">
            <a:solidFill>
              <a:schemeClr val="dk1"/>
            </a:solidFill>
            <a:latin typeface="+mn-lt"/>
            <a:ea typeface="+mn-ea"/>
            <a:cs typeface="+mn-cs"/>
          </a:endParaRPr>
        </a:p>
        <a:p>
          <a:r>
            <a:rPr lang="en-US" sz="1100" b="1" u="sng">
              <a:solidFill>
                <a:schemeClr val="dk1"/>
              </a:solidFill>
              <a:latin typeface="+mn-lt"/>
              <a:ea typeface="+mn-ea"/>
              <a:cs typeface="+mn-cs"/>
            </a:rPr>
            <a:t>Harvest Information</a:t>
          </a:r>
          <a:r>
            <a:rPr lang="en-US" sz="1100" b="1">
              <a:solidFill>
                <a:schemeClr val="dk1"/>
              </a:solidFill>
              <a:latin typeface="+mn-lt"/>
              <a:ea typeface="+mn-ea"/>
              <a:cs typeface="+mn-cs"/>
            </a:rPr>
            <a:t> (completed by Forester)</a:t>
          </a:r>
          <a:endParaRPr lang="en-US" sz="1100">
            <a:solidFill>
              <a:schemeClr val="dk1"/>
            </a:solidFill>
            <a:latin typeface="+mn-lt"/>
            <a:ea typeface="+mn-ea"/>
            <a:cs typeface="+mn-cs"/>
          </a:endParaRPr>
        </a:p>
        <a:p>
          <a:r>
            <a:rPr lang="en-US" sz="1100">
              <a:solidFill>
                <a:schemeClr val="dk1"/>
              </a:solidFill>
              <a:latin typeface="+mn-lt"/>
              <a:ea typeface="+mn-ea"/>
              <a:cs typeface="+mn-cs"/>
            </a:rPr>
            <a:t>Provides general information on harvest site, land owner, and responsible parties.   Data is copied to other worksheets.</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Small Acreage</a:t>
          </a:r>
          <a:r>
            <a:rPr lang="en-US" sz="1100" b="1">
              <a:solidFill>
                <a:schemeClr val="dk1"/>
              </a:solidFill>
              <a:latin typeface="+mn-lt"/>
              <a:ea typeface="+mn-ea"/>
              <a:cs typeface="+mn-cs"/>
            </a:rPr>
            <a:t> (completed by Forester)</a:t>
          </a:r>
          <a:endParaRPr lang="en-US" sz="1100">
            <a:solidFill>
              <a:schemeClr val="dk1"/>
            </a:solidFill>
            <a:latin typeface="+mn-lt"/>
            <a:ea typeface="+mn-ea"/>
            <a:cs typeface="+mn-cs"/>
          </a:endParaRPr>
        </a:p>
        <a:p>
          <a:r>
            <a:rPr lang="en-US" sz="1100">
              <a:solidFill>
                <a:schemeClr val="dk1"/>
              </a:solidFill>
              <a:latin typeface="+mn-lt"/>
              <a:ea typeface="+mn-ea"/>
              <a:cs typeface="+mn-cs"/>
            </a:rPr>
            <a:t>For harvest sites less than or equal to 50 acres, forester can elect to use Small Acreage worksheet to determine biomass removal restrictions and limits based on weighted average of soil conditions.  If harvest site is greater than 50 acres, or forester elects not to use Small Acreage method, this worksheet cannot be used.</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Soil Condition (SC) 1-8</a:t>
          </a:r>
          <a:r>
            <a:rPr lang="en-US" sz="1100" b="1">
              <a:solidFill>
                <a:schemeClr val="dk1"/>
              </a:solidFill>
              <a:latin typeface="+mn-lt"/>
              <a:ea typeface="+mn-ea"/>
              <a:cs typeface="+mn-cs"/>
            </a:rPr>
            <a:t> (completed by Forester)</a:t>
          </a:r>
          <a:endParaRPr lang="en-US" sz="1100">
            <a:solidFill>
              <a:schemeClr val="dk1"/>
            </a:solidFill>
            <a:latin typeface="+mn-lt"/>
            <a:ea typeface="+mn-ea"/>
            <a:cs typeface="+mn-cs"/>
          </a:endParaRPr>
        </a:p>
        <a:p>
          <a:r>
            <a:rPr lang="en-US" sz="1100">
              <a:solidFill>
                <a:schemeClr val="dk1"/>
              </a:solidFill>
              <a:latin typeface="+mn-lt"/>
              <a:ea typeface="+mn-ea"/>
              <a:cs typeface="+mn-cs"/>
            </a:rPr>
            <a:t>For each unique soil type (Map Unit Symbol) that occurs on the harvest site, one Soil Condition worksheet must be completed.  Forester enters information on Forest Products to be removed by species and MBF, and cords of firewood.  Worksheet calculates the restrictions and limits on biomass removal from this soil condition.  [If greater than ten Map Unit Symbols</a:t>
          </a:r>
          <a:r>
            <a:rPr lang="en-US" sz="1100" baseline="0">
              <a:solidFill>
                <a:schemeClr val="dk1"/>
              </a:solidFill>
              <a:latin typeface="+mn-lt"/>
              <a:ea typeface="+mn-ea"/>
              <a:cs typeface="+mn-cs"/>
            </a:rPr>
            <a:t> exist in harvest site</a:t>
          </a:r>
          <a:r>
            <a:rPr lang="en-US" sz="1100">
              <a:solidFill>
                <a:schemeClr val="dk1"/>
              </a:solidFill>
              <a:latin typeface="+mn-lt"/>
              <a:ea typeface="+mn-ea"/>
              <a:cs typeface="+mn-cs"/>
            </a:rPr>
            <a:t>, aggregate areas with the smallest acreage into the tenth worksheet (SC 10).]</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Biomass Tonnage Report</a:t>
          </a:r>
          <a:r>
            <a:rPr lang="en-US" sz="1100" b="1">
              <a:solidFill>
                <a:schemeClr val="dk1"/>
              </a:solidFill>
              <a:latin typeface="+mn-lt"/>
              <a:ea typeface="+mn-ea"/>
              <a:cs typeface="+mn-cs"/>
            </a:rPr>
            <a:t> (completed by Forester)</a:t>
          </a:r>
          <a:endParaRPr lang="en-US" sz="1100">
            <a:solidFill>
              <a:schemeClr val="dk1"/>
            </a:solidFill>
            <a:latin typeface="+mn-lt"/>
            <a:ea typeface="+mn-ea"/>
            <a:cs typeface="+mn-cs"/>
          </a:endParaRPr>
        </a:p>
        <a:p>
          <a:r>
            <a:rPr lang="en-US" sz="1100">
              <a:solidFill>
                <a:schemeClr val="dk1"/>
              </a:solidFill>
              <a:latin typeface="+mn-lt"/>
              <a:ea typeface="+mn-ea"/>
              <a:cs typeface="+mn-cs"/>
            </a:rPr>
            <a:t>Data from other parts of the workbook are imported into the Tonnage Report.  Forester must complete entries, attest and sign the Report, and properly transmit the report to the Harvester and DOER.</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Biomass Fuel Certificate – F</a:t>
          </a:r>
          <a:r>
            <a:rPr lang="en-US" sz="1100" b="1">
              <a:solidFill>
                <a:schemeClr val="dk1"/>
              </a:solidFill>
              <a:latin typeface="+mn-lt"/>
              <a:ea typeface="+mn-ea"/>
              <a:cs typeface="+mn-cs"/>
            </a:rPr>
            <a:t>  </a:t>
          </a:r>
          <a:r>
            <a:rPr lang="en-US" sz="1100" b="1" i="1">
              <a:solidFill>
                <a:schemeClr val="dk1"/>
              </a:solidFill>
              <a:latin typeface="+mn-lt"/>
              <a:ea typeface="+mn-ea"/>
              <a:cs typeface="+mn-cs"/>
            </a:rPr>
            <a:t>to</a:t>
          </a:r>
          <a:r>
            <a:rPr lang="en-US" sz="1100" b="1" i="1" baseline="0">
              <a:solidFill>
                <a:schemeClr val="dk1"/>
              </a:solidFill>
              <a:latin typeface="+mn-lt"/>
              <a:ea typeface="+mn-ea"/>
              <a:cs typeface="+mn-cs"/>
            </a:rPr>
            <a:t> be used for </a:t>
          </a:r>
          <a:r>
            <a:rPr lang="en-US" sz="1100" b="1" i="1" u="sng" baseline="0">
              <a:solidFill>
                <a:schemeClr val="dk1"/>
              </a:solidFill>
              <a:latin typeface="+mn-lt"/>
              <a:ea typeface="+mn-ea"/>
              <a:cs typeface="+mn-cs"/>
            </a:rPr>
            <a:t>Forest-derived</a:t>
          </a:r>
          <a:r>
            <a:rPr lang="en-US" sz="1100" b="1" i="1" baseline="0">
              <a:solidFill>
                <a:schemeClr val="dk1"/>
              </a:solidFill>
              <a:latin typeface="+mn-lt"/>
              <a:ea typeface="+mn-ea"/>
              <a:cs typeface="+mn-cs"/>
            </a:rPr>
            <a:t> biomass</a:t>
          </a:r>
          <a:r>
            <a:rPr lang="en-US" sz="1100" b="1" i="1">
              <a:solidFill>
                <a:schemeClr val="dk1"/>
              </a:solidFill>
              <a:latin typeface="+mn-lt"/>
              <a:ea typeface="+mn-ea"/>
              <a:cs typeface="+mn-cs"/>
            </a:rPr>
            <a:t> </a:t>
          </a:r>
          <a:r>
            <a:rPr lang="en-US" sz="1100" b="1">
              <a:solidFill>
                <a:schemeClr val="dk1"/>
              </a:solidFill>
              <a:latin typeface="+mn-lt"/>
              <a:ea typeface="+mn-ea"/>
              <a:cs typeface="+mn-cs"/>
            </a:rPr>
            <a:t>(completed by Harvester and Deliverer)</a:t>
          </a:r>
          <a:endParaRPr lang="en-US" sz="1100">
            <a:solidFill>
              <a:schemeClr val="dk1"/>
            </a:solidFill>
            <a:latin typeface="+mn-lt"/>
            <a:ea typeface="+mn-ea"/>
            <a:cs typeface="+mn-cs"/>
          </a:endParaRPr>
        </a:p>
        <a:p>
          <a:r>
            <a:rPr lang="en-US" sz="1100">
              <a:solidFill>
                <a:schemeClr val="dk1"/>
              </a:solidFill>
              <a:latin typeface="+mn-lt"/>
              <a:ea typeface="+mn-ea"/>
              <a:cs typeface="+mn-cs"/>
            </a:rPr>
            <a:t>Harvester must enter name of harvest company and attest that the harvest met the conditions set forth by the Forester in the Biomass Tonnage Report.  Deliverer must input information as the biomass fuel is delivered and weighed at the Generation Unit or Fuel Broker/Aggregator.  Generation Unit Owner/Agent or Fuel</a:t>
          </a:r>
          <a:r>
            <a:rPr lang="en-US" sz="1100" baseline="0">
              <a:solidFill>
                <a:schemeClr val="dk1"/>
              </a:solidFill>
              <a:latin typeface="+mn-lt"/>
              <a:ea typeface="+mn-ea"/>
              <a:cs typeface="+mn-cs"/>
            </a:rPr>
            <a:t> Aggregator/Broker </a:t>
          </a:r>
          <a:r>
            <a:rPr lang="en-US" sz="1100">
              <a:solidFill>
                <a:schemeClr val="dk1"/>
              </a:solidFill>
              <a:latin typeface="+mn-lt"/>
              <a:ea typeface="+mn-ea"/>
              <a:cs typeface="+mn-cs"/>
            </a:rPr>
            <a:t>must initial Certificate and maintain it for its records, auditable by DOER.</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Biomass Fuel Certificate – NF</a:t>
          </a:r>
          <a:r>
            <a:rPr lang="en-US" sz="1100" b="1" u="none" baseline="0">
              <a:solidFill>
                <a:schemeClr val="dk1"/>
              </a:solidFill>
              <a:latin typeface="+mn-lt"/>
              <a:ea typeface="+mn-ea"/>
              <a:cs typeface="+mn-cs"/>
            </a:rPr>
            <a:t> </a:t>
          </a:r>
          <a:r>
            <a:rPr lang="en-US" sz="1100" b="1" i="1">
              <a:solidFill>
                <a:schemeClr val="dk1"/>
              </a:solidFill>
              <a:latin typeface="+mn-lt"/>
              <a:ea typeface="+mn-ea"/>
              <a:cs typeface="+mn-cs"/>
            </a:rPr>
            <a:t>to</a:t>
          </a:r>
          <a:r>
            <a:rPr lang="en-US" sz="1100" b="1" i="1" baseline="0">
              <a:solidFill>
                <a:schemeClr val="dk1"/>
              </a:solidFill>
              <a:latin typeface="+mn-lt"/>
              <a:ea typeface="+mn-ea"/>
              <a:cs typeface="+mn-cs"/>
            </a:rPr>
            <a:t> be used for </a:t>
          </a:r>
          <a:r>
            <a:rPr lang="en-US" sz="1100" b="1" i="1" u="sng" baseline="0">
              <a:solidFill>
                <a:schemeClr val="dk1"/>
              </a:solidFill>
              <a:latin typeface="+mn-lt"/>
              <a:ea typeface="+mn-ea"/>
              <a:cs typeface="+mn-cs"/>
            </a:rPr>
            <a:t>Non-Forest-derived</a:t>
          </a:r>
          <a:r>
            <a:rPr lang="en-US" sz="1100" b="1" i="1" baseline="0">
              <a:solidFill>
                <a:schemeClr val="dk1"/>
              </a:solidFill>
              <a:latin typeface="+mn-lt"/>
              <a:ea typeface="+mn-ea"/>
              <a:cs typeface="+mn-cs"/>
            </a:rPr>
            <a:t> biomass inclusive of Forest Salvage and Dedicated Energy Crops</a:t>
          </a:r>
          <a:r>
            <a:rPr lang="en-US" sz="1100" b="1" i="1">
              <a:solidFill>
                <a:schemeClr val="dk1"/>
              </a:solidFill>
              <a:latin typeface="+mn-lt"/>
              <a:ea typeface="+mn-ea"/>
              <a:cs typeface="+mn-cs"/>
            </a:rPr>
            <a:t> </a:t>
          </a:r>
          <a:r>
            <a:rPr lang="en-US" sz="1100" b="1" u="none">
              <a:solidFill>
                <a:schemeClr val="dk1"/>
              </a:solidFill>
              <a:latin typeface="+mn-lt"/>
              <a:ea typeface="+mn-ea"/>
              <a:cs typeface="+mn-cs"/>
            </a:rPr>
            <a:t>(completed</a:t>
          </a:r>
          <a:r>
            <a:rPr lang="en-US" sz="1100" b="1">
              <a:solidFill>
                <a:schemeClr val="dk1"/>
              </a:solidFill>
              <a:latin typeface="+mn-lt"/>
              <a:ea typeface="+mn-ea"/>
              <a:cs typeface="+mn-cs"/>
            </a:rPr>
            <a:t> by Fuel Procurement Agent and Deliverer)</a:t>
          </a:r>
          <a:endParaRPr lang="en-US" sz="1100">
            <a:solidFill>
              <a:schemeClr val="dk1"/>
            </a:solidFill>
            <a:latin typeface="+mn-lt"/>
            <a:ea typeface="+mn-ea"/>
            <a:cs typeface="+mn-cs"/>
          </a:endParaRPr>
        </a:p>
        <a:p>
          <a:r>
            <a:rPr lang="en-US" sz="1100">
              <a:solidFill>
                <a:schemeClr val="dk1"/>
              </a:solidFill>
              <a:latin typeface="+mn-lt"/>
              <a:ea typeface="+mn-ea"/>
              <a:cs typeface="+mn-cs"/>
            </a:rPr>
            <a:t>Fuel Procurement Agent must enter name of company, information on the source of the biomass fuel,  and attest to the accuracy of the provided information.  Deliverer must input information as the biomass fuel is delivered and weighed at the Generation Unit or Fuel Broker/Aggregator.  Generation Unit Owner/Agent or Fuel</a:t>
          </a:r>
          <a:r>
            <a:rPr lang="en-US" sz="1100" baseline="0">
              <a:solidFill>
                <a:schemeClr val="dk1"/>
              </a:solidFill>
              <a:latin typeface="+mn-lt"/>
              <a:ea typeface="+mn-ea"/>
              <a:cs typeface="+mn-cs"/>
            </a:rPr>
            <a:t> Aggregator/Broker </a:t>
          </a:r>
          <a:r>
            <a:rPr lang="en-US" sz="1100">
              <a:solidFill>
                <a:schemeClr val="dk1"/>
              </a:solidFill>
              <a:latin typeface="+mn-lt"/>
              <a:ea typeface="+mn-ea"/>
              <a:cs typeface="+mn-cs"/>
            </a:rPr>
            <a:t>must initial Certificate and maintain it for its records, auditable by DOER.</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NRCS</a:t>
          </a:r>
          <a:r>
            <a:rPr lang="en-US" sz="1100" b="1" u="sng" baseline="0">
              <a:solidFill>
                <a:schemeClr val="dk1"/>
              </a:solidFill>
              <a:latin typeface="+mn-lt"/>
              <a:ea typeface="+mn-ea"/>
              <a:cs typeface="+mn-cs"/>
            </a:rPr>
            <a:t> Soil Survey Data</a:t>
          </a:r>
          <a:endParaRPr lang="en-US" sz="1100">
            <a:solidFill>
              <a:schemeClr val="dk1"/>
            </a:solidFill>
            <a:latin typeface="+mn-lt"/>
            <a:ea typeface="+mn-ea"/>
            <a:cs typeface="+mn-cs"/>
          </a:endParaRPr>
        </a:p>
        <a:p>
          <a:r>
            <a:rPr lang="en-US" sz="1100">
              <a:solidFill>
                <a:schemeClr val="dk1"/>
              </a:solidFill>
              <a:latin typeface="+mn-lt"/>
              <a:ea typeface="+mn-ea"/>
              <a:cs typeface="+mn-cs"/>
            </a:rPr>
            <a:t>Data provided by U.S.</a:t>
          </a:r>
          <a:r>
            <a:rPr lang="en-US" sz="1100" baseline="0">
              <a:solidFill>
                <a:schemeClr val="dk1"/>
              </a:solidFill>
              <a:latin typeface="+mn-lt"/>
              <a:ea typeface="+mn-ea"/>
              <a:cs typeface="+mn-cs"/>
            </a:rPr>
            <a:t> Geological Survey, Natural Resource Conservation Services, for northeast states identifying those soil types (Soil Survey ID and Map Unit Symbol) which meet soil criteria (detailed at top of the worksheet) that restrict  the removal of biomass material.  Soils not listed do not meet these criteria, and are not restricted for biomass removal.</a:t>
          </a:r>
          <a:endParaRPr lang="en-US" sz="1100">
            <a:solidFill>
              <a:schemeClr val="dk1"/>
            </a:solidFill>
            <a:latin typeface="+mn-lt"/>
            <a:ea typeface="+mn-ea"/>
            <a:cs typeface="+mn-cs"/>
          </a:endParaRPr>
        </a:p>
        <a:p>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a:solidFill>
                <a:schemeClr val="dk1"/>
              </a:solidFill>
              <a:latin typeface="+mn-lt"/>
              <a:ea typeface="+mn-ea"/>
              <a:cs typeface="+mn-cs"/>
            </a:rPr>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171450</xdr:rowOff>
    </xdr:from>
    <xdr:to>
      <xdr:col>13</xdr:col>
      <xdr:colOff>600075</xdr:colOff>
      <xdr:row>67</xdr:row>
      <xdr:rowOff>85725</xdr:rowOff>
    </xdr:to>
    <xdr:sp macro="" textlink="">
      <xdr:nvSpPr>
        <xdr:cNvPr id="2" name="TextBox 1"/>
        <xdr:cNvSpPr txBox="1"/>
      </xdr:nvSpPr>
      <xdr:spPr>
        <a:xfrm>
          <a:off x="190500" y="171450"/>
          <a:ext cx="7934325" cy="1267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Massachusetts Executive Office of Energy and Environmental Affairs</a:t>
          </a:r>
          <a:endParaRPr lang="en-US"/>
        </a:p>
        <a:p>
          <a:pPr algn="ctr"/>
          <a:r>
            <a:rPr lang="en-US" sz="1100" b="1"/>
            <a:t>Department of Energy Resources</a:t>
          </a:r>
          <a:endParaRPr lang="en-US"/>
        </a:p>
        <a:p>
          <a:pPr algn="ctr"/>
          <a:r>
            <a:rPr lang="en-US" sz="1100" b="1"/>
            <a:t>Renewable Energy Portfolio Standard - 225 CMR 14.00</a:t>
          </a:r>
          <a:endParaRPr lang="en-US"/>
        </a:p>
        <a:p>
          <a:pPr algn="ctr"/>
          <a:r>
            <a:rPr lang="en-US" sz="1100" b="1"/>
            <a:t> </a:t>
          </a:r>
          <a:endParaRPr lang="en-US"/>
        </a:p>
        <a:p>
          <a:pPr algn="ctr"/>
          <a:r>
            <a:rPr lang="en-US" sz="1100" b="1"/>
            <a:t>Forest Derived Eligible Biomass Woody Fuel Guideline</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Instructions for Foresters</a:t>
          </a:r>
          <a:r>
            <a:rPr lang="en-US" sz="1100">
              <a:solidFill>
                <a:schemeClr val="dk1"/>
              </a:solidFill>
              <a:latin typeface="+mn-lt"/>
              <a:ea typeface="+mn-ea"/>
              <a:cs typeface="+mn-cs"/>
            </a:rPr>
            <a:t>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 </a:t>
          </a:r>
          <a:r>
            <a:rPr lang="en-US" sz="1100" b="1" u="sng">
              <a:solidFill>
                <a:schemeClr val="dk1"/>
              </a:solidFill>
              <a:latin typeface="+mn-lt"/>
              <a:ea typeface="+mn-ea"/>
              <a:cs typeface="+mn-cs"/>
            </a:rPr>
            <a:t>Step 1 – Create Soil Map and Indentify</a:t>
          </a:r>
          <a:r>
            <a:rPr lang="en-US" sz="1100" b="1" u="sng" baseline="0">
              <a:solidFill>
                <a:schemeClr val="dk1"/>
              </a:solidFill>
              <a:latin typeface="+mn-lt"/>
              <a:ea typeface="+mn-ea"/>
              <a:cs typeface="+mn-cs"/>
            </a:rPr>
            <a:t> </a:t>
          </a:r>
          <a:r>
            <a:rPr lang="en-US" sz="1100" b="1" i="1" u="sng" baseline="0">
              <a:solidFill>
                <a:schemeClr val="dk1"/>
              </a:solidFill>
              <a:latin typeface="+mn-lt"/>
              <a:ea typeface="+mn-ea"/>
              <a:cs typeface="+mn-cs"/>
            </a:rPr>
            <a:t>Soil Survey ID </a:t>
          </a:r>
          <a:r>
            <a:rPr lang="en-US" sz="1100" b="1" u="sng" baseline="0">
              <a:solidFill>
                <a:schemeClr val="dk1"/>
              </a:solidFill>
              <a:latin typeface="+mn-lt"/>
              <a:ea typeface="+mn-ea"/>
              <a:cs typeface="+mn-cs"/>
            </a:rPr>
            <a:t>and </a:t>
          </a:r>
          <a:r>
            <a:rPr lang="en-US" sz="1100" b="1" i="1" u="sng" baseline="0">
              <a:solidFill>
                <a:schemeClr val="dk1"/>
              </a:solidFill>
              <a:latin typeface="+mn-lt"/>
              <a:ea typeface="+mn-ea"/>
              <a:cs typeface="+mn-cs"/>
            </a:rPr>
            <a:t>Map Unit Symbol</a:t>
          </a:r>
          <a:endParaRPr lang="en-US" sz="1100" i="1">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For each harvest area the Forester shall create a soil map utilizing the U.S. Department of Agriculture; Natural Resource Conservation Service (NRCS) Web Soil Survey </a:t>
          </a:r>
          <a:r>
            <a:rPr lang="en-US" sz="1100" u="sng">
              <a:solidFill>
                <a:schemeClr val="dk1"/>
              </a:solidFill>
              <a:latin typeface="+mn-lt"/>
              <a:ea typeface="+mn-ea"/>
              <a:cs typeface="+mn-cs"/>
              <a:hlinkClick xmlns:r="http://schemas.openxmlformats.org/officeDocument/2006/relationships" r:id=""/>
            </a:rPr>
            <a:t>http://websoilsurvey.nrcs.usda.gov</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Identify the </a:t>
          </a:r>
          <a:r>
            <a:rPr lang="en-US" sz="1100" i="1">
              <a:solidFill>
                <a:schemeClr val="dk1"/>
              </a:solidFill>
              <a:latin typeface="+mn-lt"/>
              <a:ea typeface="+mn-ea"/>
              <a:cs typeface="+mn-cs"/>
            </a:rPr>
            <a:t>Soil</a:t>
          </a:r>
          <a:r>
            <a:rPr lang="en-US" sz="1100" i="1" baseline="0">
              <a:solidFill>
                <a:schemeClr val="dk1"/>
              </a:solidFill>
              <a:latin typeface="+mn-lt"/>
              <a:ea typeface="+mn-ea"/>
              <a:cs typeface="+mn-cs"/>
            </a:rPr>
            <a:t> Survey ID </a:t>
          </a:r>
          <a:r>
            <a:rPr lang="en-US" sz="1100" baseline="0">
              <a:solidFill>
                <a:schemeClr val="dk1"/>
              </a:solidFill>
              <a:latin typeface="+mn-lt"/>
              <a:ea typeface="+mn-ea"/>
              <a:cs typeface="+mn-cs"/>
            </a:rPr>
            <a:t>for the harvest region and </a:t>
          </a:r>
          <a:r>
            <a:rPr lang="en-US" sz="1100">
              <a:solidFill>
                <a:schemeClr val="dk1"/>
              </a:solidFill>
              <a:latin typeface="+mn-lt"/>
              <a:ea typeface="+mn-ea"/>
              <a:cs typeface="+mn-cs"/>
            </a:rPr>
            <a:t>each </a:t>
          </a:r>
          <a:r>
            <a:rPr lang="en-US" sz="1100" i="1" u="none">
              <a:solidFill>
                <a:schemeClr val="dk1"/>
              </a:solidFill>
              <a:latin typeface="+mn-lt"/>
              <a:ea typeface="+mn-ea"/>
              <a:cs typeface="+mn-cs"/>
            </a:rPr>
            <a:t>Map Unit Symbol</a:t>
          </a:r>
          <a:r>
            <a:rPr lang="en-US" sz="1100" i="1" u="none" baseline="0">
              <a:solidFill>
                <a:schemeClr val="dk1"/>
              </a:solidFill>
              <a:latin typeface="+mn-lt"/>
              <a:ea typeface="+mn-ea"/>
              <a:cs typeface="+mn-cs"/>
            </a:rPr>
            <a:t> </a:t>
          </a:r>
          <a:r>
            <a:rPr lang="en-US" sz="1100" i="0">
              <a:solidFill>
                <a:schemeClr val="dk1"/>
              </a:solidFill>
              <a:latin typeface="+mn-lt"/>
              <a:ea typeface="+mn-ea"/>
              <a:cs typeface="+mn-cs"/>
            </a:rPr>
            <a:t>found</a:t>
          </a:r>
          <a:r>
            <a:rPr lang="en-US" sz="1100">
              <a:solidFill>
                <a:schemeClr val="dk1"/>
              </a:solidFill>
              <a:latin typeface="+mn-lt"/>
              <a:ea typeface="+mn-ea"/>
              <a:cs typeface="+mn-cs"/>
            </a:rPr>
            <a:t> on the harvest area.   There likely may be more than one Map Unit Symbol (or soil</a:t>
          </a:r>
          <a:r>
            <a:rPr lang="en-US" sz="1100" baseline="0">
              <a:solidFill>
                <a:schemeClr val="dk1"/>
              </a:solidFill>
              <a:latin typeface="+mn-lt"/>
              <a:ea typeface="+mn-ea"/>
              <a:cs typeface="+mn-cs"/>
            </a:rPr>
            <a:t> type) </a:t>
          </a:r>
          <a:r>
            <a:rPr lang="en-US" sz="1100">
              <a:solidFill>
                <a:schemeClr val="dk1"/>
              </a:solidFill>
              <a:latin typeface="+mn-lt"/>
              <a:ea typeface="+mn-ea"/>
              <a:cs typeface="+mn-cs"/>
            </a:rPr>
            <a:t>for a harvest area. It is the Forester’s responsibility to verify all Map Unit Symbols in a given harvest area.  (For the</a:t>
          </a:r>
          <a:r>
            <a:rPr lang="en-US" sz="1100" baseline="0">
              <a:solidFill>
                <a:schemeClr val="dk1"/>
              </a:solidFill>
              <a:latin typeface="+mn-lt"/>
              <a:ea typeface="+mn-ea"/>
              <a:cs typeface="+mn-cs"/>
            </a:rPr>
            <a:t> limited regions for which NRCS soil data in unavailable, Forester shall contact DOER for further instructions.)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For each Map Unit</a:t>
          </a:r>
          <a:r>
            <a:rPr lang="en-US" sz="1100" baseline="0">
              <a:solidFill>
                <a:schemeClr val="dk1"/>
              </a:solidFill>
              <a:latin typeface="+mn-lt"/>
              <a:ea typeface="+mn-ea"/>
              <a:cs typeface="+mn-cs"/>
            </a:rPr>
            <a:t> Symbol</a:t>
          </a:r>
          <a:r>
            <a:rPr lang="en-US" sz="1100">
              <a:solidFill>
                <a:schemeClr val="dk1"/>
              </a:solidFill>
              <a:latin typeface="+mn-lt"/>
              <a:ea typeface="+mn-ea"/>
              <a:cs typeface="+mn-cs"/>
            </a:rPr>
            <a:t> found on the harvest area, the workbook will determine the </a:t>
          </a:r>
          <a:r>
            <a:rPr lang="en-US" sz="1100" baseline="0">
              <a:solidFill>
                <a:schemeClr val="dk1"/>
              </a:solidFill>
              <a:latin typeface="+mn-lt"/>
              <a:ea typeface="+mn-ea"/>
              <a:cs typeface="+mn-cs"/>
            </a:rPr>
            <a:t>allowance </a:t>
          </a:r>
          <a:r>
            <a:rPr lang="en-US" sz="1100">
              <a:solidFill>
                <a:schemeClr val="dk1"/>
              </a:solidFill>
              <a:latin typeface="+mn-lt"/>
              <a:ea typeface="+mn-ea"/>
              <a:cs typeface="+mn-cs"/>
            </a:rPr>
            <a:t>and restrictions for</a:t>
          </a:r>
          <a:r>
            <a:rPr lang="en-US" sz="1100" baseline="0">
              <a:solidFill>
                <a:schemeClr val="dk1"/>
              </a:solidFill>
              <a:latin typeface="+mn-lt"/>
              <a:ea typeface="+mn-ea"/>
              <a:cs typeface="+mn-cs"/>
            </a:rPr>
            <a:t> the harvest of Eligible Biomass Woody Fuel based on its soil properties.  </a:t>
          </a:r>
          <a:r>
            <a:rPr lang="en-US" sz="1100">
              <a:solidFill>
                <a:schemeClr val="dk1"/>
              </a:solidFill>
              <a:latin typeface="+mn-lt"/>
              <a:ea typeface="+mn-ea"/>
              <a:cs typeface="+mn-cs"/>
            </a:rPr>
            <a:t>Therefore, it is critical that the Forester tally all forest products for each Map Unit Symbol in the harvest area.</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Step 2 – Enter Harvest Site (Tract) Information</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Forester shall complete the </a:t>
          </a:r>
          <a:r>
            <a:rPr lang="en-US" sz="1100" u="sng">
              <a:solidFill>
                <a:schemeClr val="dk1"/>
              </a:solidFill>
              <a:latin typeface="+mn-lt"/>
              <a:ea typeface="+mn-ea"/>
              <a:cs typeface="+mn-cs"/>
            </a:rPr>
            <a:t>Harvest Information</a:t>
          </a:r>
          <a:r>
            <a:rPr lang="en-US" sz="1100">
              <a:solidFill>
                <a:schemeClr val="dk1"/>
              </a:solidFill>
              <a:latin typeface="+mn-lt"/>
              <a:ea typeface="+mn-ea"/>
              <a:cs typeface="+mn-cs"/>
            </a:rPr>
            <a:t> worksheet.  If the total harvest site is 50 acres or less, indicate whether the </a:t>
          </a:r>
          <a:r>
            <a:rPr lang="en-US" sz="1100" u="sng">
              <a:solidFill>
                <a:schemeClr val="dk1"/>
              </a:solidFill>
              <a:latin typeface="+mn-lt"/>
              <a:ea typeface="+mn-ea"/>
              <a:cs typeface="+mn-cs"/>
            </a:rPr>
            <a:t>Small Acreage</a:t>
          </a:r>
          <a:r>
            <a:rPr lang="en-US" sz="1100">
              <a:solidFill>
                <a:schemeClr val="dk1"/>
              </a:solidFill>
              <a:latin typeface="+mn-lt"/>
              <a:ea typeface="+mn-ea"/>
              <a:cs typeface="+mn-cs"/>
            </a:rPr>
            <a:t> simplified worksheet will be used.</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Step 3 – Enter Soil Identificaiton Information and Forest Products for each </a:t>
          </a:r>
          <a:r>
            <a:rPr lang="en-US" sz="1100" b="1" i="1" u="sng">
              <a:solidFill>
                <a:schemeClr val="dk1"/>
              </a:solidFill>
              <a:latin typeface="+mn-lt"/>
              <a:ea typeface="+mn-ea"/>
              <a:cs typeface="+mn-cs"/>
            </a:rPr>
            <a:t>Map Unit Symbol </a:t>
          </a:r>
          <a:r>
            <a:rPr lang="en-US" sz="1100" b="1" u="sng">
              <a:solidFill>
                <a:schemeClr val="dk1"/>
              </a:solidFill>
              <a:latin typeface="+mn-lt"/>
              <a:ea typeface="+mn-ea"/>
              <a:cs typeface="+mn-cs"/>
            </a:rPr>
            <a:t>on Harvest Site</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For each </a:t>
          </a:r>
          <a:r>
            <a:rPr lang="en-US" sz="1100" i="1">
              <a:solidFill>
                <a:schemeClr val="dk1"/>
              </a:solidFill>
              <a:latin typeface="+mn-lt"/>
              <a:ea typeface="+mn-ea"/>
              <a:cs typeface="+mn-cs"/>
            </a:rPr>
            <a:t>Map Unit Symbol</a:t>
          </a:r>
          <a:r>
            <a:rPr lang="en-US" sz="1100" i="1" baseline="0">
              <a:solidFill>
                <a:schemeClr val="dk1"/>
              </a:solidFill>
              <a:latin typeface="+mn-lt"/>
              <a:ea typeface="+mn-ea"/>
              <a:cs typeface="+mn-cs"/>
            </a:rPr>
            <a:t> </a:t>
          </a:r>
          <a:r>
            <a:rPr lang="en-US" sz="1100">
              <a:solidFill>
                <a:schemeClr val="dk1"/>
              </a:solidFill>
              <a:latin typeface="+mn-lt"/>
              <a:ea typeface="+mn-ea"/>
              <a:cs typeface="+mn-cs"/>
            </a:rPr>
            <a:t>that occurs on the harvest site, the Forester must complete one of the available </a:t>
          </a:r>
          <a:r>
            <a:rPr lang="en-US" sz="1100" u="sng">
              <a:solidFill>
                <a:schemeClr val="dk1"/>
              </a:solidFill>
              <a:latin typeface="+mn-lt"/>
              <a:ea typeface="+mn-ea"/>
              <a:cs typeface="+mn-cs"/>
            </a:rPr>
            <a:t>Soil Conditions (SC)</a:t>
          </a:r>
          <a:r>
            <a:rPr lang="en-US" sz="1100">
              <a:solidFill>
                <a:schemeClr val="dk1"/>
              </a:solidFill>
              <a:latin typeface="+mn-lt"/>
              <a:ea typeface="+mn-ea"/>
              <a:cs typeface="+mn-cs"/>
            </a:rPr>
            <a:t> worksheets, SC 1 through SC 8.  The Forester must input (blue cells) soil condition information from the Soil Survey.  The Forester must input the </a:t>
          </a:r>
          <a:r>
            <a:rPr lang="en-US" sz="1100" i="1">
              <a:solidFill>
                <a:schemeClr val="dk1"/>
              </a:solidFill>
              <a:latin typeface="+mn-lt"/>
              <a:ea typeface="+mn-ea"/>
              <a:cs typeface="+mn-cs"/>
            </a:rPr>
            <a:t>Soil</a:t>
          </a:r>
          <a:r>
            <a:rPr lang="en-US" sz="1100" i="1" baseline="0">
              <a:solidFill>
                <a:schemeClr val="dk1"/>
              </a:solidFill>
              <a:latin typeface="+mn-lt"/>
              <a:ea typeface="+mn-ea"/>
              <a:cs typeface="+mn-cs"/>
            </a:rPr>
            <a:t> Survey ID </a:t>
          </a:r>
          <a:r>
            <a:rPr lang="en-US" sz="1100" baseline="0">
              <a:solidFill>
                <a:schemeClr val="dk1"/>
              </a:solidFill>
              <a:latin typeface="+mn-lt"/>
              <a:ea typeface="+mn-ea"/>
              <a:cs typeface="+mn-cs"/>
            </a:rPr>
            <a:t>and </a:t>
          </a:r>
          <a:r>
            <a:rPr lang="en-US" sz="1100" i="1" baseline="0">
              <a:solidFill>
                <a:schemeClr val="dk1"/>
              </a:solidFill>
              <a:latin typeface="+mn-lt"/>
              <a:ea typeface="+mn-ea"/>
              <a:cs typeface="+mn-cs"/>
            </a:rPr>
            <a:t>Map Unit Symbol</a:t>
          </a:r>
          <a:r>
            <a:rPr lang="en-US" sz="1100" i="1">
              <a:solidFill>
                <a:schemeClr val="dk1"/>
              </a:solidFill>
              <a:latin typeface="+mn-lt"/>
              <a:ea typeface="+mn-ea"/>
              <a:cs typeface="+mn-cs"/>
            </a:rPr>
            <a:t> </a:t>
          </a:r>
          <a:r>
            <a:rPr lang="en-US" sz="1100" i="0" baseline="0">
              <a:solidFill>
                <a:schemeClr val="dk1"/>
              </a:solidFill>
              <a:latin typeface="+mn-lt"/>
              <a:ea typeface="+mn-ea"/>
              <a:cs typeface="+mn-cs"/>
            </a:rPr>
            <a:t>in the appropriate cells in </a:t>
          </a:r>
          <a:r>
            <a:rPr lang="en-US" sz="1100">
              <a:solidFill>
                <a:schemeClr val="dk1"/>
              </a:solidFill>
              <a:latin typeface="+mn-lt"/>
              <a:ea typeface="+mn-ea"/>
              <a:cs typeface="+mn-cs"/>
            </a:rPr>
            <a:t>the worksheets.</a:t>
          </a:r>
        </a:p>
        <a:p>
          <a:r>
            <a:rPr lang="en-US" sz="1100">
              <a:solidFill>
                <a:schemeClr val="dk1"/>
              </a:solidFill>
              <a:latin typeface="+mn-lt"/>
              <a:ea typeface="+mn-ea"/>
              <a:cs typeface="+mn-cs"/>
            </a:rPr>
            <a:t> </a:t>
          </a:r>
        </a:p>
        <a:p>
          <a:r>
            <a:rPr lang="en-US" sz="1100">
              <a:solidFill>
                <a:schemeClr val="dk1"/>
              </a:solidFill>
              <a:latin typeface="+mn-lt"/>
              <a:ea typeface="+mn-ea"/>
              <a:cs typeface="+mn-cs"/>
            </a:rPr>
            <a:t>Forester must then enter data on the </a:t>
          </a:r>
          <a:r>
            <a:rPr lang="en-US" sz="1100" u="sng">
              <a:solidFill>
                <a:schemeClr val="dk1"/>
              </a:solidFill>
              <a:latin typeface="+mn-lt"/>
              <a:ea typeface="+mn-ea"/>
              <a:cs typeface="+mn-cs"/>
            </a:rPr>
            <a:t>total board feet volume</a:t>
          </a:r>
          <a:r>
            <a:rPr lang="en-US" sz="1100">
              <a:solidFill>
                <a:schemeClr val="dk1"/>
              </a:solidFill>
              <a:latin typeface="+mn-lt"/>
              <a:ea typeface="+mn-ea"/>
              <a:cs typeface="+mn-cs"/>
            </a:rPr>
            <a:t> of each tree species and </a:t>
          </a:r>
          <a:r>
            <a:rPr lang="en-US" sz="1100" u="sng">
              <a:solidFill>
                <a:schemeClr val="dk1"/>
              </a:solidFill>
              <a:latin typeface="+mn-lt"/>
              <a:ea typeface="+mn-ea"/>
              <a:cs typeface="+mn-cs"/>
            </a:rPr>
            <a:t>cords</a:t>
          </a:r>
          <a:r>
            <a:rPr lang="en-US" sz="1100">
              <a:solidFill>
                <a:schemeClr val="dk1"/>
              </a:solidFill>
              <a:latin typeface="+mn-lt"/>
              <a:ea typeface="+mn-ea"/>
              <a:cs typeface="+mn-cs"/>
            </a:rPr>
            <a:t> of pulpwood and cordwood in the table provided. Remember, a separate Worksheet must be used for each soil</a:t>
          </a:r>
          <a:r>
            <a:rPr lang="en-US" sz="1100" baseline="0">
              <a:solidFill>
                <a:schemeClr val="dk1"/>
              </a:solidFill>
              <a:latin typeface="+mn-lt"/>
              <a:ea typeface="+mn-ea"/>
              <a:cs typeface="+mn-cs"/>
            </a:rPr>
            <a:t> type (Map Unit Symbol) </a:t>
          </a:r>
          <a:r>
            <a:rPr lang="en-US" sz="1100">
              <a:solidFill>
                <a:schemeClr val="dk1"/>
              </a:solidFill>
              <a:latin typeface="+mn-lt"/>
              <a:ea typeface="+mn-ea"/>
              <a:cs typeface="+mn-cs"/>
            </a:rPr>
            <a:t>found on the harvest area.  All board feet (BF) volumes will be input in 1000 BF (MBF) increments.  As an example, 10,500 BF will be input as 10.5.  All volumes must be input using International ¼ scale only.</a:t>
          </a:r>
        </a:p>
        <a:p>
          <a:r>
            <a:rPr lang="en-US" sz="1100">
              <a:solidFill>
                <a:schemeClr val="dk1"/>
              </a:solidFill>
              <a:latin typeface="+mn-lt"/>
              <a:ea typeface="+mn-ea"/>
              <a:cs typeface="+mn-cs"/>
            </a:rPr>
            <a:t> </a:t>
          </a:r>
        </a:p>
        <a:p>
          <a:r>
            <a:rPr lang="en-US" sz="1100">
              <a:solidFill>
                <a:schemeClr val="dk1"/>
              </a:solidFill>
              <a:latin typeface="+mn-lt"/>
              <a:ea typeface="+mn-ea"/>
              <a:cs typeface="+mn-cs"/>
            </a:rPr>
            <a:t>The spreadsheet will calculate the tons of Eligible Biomass Woody Fuel that can be removed, and the required retention of residues, for that portion of the harvest site.  This information will be generated automatically in the Biomass Tonnage Report. </a:t>
          </a:r>
        </a:p>
        <a:p>
          <a:endParaRPr lang="en-US" sz="1100">
            <a:solidFill>
              <a:schemeClr val="dk1"/>
            </a:solidFill>
            <a:latin typeface="+mn-lt"/>
            <a:ea typeface="+mn-ea"/>
            <a:cs typeface="+mn-cs"/>
          </a:endParaRPr>
        </a:p>
        <a:p>
          <a:r>
            <a:rPr lang="en-US" sz="1100">
              <a:solidFill>
                <a:schemeClr val="dk1"/>
              </a:solidFill>
              <a:latin typeface="+mn-lt"/>
              <a:ea typeface="+mn-ea"/>
              <a:cs typeface="+mn-cs"/>
            </a:rPr>
            <a:t>At the bottom</a:t>
          </a:r>
          <a:r>
            <a:rPr lang="en-US" sz="1100" baseline="0">
              <a:solidFill>
                <a:schemeClr val="dk1"/>
              </a:solidFill>
              <a:latin typeface="+mn-lt"/>
              <a:ea typeface="+mn-ea"/>
              <a:cs typeface="+mn-cs"/>
            </a:rPr>
            <a:t> of e</a:t>
          </a:r>
          <a:r>
            <a:rPr lang="en-US" sz="1100">
              <a:solidFill>
                <a:schemeClr val="dk1"/>
              </a:solidFill>
              <a:latin typeface="+mn-lt"/>
              <a:ea typeface="+mn-ea"/>
              <a:cs typeface="+mn-cs"/>
            </a:rPr>
            <a:t>ach Soil</a:t>
          </a:r>
          <a:r>
            <a:rPr lang="en-US" sz="1100" baseline="0">
              <a:solidFill>
                <a:schemeClr val="dk1"/>
              </a:solidFill>
              <a:latin typeface="+mn-lt"/>
              <a:ea typeface="+mn-ea"/>
              <a:cs typeface="+mn-cs"/>
            </a:rPr>
            <a:t> Condition worksheet also identifies additional harvesting restrictions which the Forester must prescribe to the Harvester.  Important details on these restrictions are provided on the </a:t>
          </a:r>
          <a:r>
            <a:rPr lang="en-US" sz="1100" i="1" baseline="0">
              <a:solidFill>
                <a:schemeClr val="dk1"/>
              </a:solidFill>
              <a:latin typeface="+mn-lt"/>
              <a:ea typeface="+mn-ea"/>
              <a:cs typeface="+mn-cs"/>
            </a:rPr>
            <a:t>Biomass Restrictions </a:t>
          </a:r>
          <a:r>
            <a:rPr lang="en-US" sz="1100" baseline="0">
              <a:solidFill>
                <a:schemeClr val="dk1"/>
              </a:solidFill>
              <a:latin typeface="+mn-lt"/>
              <a:ea typeface="+mn-ea"/>
              <a:cs typeface="+mn-cs"/>
            </a:rPr>
            <a:t>worksheet.</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 </a:t>
          </a:r>
          <a:r>
            <a:rPr lang="en-US" sz="1100" b="1" u="sng">
              <a:solidFill>
                <a:schemeClr val="dk1"/>
              </a:solidFill>
              <a:latin typeface="+mn-lt"/>
              <a:ea typeface="+mn-ea"/>
              <a:cs typeface="+mn-cs"/>
            </a:rPr>
            <a:t>Step 4 – Preparation of the Biomass Tonnage Report</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Biomass Tonnage Report is provided as a worksheet in this Guideline.  The Report is largely completed automatically based on data entered for each Soil Condition for the harvest site.  The Forester must respond to the additional items required in the Biomass Tonnage Report worksheet.  </a:t>
          </a:r>
          <a:r>
            <a:rPr lang="en-US" sz="1100" i="1">
              <a:solidFill>
                <a:schemeClr val="dk1"/>
              </a:solidFill>
              <a:latin typeface="+mn-lt"/>
              <a:ea typeface="+mn-ea"/>
              <a:cs typeface="+mn-cs"/>
            </a:rPr>
            <a:t>Careful consideration is particularly required by the Forester in entering data on the tons of Eligible Biomass Fuel that he/she</a:t>
          </a:r>
          <a:r>
            <a:rPr lang="en-US" sz="1100" i="1" baseline="0">
              <a:solidFill>
                <a:schemeClr val="dk1"/>
              </a:solidFill>
              <a:latin typeface="+mn-lt"/>
              <a:ea typeface="+mn-ea"/>
              <a:cs typeface="+mn-cs"/>
            </a:rPr>
            <a:t> prescribes to be</a:t>
          </a:r>
          <a:r>
            <a:rPr lang="en-US" sz="1100" i="1">
              <a:solidFill>
                <a:schemeClr val="dk1"/>
              </a:solidFill>
              <a:latin typeface="+mn-lt"/>
              <a:ea typeface="+mn-ea"/>
              <a:cs typeface="+mn-cs"/>
            </a:rPr>
            <a:t> removed from the site in the form of Residues and in the form of Thinnings, </a:t>
          </a:r>
          <a:r>
            <a:rPr lang="en-US" sz="1100" i="1" u="sng">
              <a:solidFill>
                <a:schemeClr val="dk1"/>
              </a:solidFill>
              <a:latin typeface="+mn-lt"/>
              <a:ea typeface="+mn-ea"/>
              <a:cs typeface="+mn-cs"/>
            </a:rPr>
            <a:t>subject to </a:t>
          </a:r>
          <a:r>
            <a:rPr lang="en-US" sz="1100" i="1">
              <a:solidFill>
                <a:schemeClr val="dk1"/>
              </a:solidFill>
              <a:latin typeface="+mn-lt"/>
              <a:ea typeface="+mn-ea"/>
              <a:cs typeface="+mn-cs"/>
            </a:rPr>
            <a:t>the limitations and restrictions based on the soil conditions and forest products harvest.</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Forester must provide identification of the Harvester that will conduct the forest cutting.  Forester must carefully read attestation and sign the Biomass Tonnage Report and initial the appropriate box on the </a:t>
          </a:r>
          <a:r>
            <a:rPr lang="en-US" sz="1100" u="sng">
              <a:solidFill>
                <a:schemeClr val="dk1"/>
              </a:solidFill>
              <a:latin typeface="+mn-lt"/>
              <a:ea typeface="+mn-ea"/>
              <a:cs typeface="+mn-cs"/>
            </a:rPr>
            <a:t>Biomass Fuel Certificate – F</a:t>
          </a:r>
          <a:r>
            <a:rPr lang="en-US" sz="1100">
              <a:solidFill>
                <a:schemeClr val="dk1"/>
              </a:solidFill>
              <a:latin typeface="+mn-lt"/>
              <a:ea typeface="+mn-ea"/>
              <a:cs typeface="+mn-cs"/>
            </a:rPr>
            <a:t>.  Forester must transmit the Biomass Tonnage Report to the Harvester</a:t>
          </a:r>
          <a:r>
            <a:rPr lang="en-US" sz="1100" baseline="0">
              <a:solidFill>
                <a:schemeClr val="dk1"/>
              </a:solidFill>
              <a:latin typeface="+mn-lt"/>
              <a:ea typeface="+mn-ea"/>
              <a:cs typeface="+mn-cs"/>
            </a:rPr>
            <a:t> and DOER </a:t>
          </a:r>
          <a:r>
            <a:rPr lang="en-US" sz="1100">
              <a:solidFill>
                <a:schemeClr val="dk1"/>
              </a:solidFill>
              <a:latin typeface="+mn-lt"/>
              <a:ea typeface="+mn-ea"/>
              <a:cs typeface="+mn-cs"/>
            </a:rPr>
            <a:t>as instructed on the Worksheet.</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Step 5 – Interaction with Timber Harvester</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Forester shall maintain a copy, available for DOER review, of the USDA NRCS Soil Survey Map, all completed worksheets of the Guideline, and the Biomass Tonnage Report for each harvest area.  The Forester shall provide the following to the timber Harvester.</a:t>
          </a:r>
        </a:p>
        <a:p>
          <a:r>
            <a:rPr lang="en-US" sz="1100">
              <a:solidFill>
                <a:schemeClr val="dk1"/>
              </a:solidFill>
              <a:latin typeface="+mn-lt"/>
              <a:ea typeface="+mn-ea"/>
              <a:cs typeface="+mn-cs"/>
            </a:rPr>
            <a:t> </a:t>
          </a:r>
        </a:p>
        <a:p>
          <a:pPr lvl="1"/>
          <a:r>
            <a:rPr lang="en-US" sz="1100">
              <a:solidFill>
                <a:schemeClr val="dk1"/>
              </a:solidFill>
              <a:latin typeface="+mn-lt"/>
              <a:ea typeface="+mn-ea"/>
              <a:cs typeface="+mn-cs"/>
            </a:rPr>
            <a:t>Copy of the </a:t>
          </a:r>
          <a:r>
            <a:rPr lang="en-US" sz="1100" u="sng">
              <a:solidFill>
                <a:schemeClr val="dk1"/>
              </a:solidFill>
              <a:latin typeface="+mn-lt"/>
              <a:ea typeface="+mn-ea"/>
              <a:cs typeface="+mn-cs"/>
            </a:rPr>
            <a:t>USDA NRCS Soil Survey Map</a:t>
          </a:r>
          <a:r>
            <a:rPr lang="en-US" sz="1100">
              <a:solidFill>
                <a:schemeClr val="dk1"/>
              </a:solidFill>
              <a:latin typeface="+mn-lt"/>
              <a:ea typeface="+mn-ea"/>
              <a:cs typeface="+mn-cs"/>
            </a:rPr>
            <a:t> of the harvest area demarcating the boundaries of each Soil Description on the site. </a:t>
          </a:r>
        </a:p>
        <a:p>
          <a:pPr lvl="1"/>
          <a:endParaRPr lang="en-US" sz="1100">
            <a:solidFill>
              <a:schemeClr val="dk1"/>
            </a:solidFill>
            <a:latin typeface="+mn-lt"/>
            <a:ea typeface="+mn-ea"/>
            <a:cs typeface="+mn-cs"/>
          </a:endParaRPr>
        </a:p>
        <a:p>
          <a:pPr lvl="1"/>
          <a:r>
            <a:rPr lang="en-US" sz="1100">
              <a:solidFill>
                <a:schemeClr val="dk1"/>
              </a:solidFill>
              <a:latin typeface="+mn-lt"/>
              <a:ea typeface="+mn-ea"/>
              <a:cs typeface="+mn-cs"/>
            </a:rPr>
            <a:t>Copy (signed) of the </a:t>
          </a:r>
          <a:r>
            <a:rPr lang="en-US" sz="1100" u="sng">
              <a:solidFill>
                <a:schemeClr val="dk1"/>
              </a:solidFill>
              <a:latin typeface="+mn-lt"/>
              <a:ea typeface="+mn-ea"/>
              <a:cs typeface="+mn-cs"/>
            </a:rPr>
            <a:t>Biomass Tonnage Report</a:t>
          </a:r>
          <a:r>
            <a:rPr lang="en-US" sz="1100">
              <a:solidFill>
                <a:schemeClr val="dk1"/>
              </a:solidFill>
              <a:latin typeface="+mn-lt"/>
              <a:ea typeface="+mn-ea"/>
              <a:cs typeface="+mn-cs"/>
            </a:rPr>
            <a:t>, providing the tons of Eligible Woody Biomass Fuel, differentiated</a:t>
          </a:r>
          <a:r>
            <a:rPr lang="en-US" sz="1100" baseline="0">
              <a:solidFill>
                <a:schemeClr val="dk1"/>
              </a:solidFill>
              <a:latin typeface="+mn-lt"/>
              <a:ea typeface="+mn-ea"/>
              <a:cs typeface="+mn-cs"/>
            </a:rPr>
            <a:t> by Residues and Thinnings,</a:t>
          </a:r>
          <a:r>
            <a:rPr lang="en-US" sz="1100">
              <a:solidFill>
                <a:schemeClr val="dk1"/>
              </a:solidFill>
              <a:latin typeface="+mn-lt"/>
              <a:ea typeface="+mn-ea"/>
              <a:cs typeface="+mn-cs"/>
            </a:rPr>
            <a:t> prescribed  by the Forester to be removed for each soil type (Map Unit Symbol)</a:t>
          </a:r>
          <a:r>
            <a:rPr lang="en-US" sz="1100" baseline="0">
              <a:solidFill>
                <a:schemeClr val="dk1"/>
              </a:solidFill>
              <a:latin typeface="+mn-lt"/>
              <a:ea typeface="+mn-ea"/>
              <a:cs typeface="+mn-cs"/>
            </a:rPr>
            <a:t> </a:t>
          </a:r>
          <a:r>
            <a:rPr lang="en-US" sz="1100">
              <a:solidFill>
                <a:schemeClr val="dk1"/>
              </a:solidFill>
              <a:latin typeface="+mn-lt"/>
              <a:ea typeface="+mn-ea"/>
              <a:cs typeface="+mn-cs"/>
            </a:rPr>
            <a:t>area and the cumulative tons available from the harvest area.</a:t>
          </a:r>
        </a:p>
        <a:p>
          <a:pPr lvl="1"/>
          <a:endParaRPr lang="en-US" sz="1100">
            <a:solidFill>
              <a:schemeClr val="dk1"/>
            </a:solidFill>
            <a:latin typeface="+mn-lt"/>
            <a:ea typeface="+mn-ea"/>
            <a:cs typeface="+mn-cs"/>
          </a:endParaRPr>
        </a:p>
        <a:p>
          <a:pPr lvl="1"/>
          <a:r>
            <a:rPr lang="en-US" sz="1100">
              <a:solidFill>
                <a:schemeClr val="dk1"/>
              </a:solidFill>
              <a:latin typeface="+mn-lt"/>
              <a:ea typeface="+mn-ea"/>
              <a:cs typeface="+mn-cs"/>
            </a:rPr>
            <a:t>Copy (initialed) of the </a:t>
          </a:r>
          <a:r>
            <a:rPr lang="en-US" sz="1100" u="sng">
              <a:solidFill>
                <a:schemeClr val="dk1"/>
              </a:solidFill>
              <a:latin typeface="+mn-lt"/>
              <a:ea typeface="+mn-ea"/>
              <a:cs typeface="+mn-cs"/>
            </a:rPr>
            <a:t>Biomass Fuel Certificate - F</a:t>
          </a:r>
          <a:r>
            <a:rPr lang="en-US" sz="1100">
              <a:solidFill>
                <a:schemeClr val="dk1"/>
              </a:solidFill>
              <a:latin typeface="+mn-lt"/>
              <a:ea typeface="+mn-ea"/>
              <a:cs typeface="+mn-cs"/>
            </a:rPr>
            <a:t>, included as a worksheet in the Guideline.  The timber Harvester is to be directed to make sufficient copies of the Certificate such that one Certificate accompany each truck load of biomass fuel removed from the harvest site. </a:t>
          </a:r>
        </a:p>
        <a:p>
          <a:pPr lvl="1"/>
          <a:r>
            <a:rPr lang="en-US" sz="1100">
              <a:solidFill>
                <a:schemeClr val="dk1"/>
              </a:solidFill>
              <a:latin typeface="+mn-lt"/>
              <a:ea typeface="+mn-ea"/>
              <a:cs typeface="+mn-cs"/>
            </a:rPr>
            <a:t> </a:t>
          </a:r>
        </a:p>
        <a:p>
          <a:endParaRPr lang="en-US" sz="1100"/>
        </a:p>
        <a:p>
          <a:endParaRPr lang="en-US" sz="1100"/>
        </a:p>
        <a:p>
          <a:endParaRPr lang="en-US" sz="1100"/>
        </a:p>
        <a:p>
          <a:endParaRPr lang="en-US" sz="110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4.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5.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6.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7.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8.bin"/>
  <Relationship Id="rId2" Type="http://schemas.openxmlformats.org/officeDocument/2006/relationships/hyperlink" TargetMode="External" Target="mailto:doer.biomass@state.ma.us"/>
  <Relationship Id="rId3" Type="http://schemas.openxmlformats.org/officeDocument/2006/relationships/printerSettings" Target="../printerSettings/printerSettings19.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20.bin"/>
  <Relationship Id="rId2" Type="http://schemas.openxmlformats.org/officeDocument/2006/relationships/printerSettings" Target="../printerSettings/printerSettings21.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sheetPr>
    <tabColor rgb="FF00B0F0"/>
  </sheetPr>
  <dimension ref="B1"/>
  <sheetViews>
    <sheetView tabSelected="1" workbookViewId="0"/>
  </sheetViews>
  <sheetFormatPr defaultRowHeight="14.4"/>
  <cols>
    <col min="1" max="1" width="2.44140625" style="669" customWidth="1"/>
    <col min="2" max="16384" width="8.88671875" style="669"/>
  </cols>
  <sheetData>
    <row r="1" spans="2:2">
      <c r="B1" s="668"/>
    </row>
  </sheetData>
  <sheetProtection password="C24F" sheet="1" objects="1" scenarios="1" selectLockedCells="1" selectUnlockedCells="1"/>
  <pageMargins left="0.7" right="0.7"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sheetPr>
    <tabColor rgb="FFFFC000"/>
  </sheetPr>
  <dimension ref="B1:P90"/>
  <sheetViews>
    <sheetView showGridLines="0" workbookViewId="0"/>
  </sheetViews>
  <sheetFormatPr defaultColWidth="9.109375" defaultRowHeight="14.4"/>
  <cols>
    <col min="1" max="1" width="2" style="77" customWidth="1"/>
    <col min="2" max="5" width="21.6640625" style="77" customWidth="1"/>
    <col min="6" max="6" width="5.6640625" style="77" customWidth="1"/>
    <col min="7" max="7" width="16.6640625" style="74" customWidth="1"/>
    <col min="8" max="9" width="18.88671875" style="77" bestFit="1" customWidth="1"/>
    <col min="10" max="16384" width="9.109375" style="77"/>
  </cols>
  <sheetData>
    <row r="1" spans="2:7" ht="15" thickBot="1"/>
    <row r="2" spans="2:7">
      <c r="B2" s="386" t="s">
        <v>31</v>
      </c>
      <c r="C2" s="387"/>
      <c r="D2" s="387"/>
      <c r="E2" s="388"/>
      <c r="F2" s="3"/>
      <c r="G2" s="6"/>
    </row>
    <row r="3" spans="2:7" ht="15" thickBot="1">
      <c r="B3" s="389" t="s">
        <v>61</v>
      </c>
      <c r="C3" s="390"/>
      <c r="D3" s="390"/>
      <c r="E3" s="391"/>
      <c r="F3" s="3"/>
      <c r="G3" s="6"/>
    </row>
    <row r="4" spans="2:7" ht="15" thickBot="1">
      <c r="C4" s="3"/>
      <c r="D4" s="3"/>
      <c r="E4" s="3"/>
      <c r="F4" s="3"/>
      <c r="G4" s="6"/>
    </row>
    <row r="5" spans="2:7" ht="18.600000000000001" thickBot="1">
      <c r="B5" s="406" t="s">
        <v>98</v>
      </c>
      <c r="C5" s="406"/>
      <c r="D5" s="406"/>
      <c r="E5" s="420" t="s">
        <v>59</v>
      </c>
      <c r="F5" s="458"/>
      <c r="G5" s="421"/>
    </row>
    <row r="6" spans="2:7" ht="15" thickBot="1">
      <c r="E6" s="102" t="s">
        <v>27</v>
      </c>
      <c r="F6" s="459" t="str">
        <f>CONCATENATE('Harvest Information'!$C$9,", ",'Harvest Information'!$D$9)</f>
        <v>Last, First</v>
      </c>
      <c r="G6" s="460"/>
    </row>
    <row r="7" spans="2:7" ht="15" thickBot="1">
      <c r="B7" s="393" t="s">
        <v>130</v>
      </c>
      <c r="C7" s="394"/>
      <c r="E7" s="104" t="s">
        <v>49</v>
      </c>
      <c r="F7" s="461">
        <f>'Harvest Information'!$C$10</f>
        <v>0</v>
      </c>
      <c r="G7" s="462"/>
    </row>
    <row r="8" spans="2:7" ht="15" thickBot="1">
      <c r="E8" s="104" t="s">
        <v>39</v>
      </c>
      <c r="F8" s="461">
        <f>'Harvest Information'!$C$11</f>
        <v>0</v>
      </c>
      <c r="G8" s="462"/>
    </row>
    <row r="9" spans="2:7" ht="15" thickBot="1">
      <c r="B9" s="456" t="s">
        <v>638</v>
      </c>
      <c r="C9" s="457"/>
      <c r="E9" s="104" t="s">
        <v>40</v>
      </c>
      <c r="F9" s="461">
        <f>IF('Harvest Information'!$C$12="",'Harvest Information'!$D$12,'Harvest Information'!$C$12)</f>
        <v>0</v>
      </c>
      <c r="G9" s="462"/>
    </row>
    <row r="10" spans="2:7">
      <c r="B10" s="109" t="s">
        <v>188</v>
      </c>
      <c r="C10" s="240"/>
      <c r="E10" s="104" t="s">
        <v>55</v>
      </c>
      <c r="F10" s="461" t="str">
        <f>CONCATENATE('Harvest Information'!$C$13,", ",'Harvest Information'!$D$13)</f>
        <v>Last, First</v>
      </c>
      <c r="G10" s="462"/>
    </row>
    <row r="11" spans="2:7">
      <c r="B11" s="110" t="s">
        <v>190</v>
      </c>
      <c r="C11" s="241"/>
      <c r="E11" s="104" t="s">
        <v>72</v>
      </c>
      <c r="F11" s="461" t="str">
        <f>CONCATENATE('Harvest Information'!$C$14,", ",'Harvest Information'!$D$14)</f>
        <v xml:space="preserve">Number, </v>
      </c>
      <c r="G11" s="462"/>
    </row>
    <row r="12" spans="2:7" ht="15" thickBot="1">
      <c r="B12" s="115" t="s">
        <v>81</v>
      </c>
      <c r="C12" s="116"/>
      <c r="E12" s="104" t="s">
        <v>57</v>
      </c>
      <c r="F12" s="463">
        <f>'Harvest Information'!$C$18</f>
        <v>0</v>
      </c>
      <c r="G12" s="464"/>
    </row>
    <row r="13" spans="2:7" ht="15" thickBot="1">
      <c r="E13" s="107" t="s">
        <v>58</v>
      </c>
      <c r="F13" s="465">
        <f>'Harvest Information'!$C$19</f>
        <v>0</v>
      </c>
      <c r="G13" s="466"/>
    </row>
    <row r="14" spans="2:7" ht="15" customHeight="1" thickBot="1"/>
    <row r="15" spans="2:7" ht="21" customHeight="1" thickBot="1">
      <c r="B15" s="413" t="s">
        <v>78</v>
      </c>
      <c r="C15" s="414"/>
      <c r="D15" s="414"/>
      <c r="E15" s="415"/>
    </row>
    <row r="16" spans="2:7">
      <c r="B16" s="407" t="s">
        <v>0</v>
      </c>
      <c r="C16" s="87" t="s">
        <v>87</v>
      </c>
      <c r="D16" s="93" t="s">
        <v>88</v>
      </c>
      <c r="E16" s="410" t="s">
        <v>29</v>
      </c>
      <c r="G16" s="77"/>
    </row>
    <row r="17" spans="2:7" ht="27.6">
      <c r="B17" s="408"/>
      <c r="C17" s="88" t="s">
        <v>86</v>
      </c>
      <c r="D17" s="89" t="s">
        <v>28</v>
      </c>
      <c r="E17" s="411"/>
      <c r="G17" s="77"/>
    </row>
    <row r="18" spans="2:7">
      <c r="B18" s="408"/>
      <c r="C18" s="90" t="s">
        <v>1</v>
      </c>
      <c r="D18" s="89" t="s">
        <v>35</v>
      </c>
      <c r="E18" s="411"/>
      <c r="G18" s="77"/>
    </row>
    <row r="19" spans="2:7" ht="15" thickBot="1">
      <c r="B19" s="409"/>
      <c r="C19" s="91"/>
      <c r="D19" s="92" t="s">
        <v>36</v>
      </c>
      <c r="E19" s="412"/>
      <c r="G19" s="77"/>
    </row>
    <row r="20" spans="2:7">
      <c r="B20" s="79" t="s">
        <v>2</v>
      </c>
      <c r="C20" s="2">
        <v>8600</v>
      </c>
      <c r="D20" s="80"/>
      <c r="E20" s="81">
        <f>C20*D20</f>
        <v>0</v>
      </c>
      <c r="G20" s="77"/>
    </row>
    <row r="21" spans="2:7">
      <c r="B21" s="52" t="s">
        <v>3</v>
      </c>
      <c r="C21" s="76">
        <v>7800</v>
      </c>
      <c r="D21" s="9"/>
      <c r="E21" s="53">
        <f t="shared" ref="E21:E45" si="0">C21*D21</f>
        <v>0</v>
      </c>
      <c r="G21" s="77"/>
    </row>
    <row r="22" spans="2:7">
      <c r="B22" s="52" t="s">
        <v>4</v>
      </c>
      <c r="C22" s="76">
        <v>7600</v>
      </c>
      <c r="D22" s="9"/>
      <c r="E22" s="53">
        <f t="shared" si="0"/>
        <v>0</v>
      </c>
      <c r="G22" s="77"/>
    </row>
    <row r="23" spans="2:7">
      <c r="B23" s="52" t="s">
        <v>5</v>
      </c>
      <c r="C23" s="76">
        <v>9800</v>
      </c>
      <c r="D23" s="9"/>
      <c r="E23" s="53">
        <f t="shared" si="0"/>
        <v>0</v>
      </c>
      <c r="G23" s="77"/>
    </row>
    <row r="24" spans="2:7">
      <c r="B24" s="52" t="s">
        <v>6</v>
      </c>
      <c r="C24" s="76">
        <v>10200</v>
      </c>
      <c r="D24" s="9"/>
      <c r="E24" s="53">
        <f t="shared" si="0"/>
        <v>0</v>
      </c>
      <c r="G24" s="77"/>
    </row>
    <row r="25" spans="2:7">
      <c r="B25" s="52" t="s">
        <v>7</v>
      </c>
      <c r="C25" s="76">
        <v>9000</v>
      </c>
      <c r="D25" s="9"/>
      <c r="E25" s="53">
        <f t="shared" si="0"/>
        <v>0</v>
      </c>
      <c r="G25" s="77"/>
    </row>
    <row r="26" spans="2:7">
      <c r="B26" s="52" t="s">
        <v>8</v>
      </c>
      <c r="C26" s="76">
        <v>6600</v>
      </c>
      <c r="D26" s="9"/>
      <c r="E26" s="53">
        <f t="shared" si="0"/>
        <v>0</v>
      </c>
      <c r="G26" s="77"/>
    </row>
    <row r="27" spans="2:7">
      <c r="B27" s="52" t="s">
        <v>9</v>
      </c>
      <c r="C27" s="76">
        <v>5000</v>
      </c>
      <c r="D27" s="9"/>
      <c r="E27" s="53">
        <f t="shared" si="0"/>
        <v>0</v>
      </c>
      <c r="G27" s="77"/>
    </row>
    <row r="28" spans="2:7">
      <c r="B28" s="52" t="s">
        <v>10</v>
      </c>
      <c r="C28" s="76">
        <v>8000</v>
      </c>
      <c r="D28" s="9"/>
      <c r="E28" s="53">
        <f t="shared" si="0"/>
        <v>0</v>
      </c>
      <c r="G28" s="77"/>
    </row>
    <row r="29" spans="2:7">
      <c r="B29" s="52" t="s">
        <v>11</v>
      </c>
      <c r="C29" s="76">
        <v>8800</v>
      </c>
      <c r="D29" s="9"/>
      <c r="E29" s="53">
        <f t="shared" si="0"/>
        <v>0</v>
      </c>
      <c r="G29" s="77"/>
    </row>
    <row r="30" spans="2:7">
      <c r="B30" s="52" t="s">
        <v>12</v>
      </c>
      <c r="C30" s="76">
        <v>10000</v>
      </c>
      <c r="D30" s="9"/>
      <c r="E30" s="53">
        <f t="shared" si="0"/>
        <v>0</v>
      </c>
    </row>
    <row r="31" spans="2:7">
      <c r="B31" s="52" t="s">
        <v>13</v>
      </c>
      <c r="C31" s="76">
        <v>9000</v>
      </c>
      <c r="D31" s="9"/>
      <c r="E31" s="53">
        <f t="shared" si="0"/>
        <v>0</v>
      </c>
    </row>
    <row r="32" spans="2:7">
      <c r="B32" s="52" t="s">
        <v>14</v>
      </c>
      <c r="C32" s="76">
        <v>11400</v>
      </c>
      <c r="D32" s="9"/>
      <c r="E32" s="53">
        <f t="shared" si="0"/>
        <v>0</v>
      </c>
    </row>
    <row r="33" spans="2:8">
      <c r="B33" s="52" t="s">
        <v>15</v>
      </c>
      <c r="C33" s="76">
        <v>10400</v>
      </c>
      <c r="D33" s="9"/>
      <c r="E33" s="53">
        <f t="shared" si="0"/>
        <v>0</v>
      </c>
      <c r="H33" s="4"/>
    </row>
    <row r="34" spans="2:8">
      <c r="B34" s="52" t="s">
        <v>16</v>
      </c>
      <c r="C34" s="76">
        <v>10600</v>
      </c>
      <c r="D34" s="9"/>
      <c r="E34" s="53">
        <f t="shared" si="0"/>
        <v>0</v>
      </c>
      <c r="H34" s="4"/>
    </row>
    <row r="35" spans="2:8">
      <c r="B35" s="52" t="s">
        <v>17</v>
      </c>
      <c r="C35" s="76">
        <v>8600</v>
      </c>
      <c r="D35" s="9"/>
      <c r="E35" s="53">
        <f t="shared" si="0"/>
        <v>0</v>
      </c>
    </row>
    <row r="36" spans="2:8">
      <c r="B36" s="52" t="s">
        <v>18</v>
      </c>
      <c r="C36" s="76">
        <v>11400</v>
      </c>
      <c r="D36" s="9"/>
      <c r="E36" s="53">
        <f t="shared" si="0"/>
        <v>0</v>
      </c>
    </row>
    <row r="37" spans="2:8">
      <c r="B37" s="52" t="s">
        <v>19</v>
      </c>
      <c r="C37" s="76">
        <v>11200</v>
      </c>
      <c r="D37" s="9"/>
      <c r="E37" s="53">
        <f t="shared" si="0"/>
        <v>0</v>
      </c>
    </row>
    <row r="38" spans="2:8">
      <c r="B38" s="52" t="s">
        <v>20</v>
      </c>
      <c r="C38" s="76">
        <v>7600</v>
      </c>
      <c r="D38" s="9"/>
      <c r="E38" s="53">
        <f t="shared" si="0"/>
        <v>0</v>
      </c>
    </row>
    <row r="39" spans="2:8">
      <c r="B39" s="52" t="s">
        <v>21</v>
      </c>
      <c r="C39" s="76">
        <v>6400</v>
      </c>
      <c r="D39" s="9"/>
      <c r="E39" s="53">
        <f t="shared" si="0"/>
        <v>0</v>
      </c>
    </row>
    <row r="40" spans="2:8">
      <c r="B40" s="52" t="s">
        <v>22</v>
      </c>
      <c r="C40" s="76">
        <v>6800</v>
      </c>
      <c r="D40" s="9"/>
      <c r="E40" s="53">
        <f t="shared" si="0"/>
        <v>0</v>
      </c>
    </row>
    <row r="41" spans="2:8">
      <c r="B41" s="52" t="s">
        <v>26</v>
      </c>
      <c r="C41" s="76">
        <v>6000</v>
      </c>
      <c r="D41" s="9"/>
      <c r="E41" s="53">
        <f t="shared" si="0"/>
        <v>0</v>
      </c>
    </row>
    <row r="42" spans="2:8">
      <c r="B42" s="52" t="s">
        <v>23</v>
      </c>
      <c r="C42" s="76">
        <v>9400</v>
      </c>
      <c r="D42" s="9"/>
      <c r="E42" s="53">
        <f t="shared" si="0"/>
        <v>0</v>
      </c>
    </row>
    <row r="43" spans="2:8">
      <c r="B43" s="52" t="s">
        <v>24</v>
      </c>
      <c r="C43" s="76">
        <v>8400</v>
      </c>
      <c r="D43" s="9"/>
      <c r="E43" s="53">
        <f t="shared" si="0"/>
        <v>0</v>
      </c>
    </row>
    <row r="44" spans="2:8">
      <c r="B44" s="52" t="s">
        <v>25</v>
      </c>
      <c r="C44" s="76">
        <v>10400</v>
      </c>
      <c r="D44" s="9"/>
      <c r="E44" s="53">
        <f t="shared" si="0"/>
        <v>0</v>
      </c>
    </row>
    <row r="45" spans="2:8" ht="15" thickBot="1">
      <c r="B45" s="322" t="s">
        <v>3677</v>
      </c>
      <c r="C45" s="323"/>
      <c r="D45" s="324"/>
      <c r="E45" s="325">
        <f t="shared" si="0"/>
        <v>0</v>
      </c>
    </row>
    <row r="46" spans="2:8" ht="15" thickBot="1">
      <c r="B46" s="15"/>
      <c r="C46" s="83" t="s">
        <v>37</v>
      </c>
      <c r="D46" s="82">
        <f>SUM(D20:D44)</f>
        <v>0</v>
      </c>
      <c r="E46" s="49">
        <f>SUM(E20:E45)</f>
        <v>0</v>
      </c>
    </row>
    <row r="47" spans="2:8" ht="15" thickBot="1">
      <c r="B47" s="12"/>
      <c r="C47" s="75"/>
      <c r="D47" s="13"/>
      <c r="E47" s="11"/>
    </row>
    <row r="48" spans="2:8">
      <c r="B48" s="422"/>
      <c r="C48" s="424" t="s">
        <v>93</v>
      </c>
      <c r="D48" s="402" t="s">
        <v>94</v>
      </c>
      <c r="E48" s="404" t="s">
        <v>29</v>
      </c>
    </row>
    <row r="49" spans="2:12" ht="15" thickBot="1">
      <c r="B49" s="423"/>
      <c r="C49" s="425"/>
      <c r="D49" s="403"/>
      <c r="E49" s="405"/>
    </row>
    <row r="50" spans="2:12">
      <c r="B50" s="79" t="s">
        <v>32</v>
      </c>
      <c r="C50" s="2">
        <v>5800</v>
      </c>
      <c r="D50" s="14"/>
      <c r="E50" s="81">
        <f>C50*D50</f>
        <v>0</v>
      </c>
    </row>
    <row r="51" spans="2:12">
      <c r="B51" s="52" t="s">
        <v>33</v>
      </c>
      <c r="C51" s="76">
        <v>5800</v>
      </c>
      <c r="D51" s="8"/>
      <c r="E51" s="53">
        <f>C51*D51</f>
        <v>0</v>
      </c>
    </row>
    <row r="52" spans="2:12" ht="15" thickBot="1">
      <c r="B52" s="54" t="s">
        <v>34</v>
      </c>
      <c r="C52" s="20">
        <v>5350</v>
      </c>
      <c r="D52" s="57"/>
      <c r="E52" s="56">
        <f>C52*D52</f>
        <v>0</v>
      </c>
    </row>
    <row r="53" spans="2:12" ht="15" thickBot="1">
      <c r="B53" s="15"/>
      <c r="C53" s="83" t="s">
        <v>38</v>
      </c>
      <c r="D53" s="48">
        <f>SUM(D50:D52)</f>
        <v>0</v>
      </c>
      <c r="E53" s="49">
        <f>SUM(E50:E52)</f>
        <v>0</v>
      </c>
      <c r="F53" s="4"/>
      <c r="G53" s="7"/>
      <c r="H53" s="5"/>
      <c r="I53" s="5"/>
      <c r="J53" s="5"/>
      <c r="K53" s="5"/>
      <c r="L53" s="5"/>
    </row>
    <row r="54" spans="2:12" ht="15" thickBot="1">
      <c r="B54" s="12"/>
      <c r="C54" s="75"/>
      <c r="D54" s="11"/>
      <c r="E54" s="35"/>
      <c r="F54" s="4"/>
      <c r="G54" s="7"/>
      <c r="H54" s="5"/>
      <c r="I54" s="5"/>
      <c r="J54" s="5"/>
      <c r="K54" s="5"/>
      <c r="L54" s="5"/>
    </row>
    <row r="55" spans="2:12" ht="16.2" thickBot="1">
      <c r="B55" s="127" t="s">
        <v>73</v>
      </c>
      <c r="C55" s="118"/>
      <c r="D55" s="119"/>
      <c r="E55" s="120"/>
      <c r="F55" s="4"/>
      <c r="G55" s="7"/>
      <c r="H55" s="5"/>
      <c r="I55" s="5"/>
      <c r="J55" s="5"/>
      <c r="K55" s="5"/>
      <c r="L55" s="5"/>
    </row>
    <row r="56" spans="2:12" ht="20.25" customHeight="1" thickBot="1">
      <c r="B56" s="431" t="s">
        <v>89</v>
      </c>
      <c r="C56" s="432"/>
      <c r="D56" s="433"/>
      <c r="E56" s="50">
        <f>E46+E53</f>
        <v>0</v>
      </c>
      <c r="G56" s="7"/>
      <c r="H56" s="5"/>
    </row>
    <row r="57" spans="2:12" ht="20.25" customHeight="1" thickBot="1">
      <c r="B57" s="434" t="s">
        <v>90</v>
      </c>
      <c r="C57" s="435"/>
      <c r="D57" s="436"/>
      <c r="E57" s="51">
        <f>E56/2000</f>
        <v>0</v>
      </c>
      <c r="G57" s="7"/>
      <c r="H57" s="5"/>
    </row>
    <row r="58" spans="2:12" ht="20.25" customHeight="1" thickBot="1">
      <c r="G58" s="7"/>
      <c r="H58" s="5"/>
    </row>
    <row r="59" spans="2:12" ht="20.25" customHeight="1" thickBot="1">
      <c r="B59" s="128" t="s">
        <v>74</v>
      </c>
      <c r="C59" s="121"/>
      <c r="D59" s="121"/>
      <c r="E59" s="122"/>
    </row>
    <row r="60" spans="2:12" ht="20.25" customHeight="1" thickBot="1">
      <c r="B60" s="437" t="s">
        <v>3736</v>
      </c>
      <c r="C60" s="438"/>
      <c r="D60" s="439"/>
      <c r="E60" s="178" t="str">
        <f>IF(C12=0,"",IF(ISERROR(G60),"Good Soil","Poor Soil"))</f>
        <v/>
      </c>
      <c r="G60" s="268" t="e">
        <f>MATCH(CONCATENATE(C10,C11),SoilRestrictionsConcatenates,0)</f>
        <v>#N/A</v>
      </c>
    </row>
    <row r="61" spans="2:12" ht="20.25" customHeight="1" thickBot="1">
      <c r="B61" s="437" t="s">
        <v>92</v>
      </c>
      <c r="C61" s="438"/>
      <c r="D61" s="439"/>
      <c r="E61" s="178" t="str">
        <f>IF(C12=0,"",IF($E$60="Good Soil", 'Biomass Restrictions'!$C$13,'Biomass Restrictions'!$D$13))</f>
        <v/>
      </c>
    </row>
    <row r="62" spans="2:12" ht="20.25" customHeight="1" thickBot="1">
      <c r="B62" s="447" t="s">
        <v>3669</v>
      </c>
      <c r="C62" s="448"/>
      <c r="D62" s="449"/>
      <c r="E62" s="178" t="str">
        <f>IF(C12=0,"",IF($E$60="Good Soil",'Biomass Restrictions'!$C$12,'Biomass Restrictions'!$D$12))</f>
        <v/>
      </c>
    </row>
    <row r="63" spans="2:12" ht="20.25" customHeight="1" thickBot="1">
      <c r="B63" s="437" t="s">
        <v>658</v>
      </c>
      <c r="C63" s="438"/>
      <c r="D63" s="439"/>
      <c r="E63" s="51" t="e">
        <f>E57*E61</f>
        <v>#VALUE!</v>
      </c>
      <c r="F63" s="140" t="s">
        <v>3737</v>
      </c>
      <c r="G63" s="334" t="str">
        <f>IFERROR("",E63*2000/5575)</f>
        <v/>
      </c>
      <c r="H63" s="77" t="s">
        <v>651</v>
      </c>
    </row>
    <row r="64" spans="2:12" ht="20.25" customHeight="1" thickBot="1">
      <c r="B64" s="437" t="s">
        <v>3670</v>
      </c>
      <c r="C64" s="438"/>
      <c r="D64" s="439"/>
      <c r="E64" s="50" t="e">
        <f>(1-E62)*0.3*E57</f>
        <v>#VALUE!</v>
      </c>
      <c r="F64" s="140" t="s">
        <v>3737</v>
      </c>
      <c r="G64" s="335" t="str">
        <f>IFERROR("",E64*2000/5575)</f>
        <v/>
      </c>
      <c r="H64" s="77" t="s">
        <v>651</v>
      </c>
    </row>
    <row r="65" spans="2:16" ht="15.75" customHeight="1" thickBot="1">
      <c r="G65" s="467" t="s">
        <v>3738</v>
      </c>
      <c r="H65" s="467"/>
    </row>
    <row r="66" spans="2:16" ht="20.25" customHeight="1">
      <c r="B66" s="217" t="s">
        <v>3729</v>
      </c>
      <c r="C66" s="125"/>
      <c r="D66" s="125"/>
      <c r="E66" s="126"/>
      <c r="G66" s="336"/>
      <c r="H66" s="336"/>
    </row>
    <row r="67" spans="2:16" ht="15" customHeight="1">
      <c r="B67" s="440" t="s">
        <v>85</v>
      </c>
      <c r="C67" s="441"/>
      <c r="D67" s="441"/>
      <c r="E67" s="442"/>
    </row>
    <row r="68" spans="2:16" ht="15" customHeight="1">
      <c r="B68" s="440" t="s">
        <v>84</v>
      </c>
      <c r="C68" s="441"/>
      <c r="D68" s="441"/>
      <c r="E68" s="442"/>
    </row>
    <row r="69" spans="2:16" ht="15" customHeight="1">
      <c r="B69" s="440" t="s">
        <v>83</v>
      </c>
      <c r="C69" s="441"/>
      <c r="D69" s="441"/>
      <c r="E69" s="442"/>
    </row>
    <row r="70" spans="2:16" ht="15" customHeight="1">
      <c r="B70" s="443" t="s">
        <v>76</v>
      </c>
      <c r="C70" s="441"/>
      <c r="D70" s="441"/>
      <c r="E70" s="442"/>
      <c r="G70" s="77"/>
    </row>
    <row r="71" spans="2:16" ht="30" customHeight="1" thickBot="1">
      <c r="B71" s="444" t="s">
        <v>82</v>
      </c>
      <c r="C71" s="445"/>
      <c r="D71" s="445"/>
      <c r="E71" s="446"/>
      <c r="F71" s="24"/>
      <c r="G71" s="4"/>
      <c r="H71" s="430"/>
      <c r="I71" s="430"/>
      <c r="J71" s="430"/>
      <c r="K71" s="430"/>
      <c r="L71" s="430"/>
      <c r="M71" s="430"/>
      <c r="N71" s="430"/>
    </row>
    <row r="72" spans="2:16" ht="16.2" thickBot="1">
      <c r="B72" s="18"/>
      <c r="F72" s="4"/>
      <c r="G72" s="19"/>
      <c r="H72" s="430"/>
      <c r="I72" s="430"/>
      <c r="J72" s="430"/>
      <c r="K72" s="430"/>
      <c r="L72" s="430"/>
      <c r="M72" s="430"/>
      <c r="N72" s="430"/>
    </row>
    <row r="73" spans="2:16" ht="27" customHeight="1" thickBot="1">
      <c r="B73" s="252" t="s">
        <v>659</v>
      </c>
      <c r="C73" s="253"/>
      <c r="D73" s="253"/>
      <c r="E73" s="254"/>
      <c r="F73" s="24"/>
      <c r="G73" s="4"/>
      <c r="H73" s="22"/>
      <c r="I73" s="22"/>
      <c r="J73" s="22"/>
      <c r="K73" s="22"/>
      <c r="L73" s="22"/>
      <c r="M73" s="22"/>
      <c r="N73" s="22"/>
      <c r="O73" s="72"/>
      <c r="P73" s="72"/>
    </row>
    <row r="74" spans="2:16" ht="27" customHeight="1" thickBot="1">
      <c r="B74" s="470" t="s">
        <v>655</v>
      </c>
      <c r="C74" s="451"/>
      <c r="D74" s="452"/>
      <c r="E74" s="255"/>
      <c r="G74" s="473" t="str">
        <f>IF(C12=0,"",IF(E74&gt;(1-E62),"Not Allowed - exceeds restriction on Residues that must be left on site", ""))</f>
        <v/>
      </c>
      <c r="H74" s="473"/>
      <c r="I74" s="24"/>
      <c r="J74" s="24"/>
      <c r="K74" s="24"/>
      <c r="L74" s="24"/>
      <c r="M74" s="24"/>
      <c r="N74" s="24"/>
      <c r="O74" s="72"/>
      <c r="P74" s="72"/>
    </row>
    <row r="75" spans="2:16" ht="27" customHeight="1" thickBot="1">
      <c r="B75" s="470" t="s">
        <v>3667</v>
      </c>
      <c r="C75" s="451"/>
      <c r="D75" s="452"/>
      <c r="E75" s="259"/>
      <c r="F75" s="471"/>
      <c r="G75" s="472"/>
      <c r="H75" s="337"/>
      <c r="I75" s="24"/>
      <c r="J75" s="24"/>
      <c r="K75" s="24"/>
      <c r="L75" s="24"/>
      <c r="M75" s="24"/>
      <c r="N75" s="24"/>
      <c r="O75" s="316"/>
      <c r="P75" s="316"/>
    </row>
    <row r="76" spans="2:16" ht="27" customHeight="1" thickBot="1">
      <c r="B76" s="470" t="s">
        <v>653</v>
      </c>
      <c r="C76" s="451"/>
      <c r="D76" s="452"/>
      <c r="E76" s="259"/>
      <c r="F76" s="19" t="s">
        <v>651</v>
      </c>
      <c r="G76" s="24"/>
      <c r="H76" s="24"/>
      <c r="I76" s="24"/>
      <c r="J76" s="24"/>
      <c r="K76" s="24"/>
      <c r="L76" s="24"/>
      <c r="M76" s="24"/>
      <c r="N76" s="24"/>
      <c r="O76" s="24"/>
      <c r="P76" s="24"/>
    </row>
    <row r="77" spans="2:16" ht="27" customHeight="1" thickBot="1">
      <c r="B77" s="474" t="s">
        <v>656</v>
      </c>
      <c r="C77" s="475"/>
      <c r="D77" s="475"/>
      <c r="E77" s="476"/>
      <c r="F77" s="19"/>
      <c r="G77" s="24"/>
      <c r="H77" s="24"/>
      <c r="I77" s="24"/>
      <c r="J77" s="24"/>
      <c r="K77" s="24"/>
      <c r="L77" s="24"/>
      <c r="M77" s="24"/>
      <c r="N77" s="24"/>
      <c r="O77" s="24"/>
      <c r="P77" s="24"/>
    </row>
    <row r="78" spans="2:16" ht="27" customHeight="1" thickBot="1">
      <c r="B78" s="399" t="s">
        <v>3668</v>
      </c>
      <c r="C78" s="400"/>
      <c r="D78" s="401"/>
      <c r="E78" s="257">
        <f>E57*0.3*E74</f>
        <v>0</v>
      </c>
      <c r="F78" s="19" t="s">
        <v>185</v>
      </c>
      <c r="G78" s="473" t="str">
        <f>IF(C12=0,"",IF(E78&gt;E64,"Not Allowed - T/B Removal exceeds restriction on Max Tons of T/B that can be removed", ""))</f>
        <v/>
      </c>
      <c r="H78" s="473"/>
      <c r="I78" s="24"/>
      <c r="J78" s="24"/>
      <c r="K78" s="24"/>
      <c r="L78" s="24"/>
      <c r="M78" s="24"/>
      <c r="N78" s="24"/>
      <c r="O78" s="24"/>
      <c r="P78" s="24"/>
    </row>
    <row r="79" spans="2:16" ht="27" customHeight="1" thickBot="1">
      <c r="B79" s="399" t="s">
        <v>3672</v>
      </c>
      <c r="C79" s="400"/>
      <c r="D79" s="401"/>
      <c r="E79" s="258">
        <f>E75*5575/2000</f>
        <v>0</v>
      </c>
      <c r="F79" s="19" t="s">
        <v>185</v>
      </c>
      <c r="G79" s="317"/>
      <c r="H79" s="317"/>
      <c r="I79" s="24"/>
      <c r="J79" s="24"/>
      <c r="K79" s="24"/>
      <c r="L79" s="24"/>
      <c r="M79" s="24"/>
      <c r="N79" s="24"/>
      <c r="O79" s="24"/>
      <c r="P79" s="24"/>
    </row>
    <row r="80" spans="2:16" ht="27" customHeight="1" thickBot="1">
      <c r="B80" s="426" t="s">
        <v>657</v>
      </c>
      <c r="C80" s="427"/>
      <c r="D80" s="428"/>
      <c r="E80" s="258">
        <f>E76*5575/2000</f>
        <v>0</v>
      </c>
      <c r="F80" s="19" t="s">
        <v>185</v>
      </c>
      <c r="G80" s="473" t="str">
        <f>IF(C12=0,"",IF(SUM(E78:E80)&gt;E63,"Not Allowed - Total Removal exceeds restriction on Max Tons of Biomass that can be removed", ""))</f>
        <v/>
      </c>
      <c r="H80" s="473"/>
      <c r="I80" s="24"/>
      <c r="J80" s="24"/>
      <c r="K80" s="24"/>
      <c r="L80" s="24"/>
      <c r="M80" s="24"/>
      <c r="N80" s="24"/>
      <c r="O80" s="24"/>
      <c r="P80" s="24"/>
    </row>
    <row r="81" spans="6:16">
      <c r="F81" s="256"/>
      <c r="G81" s="24"/>
      <c r="H81" s="24"/>
      <c r="I81" s="24"/>
      <c r="J81" s="24"/>
      <c r="K81" s="24"/>
      <c r="L81" s="24"/>
      <c r="M81" s="24"/>
      <c r="N81" s="24"/>
      <c r="O81" s="24"/>
      <c r="P81" s="24"/>
    </row>
    <row r="82" spans="6:16">
      <c r="F82" s="256"/>
      <c r="G82" s="24"/>
      <c r="H82" s="24"/>
      <c r="I82" s="24"/>
      <c r="J82" s="24"/>
      <c r="K82" s="24"/>
      <c r="L82" s="24"/>
      <c r="M82" s="24"/>
      <c r="N82" s="24"/>
      <c r="O82" s="24"/>
      <c r="P82" s="24"/>
    </row>
    <row r="83" spans="6:16">
      <c r="F83" s="256"/>
      <c r="G83" s="24"/>
      <c r="H83" s="24"/>
      <c r="I83" s="24"/>
      <c r="J83" s="24"/>
      <c r="K83" s="24"/>
      <c r="L83" s="24"/>
      <c r="M83" s="24"/>
      <c r="N83" s="24"/>
      <c r="O83" s="24"/>
      <c r="P83" s="24"/>
    </row>
    <row r="84" spans="6:16">
      <c r="F84" s="256"/>
      <c r="G84" s="24"/>
      <c r="H84" s="24"/>
      <c r="I84" s="24"/>
      <c r="J84" s="24"/>
      <c r="K84" s="24"/>
      <c r="L84" s="24"/>
      <c r="M84" s="24"/>
      <c r="N84" s="24"/>
      <c r="O84" s="24"/>
      <c r="P84" s="24"/>
    </row>
    <row r="85" spans="6:16">
      <c r="F85" s="256"/>
      <c r="G85" s="24"/>
      <c r="H85" s="24"/>
      <c r="I85" s="24"/>
      <c r="J85" s="24"/>
      <c r="K85" s="24"/>
      <c r="L85" s="24"/>
      <c r="M85" s="24"/>
      <c r="N85" s="24"/>
      <c r="O85" s="24"/>
      <c r="P85" s="24"/>
    </row>
    <row r="86" spans="6:16">
      <c r="F86" s="256"/>
      <c r="G86" s="24"/>
      <c r="H86" s="24"/>
      <c r="I86" s="24"/>
      <c r="J86" s="24"/>
      <c r="K86" s="24"/>
      <c r="L86" s="24"/>
      <c r="M86" s="24"/>
      <c r="N86" s="24"/>
      <c r="O86" s="24"/>
      <c r="P86" s="24"/>
    </row>
    <row r="87" spans="6:16">
      <c r="F87" s="256"/>
      <c r="G87" s="24"/>
      <c r="H87" s="24"/>
      <c r="I87" s="24"/>
      <c r="J87" s="24"/>
      <c r="K87" s="24"/>
      <c r="L87" s="24"/>
      <c r="M87" s="24"/>
      <c r="N87" s="24"/>
      <c r="O87" s="24"/>
      <c r="P87" s="24"/>
    </row>
    <row r="88" spans="6:16">
      <c r="F88" s="256"/>
      <c r="G88" s="24"/>
      <c r="H88" s="24"/>
      <c r="I88" s="24"/>
      <c r="J88" s="24"/>
      <c r="K88" s="24"/>
      <c r="L88" s="24"/>
      <c r="M88" s="24"/>
      <c r="N88" s="24"/>
      <c r="O88" s="24"/>
      <c r="P88" s="24"/>
    </row>
    <row r="89" spans="6:16">
      <c r="H89" s="73"/>
      <c r="I89" s="24"/>
      <c r="J89" s="24"/>
      <c r="K89" s="24"/>
      <c r="L89" s="24"/>
      <c r="M89" s="24"/>
      <c r="N89" s="24"/>
      <c r="O89" s="24"/>
      <c r="P89" s="24"/>
    </row>
    <row r="90" spans="6:16">
      <c r="H90" s="4"/>
      <c r="I90" s="24"/>
      <c r="J90" s="24"/>
      <c r="K90" s="24"/>
      <c r="L90" s="24"/>
      <c r="M90" s="24"/>
      <c r="N90" s="24"/>
      <c r="O90" s="24"/>
      <c r="P90" s="24"/>
    </row>
  </sheetData>
  <sheetProtection password="C24F" sheet="1" objects="1" scenarios="1"/>
  <protectedRanges>
    <protectedRange sqref="E74:E76" name="Range4"/>
    <protectedRange sqref="D20:D45" name="Range2"/>
    <protectedRange sqref="C10:C12" name="Range1"/>
    <protectedRange sqref="D50:D52" name="Range3"/>
  </protectedRanges>
  <mergeCells count="46">
    <mergeCell ref="E5:G5"/>
    <mergeCell ref="F6:G6"/>
    <mergeCell ref="F7:G7"/>
    <mergeCell ref="F8:G8"/>
    <mergeCell ref="F9:G9"/>
    <mergeCell ref="B9:C9"/>
    <mergeCell ref="B64:D64"/>
    <mergeCell ref="G80:H80"/>
    <mergeCell ref="B80:D80"/>
    <mergeCell ref="B77:E77"/>
    <mergeCell ref="F10:G10"/>
    <mergeCell ref="F11:G11"/>
    <mergeCell ref="F12:G12"/>
    <mergeCell ref="F13:G13"/>
    <mergeCell ref="G74:H74"/>
    <mergeCell ref="G78:H78"/>
    <mergeCell ref="B70:E70"/>
    <mergeCell ref="B71:E71"/>
    <mergeCell ref="B67:E67"/>
    <mergeCell ref="B60:D60"/>
    <mergeCell ref="B75:D75"/>
    <mergeCell ref="B3:E3"/>
    <mergeCell ref="B2:E2"/>
    <mergeCell ref="B68:E68"/>
    <mergeCell ref="B69:E69"/>
    <mergeCell ref="B15:E15"/>
    <mergeCell ref="B16:B19"/>
    <mergeCell ref="E16:E19"/>
    <mergeCell ref="B48:B49"/>
    <mergeCell ref="C48:C49"/>
    <mergeCell ref="D48:D49"/>
    <mergeCell ref="E48:E49"/>
    <mergeCell ref="B7:C7"/>
    <mergeCell ref="B5:D5"/>
    <mergeCell ref="B56:D56"/>
    <mergeCell ref="B57:D57"/>
    <mergeCell ref="B61:D61"/>
    <mergeCell ref="H71:N72"/>
    <mergeCell ref="B63:D63"/>
    <mergeCell ref="B62:D62"/>
    <mergeCell ref="B79:D79"/>
    <mergeCell ref="B74:D74"/>
    <mergeCell ref="B76:D76"/>
    <mergeCell ref="B78:D78"/>
    <mergeCell ref="G65:H65"/>
    <mergeCell ref="F75:G75"/>
  </mergeCells>
  <conditionalFormatting sqref="E60:E62 E74:E76">
    <cfRule type="expression" dxfId="17" priority="9">
      <formula>ISERROR(E60)</formula>
    </cfRule>
    <cfRule type="expression" dxfId="16" priority="10">
      <formula>ISERROR</formula>
    </cfRule>
  </conditionalFormatting>
  <conditionalFormatting sqref="E63:E64">
    <cfRule type="expression" dxfId="15" priority="8">
      <formula>ISERROR(E63)</formula>
    </cfRule>
  </conditionalFormatting>
  <pageMargins left="0.25" right="0.25" top="0.75" bottom="0.75" header="0.3" footer="0.3"/>
  <pageSetup orientation="portrait" verticalDpi="0" r:id="rId1"/>
  <legacyDrawing r:id="rId2"/>
</worksheet>
</file>

<file path=xl/worksheets/sheet11.xml><?xml version="1.0" encoding="utf-8"?>
<worksheet xmlns="http://schemas.openxmlformats.org/spreadsheetml/2006/main" xmlns:r="http://schemas.openxmlformats.org/officeDocument/2006/relationships">
  <sheetPr>
    <tabColor rgb="FFFFC000"/>
  </sheetPr>
  <dimension ref="B1:P90"/>
  <sheetViews>
    <sheetView showGridLines="0" workbookViewId="0"/>
  </sheetViews>
  <sheetFormatPr defaultColWidth="9.109375" defaultRowHeight="14.4"/>
  <cols>
    <col min="1" max="1" width="2" style="77" customWidth="1"/>
    <col min="2" max="5" width="21.6640625" style="77" customWidth="1"/>
    <col min="6" max="6" width="5.6640625" style="77" customWidth="1"/>
    <col min="7" max="7" width="16.6640625" style="74" customWidth="1"/>
    <col min="8" max="9" width="18.88671875" style="77" bestFit="1" customWidth="1"/>
    <col min="10" max="16384" width="9.109375" style="77"/>
  </cols>
  <sheetData>
    <row r="1" spans="2:7" ht="15" thickBot="1"/>
    <row r="2" spans="2:7">
      <c r="B2" s="386" t="s">
        <v>31</v>
      </c>
      <c r="C2" s="387"/>
      <c r="D2" s="387"/>
      <c r="E2" s="388"/>
      <c r="F2" s="3"/>
      <c r="G2" s="6"/>
    </row>
    <row r="3" spans="2:7" ht="15" thickBot="1">
      <c r="B3" s="389" t="s">
        <v>61</v>
      </c>
      <c r="C3" s="390"/>
      <c r="D3" s="390"/>
      <c r="E3" s="391"/>
      <c r="F3" s="3"/>
      <c r="G3" s="6"/>
    </row>
    <row r="4" spans="2:7" ht="15" thickBot="1">
      <c r="C4" s="3"/>
      <c r="D4" s="3"/>
      <c r="E4" s="3"/>
      <c r="F4" s="3"/>
      <c r="G4" s="6"/>
    </row>
    <row r="5" spans="2:7" ht="18.600000000000001" thickBot="1">
      <c r="B5" s="406" t="s">
        <v>99</v>
      </c>
      <c r="C5" s="406"/>
      <c r="D5" s="406"/>
      <c r="E5" s="420" t="s">
        <v>59</v>
      </c>
      <c r="F5" s="458"/>
      <c r="G5" s="421"/>
    </row>
    <row r="6" spans="2:7" ht="15" thickBot="1">
      <c r="E6" s="102" t="s">
        <v>27</v>
      </c>
      <c r="F6" s="459" t="str">
        <f>CONCATENATE('Harvest Information'!$C$9,", ",'Harvest Information'!$D$9)</f>
        <v>Last, First</v>
      </c>
      <c r="G6" s="460"/>
    </row>
    <row r="7" spans="2:7" ht="15" thickBot="1">
      <c r="B7" s="393" t="s">
        <v>130</v>
      </c>
      <c r="C7" s="394"/>
      <c r="E7" s="104" t="s">
        <v>49</v>
      </c>
      <c r="F7" s="461">
        <f>'Harvest Information'!$C$10</f>
        <v>0</v>
      </c>
      <c r="G7" s="462"/>
    </row>
    <row r="8" spans="2:7" ht="15" thickBot="1">
      <c r="E8" s="104" t="s">
        <v>39</v>
      </c>
      <c r="F8" s="461">
        <f>'Harvest Information'!$C$11</f>
        <v>0</v>
      </c>
      <c r="G8" s="462"/>
    </row>
    <row r="9" spans="2:7" ht="15" thickBot="1">
      <c r="B9" s="456" t="s">
        <v>638</v>
      </c>
      <c r="C9" s="457"/>
      <c r="E9" s="104" t="s">
        <v>40</v>
      </c>
      <c r="F9" s="461">
        <f>IF('Harvest Information'!$C$12="",'Harvest Information'!$D$12,'Harvest Information'!$C$12)</f>
        <v>0</v>
      </c>
      <c r="G9" s="462"/>
    </row>
    <row r="10" spans="2:7">
      <c r="B10" s="109" t="s">
        <v>188</v>
      </c>
      <c r="C10" s="240"/>
      <c r="E10" s="104" t="s">
        <v>55</v>
      </c>
      <c r="F10" s="461" t="str">
        <f>CONCATENATE('Harvest Information'!$C$13,", ",'Harvest Information'!$D$13)</f>
        <v>Last, First</v>
      </c>
      <c r="G10" s="462"/>
    </row>
    <row r="11" spans="2:7">
      <c r="B11" s="110" t="s">
        <v>190</v>
      </c>
      <c r="C11" s="241"/>
      <c r="E11" s="104" t="s">
        <v>72</v>
      </c>
      <c r="F11" s="461" t="str">
        <f>CONCATENATE('Harvest Information'!$C$14,", ",'Harvest Information'!$D$14)</f>
        <v xml:space="preserve">Number, </v>
      </c>
      <c r="G11" s="462"/>
    </row>
    <row r="12" spans="2:7" ht="15" thickBot="1">
      <c r="B12" s="115" t="s">
        <v>81</v>
      </c>
      <c r="C12" s="116"/>
      <c r="E12" s="104" t="s">
        <v>57</v>
      </c>
      <c r="F12" s="463">
        <f>'Harvest Information'!$C$18</f>
        <v>0</v>
      </c>
      <c r="G12" s="464"/>
    </row>
    <row r="13" spans="2:7" ht="15" thickBot="1">
      <c r="E13" s="107" t="s">
        <v>58</v>
      </c>
      <c r="F13" s="465">
        <f>'Harvest Information'!$C$19</f>
        <v>0</v>
      </c>
      <c r="G13" s="466"/>
    </row>
    <row r="14" spans="2:7" ht="15" customHeight="1" thickBot="1"/>
    <row r="15" spans="2:7" ht="21" customHeight="1" thickBot="1">
      <c r="B15" s="413" t="s">
        <v>78</v>
      </c>
      <c r="C15" s="414"/>
      <c r="D15" s="414"/>
      <c r="E15" s="415"/>
    </row>
    <row r="16" spans="2:7">
      <c r="B16" s="407" t="s">
        <v>0</v>
      </c>
      <c r="C16" s="87" t="s">
        <v>87</v>
      </c>
      <c r="D16" s="93" t="s">
        <v>88</v>
      </c>
      <c r="E16" s="410" t="s">
        <v>29</v>
      </c>
      <c r="G16" s="77"/>
    </row>
    <row r="17" spans="2:7" ht="27.6">
      <c r="B17" s="408"/>
      <c r="C17" s="88" t="s">
        <v>86</v>
      </c>
      <c r="D17" s="89" t="s">
        <v>28</v>
      </c>
      <c r="E17" s="411"/>
      <c r="G17" s="77"/>
    </row>
    <row r="18" spans="2:7">
      <c r="B18" s="408"/>
      <c r="C18" s="90" t="s">
        <v>1</v>
      </c>
      <c r="D18" s="89" t="s">
        <v>35</v>
      </c>
      <c r="E18" s="411"/>
      <c r="G18" s="77"/>
    </row>
    <row r="19" spans="2:7" ht="15" thickBot="1">
      <c r="B19" s="409"/>
      <c r="C19" s="91"/>
      <c r="D19" s="92" t="s">
        <v>36</v>
      </c>
      <c r="E19" s="412"/>
      <c r="G19" s="77"/>
    </row>
    <row r="20" spans="2:7">
      <c r="B20" s="79" t="s">
        <v>2</v>
      </c>
      <c r="C20" s="2">
        <v>8600</v>
      </c>
      <c r="D20" s="80"/>
      <c r="E20" s="81">
        <f>C20*D20</f>
        <v>0</v>
      </c>
      <c r="G20" s="77"/>
    </row>
    <row r="21" spans="2:7">
      <c r="B21" s="52" t="s">
        <v>3</v>
      </c>
      <c r="C21" s="76">
        <v>7800</v>
      </c>
      <c r="D21" s="9"/>
      <c r="E21" s="53">
        <f t="shared" ref="E21:E45" si="0">C21*D21</f>
        <v>0</v>
      </c>
      <c r="G21" s="77"/>
    </row>
    <row r="22" spans="2:7">
      <c r="B22" s="52" t="s">
        <v>4</v>
      </c>
      <c r="C22" s="76">
        <v>7600</v>
      </c>
      <c r="D22" s="9"/>
      <c r="E22" s="53">
        <f t="shared" si="0"/>
        <v>0</v>
      </c>
      <c r="G22" s="77"/>
    </row>
    <row r="23" spans="2:7">
      <c r="B23" s="52" t="s">
        <v>5</v>
      </c>
      <c r="C23" s="76">
        <v>9800</v>
      </c>
      <c r="D23" s="9"/>
      <c r="E23" s="53">
        <f t="shared" si="0"/>
        <v>0</v>
      </c>
      <c r="G23" s="77"/>
    </row>
    <row r="24" spans="2:7">
      <c r="B24" s="52" t="s">
        <v>6</v>
      </c>
      <c r="C24" s="76">
        <v>10200</v>
      </c>
      <c r="D24" s="9"/>
      <c r="E24" s="53">
        <f t="shared" si="0"/>
        <v>0</v>
      </c>
      <c r="G24" s="77"/>
    </row>
    <row r="25" spans="2:7">
      <c r="B25" s="52" t="s">
        <v>7</v>
      </c>
      <c r="C25" s="76">
        <v>9000</v>
      </c>
      <c r="D25" s="9"/>
      <c r="E25" s="53">
        <f t="shared" si="0"/>
        <v>0</v>
      </c>
      <c r="G25" s="77"/>
    </row>
    <row r="26" spans="2:7">
      <c r="B26" s="52" t="s">
        <v>8</v>
      </c>
      <c r="C26" s="76">
        <v>6600</v>
      </c>
      <c r="D26" s="9"/>
      <c r="E26" s="53">
        <f t="shared" si="0"/>
        <v>0</v>
      </c>
      <c r="G26" s="77"/>
    </row>
    <row r="27" spans="2:7">
      <c r="B27" s="52" t="s">
        <v>9</v>
      </c>
      <c r="C27" s="76">
        <v>5000</v>
      </c>
      <c r="D27" s="9"/>
      <c r="E27" s="53">
        <f t="shared" si="0"/>
        <v>0</v>
      </c>
      <c r="G27" s="77"/>
    </row>
    <row r="28" spans="2:7">
      <c r="B28" s="52" t="s">
        <v>10</v>
      </c>
      <c r="C28" s="76">
        <v>8000</v>
      </c>
      <c r="D28" s="9"/>
      <c r="E28" s="53">
        <f t="shared" si="0"/>
        <v>0</v>
      </c>
      <c r="G28" s="77"/>
    </row>
    <row r="29" spans="2:7">
      <c r="B29" s="52" t="s">
        <v>11</v>
      </c>
      <c r="C29" s="76">
        <v>8800</v>
      </c>
      <c r="D29" s="9"/>
      <c r="E29" s="53">
        <f t="shared" si="0"/>
        <v>0</v>
      </c>
      <c r="G29" s="77"/>
    </row>
    <row r="30" spans="2:7">
      <c r="B30" s="52" t="s">
        <v>12</v>
      </c>
      <c r="C30" s="76">
        <v>10000</v>
      </c>
      <c r="D30" s="9"/>
      <c r="E30" s="53">
        <f t="shared" si="0"/>
        <v>0</v>
      </c>
    </row>
    <row r="31" spans="2:7">
      <c r="B31" s="52" t="s">
        <v>13</v>
      </c>
      <c r="C31" s="76">
        <v>9000</v>
      </c>
      <c r="D31" s="9"/>
      <c r="E31" s="53">
        <f t="shared" si="0"/>
        <v>0</v>
      </c>
    </row>
    <row r="32" spans="2:7">
      <c r="B32" s="52" t="s">
        <v>14</v>
      </c>
      <c r="C32" s="76">
        <v>11400</v>
      </c>
      <c r="D32" s="9"/>
      <c r="E32" s="53">
        <f t="shared" si="0"/>
        <v>0</v>
      </c>
    </row>
    <row r="33" spans="2:8">
      <c r="B33" s="52" t="s">
        <v>15</v>
      </c>
      <c r="C33" s="76">
        <v>10400</v>
      </c>
      <c r="D33" s="9"/>
      <c r="E33" s="53">
        <f t="shared" si="0"/>
        <v>0</v>
      </c>
      <c r="H33" s="4"/>
    </row>
    <row r="34" spans="2:8">
      <c r="B34" s="52" t="s">
        <v>16</v>
      </c>
      <c r="C34" s="76">
        <v>10600</v>
      </c>
      <c r="D34" s="9"/>
      <c r="E34" s="53">
        <f t="shared" si="0"/>
        <v>0</v>
      </c>
      <c r="H34" s="4"/>
    </row>
    <row r="35" spans="2:8">
      <c r="B35" s="52" t="s">
        <v>17</v>
      </c>
      <c r="C35" s="76">
        <v>8600</v>
      </c>
      <c r="D35" s="9"/>
      <c r="E35" s="53">
        <f t="shared" si="0"/>
        <v>0</v>
      </c>
    </row>
    <row r="36" spans="2:8">
      <c r="B36" s="52" t="s">
        <v>18</v>
      </c>
      <c r="C36" s="76">
        <v>11400</v>
      </c>
      <c r="D36" s="9"/>
      <c r="E36" s="53">
        <f t="shared" si="0"/>
        <v>0</v>
      </c>
    </row>
    <row r="37" spans="2:8">
      <c r="B37" s="52" t="s">
        <v>19</v>
      </c>
      <c r="C37" s="76">
        <v>11200</v>
      </c>
      <c r="D37" s="9"/>
      <c r="E37" s="53">
        <f t="shared" si="0"/>
        <v>0</v>
      </c>
    </row>
    <row r="38" spans="2:8">
      <c r="B38" s="52" t="s">
        <v>20</v>
      </c>
      <c r="C38" s="76">
        <v>7600</v>
      </c>
      <c r="D38" s="9"/>
      <c r="E38" s="53">
        <f t="shared" si="0"/>
        <v>0</v>
      </c>
    </row>
    <row r="39" spans="2:8">
      <c r="B39" s="52" t="s">
        <v>21</v>
      </c>
      <c r="C39" s="76">
        <v>6400</v>
      </c>
      <c r="D39" s="9"/>
      <c r="E39" s="53">
        <f t="shared" si="0"/>
        <v>0</v>
      </c>
    </row>
    <row r="40" spans="2:8">
      <c r="B40" s="52" t="s">
        <v>22</v>
      </c>
      <c r="C40" s="76">
        <v>6800</v>
      </c>
      <c r="D40" s="9"/>
      <c r="E40" s="53">
        <f t="shared" si="0"/>
        <v>0</v>
      </c>
    </row>
    <row r="41" spans="2:8">
      <c r="B41" s="52" t="s">
        <v>26</v>
      </c>
      <c r="C41" s="76">
        <v>6000</v>
      </c>
      <c r="D41" s="9"/>
      <c r="E41" s="53">
        <f t="shared" si="0"/>
        <v>0</v>
      </c>
    </row>
    <row r="42" spans="2:8">
      <c r="B42" s="52" t="s">
        <v>23</v>
      </c>
      <c r="C42" s="76">
        <v>9400</v>
      </c>
      <c r="D42" s="9"/>
      <c r="E42" s="53">
        <f t="shared" si="0"/>
        <v>0</v>
      </c>
    </row>
    <row r="43" spans="2:8">
      <c r="B43" s="52" t="s">
        <v>24</v>
      </c>
      <c r="C43" s="76">
        <v>8400</v>
      </c>
      <c r="D43" s="9"/>
      <c r="E43" s="53">
        <f t="shared" si="0"/>
        <v>0</v>
      </c>
    </row>
    <row r="44" spans="2:8">
      <c r="B44" s="52" t="s">
        <v>25</v>
      </c>
      <c r="C44" s="76">
        <v>10400</v>
      </c>
      <c r="D44" s="9"/>
      <c r="E44" s="53">
        <f t="shared" si="0"/>
        <v>0</v>
      </c>
    </row>
    <row r="45" spans="2:8" ht="15" thickBot="1">
      <c r="B45" s="322" t="s">
        <v>3677</v>
      </c>
      <c r="C45" s="323"/>
      <c r="D45" s="324"/>
      <c r="E45" s="325">
        <f t="shared" si="0"/>
        <v>0</v>
      </c>
    </row>
    <row r="46" spans="2:8" ht="15" thickBot="1">
      <c r="B46" s="15"/>
      <c r="C46" s="83" t="s">
        <v>37</v>
      </c>
      <c r="D46" s="82">
        <f>SUM(D20:D44)</f>
        <v>0</v>
      </c>
      <c r="E46" s="49">
        <f>SUM(E20:E45)</f>
        <v>0</v>
      </c>
    </row>
    <row r="47" spans="2:8" ht="15" thickBot="1">
      <c r="B47" s="12"/>
      <c r="C47" s="75"/>
      <c r="D47" s="13"/>
      <c r="E47" s="11"/>
    </row>
    <row r="48" spans="2:8">
      <c r="B48" s="422"/>
      <c r="C48" s="424" t="s">
        <v>93</v>
      </c>
      <c r="D48" s="402" t="s">
        <v>94</v>
      </c>
      <c r="E48" s="404" t="s">
        <v>29</v>
      </c>
    </row>
    <row r="49" spans="2:12" ht="15" thickBot="1">
      <c r="B49" s="423"/>
      <c r="C49" s="425"/>
      <c r="D49" s="403"/>
      <c r="E49" s="405"/>
    </row>
    <row r="50" spans="2:12">
      <c r="B50" s="79" t="s">
        <v>32</v>
      </c>
      <c r="C50" s="2">
        <v>5800</v>
      </c>
      <c r="D50" s="14"/>
      <c r="E50" s="81">
        <f>C50*D50</f>
        <v>0</v>
      </c>
    </row>
    <row r="51" spans="2:12">
      <c r="B51" s="52" t="s">
        <v>33</v>
      </c>
      <c r="C51" s="76">
        <v>5800</v>
      </c>
      <c r="D51" s="8"/>
      <c r="E51" s="53">
        <f>C51*D51</f>
        <v>0</v>
      </c>
    </row>
    <row r="52" spans="2:12" ht="15" thickBot="1">
      <c r="B52" s="54" t="s">
        <v>34</v>
      </c>
      <c r="C52" s="20">
        <v>5350</v>
      </c>
      <c r="D52" s="57"/>
      <c r="E52" s="56">
        <f>C52*D52</f>
        <v>0</v>
      </c>
    </row>
    <row r="53" spans="2:12" ht="15" thickBot="1">
      <c r="B53" s="15"/>
      <c r="C53" s="83" t="s">
        <v>38</v>
      </c>
      <c r="D53" s="48">
        <f>SUM(D50:D52)</f>
        <v>0</v>
      </c>
      <c r="E53" s="49">
        <f>SUM(E50:E52)</f>
        <v>0</v>
      </c>
      <c r="F53" s="4"/>
      <c r="G53" s="7"/>
      <c r="H53" s="5"/>
      <c r="I53" s="5"/>
      <c r="J53" s="5"/>
      <c r="K53" s="5"/>
      <c r="L53" s="5"/>
    </row>
    <row r="54" spans="2:12" ht="15" thickBot="1">
      <c r="B54" s="12"/>
      <c r="C54" s="75"/>
      <c r="D54" s="11"/>
      <c r="E54" s="35"/>
      <c r="F54" s="4"/>
      <c r="G54" s="7"/>
      <c r="H54" s="5"/>
      <c r="I54" s="5"/>
      <c r="J54" s="5"/>
      <c r="K54" s="5"/>
      <c r="L54" s="5"/>
    </row>
    <row r="55" spans="2:12" ht="16.2" thickBot="1">
      <c r="B55" s="127" t="s">
        <v>73</v>
      </c>
      <c r="C55" s="118"/>
      <c r="D55" s="119"/>
      <c r="E55" s="120"/>
      <c r="F55" s="4"/>
      <c r="G55" s="7"/>
      <c r="H55" s="5"/>
      <c r="I55" s="5"/>
      <c r="J55" s="5"/>
      <c r="K55" s="5"/>
      <c r="L55" s="5"/>
    </row>
    <row r="56" spans="2:12" ht="20.25" customHeight="1" thickBot="1">
      <c r="B56" s="431" t="s">
        <v>89</v>
      </c>
      <c r="C56" s="432"/>
      <c r="D56" s="433"/>
      <c r="E56" s="50">
        <f>E46+E53</f>
        <v>0</v>
      </c>
      <c r="G56" s="7"/>
      <c r="H56" s="5"/>
    </row>
    <row r="57" spans="2:12" ht="20.25" customHeight="1" thickBot="1">
      <c r="B57" s="434" t="s">
        <v>90</v>
      </c>
      <c r="C57" s="435"/>
      <c r="D57" s="436"/>
      <c r="E57" s="51">
        <f>E56/2000</f>
        <v>0</v>
      </c>
      <c r="G57" s="7"/>
      <c r="H57" s="5"/>
    </row>
    <row r="58" spans="2:12" ht="20.25" customHeight="1" thickBot="1">
      <c r="G58" s="7"/>
      <c r="H58" s="5"/>
    </row>
    <row r="59" spans="2:12" ht="20.25" customHeight="1" thickBot="1">
      <c r="B59" s="128" t="s">
        <v>74</v>
      </c>
      <c r="C59" s="121"/>
      <c r="D59" s="121"/>
      <c r="E59" s="122"/>
    </row>
    <row r="60" spans="2:12" ht="20.25" customHeight="1" thickBot="1">
      <c r="B60" s="437" t="s">
        <v>3736</v>
      </c>
      <c r="C60" s="438"/>
      <c r="D60" s="439"/>
      <c r="E60" s="178" t="str">
        <f>IF(C12=0,"",IF(ISERROR(G60),"Good Soil","Poor Soil"))</f>
        <v/>
      </c>
      <c r="G60" s="268" t="e">
        <f>MATCH(CONCATENATE(C10,C11),SoilRestrictionsConcatenates,0)</f>
        <v>#N/A</v>
      </c>
    </row>
    <row r="61" spans="2:12" ht="20.25" customHeight="1" thickBot="1">
      <c r="B61" s="437" t="s">
        <v>92</v>
      </c>
      <c r="C61" s="438"/>
      <c r="D61" s="439"/>
      <c r="E61" s="178" t="str">
        <f>IF(C12=0,"",IF($E$60="Good Soil", 'Biomass Restrictions'!$C$13,'Biomass Restrictions'!$D$13))</f>
        <v/>
      </c>
    </row>
    <row r="62" spans="2:12" ht="20.25" customHeight="1" thickBot="1">
      <c r="B62" s="447" t="s">
        <v>3669</v>
      </c>
      <c r="C62" s="448"/>
      <c r="D62" s="449"/>
      <c r="E62" s="178" t="str">
        <f>IF(C12=0,"",IF($E$60="Good Soil",'Biomass Restrictions'!$C$12,'Biomass Restrictions'!$D$12))</f>
        <v/>
      </c>
    </row>
    <row r="63" spans="2:12" ht="20.25" customHeight="1" thickBot="1">
      <c r="B63" s="437" t="s">
        <v>658</v>
      </c>
      <c r="C63" s="438"/>
      <c r="D63" s="439"/>
      <c r="E63" s="260" t="e">
        <f>E57*E61</f>
        <v>#VALUE!</v>
      </c>
      <c r="F63" s="140" t="s">
        <v>3737</v>
      </c>
      <c r="G63" s="334" t="str">
        <f>IFERROR("",E63*2000/5575)</f>
        <v/>
      </c>
      <c r="H63" s="77" t="s">
        <v>651</v>
      </c>
    </row>
    <row r="64" spans="2:12" ht="20.25" customHeight="1" thickBot="1">
      <c r="B64" s="437" t="s">
        <v>3670</v>
      </c>
      <c r="C64" s="438"/>
      <c r="D64" s="439"/>
      <c r="E64" s="266" t="e">
        <f>(1-E62)*0.3*E57</f>
        <v>#VALUE!</v>
      </c>
      <c r="F64" s="140" t="s">
        <v>3737</v>
      </c>
      <c r="G64" s="335" t="str">
        <f>IFERROR("",E64*2000/5575)</f>
        <v/>
      </c>
      <c r="H64" s="77" t="s">
        <v>651</v>
      </c>
    </row>
    <row r="65" spans="2:16" ht="15.75" customHeight="1" thickBot="1">
      <c r="G65" s="467" t="s">
        <v>3738</v>
      </c>
      <c r="H65" s="467"/>
    </row>
    <row r="66" spans="2:16" ht="20.25" customHeight="1">
      <c r="B66" s="217" t="s">
        <v>3729</v>
      </c>
      <c r="C66" s="125"/>
      <c r="D66" s="125"/>
      <c r="E66" s="126"/>
      <c r="G66" s="336"/>
      <c r="H66" s="336"/>
    </row>
    <row r="67" spans="2:16" ht="15" customHeight="1">
      <c r="B67" s="440" t="s">
        <v>85</v>
      </c>
      <c r="C67" s="441"/>
      <c r="D67" s="441"/>
      <c r="E67" s="442"/>
    </row>
    <row r="68" spans="2:16" ht="15" customHeight="1">
      <c r="B68" s="440" t="s">
        <v>84</v>
      </c>
      <c r="C68" s="441"/>
      <c r="D68" s="441"/>
      <c r="E68" s="442"/>
    </row>
    <row r="69" spans="2:16" ht="15" customHeight="1">
      <c r="B69" s="440" t="s">
        <v>83</v>
      </c>
      <c r="C69" s="441"/>
      <c r="D69" s="441"/>
      <c r="E69" s="442"/>
    </row>
    <row r="70" spans="2:16" ht="15" customHeight="1">
      <c r="B70" s="443" t="s">
        <v>76</v>
      </c>
      <c r="C70" s="441"/>
      <c r="D70" s="441"/>
      <c r="E70" s="442"/>
      <c r="G70" s="77"/>
    </row>
    <row r="71" spans="2:16" ht="30" customHeight="1" thickBot="1">
      <c r="B71" s="444" t="s">
        <v>82</v>
      </c>
      <c r="C71" s="445"/>
      <c r="D71" s="445"/>
      <c r="E71" s="446"/>
      <c r="F71" s="24"/>
      <c r="G71" s="4"/>
      <c r="H71" s="430"/>
      <c r="I71" s="430"/>
      <c r="J71" s="430"/>
      <c r="K71" s="430"/>
      <c r="L71" s="430"/>
      <c r="M71" s="430"/>
      <c r="N71" s="430"/>
    </row>
    <row r="72" spans="2:16" ht="16.2" thickBot="1">
      <c r="B72" s="18"/>
      <c r="F72" s="4"/>
      <c r="G72" s="19"/>
      <c r="H72" s="430"/>
      <c r="I72" s="430"/>
      <c r="J72" s="430"/>
      <c r="K72" s="430"/>
      <c r="L72" s="430"/>
      <c r="M72" s="430"/>
      <c r="N72" s="430"/>
    </row>
    <row r="73" spans="2:16" ht="27" customHeight="1" thickBot="1">
      <c r="B73" s="252" t="s">
        <v>659</v>
      </c>
      <c r="C73" s="253"/>
      <c r="D73" s="253"/>
      <c r="E73" s="254"/>
      <c r="F73" s="24"/>
      <c r="G73" s="4"/>
      <c r="H73" s="22"/>
      <c r="I73" s="22"/>
      <c r="J73" s="22"/>
      <c r="K73" s="22"/>
      <c r="L73" s="22"/>
      <c r="M73" s="22"/>
      <c r="N73" s="22"/>
      <c r="O73" s="72"/>
      <c r="P73" s="72"/>
    </row>
    <row r="74" spans="2:16" ht="27" customHeight="1" thickBot="1">
      <c r="B74" s="470" t="s">
        <v>655</v>
      </c>
      <c r="C74" s="451"/>
      <c r="D74" s="452"/>
      <c r="E74" s="255"/>
      <c r="G74" s="473" t="str">
        <f>IF(C12=0,"",IF(E74&gt;(1-E62),"Not Allowed - exceeds restriction on Residues that must be left on site", ""))</f>
        <v/>
      </c>
      <c r="H74" s="473"/>
      <c r="I74" s="24"/>
      <c r="J74" s="24"/>
      <c r="K74" s="24"/>
      <c r="L74" s="24"/>
      <c r="M74" s="24"/>
      <c r="N74" s="24"/>
      <c r="O74" s="72"/>
      <c r="P74" s="72"/>
    </row>
    <row r="75" spans="2:16" ht="27" customHeight="1" thickBot="1">
      <c r="B75" s="470" t="s">
        <v>3667</v>
      </c>
      <c r="C75" s="451"/>
      <c r="D75" s="452"/>
      <c r="E75" s="259"/>
      <c r="F75" s="471"/>
      <c r="G75" s="472"/>
      <c r="H75" s="337"/>
      <c r="I75" s="24"/>
      <c r="J75" s="24"/>
      <c r="K75" s="24"/>
      <c r="L75" s="24"/>
      <c r="M75" s="24"/>
      <c r="N75" s="24"/>
      <c r="O75" s="316"/>
      <c r="P75" s="316"/>
    </row>
    <row r="76" spans="2:16" ht="27" customHeight="1" thickBot="1">
      <c r="B76" s="470" t="s">
        <v>653</v>
      </c>
      <c r="C76" s="451"/>
      <c r="D76" s="452"/>
      <c r="E76" s="259"/>
      <c r="F76" s="19" t="s">
        <v>651</v>
      </c>
      <c r="G76" s="24"/>
      <c r="H76" s="24"/>
      <c r="I76" s="24"/>
      <c r="J76" s="24"/>
      <c r="K76" s="24"/>
      <c r="L76" s="24"/>
      <c r="M76" s="24"/>
      <c r="N76" s="24"/>
      <c r="O76" s="24"/>
      <c r="P76" s="24"/>
    </row>
    <row r="77" spans="2:16" ht="27" customHeight="1" thickBot="1">
      <c r="B77" s="474" t="s">
        <v>656</v>
      </c>
      <c r="C77" s="475"/>
      <c r="D77" s="475"/>
      <c r="E77" s="476"/>
      <c r="F77" s="19"/>
      <c r="G77" s="24"/>
      <c r="H77" s="24"/>
      <c r="I77" s="24"/>
      <c r="J77" s="24"/>
      <c r="K77" s="24"/>
      <c r="L77" s="24"/>
      <c r="M77" s="24"/>
      <c r="N77" s="24"/>
      <c r="O77" s="24"/>
      <c r="P77" s="24"/>
    </row>
    <row r="78" spans="2:16" ht="27" customHeight="1" thickBot="1">
      <c r="B78" s="399" t="s">
        <v>3668</v>
      </c>
      <c r="C78" s="400"/>
      <c r="D78" s="401"/>
      <c r="E78" s="257">
        <f>E57*0.3*E74</f>
        <v>0</v>
      </c>
      <c r="F78" s="19" t="s">
        <v>185</v>
      </c>
      <c r="G78" s="473" t="str">
        <f>IF(C12=0,"",IF(E78&gt;E64,"Not Allowed - T/B Removal exceeds restriction on Max Tons of T/B that can be removed", ""))</f>
        <v/>
      </c>
      <c r="H78" s="473"/>
      <c r="I78" s="24"/>
      <c r="J78" s="24"/>
      <c r="K78" s="24"/>
      <c r="L78" s="24"/>
      <c r="M78" s="24"/>
      <c r="N78" s="24"/>
      <c r="O78" s="24"/>
      <c r="P78" s="24"/>
    </row>
    <row r="79" spans="2:16" ht="27" customHeight="1" thickBot="1">
      <c r="B79" s="399" t="s">
        <v>3672</v>
      </c>
      <c r="C79" s="400"/>
      <c r="D79" s="401"/>
      <c r="E79" s="258">
        <f>E75*5575/2000</f>
        <v>0</v>
      </c>
      <c r="F79" s="19" t="s">
        <v>185</v>
      </c>
      <c r="G79" s="317"/>
      <c r="H79" s="317"/>
      <c r="I79" s="24"/>
      <c r="J79" s="24"/>
      <c r="K79" s="24"/>
      <c r="L79" s="24"/>
      <c r="M79" s="24"/>
      <c r="N79" s="24"/>
      <c r="O79" s="24"/>
      <c r="P79" s="24"/>
    </row>
    <row r="80" spans="2:16" ht="27" customHeight="1" thickBot="1">
      <c r="B80" s="426" t="s">
        <v>657</v>
      </c>
      <c r="C80" s="427"/>
      <c r="D80" s="428"/>
      <c r="E80" s="258">
        <f>E76*5575/2000</f>
        <v>0</v>
      </c>
      <c r="F80" s="19" t="s">
        <v>185</v>
      </c>
      <c r="G80" s="473" t="str">
        <f>IF(C12=0,"",IF(SUM(E78:E80)&gt;E63,"Not Allowed - Total Removal exceeds restriction on Max Tons of Biomass that can be removed", ""))</f>
        <v/>
      </c>
      <c r="H80" s="473"/>
      <c r="I80" s="24"/>
      <c r="J80" s="24"/>
      <c r="K80" s="24"/>
      <c r="L80" s="24"/>
      <c r="M80" s="24"/>
      <c r="N80" s="24"/>
      <c r="O80" s="24"/>
      <c r="P80" s="24"/>
    </row>
    <row r="81" spans="6:16">
      <c r="F81" s="256"/>
      <c r="G81" s="24"/>
      <c r="H81" s="24"/>
      <c r="I81" s="24"/>
      <c r="J81" s="24"/>
      <c r="K81" s="24"/>
      <c r="L81" s="24"/>
      <c r="M81" s="24"/>
      <c r="N81" s="24"/>
      <c r="O81" s="24"/>
      <c r="P81" s="24"/>
    </row>
    <row r="82" spans="6:16">
      <c r="F82" s="256"/>
      <c r="G82" s="24"/>
      <c r="H82" s="24"/>
      <c r="I82" s="24"/>
      <c r="J82" s="24"/>
      <c r="K82" s="24"/>
      <c r="L82" s="24"/>
      <c r="M82" s="24"/>
      <c r="N82" s="24"/>
      <c r="O82" s="24"/>
      <c r="P82" s="24"/>
    </row>
    <row r="83" spans="6:16">
      <c r="F83" s="256"/>
      <c r="G83" s="24"/>
      <c r="H83" s="24"/>
      <c r="I83" s="24"/>
      <c r="J83" s="24"/>
      <c r="K83" s="24"/>
      <c r="L83" s="24"/>
      <c r="M83" s="24"/>
      <c r="N83" s="24"/>
      <c r="O83" s="24"/>
      <c r="P83" s="24"/>
    </row>
    <row r="84" spans="6:16">
      <c r="F84" s="256"/>
      <c r="G84" s="24"/>
      <c r="H84" s="24"/>
      <c r="I84" s="24"/>
      <c r="J84" s="24"/>
      <c r="K84" s="24"/>
      <c r="L84" s="24"/>
      <c r="M84" s="24"/>
      <c r="N84" s="24"/>
      <c r="O84" s="24"/>
      <c r="P84" s="24"/>
    </row>
    <row r="85" spans="6:16">
      <c r="F85" s="256"/>
      <c r="G85" s="24"/>
      <c r="H85" s="24"/>
      <c r="I85" s="24"/>
      <c r="J85" s="24"/>
      <c r="K85" s="24"/>
      <c r="L85" s="24"/>
      <c r="M85" s="24"/>
      <c r="N85" s="24"/>
      <c r="O85" s="24"/>
      <c r="P85" s="24"/>
    </row>
    <row r="86" spans="6:16">
      <c r="F86" s="256"/>
      <c r="G86" s="24"/>
      <c r="H86" s="24"/>
      <c r="I86" s="24"/>
      <c r="J86" s="24"/>
      <c r="K86" s="24"/>
      <c r="L86" s="24"/>
      <c r="M86" s="24"/>
      <c r="N86" s="24"/>
      <c r="O86" s="24"/>
      <c r="P86" s="24"/>
    </row>
    <row r="87" spans="6:16">
      <c r="F87" s="256"/>
      <c r="G87" s="24"/>
      <c r="H87" s="24"/>
      <c r="I87" s="24"/>
      <c r="J87" s="24"/>
      <c r="K87" s="24"/>
      <c r="L87" s="24"/>
      <c r="M87" s="24"/>
      <c r="N87" s="24"/>
      <c r="O87" s="24"/>
      <c r="P87" s="24"/>
    </row>
    <row r="88" spans="6:16">
      <c r="F88" s="256"/>
      <c r="G88" s="24"/>
      <c r="H88" s="24"/>
      <c r="I88" s="24"/>
      <c r="J88" s="24"/>
      <c r="K88" s="24"/>
      <c r="L88" s="24"/>
      <c r="M88" s="24"/>
      <c r="N88" s="24"/>
      <c r="O88" s="24"/>
      <c r="P88" s="24"/>
    </row>
    <row r="89" spans="6:16">
      <c r="H89" s="73"/>
      <c r="I89" s="24"/>
      <c r="J89" s="24"/>
      <c r="K89" s="24"/>
      <c r="L89" s="24"/>
      <c r="M89" s="24"/>
      <c r="N89" s="24"/>
      <c r="O89" s="24"/>
      <c r="P89" s="24"/>
    </row>
    <row r="90" spans="6:16">
      <c r="H90" s="4"/>
      <c r="I90" s="24"/>
      <c r="J90" s="24"/>
      <c r="K90" s="24"/>
      <c r="L90" s="24"/>
      <c r="M90" s="24"/>
      <c r="N90" s="24"/>
      <c r="O90" s="24"/>
      <c r="P90" s="24"/>
    </row>
  </sheetData>
  <sheetProtection password="C24F" sheet="1" objects="1" scenarios="1"/>
  <protectedRanges>
    <protectedRange sqref="E74:E76" name="Range4"/>
    <protectedRange sqref="D20:D45" name="Range2"/>
    <protectedRange sqref="C10:C12" name="Range1"/>
    <protectedRange sqref="D50:D52" name="Range3"/>
  </protectedRanges>
  <mergeCells count="46">
    <mergeCell ref="E5:G5"/>
    <mergeCell ref="F6:G6"/>
    <mergeCell ref="F7:G7"/>
    <mergeCell ref="F8:G8"/>
    <mergeCell ref="F9:G9"/>
    <mergeCell ref="B9:C9"/>
    <mergeCell ref="B64:D64"/>
    <mergeCell ref="G80:H80"/>
    <mergeCell ref="B80:D80"/>
    <mergeCell ref="B77:E77"/>
    <mergeCell ref="F10:G10"/>
    <mergeCell ref="F11:G11"/>
    <mergeCell ref="F12:G12"/>
    <mergeCell ref="F13:G13"/>
    <mergeCell ref="G74:H74"/>
    <mergeCell ref="G78:H78"/>
    <mergeCell ref="B70:E70"/>
    <mergeCell ref="B71:E71"/>
    <mergeCell ref="B67:E67"/>
    <mergeCell ref="B60:D60"/>
    <mergeCell ref="B75:D75"/>
    <mergeCell ref="B3:E3"/>
    <mergeCell ref="B2:E2"/>
    <mergeCell ref="B68:E68"/>
    <mergeCell ref="B69:E69"/>
    <mergeCell ref="B15:E15"/>
    <mergeCell ref="B16:B19"/>
    <mergeCell ref="E16:E19"/>
    <mergeCell ref="B48:B49"/>
    <mergeCell ref="C48:C49"/>
    <mergeCell ref="D48:D49"/>
    <mergeCell ref="E48:E49"/>
    <mergeCell ref="B7:C7"/>
    <mergeCell ref="B5:D5"/>
    <mergeCell ref="B56:D56"/>
    <mergeCell ref="B57:D57"/>
    <mergeCell ref="B61:D61"/>
    <mergeCell ref="H71:N72"/>
    <mergeCell ref="B63:D63"/>
    <mergeCell ref="B62:D62"/>
    <mergeCell ref="B79:D79"/>
    <mergeCell ref="B74:D74"/>
    <mergeCell ref="B76:D76"/>
    <mergeCell ref="B78:D78"/>
    <mergeCell ref="G65:H65"/>
    <mergeCell ref="F75:G75"/>
  </mergeCells>
  <conditionalFormatting sqref="E60:E62 E74:E76">
    <cfRule type="expression" dxfId="14" priority="9">
      <formula>ISERROR(E60)</formula>
    </cfRule>
    <cfRule type="expression" dxfId="13" priority="10">
      <formula>ISERROR</formula>
    </cfRule>
  </conditionalFormatting>
  <conditionalFormatting sqref="E63:E64">
    <cfRule type="expression" dxfId="12" priority="8">
      <formula>ISERROR(E63)</formula>
    </cfRule>
  </conditionalFormatting>
  <pageMargins left="0.25" right="0.25" top="0.75" bottom="0.75" header="0.3" footer="0.3"/>
  <pageSetup orientation="portrait" verticalDpi="0" r:id="rId1"/>
  <legacyDrawing r:id="rId2"/>
</worksheet>
</file>

<file path=xl/worksheets/sheet12.xml><?xml version="1.0" encoding="utf-8"?>
<worksheet xmlns="http://schemas.openxmlformats.org/spreadsheetml/2006/main" xmlns:r="http://schemas.openxmlformats.org/officeDocument/2006/relationships">
  <sheetPr>
    <tabColor rgb="FFFFC000"/>
  </sheetPr>
  <dimension ref="B1:P90"/>
  <sheetViews>
    <sheetView showGridLines="0" workbookViewId="0"/>
  </sheetViews>
  <sheetFormatPr defaultColWidth="9.109375" defaultRowHeight="14.4"/>
  <cols>
    <col min="1" max="1" width="2" style="77" customWidth="1"/>
    <col min="2" max="5" width="21.6640625" style="77" customWidth="1"/>
    <col min="6" max="6" width="5.6640625" style="77" customWidth="1"/>
    <col min="7" max="7" width="16.6640625" style="74" customWidth="1"/>
    <col min="8" max="9" width="18.88671875" style="77" bestFit="1" customWidth="1"/>
    <col min="10" max="16384" width="9.109375" style="77"/>
  </cols>
  <sheetData>
    <row r="1" spans="2:7" ht="15" thickBot="1"/>
    <row r="2" spans="2:7">
      <c r="B2" s="386" t="s">
        <v>31</v>
      </c>
      <c r="C2" s="387"/>
      <c r="D2" s="387"/>
      <c r="E2" s="388"/>
      <c r="F2" s="3"/>
      <c r="G2" s="6"/>
    </row>
    <row r="3" spans="2:7" ht="15" thickBot="1">
      <c r="B3" s="389" t="s">
        <v>61</v>
      </c>
      <c r="C3" s="390"/>
      <c r="D3" s="390"/>
      <c r="E3" s="391"/>
      <c r="F3" s="3"/>
      <c r="G3" s="6"/>
    </row>
    <row r="4" spans="2:7" ht="15" thickBot="1">
      <c r="C4" s="3"/>
      <c r="D4" s="3"/>
      <c r="E4" s="3"/>
      <c r="F4" s="3"/>
      <c r="G4" s="6"/>
    </row>
    <row r="5" spans="2:7" ht="18.600000000000001" thickBot="1">
      <c r="B5" s="406" t="s">
        <v>100</v>
      </c>
      <c r="C5" s="406"/>
      <c r="D5" s="406"/>
      <c r="E5" s="420" t="s">
        <v>59</v>
      </c>
      <c r="F5" s="458"/>
      <c r="G5" s="421"/>
    </row>
    <row r="6" spans="2:7" ht="15" thickBot="1">
      <c r="E6" s="102" t="s">
        <v>27</v>
      </c>
      <c r="F6" s="459" t="str">
        <f>CONCATENATE('Harvest Information'!$C$9,", ",'Harvest Information'!$D$9)</f>
        <v>Last, First</v>
      </c>
      <c r="G6" s="460"/>
    </row>
    <row r="7" spans="2:7" ht="15" thickBot="1">
      <c r="B7" s="393" t="s">
        <v>130</v>
      </c>
      <c r="C7" s="394"/>
      <c r="E7" s="104" t="s">
        <v>49</v>
      </c>
      <c r="F7" s="461">
        <f>'Harvest Information'!$C$10</f>
        <v>0</v>
      </c>
      <c r="G7" s="462"/>
    </row>
    <row r="8" spans="2:7" ht="15" thickBot="1">
      <c r="E8" s="104" t="s">
        <v>39</v>
      </c>
      <c r="F8" s="461">
        <f>'Harvest Information'!$C$11</f>
        <v>0</v>
      </c>
      <c r="G8" s="462"/>
    </row>
    <row r="9" spans="2:7" ht="15" thickBot="1">
      <c r="B9" s="456" t="s">
        <v>638</v>
      </c>
      <c r="C9" s="457"/>
      <c r="E9" s="104" t="s">
        <v>40</v>
      </c>
      <c r="F9" s="461">
        <f>IF('Harvest Information'!$C$12="",'Harvest Information'!$D$12,'Harvest Information'!$C$12)</f>
        <v>0</v>
      </c>
      <c r="G9" s="462"/>
    </row>
    <row r="10" spans="2:7">
      <c r="B10" s="109" t="s">
        <v>188</v>
      </c>
      <c r="C10" s="240"/>
      <c r="E10" s="104" t="s">
        <v>55</v>
      </c>
      <c r="F10" s="461" t="str">
        <f>CONCATENATE('Harvest Information'!$C$13,", ",'Harvest Information'!$D$13)</f>
        <v>Last, First</v>
      </c>
      <c r="G10" s="462"/>
    </row>
    <row r="11" spans="2:7">
      <c r="B11" s="110" t="s">
        <v>190</v>
      </c>
      <c r="C11" s="241"/>
      <c r="E11" s="104" t="s">
        <v>72</v>
      </c>
      <c r="F11" s="461" t="str">
        <f>CONCATENATE('Harvest Information'!$C$14,", ",'Harvest Information'!$D$14)</f>
        <v xml:space="preserve">Number, </v>
      </c>
      <c r="G11" s="462"/>
    </row>
    <row r="12" spans="2:7" ht="15" thickBot="1">
      <c r="B12" s="115" t="s">
        <v>81</v>
      </c>
      <c r="C12" s="116"/>
      <c r="E12" s="104" t="s">
        <v>57</v>
      </c>
      <c r="F12" s="463">
        <f>'Harvest Information'!$C$18</f>
        <v>0</v>
      </c>
      <c r="G12" s="464"/>
    </row>
    <row r="13" spans="2:7" ht="15" thickBot="1">
      <c r="E13" s="107" t="s">
        <v>58</v>
      </c>
      <c r="F13" s="465">
        <f>'Harvest Information'!$C$19</f>
        <v>0</v>
      </c>
      <c r="G13" s="466"/>
    </row>
    <row r="14" spans="2:7" ht="15" customHeight="1" thickBot="1"/>
    <row r="15" spans="2:7" ht="21" customHeight="1" thickBot="1">
      <c r="B15" s="413" t="s">
        <v>78</v>
      </c>
      <c r="C15" s="414"/>
      <c r="D15" s="414"/>
      <c r="E15" s="415"/>
    </row>
    <row r="16" spans="2:7">
      <c r="B16" s="407" t="s">
        <v>0</v>
      </c>
      <c r="C16" s="87" t="s">
        <v>87</v>
      </c>
      <c r="D16" s="93" t="s">
        <v>88</v>
      </c>
      <c r="E16" s="410" t="s">
        <v>29</v>
      </c>
      <c r="G16" s="77"/>
    </row>
    <row r="17" spans="2:7" ht="27.6">
      <c r="B17" s="408"/>
      <c r="C17" s="88" t="s">
        <v>86</v>
      </c>
      <c r="D17" s="89" t="s">
        <v>28</v>
      </c>
      <c r="E17" s="411"/>
      <c r="G17" s="77"/>
    </row>
    <row r="18" spans="2:7">
      <c r="B18" s="408"/>
      <c r="C18" s="90" t="s">
        <v>1</v>
      </c>
      <c r="D18" s="89" t="s">
        <v>35</v>
      </c>
      <c r="E18" s="411"/>
      <c r="G18" s="77"/>
    </row>
    <row r="19" spans="2:7" ht="15" thickBot="1">
      <c r="B19" s="409"/>
      <c r="C19" s="91"/>
      <c r="D19" s="92" t="s">
        <v>36</v>
      </c>
      <c r="E19" s="412"/>
      <c r="G19" s="77"/>
    </row>
    <row r="20" spans="2:7">
      <c r="B20" s="79" t="s">
        <v>2</v>
      </c>
      <c r="C20" s="2">
        <v>8600</v>
      </c>
      <c r="D20" s="80"/>
      <c r="E20" s="81">
        <f>C20*D20</f>
        <v>0</v>
      </c>
      <c r="G20" s="77"/>
    </row>
    <row r="21" spans="2:7">
      <c r="B21" s="52" t="s">
        <v>3</v>
      </c>
      <c r="C21" s="76">
        <v>7800</v>
      </c>
      <c r="D21" s="9"/>
      <c r="E21" s="53">
        <f t="shared" ref="E21:E45" si="0">C21*D21</f>
        <v>0</v>
      </c>
      <c r="G21" s="77"/>
    </row>
    <row r="22" spans="2:7">
      <c r="B22" s="52" t="s">
        <v>4</v>
      </c>
      <c r="C22" s="76">
        <v>7600</v>
      </c>
      <c r="D22" s="9"/>
      <c r="E22" s="53">
        <f t="shared" si="0"/>
        <v>0</v>
      </c>
      <c r="G22" s="77"/>
    </row>
    <row r="23" spans="2:7">
      <c r="B23" s="52" t="s">
        <v>5</v>
      </c>
      <c r="C23" s="76">
        <v>9800</v>
      </c>
      <c r="D23" s="9"/>
      <c r="E23" s="53">
        <f t="shared" si="0"/>
        <v>0</v>
      </c>
      <c r="G23" s="77"/>
    </row>
    <row r="24" spans="2:7">
      <c r="B24" s="52" t="s">
        <v>6</v>
      </c>
      <c r="C24" s="76">
        <v>10200</v>
      </c>
      <c r="D24" s="9"/>
      <c r="E24" s="53">
        <f t="shared" si="0"/>
        <v>0</v>
      </c>
      <c r="G24" s="77"/>
    </row>
    <row r="25" spans="2:7">
      <c r="B25" s="52" t="s">
        <v>7</v>
      </c>
      <c r="C25" s="76">
        <v>9000</v>
      </c>
      <c r="D25" s="9"/>
      <c r="E25" s="53">
        <f t="shared" si="0"/>
        <v>0</v>
      </c>
      <c r="G25" s="77"/>
    </row>
    <row r="26" spans="2:7">
      <c r="B26" s="52" t="s">
        <v>8</v>
      </c>
      <c r="C26" s="76">
        <v>6600</v>
      </c>
      <c r="D26" s="9"/>
      <c r="E26" s="53">
        <f t="shared" si="0"/>
        <v>0</v>
      </c>
      <c r="G26" s="77"/>
    </row>
    <row r="27" spans="2:7">
      <c r="B27" s="52" t="s">
        <v>9</v>
      </c>
      <c r="C27" s="76">
        <v>5000</v>
      </c>
      <c r="D27" s="9"/>
      <c r="E27" s="53">
        <f t="shared" si="0"/>
        <v>0</v>
      </c>
      <c r="G27" s="77"/>
    </row>
    <row r="28" spans="2:7">
      <c r="B28" s="52" t="s">
        <v>10</v>
      </c>
      <c r="C28" s="76">
        <v>8000</v>
      </c>
      <c r="D28" s="9"/>
      <c r="E28" s="53">
        <f t="shared" si="0"/>
        <v>0</v>
      </c>
      <c r="G28" s="77"/>
    </row>
    <row r="29" spans="2:7">
      <c r="B29" s="52" t="s">
        <v>11</v>
      </c>
      <c r="C29" s="76">
        <v>8800</v>
      </c>
      <c r="D29" s="9"/>
      <c r="E29" s="53">
        <f t="shared" si="0"/>
        <v>0</v>
      </c>
      <c r="G29" s="77"/>
    </row>
    <row r="30" spans="2:7">
      <c r="B30" s="52" t="s">
        <v>12</v>
      </c>
      <c r="C30" s="76">
        <v>10000</v>
      </c>
      <c r="D30" s="9"/>
      <c r="E30" s="53">
        <f t="shared" si="0"/>
        <v>0</v>
      </c>
    </row>
    <row r="31" spans="2:7">
      <c r="B31" s="52" t="s">
        <v>13</v>
      </c>
      <c r="C31" s="76">
        <v>9000</v>
      </c>
      <c r="D31" s="9"/>
      <c r="E31" s="53">
        <f t="shared" si="0"/>
        <v>0</v>
      </c>
    </row>
    <row r="32" spans="2:7">
      <c r="B32" s="52" t="s">
        <v>14</v>
      </c>
      <c r="C32" s="76">
        <v>11400</v>
      </c>
      <c r="D32" s="9"/>
      <c r="E32" s="53">
        <f t="shared" si="0"/>
        <v>0</v>
      </c>
    </row>
    <row r="33" spans="2:8">
      <c r="B33" s="52" t="s">
        <v>15</v>
      </c>
      <c r="C33" s="76">
        <v>10400</v>
      </c>
      <c r="D33" s="9"/>
      <c r="E33" s="53">
        <f t="shared" si="0"/>
        <v>0</v>
      </c>
      <c r="H33" s="4"/>
    </row>
    <row r="34" spans="2:8">
      <c r="B34" s="52" t="s">
        <v>16</v>
      </c>
      <c r="C34" s="76">
        <v>10600</v>
      </c>
      <c r="D34" s="9"/>
      <c r="E34" s="53">
        <f t="shared" si="0"/>
        <v>0</v>
      </c>
      <c r="H34" s="4"/>
    </row>
    <row r="35" spans="2:8">
      <c r="B35" s="52" t="s">
        <v>17</v>
      </c>
      <c r="C35" s="76">
        <v>8600</v>
      </c>
      <c r="D35" s="9"/>
      <c r="E35" s="53">
        <f t="shared" si="0"/>
        <v>0</v>
      </c>
    </row>
    <row r="36" spans="2:8">
      <c r="B36" s="52" t="s">
        <v>18</v>
      </c>
      <c r="C36" s="76">
        <v>11400</v>
      </c>
      <c r="D36" s="9"/>
      <c r="E36" s="53">
        <f t="shared" si="0"/>
        <v>0</v>
      </c>
    </row>
    <row r="37" spans="2:8">
      <c r="B37" s="52" t="s">
        <v>19</v>
      </c>
      <c r="C37" s="76">
        <v>11200</v>
      </c>
      <c r="D37" s="9"/>
      <c r="E37" s="53">
        <f t="shared" si="0"/>
        <v>0</v>
      </c>
    </row>
    <row r="38" spans="2:8">
      <c r="B38" s="52" t="s">
        <v>20</v>
      </c>
      <c r="C38" s="76">
        <v>7600</v>
      </c>
      <c r="D38" s="9"/>
      <c r="E38" s="53">
        <f t="shared" si="0"/>
        <v>0</v>
      </c>
    </row>
    <row r="39" spans="2:8">
      <c r="B39" s="52" t="s">
        <v>21</v>
      </c>
      <c r="C39" s="76">
        <v>6400</v>
      </c>
      <c r="D39" s="9"/>
      <c r="E39" s="53">
        <f t="shared" si="0"/>
        <v>0</v>
      </c>
    </row>
    <row r="40" spans="2:8">
      <c r="B40" s="52" t="s">
        <v>22</v>
      </c>
      <c r="C40" s="76">
        <v>6800</v>
      </c>
      <c r="D40" s="9"/>
      <c r="E40" s="53">
        <f t="shared" si="0"/>
        <v>0</v>
      </c>
    </row>
    <row r="41" spans="2:8">
      <c r="B41" s="52" t="s">
        <v>26</v>
      </c>
      <c r="C41" s="76">
        <v>6000</v>
      </c>
      <c r="D41" s="9"/>
      <c r="E41" s="53">
        <f t="shared" si="0"/>
        <v>0</v>
      </c>
    </row>
    <row r="42" spans="2:8">
      <c r="B42" s="52" t="s">
        <v>23</v>
      </c>
      <c r="C42" s="76">
        <v>9400</v>
      </c>
      <c r="D42" s="9"/>
      <c r="E42" s="53">
        <f t="shared" si="0"/>
        <v>0</v>
      </c>
    </row>
    <row r="43" spans="2:8">
      <c r="B43" s="52" t="s">
        <v>24</v>
      </c>
      <c r="C43" s="76">
        <v>8400</v>
      </c>
      <c r="D43" s="9"/>
      <c r="E43" s="53">
        <f t="shared" si="0"/>
        <v>0</v>
      </c>
    </row>
    <row r="44" spans="2:8">
      <c r="B44" s="52" t="s">
        <v>25</v>
      </c>
      <c r="C44" s="76">
        <v>10400</v>
      </c>
      <c r="D44" s="9"/>
      <c r="E44" s="53">
        <f t="shared" si="0"/>
        <v>0</v>
      </c>
    </row>
    <row r="45" spans="2:8" ht="15" thickBot="1">
      <c r="B45" s="322" t="s">
        <v>3677</v>
      </c>
      <c r="C45" s="323"/>
      <c r="D45" s="324"/>
      <c r="E45" s="325">
        <f t="shared" si="0"/>
        <v>0</v>
      </c>
    </row>
    <row r="46" spans="2:8" ht="15" thickBot="1">
      <c r="B46" s="15"/>
      <c r="C46" s="83" t="s">
        <v>37</v>
      </c>
      <c r="D46" s="82">
        <f>SUM(D20:D44)</f>
        <v>0</v>
      </c>
      <c r="E46" s="49">
        <f>SUM(E20:E45)</f>
        <v>0</v>
      </c>
    </row>
    <row r="47" spans="2:8" ht="15" thickBot="1">
      <c r="B47" s="12"/>
      <c r="C47" s="75"/>
      <c r="D47" s="13"/>
      <c r="E47" s="11"/>
    </row>
    <row r="48" spans="2:8">
      <c r="B48" s="422"/>
      <c r="C48" s="424" t="s">
        <v>93</v>
      </c>
      <c r="D48" s="402" t="s">
        <v>94</v>
      </c>
      <c r="E48" s="404" t="s">
        <v>29</v>
      </c>
    </row>
    <row r="49" spans="2:12" ht="15" thickBot="1">
      <c r="B49" s="423"/>
      <c r="C49" s="425"/>
      <c r="D49" s="403"/>
      <c r="E49" s="405"/>
    </row>
    <row r="50" spans="2:12">
      <c r="B50" s="79" t="s">
        <v>32</v>
      </c>
      <c r="C50" s="2">
        <v>5800</v>
      </c>
      <c r="D50" s="14"/>
      <c r="E50" s="81">
        <f>C50*D50</f>
        <v>0</v>
      </c>
    </row>
    <row r="51" spans="2:12">
      <c r="B51" s="52" t="s">
        <v>33</v>
      </c>
      <c r="C51" s="76">
        <v>5800</v>
      </c>
      <c r="D51" s="8"/>
      <c r="E51" s="53">
        <f>C51*D51</f>
        <v>0</v>
      </c>
    </row>
    <row r="52" spans="2:12" ht="15" thickBot="1">
      <c r="B52" s="54" t="s">
        <v>34</v>
      </c>
      <c r="C52" s="20">
        <v>5350</v>
      </c>
      <c r="D52" s="57"/>
      <c r="E52" s="56">
        <f>C52*D52</f>
        <v>0</v>
      </c>
    </row>
    <row r="53" spans="2:12" ht="15" thickBot="1">
      <c r="B53" s="15"/>
      <c r="C53" s="83" t="s">
        <v>38</v>
      </c>
      <c r="D53" s="48">
        <f>SUM(D50:D52)</f>
        <v>0</v>
      </c>
      <c r="E53" s="49">
        <f>SUM(E50:E52)</f>
        <v>0</v>
      </c>
      <c r="F53" s="4"/>
      <c r="G53" s="7"/>
      <c r="H53" s="5"/>
      <c r="I53" s="5"/>
      <c r="J53" s="5"/>
      <c r="K53" s="5"/>
      <c r="L53" s="5"/>
    </row>
    <row r="54" spans="2:12" ht="15" thickBot="1">
      <c r="B54" s="12"/>
      <c r="C54" s="75"/>
      <c r="D54" s="11"/>
      <c r="E54" s="35"/>
      <c r="F54" s="4"/>
      <c r="G54" s="7"/>
      <c r="H54" s="5"/>
      <c r="I54" s="5"/>
      <c r="J54" s="5"/>
      <c r="K54" s="5"/>
      <c r="L54" s="5"/>
    </row>
    <row r="55" spans="2:12" ht="16.2" thickBot="1">
      <c r="B55" s="127" t="s">
        <v>73</v>
      </c>
      <c r="C55" s="118"/>
      <c r="D55" s="119"/>
      <c r="E55" s="120"/>
      <c r="F55" s="4"/>
      <c r="G55" s="7"/>
      <c r="H55" s="5"/>
      <c r="I55" s="5"/>
      <c r="J55" s="5"/>
      <c r="K55" s="5"/>
      <c r="L55" s="5"/>
    </row>
    <row r="56" spans="2:12" ht="20.25" customHeight="1" thickBot="1">
      <c r="B56" s="431" t="s">
        <v>89</v>
      </c>
      <c r="C56" s="432"/>
      <c r="D56" s="433"/>
      <c r="E56" s="50">
        <f>E46+E53</f>
        <v>0</v>
      </c>
      <c r="G56" s="7"/>
      <c r="H56" s="5"/>
    </row>
    <row r="57" spans="2:12" ht="20.25" customHeight="1" thickBot="1">
      <c r="B57" s="434" t="s">
        <v>90</v>
      </c>
      <c r="C57" s="435"/>
      <c r="D57" s="436"/>
      <c r="E57" s="51">
        <f>E56/2000</f>
        <v>0</v>
      </c>
      <c r="G57" s="7"/>
      <c r="H57" s="5"/>
    </row>
    <row r="58" spans="2:12" ht="20.25" customHeight="1" thickBot="1">
      <c r="G58" s="7"/>
      <c r="H58" s="5"/>
    </row>
    <row r="59" spans="2:12" ht="20.25" customHeight="1" thickBot="1">
      <c r="B59" s="128" t="s">
        <v>74</v>
      </c>
      <c r="C59" s="121"/>
      <c r="D59" s="121"/>
      <c r="E59" s="122"/>
    </row>
    <row r="60" spans="2:12" ht="20.25" customHeight="1" thickBot="1">
      <c r="B60" s="437" t="s">
        <v>3736</v>
      </c>
      <c r="C60" s="438"/>
      <c r="D60" s="439"/>
      <c r="E60" s="178" t="str">
        <f>IF(C12=0,"",IF(ISERROR(G60),"Good Soil","Poor Soil"))</f>
        <v/>
      </c>
      <c r="G60" s="268" t="e">
        <f>MATCH(CONCATENATE(C10,C11),SoilRestrictionsConcatenates,0)</f>
        <v>#N/A</v>
      </c>
    </row>
    <row r="61" spans="2:12" ht="20.25" customHeight="1" thickBot="1">
      <c r="B61" s="437" t="s">
        <v>92</v>
      </c>
      <c r="C61" s="438"/>
      <c r="D61" s="439"/>
      <c r="E61" s="178" t="str">
        <f>IF(C12=0,"",IF($E$60="Good Soil", 'Biomass Restrictions'!$C$13,'Biomass Restrictions'!$D$13))</f>
        <v/>
      </c>
    </row>
    <row r="62" spans="2:12" ht="20.25" customHeight="1" thickBot="1">
      <c r="B62" s="447" t="s">
        <v>3669</v>
      </c>
      <c r="C62" s="448"/>
      <c r="D62" s="449"/>
      <c r="E62" s="178" t="str">
        <f>IF(C12=0,"",IF($E$60="Good Soil",'Biomass Restrictions'!$C$12,'Biomass Restrictions'!$D$12))</f>
        <v/>
      </c>
    </row>
    <row r="63" spans="2:12" ht="20.25" customHeight="1" thickBot="1">
      <c r="B63" s="437" t="s">
        <v>658</v>
      </c>
      <c r="C63" s="438"/>
      <c r="D63" s="439"/>
      <c r="E63" s="51" t="e">
        <f>E57*E61</f>
        <v>#VALUE!</v>
      </c>
      <c r="F63" s="140" t="s">
        <v>3737</v>
      </c>
      <c r="G63" s="334" t="str">
        <f>IFERROR("",E63*2000/5575)</f>
        <v/>
      </c>
      <c r="H63" s="77" t="s">
        <v>651</v>
      </c>
    </row>
    <row r="64" spans="2:12" ht="20.25" customHeight="1" thickBot="1">
      <c r="B64" s="437" t="s">
        <v>3670</v>
      </c>
      <c r="C64" s="438"/>
      <c r="D64" s="439"/>
      <c r="E64" s="50" t="e">
        <f>(1-E62)*0.3*E57</f>
        <v>#VALUE!</v>
      </c>
      <c r="F64" s="140" t="s">
        <v>3737</v>
      </c>
      <c r="G64" s="335" t="str">
        <f>IFERROR("",E64*2000/5575)</f>
        <v/>
      </c>
      <c r="H64" s="77" t="s">
        <v>651</v>
      </c>
    </row>
    <row r="65" spans="2:16" ht="15.75" customHeight="1" thickBot="1">
      <c r="G65" s="467" t="s">
        <v>3738</v>
      </c>
      <c r="H65" s="467"/>
    </row>
    <row r="66" spans="2:16" ht="20.25" customHeight="1">
      <c r="B66" s="217" t="s">
        <v>3729</v>
      </c>
      <c r="C66" s="125"/>
      <c r="D66" s="125"/>
      <c r="E66" s="126"/>
      <c r="G66" s="336"/>
      <c r="H66" s="336"/>
    </row>
    <row r="67" spans="2:16" ht="15" customHeight="1">
      <c r="B67" s="440" t="s">
        <v>85</v>
      </c>
      <c r="C67" s="441"/>
      <c r="D67" s="441"/>
      <c r="E67" s="442"/>
    </row>
    <row r="68" spans="2:16" ht="15" customHeight="1">
      <c r="B68" s="440" t="s">
        <v>84</v>
      </c>
      <c r="C68" s="441"/>
      <c r="D68" s="441"/>
      <c r="E68" s="442"/>
    </row>
    <row r="69" spans="2:16" ht="15" customHeight="1">
      <c r="B69" s="440" t="s">
        <v>83</v>
      </c>
      <c r="C69" s="441"/>
      <c r="D69" s="441"/>
      <c r="E69" s="442"/>
    </row>
    <row r="70" spans="2:16" ht="15" customHeight="1">
      <c r="B70" s="443" t="s">
        <v>76</v>
      </c>
      <c r="C70" s="441"/>
      <c r="D70" s="441"/>
      <c r="E70" s="442"/>
      <c r="G70" s="77"/>
    </row>
    <row r="71" spans="2:16" ht="30" customHeight="1" thickBot="1">
      <c r="B71" s="444" t="s">
        <v>82</v>
      </c>
      <c r="C71" s="445"/>
      <c r="D71" s="445"/>
      <c r="E71" s="446"/>
      <c r="F71" s="24"/>
      <c r="G71" s="4"/>
      <c r="H71" s="430"/>
      <c r="I71" s="430"/>
      <c r="J71" s="430"/>
      <c r="K71" s="430"/>
      <c r="L71" s="430"/>
      <c r="M71" s="430"/>
      <c r="N71" s="430"/>
    </row>
    <row r="72" spans="2:16" ht="16.2" thickBot="1">
      <c r="B72" s="18"/>
      <c r="F72" s="4"/>
      <c r="G72" s="19"/>
      <c r="H72" s="430"/>
      <c r="I72" s="430"/>
      <c r="J72" s="430"/>
      <c r="K72" s="430"/>
      <c r="L72" s="430"/>
      <c r="M72" s="430"/>
      <c r="N72" s="430"/>
    </row>
    <row r="73" spans="2:16" ht="27" customHeight="1" thickBot="1">
      <c r="B73" s="252" t="s">
        <v>659</v>
      </c>
      <c r="C73" s="253"/>
      <c r="D73" s="253"/>
      <c r="E73" s="254"/>
      <c r="F73" s="24"/>
      <c r="G73" s="4"/>
      <c r="H73" s="22"/>
      <c r="I73" s="22"/>
      <c r="J73" s="22"/>
      <c r="K73" s="22"/>
      <c r="L73" s="22"/>
      <c r="M73" s="22"/>
      <c r="N73" s="22"/>
      <c r="O73" s="72"/>
      <c r="P73" s="72"/>
    </row>
    <row r="74" spans="2:16" ht="27" customHeight="1" thickBot="1">
      <c r="B74" s="470" t="s">
        <v>655</v>
      </c>
      <c r="C74" s="451"/>
      <c r="D74" s="452"/>
      <c r="E74" s="255"/>
      <c r="G74" s="473" t="str">
        <f>IF(C12=0,"",IF(E74&gt;(1-E62),"Not Allowed - exceeds restriction on Residues that must be left on site", ""))</f>
        <v/>
      </c>
      <c r="H74" s="473"/>
      <c r="I74" s="24"/>
      <c r="J74" s="24"/>
      <c r="K74" s="24"/>
      <c r="L74" s="24"/>
      <c r="M74" s="24"/>
      <c r="N74" s="24"/>
      <c r="O74" s="72"/>
      <c r="P74" s="72"/>
    </row>
    <row r="75" spans="2:16" ht="27" customHeight="1" thickBot="1">
      <c r="B75" s="470" t="s">
        <v>3667</v>
      </c>
      <c r="C75" s="451"/>
      <c r="D75" s="452"/>
      <c r="E75" s="259"/>
      <c r="F75" s="471"/>
      <c r="G75" s="472"/>
      <c r="H75" s="337"/>
      <c r="I75" s="24"/>
      <c r="J75" s="24"/>
      <c r="K75" s="24"/>
      <c r="L75" s="24"/>
      <c r="M75" s="24"/>
      <c r="N75" s="24"/>
      <c r="O75" s="316"/>
      <c r="P75" s="316"/>
    </row>
    <row r="76" spans="2:16" ht="27" customHeight="1" thickBot="1">
      <c r="B76" s="470" t="s">
        <v>653</v>
      </c>
      <c r="C76" s="451"/>
      <c r="D76" s="452"/>
      <c r="E76" s="259"/>
      <c r="F76" s="19" t="s">
        <v>651</v>
      </c>
      <c r="G76" s="24"/>
      <c r="H76" s="24"/>
      <c r="I76" s="24"/>
      <c r="J76" s="24"/>
      <c r="K76" s="24"/>
      <c r="L76" s="24"/>
      <c r="M76" s="24"/>
      <c r="N76" s="24"/>
      <c r="O76" s="24"/>
      <c r="P76" s="24"/>
    </row>
    <row r="77" spans="2:16" ht="27" customHeight="1" thickBot="1">
      <c r="B77" s="474" t="s">
        <v>656</v>
      </c>
      <c r="C77" s="475"/>
      <c r="D77" s="475"/>
      <c r="E77" s="476"/>
      <c r="F77" s="19"/>
      <c r="G77" s="24"/>
      <c r="H77" s="24"/>
      <c r="I77" s="24"/>
      <c r="J77" s="24"/>
      <c r="K77" s="24"/>
      <c r="L77" s="24"/>
      <c r="M77" s="24"/>
      <c r="N77" s="24"/>
      <c r="O77" s="24"/>
      <c r="P77" s="24"/>
    </row>
    <row r="78" spans="2:16" ht="27" customHeight="1" thickBot="1">
      <c r="B78" s="399" t="s">
        <v>3668</v>
      </c>
      <c r="C78" s="400"/>
      <c r="D78" s="401"/>
      <c r="E78" s="257">
        <f>E57*0.3*E74</f>
        <v>0</v>
      </c>
      <c r="F78" s="19" t="s">
        <v>185</v>
      </c>
      <c r="G78" s="473" t="str">
        <f>IF(C12=0,"",IF(E78&gt;E64,"Not Allowed - T/B Removal exceeds restriction on Max Tons of T/B that can be removed", ""))</f>
        <v/>
      </c>
      <c r="H78" s="473"/>
      <c r="I78" s="24"/>
      <c r="J78" s="24"/>
      <c r="K78" s="24"/>
      <c r="L78" s="24"/>
      <c r="M78" s="24"/>
      <c r="N78" s="24"/>
      <c r="O78" s="24"/>
      <c r="P78" s="24"/>
    </row>
    <row r="79" spans="2:16" ht="27" customHeight="1" thickBot="1">
      <c r="B79" s="399" t="s">
        <v>3672</v>
      </c>
      <c r="C79" s="400"/>
      <c r="D79" s="401"/>
      <c r="E79" s="258">
        <f>E75*5575/2000</f>
        <v>0</v>
      </c>
      <c r="F79" s="19" t="s">
        <v>185</v>
      </c>
      <c r="G79" s="317"/>
      <c r="H79" s="317"/>
      <c r="I79" s="24"/>
      <c r="J79" s="24"/>
      <c r="K79" s="24"/>
      <c r="L79" s="24"/>
      <c r="M79" s="24"/>
      <c r="N79" s="24"/>
      <c r="O79" s="24"/>
      <c r="P79" s="24"/>
    </row>
    <row r="80" spans="2:16" ht="27" customHeight="1" thickBot="1">
      <c r="B80" s="426" t="s">
        <v>657</v>
      </c>
      <c r="C80" s="427"/>
      <c r="D80" s="428"/>
      <c r="E80" s="258">
        <f>E76*5575/2000</f>
        <v>0</v>
      </c>
      <c r="F80" s="19" t="s">
        <v>185</v>
      </c>
      <c r="G80" s="473" t="str">
        <f>IF(C12=0,"",IF(SUM(E78:E80)&gt;E63,"Not Allowed - Total Removal exceeds restriction on Max Tons of Biomass that can be removed", ""))</f>
        <v/>
      </c>
      <c r="H80" s="473"/>
      <c r="I80" s="24"/>
      <c r="J80" s="24"/>
      <c r="K80" s="24"/>
      <c r="L80" s="24"/>
      <c r="M80" s="24"/>
      <c r="N80" s="24"/>
      <c r="O80" s="24"/>
      <c r="P80" s="24"/>
    </row>
    <row r="81" spans="6:16">
      <c r="F81" s="256"/>
      <c r="G81" s="24"/>
      <c r="H81" s="24"/>
      <c r="I81" s="24"/>
      <c r="J81" s="24"/>
      <c r="K81" s="24"/>
      <c r="L81" s="24"/>
      <c r="M81" s="24"/>
      <c r="N81" s="24"/>
      <c r="O81" s="24"/>
      <c r="P81" s="24"/>
    </row>
    <row r="82" spans="6:16">
      <c r="F82" s="256"/>
      <c r="G82" s="24"/>
      <c r="H82" s="24"/>
      <c r="I82" s="24"/>
      <c r="J82" s="24"/>
      <c r="K82" s="24"/>
      <c r="L82" s="24"/>
      <c r="M82" s="24"/>
      <c r="N82" s="24"/>
      <c r="O82" s="24"/>
      <c r="P82" s="24"/>
    </row>
    <row r="83" spans="6:16">
      <c r="F83" s="256"/>
      <c r="G83" s="24"/>
      <c r="H83" s="24"/>
      <c r="I83" s="24"/>
      <c r="J83" s="24"/>
      <c r="K83" s="24"/>
      <c r="L83" s="24"/>
      <c r="M83" s="24"/>
      <c r="N83" s="24"/>
      <c r="O83" s="24"/>
      <c r="P83" s="24"/>
    </row>
    <row r="84" spans="6:16">
      <c r="F84" s="256"/>
      <c r="G84" s="24"/>
      <c r="H84" s="24"/>
      <c r="I84" s="24"/>
      <c r="J84" s="24"/>
      <c r="K84" s="24"/>
      <c r="L84" s="24"/>
      <c r="M84" s="24"/>
      <c r="N84" s="24"/>
      <c r="O84" s="24"/>
      <c r="P84" s="24"/>
    </row>
    <row r="85" spans="6:16">
      <c r="F85" s="256"/>
      <c r="G85" s="24"/>
      <c r="H85" s="24"/>
      <c r="I85" s="24"/>
      <c r="J85" s="24"/>
      <c r="K85" s="24"/>
      <c r="L85" s="24"/>
      <c r="M85" s="24"/>
      <c r="N85" s="24"/>
      <c r="O85" s="24"/>
      <c r="P85" s="24"/>
    </row>
    <row r="86" spans="6:16">
      <c r="F86" s="256"/>
      <c r="G86" s="24"/>
      <c r="H86" s="24"/>
      <c r="I86" s="24"/>
      <c r="J86" s="24"/>
      <c r="K86" s="24"/>
      <c r="L86" s="24"/>
      <c r="M86" s="24"/>
      <c r="N86" s="24"/>
      <c r="O86" s="24"/>
      <c r="P86" s="24"/>
    </row>
    <row r="87" spans="6:16">
      <c r="F87" s="256"/>
      <c r="G87" s="24"/>
      <c r="H87" s="24"/>
      <c r="I87" s="24"/>
      <c r="J87" s="24"/>
      <c r="K87" s="24"/>
      <c r="L87" s="24"/>
      <c r="M87" s="24"/>
      <c r="N87" s="24"/>
      <c r="O87" s="24"/>
      <c r="P87" s="24"/>
    </row>
    <row r="88" spans="6:16">
      <c r="F88" s="256"/>
      <c r="G88" s="24"/>
      <c r="H88" s="24"/>
      <c r="I88" s="24"/>
      <c r="J88" s="24"/>
      <c r="K88" s="24"/>
      <c r="L88" s="24"/>
      <c r="M88" s="24"/>
      <c r="N88" s="24"/>
      <c r="O88" s="24"/>
      <c r="P88" s="24"/>
    </row>
    <row r="89" spans="6:16">
      <c r="H89" s="73"/>
      <c r="I89" s="24"/>
      <c r="J89" s="24"/>
      <c r="K89" s="24"/>
      <c r="L89" s="24"/>
      <c r="M89" s="24"/>
      <c r="N89" s="24"/>
      <c r="O89" s="24"/>
      <c r="P89" s="24"/>
    </row>
    <row r="90" spans="6:16">
      <c r="H90" s="4"/>
      <c r="I90" s="24"/>
      <c r="J90" s="24"/>
      <c r="K90" s="24"/>
      <c r="L90" s="24"/>
      <c r="M90" s="24"/>
      <c r="N90" s="24"/>
      <c r="O90" s="24"/>
      <c r="P90" s="24"/>
    </row>
  </sheetData>
  <sheetProtection password="C24F" sheet="1" objects="1" scenarios="1"/>
  <protectedRanges>
    <protectedRange sqref="E74:E76" name="Range4"/>
    <protectedRange sqref="D20:D45" name="Range2"/>
    <protectedRange sqref="C10:C12" name="Range1"/>
    <protectedRange sqref="D50:D52" name="Range3"/>
  </protectedRanges>
  <mergeCells count="46">
    <mergeCell ref="E5:G5"/>
    <mergeCell ref="F6:G6"/>
    <mergeCell ref="F7:G7"/>
    <mergeCell ref="F8:G8"/>
    <mergeCell ref="F9:G9"/>
    <mergeCell ref="B9:C9"/>
    <mergeCell ref="B64:D64"/>
    <mergeCell ref="G80:H80"/>
    <mergeCell ref="B80:D80"/>
    <mergeCell ref="B77:E77"/>
    <mergeCell ref="F10:G10"/>
    <mergeCell ref="F11:G11"/>
    <mergeCell ref="F12:G12"/>
    <mergeCell ref="F13:G13"/>
    <mergeCell ref="G74:H74"/>
    <mergeCell ref="G78:H78"/>
    <mergeCell ref="B70:E70"/>
    <mergeCell ref="B71:E71"/>
    <mergeCell ref="B67:E67"/>
    <mergeCell ref="B60:D60"/>
    <mergeCell ref="B75:D75"/>
    <mergeCell ref="B3:E3"/>
    <mergeCell ref="B2:E2"/>
    <mergeCell ref="B68:E68"/>
    <mergeCell ref="B69:E69"/>
    <mergeCell ref="B15:E15"/>
    <mergeCell ref="B16:B19"/>
    <mergeCell ref="E16:E19"/>
    <mergeCell ref="B48:B49"/>
    <mergeCell ref="C48:C49"/>
    <mergeCell ref="D48:D49"/>
    <mergeCell ref="E48:E49"/>
    <mergeCell ref="B7:C7"/>
    <mergeCell ref="B5:D5"/>
    <mergeCell ref="B56:D56"/>
    <mergeCell ref="B57:D57"/>
    <mergeCell ref="B61:D61"/>
    <mergeCell ref="H71:N72"/>
    <mergeCell ref="B63:D63"/>
    <mergeCell ref="B62:D62"/>
    <mergeCell ref="B79:D79"/>
    <mergeCell ref="B74:D74"/>
    <mergeCell ref="B76:D76"/>
    <mergeCell ref="B78:D78"/>
    <mergeCell ref="G65:H65"/>
    <mergeCell ref="F75:G75"/>
  </mergeCells>
  <conditionalFormatting sqref="E60:E62 E74:E76">
    <cfRule type="expression" dxfId="11" priority="9">
      <formula>ISERROR(E60)</formula>
    </cfRule>
    <cfRule type="expression" dxfId="10" priority="10">
      <formula>ISERROR</formula>
    </cfRule>
  </conditionalFormatting>
  <conditionalFormatting sqref="E63:E64">
    <cfRule type="expression" dxfId="9" priority="8">
      <formula>ISERROR(E63)</formula>
    </cfRule>
  </conditionalFormatting>
  <pageMargins left="0.25" right="0.25" top="0.75" bottom="0.75" header="0.3" footer="0.3"/>
  <pageSetup orientation="portrait" verticalDpi="0" r:id="rId1"/>
  <legacyDrawing r:id="rId2"/>
</worksheet>
</file>

<file path=xl/worksheets/sheet13.xml><?xml version="1.0" encoding="utf-8"?>
<worksheet xmlns="http://schemas.openxmlformats.org/spreadsheetml/2006/main" xmlns:r="http://schemas.openxmlformats.org/officeDocument/2006/relationships">
  <sheetPr>
    <tabColor rgb="FFFFC000"/>
  </sheetPr>
  <dimension ref="B1:P90"/>
  <sheetViews>
    <sheetView showGridLines="0" workbookViewId="0"/>
  </sheetViews>
  <sheetFormatPr defaultColWidth="9.109375" defaultRowHeight="14.4"/>
  <cols>
    <col min="1" max="1" width="2" style="77" customWidth="1"/>
    <col min="2" max="5" width="21.6640625" style="77" customWidth="1"/>
    <col min="6" max="6" width="5.6640625" style="77" customWidth="1"/>
    <col min="7" max="7" width="16.6640625" style="74" customWidth="1"/>
    <col min="8" max="9" width="18.88671875" style="77" bestFit="1" customWidth="1"/>
    <col min="10" max="16384" width="9.109375" style="77"/>
  </cols>
  <sheetData>
    <row r="1" spans="2:7" ht="15" thickBot="1"/>
    <row r="2" spans="2:7">
      <c r="B2" s="386" t="s">
        <v>31</v>
      </c>
      <c r="C2" s="387"/>
      <c r="D2" s="387"/>
      <c r="E2" s="388"/>
      <c r="F2" s="3"/>
      <c r="G2" s="6"/>
    </row>
    <row r="3" spans="2:7" ht="15" thickBot="1">
      <c r="B3" s="389" t="s">
        <v>61</v>
      </c>
      <c r="C3" s="390"/>
      <c r="D3" s="390"/>
      <c r="E3" s="391"/>
      <c r="F3" s="3"/>
      <c r="G3" s="6"/>
    </row>
    <row r="4" spans="2:7" ht="15" thickBot="1">
      <c r="C4" s="3"/>
      <c r="D4" s="3"/>
      <c r="E4" s="3"/>
      <c r="F4" s="3"/>
      <c r="G4" s="6"/>
    </row>
    <row r="5" spans="2:7" ht="18.600000000000001" thickBot="1">
      <c r="B5" s="406" t="s">
        <v>101</v>
      </c>
      <c r="C5" s="406"/>
      <c r="D5" s="406"/>
      <c r="E5" s="420" t="s">
        <v>59</v>
      </c>
      <c r="F5" s="458"/>
      <c r="G5" s="421"/>
    </row>
    <row r="6" spans="2:7" ht="15" thickBot="1">
      <c r="E6" s="102" t="s">
        <v>27</v>
      </c>
      <c r="F6" s="459" t="str">
        <f>CONCATENATE('Harvest Information'!$C$9,", ",'Harvest Information'!$D$9)</f>
        <v>Last, First</v>
      </c>
      <c r="G6" s="460"/>
    </row>
    <row r="7" spans="2:7" ht="15" thickBot="1">
      <c r="B7" s="393" t="s">
        <v>130</v>
      </c>
      <c r="C7" s="394"/>
      <c r="E7" s="104" t="s">
        <v>49</v>
      </c>
      <c r="F7" s="461">
        <f>'Harvest Information'!$C$10</f>
        <v>0</v>
      </c>
      <c r="G7" s="462"/>
    </row>
    <row r="8" spans="2:7" ht="15" thickBot="1">
      <c r="E8" s="104" t="s">
        <v>39</v>
      </c>
      <c r="F8" s="461">
        <f>'Harvest Information'!$C$11</f>
        <v>0</v>
      </c>
      <c r="G8" s="462"/>
    </row>
    <row r="9" spans="2:7" ht="15" thickBot="1">
      <c r="B9" s="456" t="s">
        <v>638</v>
      </c>
      <c r="C9" s="457"/>
      <c r="E9" s="104" t="s">
        <v>40</v>
      </c>
      <c r="F9" s="461">
        <f>IF('Harvest Information'!$C$12="",'Harvest Information'!$D$12,'Harvest Information'!$C$12)</f>
        <v>0</v>
      </c>
      <c r="G9" s="462"/>
    </row>
    <row r="10" spans="2:7">
      <c r="B10" s="109" t="s">
        <v>188</v>
      </c>
      <c r="C10" s="240"/>
      <c r="E10" s="104" t="s">
        <v>55</v>
      </c>
      <c r="F10" s="461" t="str">
        <f>CONCATENATE('Harvest Information'!$C$13,", ",'Harvest Information'!$D$13)</f>
        <v>Last, First</v>
      </c>
      <c r="G10" s="462"/>
    </row>
    <row r="11" spans="2:7">
      <c r="B11" s="110" t="s">
        <v>190</v>
      </c>
      <c r="C11" s="241"/>
      <c r="E11" s="104" t="s">
        <v>72</v>
      </c>
      <c r="F11" s="461" t="str">
        <f>CONCATENATE('Harvest Information'!$C$14,", ",'Harvest Information'!$D$14)</f>
        <v xml:space="preserve">Number, </v>
      </c>
      <c r="G11" s="462"/>
    </row>
    <row r="12" spans="2:7" ht="15" thickBot="1">
      <c r="B12" s="115" t="s">
        <v>81</v>
      </c>
      <c r="C12" s="116"/>
      <c r="E12" s="104" t="s">
        <v>57</v>
      </c>
      <c r="F12" s="463">
        <f>'Harvest Information'!$C$18</f>
        <v>0</v>
      </c>
      <c r="G12" s="464"/>
    </row>
    <row r="13" spans="2:7" ht="15" thickBot="1">
      <c r="E13" s="107" t="s">
        <v>58</v>
      </c>
      <c r="F13" s="465">
        <f>'Harvest Information'!$C$19</f>
        <v>0</v>
      </c>
      <c r="G13" s="466"/>
    </row>
    <row r="14" spans="2:7" ht="15" customHeight="1" thickBot="1"/>
    <row r="15" spans="2:7" ht="21" customHeight="1" thickBot="1">
      <c r="B15" s="413" t="s">
        <v>78</v>
      </c>
      <c r="C15" s="414"/>
      <c r="D15" s="414"/>
      <c r="E15" s="415"/>
    </row>
    <row r="16" spans="2:7">
      <c r="B16" s="407" t="s">
        <v>0</v>
      </c>
      <c r="C16" s="87" t="s">
        <v>87</v>
      </c>
      <c r="D16" s="93" t="s">
        <v>88</v>
      </c>
      <c r="E16" s="410" t="s">
        <v>29</v>
      </c>
      <c r="G16" s="77"/>
    </row>
    <row r="17" spans="2:7" ht="27.6">
      <c r="B17" s="408"/>
      <c r="C17" s="88" t="s">
        <v>86</v>
      </c>
      <c r="D17" s="89" t="s">
        <v>28</v>
      </c>
      <c r="E17" s="411"/>
      <c r="G17" s="77"/>
    </row>
    <row r="18" spans="2:7">
      <c r="B18" s="408"/>
      <c r="C18" s="90" t="s">
        <v>1</v>
      </c>
      <c r="D18" s="89" t="s">
        <v>35</v>
      </c>
      <c r="E18" s="411"/>
      <c r="G18" s="77"/>
    </row>
    <row r="19" spans="2:7" ht="15" thickBot="1">
      <c r="B19" s="409"/>
      <c r="C19" s="91"/>
      <c r="D19" s="92" t="s">
        <v>36</v>
      </c>
      <c r="E19" s="412"/>
      <c r="G19" s="77"/>
    </row>
    <row r="20" spans="2:7">
      <c r="B20" s="79" t="s">
        <v>2</v>
      </c>
      <c r="C20" s="2">
        <v>8600</v>
      </c>
      <c r="D20" s="80"/>
      <c r="E20" s="81">
        <f>C20*D20</f>
        <v>0</v>
      </c>
      <c r="G20" s="77"/>
    </row>
    <row r="21" spans="2:7">
      <c r="B21" s="52" t="s">
        <v>3</v>
      </c>
      <c r="C21" s="76">
        <v>7800</v>
      </c>
      <c r="D21" s="9"/>
      <c r="E21" s="53">
        <f t="shared" ref="E21:E45" si="0">C21*D21</f>
        <v>0</v>
      </c>
      <c r="G21" s="77"/>
    </row>
    <row r="22" spans="2:7">
      <c r="B22" s="52" t="s">
        <v>4</v>
      </c>
      <c r="C22" s="76">
        <v>7600</v>
      </c>
      <c r="D22" s="9"/>
      <c r="E22" s="53">
        <f t="shared" si="0"/>
        <v>0</v>
      </c>
      <c r="G22" s="77"/>
    </row>
    <row r="23" spans="2:7">
      <c r="B23" s="52" t="s">
        <v>5</v>
      </c>
      <c r="C23" s="76">
        <v>9800</v>
      </c>
      <c r="D23" s="9"/>
      <c r="E23" s="53">
        <f t="shared" si="0"/>
        <v>0</v>
      </c>
      <c r="G23" s="77"/>
    </row>
    <row r="24" spans="2:7">
      <c r="B24" s="52" t="s">
        <v>6</v>
      </c>
      <c r="C24" s="76">
        <v>10200</v>
      </c>
      <c r="D24" s="9"/>
      <c r="E24" s="53">
        <f t="shared" si="0"/>
        <v>0</v>
      </c>
      <c r="G24" s="77"/>
    </row>
    <row r="25" spans="2:7">
      <c r="B25" s="52" t="s">
        <v>7</v>
      </c>
      <c r="C25" s="76">
        <v>9000</v>
      </c>
      <c r="D25" s="9"/>
      <c r="E25" s="53">
        <f t="shared" si="0"/>
        <v>0</v>
      </c>
      <c r="G25" s="77"/>
    </row>
    <row r="26" spans="2:7">
      <c r="B26" s="52" t="s">
        <v>8</v>
      </c>
      <c r="C26" s="76">
        <v>6600</v>
      </c>
      <c r="D26" s="9"/>
      <c r="E26" s="53">
        <f t="shared" si="0"/>
        <v>0</v>
      </c>
      <c r="G26" s="77"/>
    </row>
    <row r="27" spans="2:7">
      <c r="B27" s="52" t="s">
        <v>9</v>
      </c>
      <c r="C27" s="76">
        <v>5000</v>
      </c>
      <c r="D27" s="9"/>
      <c r="E27" s="53">
        <f t="shared" si="0"/>
        <v>0</v>
      </c>
      <c r="G27" s="77"/>
    </row>
    <row r="28" spans="2:7">
      <c r="B28" s="52" t="s">
        <v>10</v>
      </c>
      <c r="C28" s="76">
        <v>8000</v>
      </c>
      <c r="D28" s="9"/>
      <c r="E28" s="53">
        <f t="shared" si="0"/>
        <v>0</v>
      </c>
      <c r="G28" s="77"/>
    </row>
    <row r="29" spans="2:7">
      <c r="B29" s="52" t="s">
        <v>11</v>
      </c>
      <c r="C29" s="76">
        <v>8800</v>
      </c>
      <c r="D29" s="9"/>
      <c r="E29" s="53">
        <f t="shared" si="0"/>
        <v>0</v>
      </c>
      <c r="G29" s="77"/>
    </row>
    <row r="30" spans="2:7">
      <c r="B30" s="52" t="s">
        <v>12</v>
      </c>
      <c r="C30" s="76">
        <v>10000</v>
      </c>
      <c r="D30" s="9"/>
      <c r="E30" s="53">
        <f t="shared" si="0"/>
        <v>0</v>
      </c>
    </row>
    <row r="31" spans="2:7">
      <c r="B31" s="52" t="s">
        <v>13</v>
      </c>
      <c r="C31" s="76">
        <v>9000</v>
      </c>
      <c r="D31" s="9"/>
      <c r="E31" s="53">
        <f t="shared" si="0"/>
        <v>0</v>
      </c>
    </row>
    <row r="32" spans="2:7">
      <c r="B32" s="52" t="s">
        <v>14</v>
      </c>
      <c r="C32" s="76">
        <v>11400</v>
      </c>
      <c r="D32" s="9"/>
      <c r="E32" s="53">
        <f t="shared" si="0"/>
        <v>0</v>
      </c>
    </row>
    <row r="33" spans="2:8">
      <c r="B33" s="52" t="s">
        <v>15</v>
      </c>
      <c r="C33" s="76">
        <v>10400</v>
      </c>
      <c r="D33" s="9"/>
      <c r="E33" s="53">
        <f t="shared" si="0"/>
        <v>0</v>
      </c>
      <c r="H33" s="4"/>
    </row>
    <row r="34" spans="2:8">
      <c r="B34" s="52" t="s">
        <v>16</v>
      </c>
      <c r="C34" s="76">
        <v>10600</v>
      </c>
      <c r="D34" s="9"/>
      <c r="E34" s="53">
        <f t="shared" si="0"/>
        <v>0</v>
      </c>
      <c r="H34" s="4"/>
    </row>
    <row r="35" spans="2:8">
      <c r="B35" s="52" t="s">
        <v>17</v>
      </c>
      <c r="C35" s="76">
        <v>8600</v>
      </c>
      <c r="D35" s="9"/>
      <c r="E35" s="53">
        <f t="shared" si="0"/>
        <v>0</v>
      </c>
    </row>
    <row r="36" spans="2:8">
      <c r="B36" s="52" t="s">
        <v>18</v>
      </c>
      <c r="C36" s="76">
        <v>11400</v>
      </c>
      <c r="D36" s="9"/>
      <c r="E36" s="53">
        <f t="shared" si="0"/>
        <v>0</v>
      </c>
    </row>
    <row r="37" spans="2:8">
      <c r="B37" s="52" t="s">
        <v>19</v>
      </c>
      <c r="C37" s="76">
        <v>11200</v>
      </c>
      <c r="D37" s="9"/>
      <c r="E37" s="53">
        <f t="shared" si="0"/>
        <v>0</v>
      </c>
    </row>
    <row r="38" spans="2:8">
      <c r="B38" s="52" t="s">
        <v>20</v>
      </c>
      <c r="C38" s="76">
        <v>7600</v>
      </c>
      <c r="D38" s="9"/>
      <c r="E38" s="53">
        <f t="shared" si="0"/>
        <v>0</v>
      </c>
    </row>
    <row r="39" spans="2:8">
      <c r="B39" s="52" t="s">
        <v>21</v>
      </c>
      <c r="C39" s="76">
        <v>6400</v>
      </c>
      <c r="D39" s="9"/>
      <c r="E39" s="53">
        <f t="shared" si="0"/>
        <v>0</v>
      </c>
    </row>
    <row r="40" spans="2:8">
      <c r="B40" s="52" t="s">
        <v>22</v>
      </c>
      <c r="C40" s="76">
        <v>6800</v>
      </c>
      <c r="D40" s="9"/>
      <c r="E40" s="53">
        <f t="shared" si="0"/>
        <v>0</v>
      </c>
    </row>
    <row r="41" spans="2:8">
      <c r="B41" s="52" t="s">
        <v>26</v>
      </c>
      <c r="C41" s="76">
        <v>6000</v>
      </c>
      <c r="D41" s="9"/>
      <c r="E41" s="53">
        <f t="shared" si="0"/>
        <v>0</v>
      </c>
    </row>
    <row r="42" spans="2:8">
      <c r="B42" s="52" t="s">
        <v>23</v>
      </c>
      <c r="C42" s="76">
        <v>9400</v>
      </c>
      <c r="D42" s="9"/>
      <c r="E42" s="53">
        <f t="shared" si="0"/>
        <v>0</v>
      </c>
    </row>
    <row r="43" spans="2:8">
      <c r="B43" s="52" t="s">
        <v>24</v>
      </c>
      <c r="C43" s="76">
        <v>8400</v>
      </c>
      <c r="D43" s="9"/>
      <c r="E43" s="53">
        <f t="shared" si="0"/>
        <v>0</v>
      </c>
    </row>
    <row r="44" spans="2:8">
      <c r="B44" s="52" t="s">
        <v>25</v>
      </c>
      <c r="C44" s="76">
        <v>10400</v>
      </c>
      <c r="D44" s="9"/>
      <c r="E44" s="53">
        <f t="shared" si="0"/>
        <v>0</v>
      </c>
    </row>
    <row r="45" spans="2:8" ht="15" thickBot="1">
      <c r="B45" s="322" t="s">
        <v>3677</v>
      </c>
      <c r="C45" s="323"/>
      <c r="D45" s="324"/>
      <c r="E45" s="325">
        <f t="shared" si="0"/>
        <v>0</v>
      </c>
    </row>
    <row r="46" spans="2:8" ht="15" thickBot="1">
      <c r="B46" s="15"/>
      <c r="C46" s="83" t="s">
        <v>37</v>
      </c>
      <c r="D46" s="82">
        <f>SUM(D20:D44)</f>
        <v>0</v>
      </c>
      <c r="E46" s="49">
        <f>SUM(E20:E45)</f>
        <v>0</v>
      </c>
    </row>
    <row r="47" spans="2:8" ht="15" thickBot="1">
      <c r="B47" s="12"/>
      <c r="C47" s="75"/>
      <c r="D47" s="13"/>
      <c r="E47" s="11"/>
    </row>
    <row r="48" spans="2:8">
      <c r="B48" s="422"/>
      <c r="C48" s="424" t="s">
        <v>93</v>
      </c>
      <c r="D48" s="402" t="s">
        <v>94</v>
      </c>
      <c r="E48" s="404" t="s">
        <v>29</v>
      </c>
    </row>
    <row r="49" spans="2:12" ht="15" thickBot="1">
      <c r="B49" s="423"/>
      <c r="C49" s="425"/>
      <c r="D49" s="403"/>
      <c r="E49" s="405"/>
    </row>
    <row r="50" spans="2:12">
      <c r="B50" s="79" t="s">
        <v>32</v>
      </c>
      <c r="C50" s="2">
        <v>5800</v>
      </c>
      <c r="D50" s="14"/>
      <c r="E50" s="81">
        <f>C50*D50</f>
        <v>0</v>
      </c>
    </row>
    <row r="51" spans="2:12">
      <c r="B51" s="52" t="s">
        <v>33</v>
      </c>
      <c r="C51" s="76">
        <v>5800</v>
      </c>
      <c r="D51" s="8"/>
      <c r="E51" s="53">
        <f>C51*D51</f>
        <v>0</v>
      </c>
    </row>
    <row r="52" spans="2:12" ht="15" thickBot="1">
      <c r="B52" s="54" t="s">
        <v>34</v>
      </c>
      <c r="C52" s="20">
        <v>5350</v>
      </c>
      <c r="D52" s="57"/>
      <c r="E52" s="56">
        <f>C52*D52</f>
        <v>0</v>
      </c>
    </row>
    <row r="53" spans="2:12" ht="15" thickBot="1">
      <c r="B53" s="15"/>
      <c r="C53" s="83" t="s">
        <v>38</v>
      </c>
      <c r="D53" s="48">
        <f>SUM(D50:D52)</f>
        <v>0</v>
      </c>
      <c r="E53" s="49">
        <f>SUM(E50:E52)</f>
        <v>0</v>
      </c>
      <c r="F53" s="4"/>
      <c r="G53" s="7"/>
      <c r="H53" s="5"/>
      <c r="I53" s="5"/>
      <c r="J53" s="5"/>
      <c r="K53" s="5"/>
      <c r="L53" s="5"/>
    </row>
    <row r="54" spans="2:12" ht="15" thickBot="1">
      <c r="B54" s="12"/>
      <c r="C54" s="75"/>
      <c r="D54" s="11"/>
      <c r="E54" s="35"/>
      <c r="F54" s="4"/>
      <c r="G54" s="7"/>
      <c r="H54" s="5"/>
      <c r="I54" s="5"/>
      <c r="J54" s="5"/>
      <c r="K54" s="5"/>
      <c r="L54" s="5"/>
    </row>
    <row r="55" spans="2:12" ht="16.2" thickBot="1">
      <c r="B55" s="127" t="s">
        <v>73</v>
      </c>
      <c r="C55" s="118"/>
      <c r="D55" s="119"/>
      <c r="E55" s="120"/>
      <c r="F55" s="4"/>
      <c r="G55" s="7"/>
      <c r="H55" s="5"/>
      <c r="I55" s="5"/>
      <c r="J55" s="5"/>
      <c r="K55" s="5"/>
      <c r="L55" s="5"/>
    </row>
    <row r="56" spans="2:12" ht="20.25" customHeight="1" thickBot="1">
      <c r="B56" s="431" t="s">
        <v>89</v>
      </c>
      <c r="C56" s="432"/>
      <c r="D56" s="433"/>
      <c r="E56" s="50">
        <f>E46+E53</f>
        <v>0</v>
      </c>
      <c r="G56" s="7"/>
      <c r="H56" s="5"/>
    </row>
    <row r="57" spans="2:12" ht="20.25" customHeight="1" thickBot="1">
      <c r="B57" s="434" t="s">
        <v>90</v>
      </c>
      <c r="C57" s="435"/>
      <c r="D57" s="436"/>
      <c r="E57" s="51">
        <f>E56/2000</f>
        <v>0</v>
      </c>
      <c r="G57" s="7"/>
      <c r="H57" s="5"/>
    </row>
    <row r="58" spans="2:12" ht="20.25" customHeight="1" thickBot="1">
      <c r="G58" s="7"/>
      <c r="H58" s="5"/>
    </row>
    <row r="59" spans="2:12" ht="20.25" customHeight="1" thickBot="1">
      <c r="B59" s="128" t="s">
        <v>74</v>
      </c>
      <c r="C59" s="121"/>
      <c r="D59" s="121"/>
      <c r="E59" s="122"/>
    </row>
    <row r="60" spans="2:12" ht="20.25" customHeight="1" thickBot="1">
      <c r="B60" s="437" t="s">
        <v>3736</v>
      </c>
      <c r="C60" s="438"/>
      <c r="D60" s="439"/>
      <c r="E60" s="178" t="str">
        <f>IF(C12=0,"",IF(ISERROR(G60),"Good Soil","Poor Soil"))</f>
        <v/>
      </c>
      <c r="G60" s="268" t="e">
        <f>MATCH(CONCATENATE(C10,C11),SoilRestrictionsConcatenates,0)</f>
        <v>#N/A</v>
      </c>
    </row>
    <row r="61" spans="2:12" ht="20.25" customHeight="1" thickBot="1">
      <c r="B61" s="437" t="s">
        <v>92</v>
      </c>
      <c r="C61" s="438"/>
      <c r="D61" s="439"/>
      <c r="E61" s="178" t="str">
        <f>IF(C12=0,"",IF($E$60="Good Soil", 'Biomass Restrictions'!$C$13,'Biomass Restrictions'!$D$13))</f>
        <v/>
      </c>
    </row>
    <row r="62" spans="2:12" ht="20.25" customHeight="1" thickBot="1">
      <c r="B62" s="447" t="s">
        <v>3669</v>
      </c>
      <c r="C62" s="448"/>
      <c r="D62" s="449"/>
      <c r="E62" s="178" t="str">
        <f>IF(C12=0,"",IF($E$60="Good Soil",'Biomass Restrictions'!$C$12,'Biomass Restrictions'!$D$12))</f>
        <v/>
      </c>
    </row>
    <row r="63" spans="2:12" ht="20.25" customHeight="1" thickBot="1">
      <c r="B63" s="437" t="s">
        <v>658</v>
      </c>
      <c r="C63" s="438"/>
      <c r="D63" s="439"/>
      <c r="E63" s="51" t="e">
        <f>E57*E61</f>
        <v>#VALUE!</v>
      </c>
      <c r="F63" s="140" t="s">
        <v>3737</v>
      </c>
      <c r="G63" s="334" t="str">
        <f>IFERROR("",E63*2000/5575)</f>
        <v/>
      </c>
      <c r="H63" s="77" t="s">
        <v>651</v>
      </c>
    </row>
    <row r="64" spans="2:12" ht="20.25" customHeight="1" thickBot="1">
      <c r="B64" s="437" t="s">
        <v>3670</v>
      </c>
      <c r="C64" s="438"/>
      <c r="D64" s="439"/>
      <c r="E64" s="50" t="e">
        <f>(1-E62)*0.3*E57</f>
        <v>#VALUE!</v>
      </c>
      <c r="F64" s="140" t="s">
        <v>3737</v>
      </c>
      <c r="G64" s="335" t="str">
        <f>IFERROR("",E64*2000/5575)</f>
        <v/>
      </c>
      <c r="H64" s="77" t="s">
        <v>651</v>
      </c>
    </row>
    <row r="65" spans="2:16" ht="15.75" customHeight="1" thickBot="1">
      <c r="G65" s="467" t="s">
        <v>3738</v>
      </c>
      <c r="H65" s="467"/>
    </row>
    <row r="66" spans="2:16" ht="20.25" customHeight="1">
      <c r="B66" s="217" t="s">
        <v>3729</v>
      </c>
      <c r="C66" s="125"/>
      <c r="D66" s="125"/>
      <c r="E66" s="126"/>
      <c r="G66" s="336"/>
      <c r="H66" s="336"/>
    </row>
    <row r="67" spans="2:16" ht="15" customHeight="1">
      <c r="B67" s="440" t="s">
        <v>85</v>
      </c>
      <c r="C67" s="441"/>
      <c r="D67" s="441"/>
      <c r="E67" s="442"/>
    </row>
    <row r="68" spans="2:16" ht="15" customHeight="1">
      <c r="B68" s="440" t="s">
        <v>84</v>
      </c>
      <c r="C68" s="441"/>
      <c r="D68" s="441"/>
      <c r="E68" s="442"/>
    </row>
    <row r="69" spans="2:16" ht="15" customHeight="1">
      <c r="B69" s="440" t="s">
        <v>83</v>
      </c>
      <c r="C69" s="441"/>
      <c r="D69" s="441"/>
      <c r="E69" s="442"/>
    </row>
    <row r="70" spans="2:16" ht="15" customHeight="1">
      <c r="B70" s="443" t="s">
        <v>76</v>
      </c>
      <c r="C70" s="441"/>
      <c r="D70" s="441"/>
      <c r="E70" s="442"/>
      <c r="G70" s="77"/>
    </row>
    <row r="71" spans="2:16" ht="30" customHeight="1" thickBot="1">
      <c r="B71" s="444" t="s">
        <v>82</v>
      </c>
      <c r="C71" s="445"/>
      <c r="D71" s="445"/>
      <c r="E71" s="446"/>
      <c r="F71" s="24"/>
      <c r="G71" s="4"/>
      <c r="H71" s="430"/>
      <c r="I71" s="430"/>
      <c r="J71" s="430"/>
      <c r="K71" s="430"/>
      <c r="L71" s="430"/>
      <c r="M71" s="430"/>
      <c r="N71" s="430"/>
    </row>
    <row r="72" spans="2:16" ht="16.2" thickBot="1">
      <c r="B72" s="18"/>
      <c r="F72" s="4"/>
      <c r="G72" s="19"/>
      <c r="H72" s="430"/>
      <c r="I72" s="430"/>
      <c r="J72" s="430"/>
      <c r="K72" s="430"/>
      <c r="L72" s="430"/>
      <c r="M72" s="430"/>
      <c r="N72" s="430"/>
    </row>
    <row r="73" spans="2:16" ht="27" customHeight="1" thickBot="1">
      <c r="B73" s="252" t="s">
        <v>659</v>
      </c>
      <c r="C73" s="253"/>
      <c r="D73" s="253"/>
      <c r="E73" s="254"/>
      <c r="F73" s="24"/>
      <c r="G73" s="4"/>
      <c r="H73" s="22"/>
      <c r="I73" s="22"/>
      <c r="J73" s="22"/>
      <c r="K73" s="22"/>
      <c r="L73" s="22"/>
      <c r="M73" s="22"/>
      <c r="N73" s="22"/>
      <c r="O73" s="72"/>
      <c r="P73" s="72"/>
    </row>
    <row r="74" spans="2:16" ht="27" customHeight="1" thickBot="1">
      <c r="B74" s="470" t="s">
        <v>655</v>
      </c>
      <c r="C74" s="451"/>
      <c r="D74" s="452"/>
      <c r="E74" s="255"/>
      <c r="G74" s="473" t="str">
        <f>IF(C12=0,"",IF(E74&gt;(1-E62),"Not Allowed - exceeds restriction on Residues that must be left on site", ""))</f>
        <v/>
      </c>
      <c r="H74" s="473"/>
      <c r="I74" s="24"/>
      <c r="J74" s="24"/>
      <c r="K74" s="24"/>
      <c r="L74" s="24"/>
      <c r="M74" s="24"/>
      <c r="N74" s="24"/>
      <c r="O74" s="72"/>
      <c r="P74" s="72"/>
    </row>
    <row r="75" spans="2:16" ht="27" customHeight="1" thickBot="1">
      <c r="B75" s="470" t="s">
        <v>3667</v>
      </c>
      <c r="C75" s="451"/>
      <c r="D75" s="452"/>
      <c r="E75" s="259"/>
      <c r="F75" s="471"/>
      <c r="G75" s="472"/>
      <c r="H75" s="337"/>
      <c r="I75" s="24"/>
      <c r="J75" s="24"/>
      <c r="K75" s="24"/>
      <c r="L75" s="24"/>
      <c r="M75" s="24"/>
      <c r="N75" s="24"/>
      <c r="O75" s="316"/>
      <c r="P75" s="316"/>
    </row>
    <row r="76" spans="2:16" ht="27" customHeight="1" thickBot="1">
      <c r="B76" s="470" t="s">
        <v>653</v>
      </c>
      <c r="C76" s="451"/>
      <c r="D76" s="452"/>
      <c r="E76" s="259"/>
      <c r="F76" s="19" t="s">
        <v>651</v>
      </c>
      <c r="G76" s="24"/>
      <c r="H76" s="24"/>
      <c r="I76" s="24"/>
      <c r="J76" s="24"/>
      <c r="K76" s="24"/>
      <c r="L76" s="24"/>
      <c r="M76" s="24"/>
      <c r="N76" s="24"/>
      <c r="O76" s="24"/>
      <c r="P76" s="24"/>
    </row>
    <row r="77" spans="2:16" ht="27" customHeight="1" thickBot="1">
      <c r="B77" s="474" t="s">
        <v>656</v>
      </c>
      <c r="C77" s="475"/>
      <c r="D77" s="475"/>
      <c r="E77" s="476"/>
      <c r="F77" s="19"/>
      <c r="G77" s="24"/>
      <c r="H77" s="24"/>
      <c r="I77" s="24"/>
      <c r="J77" s="24"/>
      <c r="K77" s="24"/>
      <c r="L77" s="24"/>
      <c r="M77" s="24"/>
      <c r="N77" s="24"/>
      <c r="O77" s="24"/>
      <c r="P77" s="24"/>
    </row>
    <row r="78" spans="2:16" ht="27" customHeight="1" thickBot="1">
      <c r="B78" s="399" t="s">
        <v>3668</v>
      </c>
      <c r="C78" s="400"/>
      <c r="D78" s="401"/>
      <c r="E78" s="257">
        <f>E57*0.3*E74</f>
        <v>0</v>
      </c>
      <c r="F78" s="19" t="s">
        <v>185</v>
      </c>
      <c r="G78" s="473" t="str">
        <f>IF(C12=0,"",IF(E78&gt;E64,"Not Allowed - T/B Removal exceeds restriction on Max Tons of T/B that can be removed", ""))</f>
        <v/>
      </c>
      <c r="H78" s="473"/>
      <c r="I78" s="24"/>
      <c r="J78" s="24"/>
      <c r="K78" s="24"/>
      <c r="L78" s="24"/>
      <c r="M78" s="24"/>
      <c r="N78" s="24"/>
      <c r="O78" s="24"/>
      <c r="P78" s="24"/>
    </row>
    <row r="79" spans="2:16" ht="27" customHeight="1" thickBot="1">
      <c r="B79" s="399" t="s">
        <v>3672</v>
      </c>
      <c r="C79" s="400"/>
      <c r="D79" s="401"/>
      <c r="E79" s="258">
        <f>E75*5575/2000</f>
        <v>0</v>
      </c>
      <c r="F79" s="19" t="s">
        <v>185</v>
      </c>
      <c r="G79" s="317"/>
      <c r="H79" s="317"/>
      <c r="I79" s="24"/>
      <c r="J79" s="24"/>
      <c r="K79" s="24"/>
      <c r="L79" s="24"/>
      <c r="M79" s="24"/>
      <c r="N79" s="24"/>
      <c r="O79" s="24"/>
      <c r="P79" s="24"/>
    </row>
    <row r="80" spans="2:16" ht="27" customHeight="1" thickBot="1">
      <c r="B80" s="426" t="s">
        <v>657</v>
      </c>
      <c r="C80" s="427"/>
      <c r="D80" s="428"/>
      <c r="E80" s="258">
        <f>E76*5575/2000</f>
        <v>0</v>
      </c>
      <c r="F80" s="19" t="s">
        <v>185</v>
      </c>
      <c r="G80" s="473" t="str">
        <f>IF(C12=0,"",IF(SUM(E78:E80)&gt;E63,"Not Allowed - Total Removal exceeds restriction on Max Tons of Biomass that can be removed", ""))</f>
        <v/>
      </c>
      <c r="H80" s="473"/>
      <c r="I80" s="24"/>
      <c r="J80" s="24"/>
      <c r="K80" s="24"/>
      <c r="L80" s="24"/>
      <c r="M80" s="24"/>
      <c r="N80" s="24"/>
      <c r="O80" s="24"/>
      <c r="P80" s="24"/>
    </row>
    <row r="81" spans="6:16">
      <c r="F81" s="256"/>
      <c r="G81" s="24"/>
      <c r="H81" s="24"/>
      <c r="I81" s="24"/>
      <c r="J81" s="24"/>
      <c r="K81" s="24"/>
      <c r="L81" s="24"/>
      <c r="M81" s="24"/>
      <c r="N81" s="24"/>
      <c r="O81" s="24"/>
      <c r="P81" s="24"/>
    </row>
    <row r="82" spans="6:16">
      <c r="F82" s="256"/>
      <c r="G82" s="24"/>
      <c r="H82" s="24"/>
      <c r="I82" s="24"/>
      <c r="J82" s="24"/>
      <c r="K82" s="24"/>
      <c r="L82" s="24"/>
      <c r="M82" s="24"/>
      <c r="N82" s="24"/>
      <c r="O82" s="24"/>
      <c r="P82" s="24"/>
    </row>
    <row r="83" spans="6:16">
      <c r="F83" s="256"/>
      <c r="G83" s="24"/>
      <c r="H83" s="24"/>
      <c r="I83" s="24"/>
      <c r="J83" s="24"/>
      <c r="K83" s="24"/>
      <c r="L83" s="24"/>
      <c r="M83" s="24"/>
      <c r="N83" s="24"/>
      <c r="O83" s="24"/>
      <c r="P83" s="24"/>
    </row>
    <row r="84" spans="6:16">
      <c r="F84" s="256"/>
      <c r="G84" s="24"/>
      <c r="H84" s="24"/>
      <c r="I84" s="24"/>
      <c r="J84" s="24"/>
      <c r="K84" s="24"/>
      <c r="L84" s="24"/>
      <c r="M84" s="24"/>
      <c r="N84" s="24"/>
      <c r="O84" s="24"/>
      <c r="P84" s="24"/>
    </row>
    <row r="85" spans="6:16">
      <c r="F85" s="256"/>
      <c r="G85" s="24"/>
      <c r="H85" s="24"/>
      <c r="I85" s="24"/>
      <c r="J85" s="24"/>
      <c r="K85" s="24"/>
      <c r="L85" s="24"/>
      <c r="M85" s="24"/>
      <c r="N85" s="24"/>
      <c r="O85" s="24"/>
      <c r="P85" s="24"/>
    </row>
    <row r="86" spans="6:16">
      <c r="F86" s="256"/>
      <c r="G86" s="24"/>
      <c r="H86" s="24"/>
      <c r="I86" s="24"/>
      <c r="J86" s="24"/>
      <c r="K86" s="24"/>
      <c r="L86" s="24"/>
      <c r="M86" s="24"/>
      <c r="N86" s="24"/>
      <c r="O86" s="24"/>
      <c r="P86" s="24"/>
    </row>
    <row r="87" spans="6:16">
      <c r="F87" s="256"/>
      <c r="G87" s="24"/>
      <c r="H87" s="24"/>
      <c r="I87" s="24"/>
      <c r="J87" s="24"/>
      <c r="K87" s="24"/>
      <c r="L87" s="24"/>
      <c r="M87" s="24"/>
      <c r="N87" s="24"/>
      <c r="O87" s="24"/>
      <c r="P87" s="24"/>
    </row>
    <row r="88" spans="6:16">
      <c r="F88" s="256"/>
      <c r="G88" s="24"/>
      <c r="H88" s="24"/>
      <c r="I88" s="24"/>
      <c r="J88" s="24"/>
      <c r="K88" s="24"/>
      <c r="L88" s="24"/>
      <c r="M88" s="24"/>
      <c r="N88" s="24"/>
      <c r="O88" s="24"/>
      <c r="P88" s="24"/>
    </row>
    <row r="89" spans="6:16">
      <c r="H89" s="73"/>
      <c r="I89" s="24"/>
      <c r="J89" s="24"/>
      <c r="K89" s="24"/>
      <c r="L89" s="24"/>
      <c r="M89" s="24"/>
      <c r="N89" s="24"/>
      <c r="O89" s="24"/>
      <c r="P89" s="24"/>
    </row>
    <row r="90" spans="6:16">
      <c r="H90" s="4"/>
      <c r="I90" s="24"/>
      <c r="J90" s="24"/>
      <c r="K90" s="24"/>
      <c r="L90" s="24"/>
      <c r="M90" s="24"/>
      <c r="N90" s="24"/>
      <c r="O90" s="24"/>
      <c r="P90" s="24"/>
    </row>
  </sheetData>
  <sheetProtection password="C24F" sheet="1" objects="1" scenarios="1"/>
  <protectedRanges>
    <protectedRange sqref="E74:E76" name="Range4"/>
    <protectedRange sqref="D20:D45" name="Range2"/>
    <protectedRange sqref="C10:C12" name="Range1"/>
    <protectedRange sqref="D50:D52" name="Range3"/>
  </protectedRanges>
  <mergeCells count="46">
    <mergeCell ref="E5:G5"/>
    <mergeCell ref="F6:G6"/>
    <mergeCell ref="F7:G7"/>
    <mergeCell ref="F8:G8"/>
    <mergeCell ref="F9:G9"/>
    <mergeCell ref="B9:C9"/>
    <mergeCell ref="B64:D64"/>
    <mergeCell ref="G80:H80"/>
    <mergeCell ref="B80:D80"/>
    <mergeCell ref="B77:E77"/>
    <mergeCell ref="F10:G10"/>
    <mergeCell ref="F11:G11"/>
    <mergeCell ref="F12:G12"/>
    <mergeCell ref="F13:G13"/>
    <mergeCell ref="G74:H74"/>
    <mergeCell ref="G78:H78"/>
    <mergeCell ref="B70:E70"/>
    <mergeCell ref="B71:E71"/>
    <mergeCell ref="B67:E67"/>
    <mergeCell ref="B60:D60"/>
    <mergeCell ref="B75:D75"/>
    <mergeCell ref="B3:E3"/>
    <mergeCell ref="B2:E2"/>
    <mergeCell ref="B68:E68"/>
    <mergeCell ref="B69:E69"/>
    <mergeCell ref="B15:E15"/>
    <mergeCell ref="B16:B19"/>
    <mergeCell ref="E16:E19"/>
    <mergeCell ref="B48:B49"/>
    <mergeCell ref="C48:C49"/>
    <mergeCell ref="D48:D49"/>
    <mergeCell ref="E48:E49"/>
    <mergeCell ref="B7:C7"/>
    <mergeCell ref="B5:D5"/>
    <mergeCell ref="B56:D56"/>
    <mergeCell ref="B57:D57"/>
    <mergeCell ref="B61:D61"/>
    <mergeCell ref="H71:N72"/>
    <mergeCell ref="B63:D63"/>
    <mergeCell ref="B62:D62"/>
    <mergeCell ref="B79:D79"/>
    <mergeCell ref="B74:D74"/>
    <mergeCell ref="B76:D76"/>
    <mergeCell ref="B78:D78"/>
    <mergeCell ref="G65:H65"/>
    <mergeCell ref="F75:G75"/>
  </mergeCells>
  <conditionalFormatting sqref="E60:E62 E74:E76">
    <cfRule type="expression" dxfId="8" priority="9">
      <formula>ISERROR(E60)</formula>
    </cfRule>
    <cfRule type="expression" dxfId="7" priority="10">
      <formula>ISERROR</formula>
    </cfRule>
  </conditionalFormatting>
  <conditionalFormatting sqref="E63:E64">
    <cfRule type="expression" dxfId="6" priority="8">
      <formula>ISERROR(E63)</formula>
    </cfRule>
  </conditionalFormatting>
  <pageMargins left="0.25" right="0.25" top="0.75" bottom="0.75" header="0.3" footer="0.3"/>
  <pageSetup orientation="portrait" verticalDpi="0" r:id="rId1"/>
  <legacyDrawing r:id="rId2"/>
</worksheet>
</file>

<file path=xl/worksheets/sheet14.xml><?xml version="1.0" encoding="utf-8"?>
<worksheet xmlns="http://schemas.openxmlformats.org/spreadsheetml/2006/main" xmlns:r="http://schemas.openxmlformats.org/officeDocument/2006/relationships">
  <sheetPr>
    <tabColor rgb="FFFFC000"/>
  </sheetPr>
  <dimension ref="B1:P90"/>
  <sheetViews>
    <sheetView showGridLines="0" workbookViewId="0"/>
  </sheetViews>
  <sheetFormatPr defaultColWidth="9.109375" defaultRowHeight="14.4"/>
  <cols>
    <col min="1" max="1" width="2" style="77" customWidth="1"/>
    <col min="2" max="5" width="21.6640625" style="77" customWidth="1"/>
    <col min="6" max="6" width="5.6640625" style="77" customWidth="1"/>
    <col min="7" max="7" width="16.6640625" style="74" customWidth="1"/>
    <col min="8" max="9" width="18.88671875" style="77" bestFit="1" customWidth="1"/>
    <col min="10" max="16384" width="9.109375" style="77"/>
  </cols>
  <sheetData>
    <row r="1" spans="2:7" ht="15" thickBot="1"/>
    <row r="2" spans="2:7">
      <c r="B2" s="386" t="s">
        <v>31</v>
      </c>
      <c r="C2" s="387"/>
      <c r="D2" s="387"/>
      <c r="E2" s="388"/>
      <c r="F2" s="3"/>
      <c r="G2" s="6"/>
    </row>
    <row r="3" spans="2:7" ht="15" thickBot="1">
      <c r="B3" s="389" t="s">
        <v>61</v>
      </c>
      <c r="C3" s="390"/>
      <c r="D3" s="390"/>
      <c r="E3" s="391"/>
      <c r="F3" s="3"/>
      <c r="G3" s="6"/>
    </row>
    <row r="4" spans="2:7" ht="15" thickBot="1">
      <c r="C4" s="3"/>
      <c r="D4" s="3"/>
      <c r="E4" s="3"/>
      <c r="F4" s="3"/>
      <c r="G4" s="6"/>
    </row>
    <row r="5" spans="2:7" ht="18.600000000000001" thickBot="1">
      <c r="B5" s="406" t="s">
        <v>3730</v>
      </c>
      <c r="C5" s="406"/>
      <c r="D5" s="406"/>
      <c r="E5" s="420" t="s">
        <v>59</v>
      </c>
      <c r="F5" s="458"/>
      <c r="G5" s="421"/>
    </row>
    <row r="6" spans="2:7" ht="15" thickBot="1">
      <c r="E6" s="102" t="s">
        <v>27</v>
      </c>
      <c r="F6" s="459" t="str">
        <f>CONCATENATE('Harvest Information'!$C$9,", ",'Harvest Information'!$D$9)</f>
        <v>Last, First</v>
      </c>
      <c r="G6" s="460"/>
    </row>
    <row r="7" spans="2:7" ht="15" thickBot="1">
      <c r="B7" s="393" t="s">
        <v>130</v>
      </c>
      <c r="C7" s="394"/>
      <c r="E7" s="104" t="s">
        <v>49</v>
      </c>
      <c r="F7" s="461">
        <f>'Harvest Information'!$C$10</f>
        <v>0</v>
      </c>
      <c r="G7" s="462"/>
    </row>
    <row r="8" spans="2:7" ht="15" thickBot="1">
      <c r="E8" s="104" t="s">
        <v>39</v>
      </c>
      <c r="F8" s="461">
        <f>'Harvest Information'!$C$11</f>
        <v>0</v>
      </c>
      <c r="G8" s="462"/>
    </row>
    <row r="9" spans="2:7" ht="15" thickBot="1">
      <c r="B9" s="456" t="s">
        <v>638</v>
      </c>
      <c r="C9" s="457"/>
      <c r="E9" s="104" t="s">
        <v>40</v>
      </c>
      <c r="F9" s="461">
        <f>IF('Harvest Information'!$C$12="",'Harvest Information'!$D$12,'Harvest Information'!$C$12)</f>
        <v>0</v>
      </c>
      <c r="G9" s="462"/>
    </row>
    <row r="10" spans="2:7">
      <c r="B10" s="109" t="s">
        <v>188</v>
      </c>
      <c r="C10" s="240"/>
      <c r="E10" s="104" t="s">
        <v>55</v>
      </c>
      <c r="F10" s="461" t="str">
        <f>CONCATENATE('Harvest Information'!$C$13,", ",'Harvest Information'!$D$13)</f>
        <v>Last, First</v>
      </c>
      <c r="G10" s="462"/>
    </row>
    <row r="11" spans="2:7">
      <c r="B11" s="110" t="s">
        <v>190</v>
      </c>
      <c r="C11" s="241"/>
      <c r="E11" s="104" t="s">
        <v>72</v>
      </c>
      <c r="F11" s="461" t="str">
        <f>CONCATENATE('Harvest Information'!$C$14,", ",'Harvest Information'!$D$14)</f>
        <v xml:space="preserve">Number, </v>
      </c>
      <c r="G11" s="462"/>
    </row>
    <row r="12" spans="2:7" ht="15" thickBot="1">
      <c r="B12" s="115" t="s">
        <v>81</v>
      </c>
      <c r="C12" s="116"/>
      <c r="E12" s="104" t="s">
        <v>57</v>
      </c>
      <c r="F12" s="463">
        <f>'Harvest Information'!$C$18</f>
        <v>0</v>
      </c>
      <c r="G12" s="464"/>
    </row>
    <row r="13" spans="2:7" ht="15" thickBot="1">
      <c r="E13" s="107" t="s">
        <v>58</v>
      </c>
      <c r="F13" s="465">
        <f>'Harvest Information'!$C$19</f>
        <v>0</v>
      </c>
      <c r="G13" s="466"/>
    </row>
    <row r="14" spans="2:7" ht="15" customHeight="1" thickBot="1"/>
    <row r="15" spans="2:7" ht="21" customHeight="1" thickBot="1">
      <c r="B15" s="413" t="s">
        <v>78</v>
      </c>
      <c r="C15" s="414"/>
      <c r="D15" s="414"/>
      <c r="E15" s="415"/>
    </row>
    <row r="16" spans="2:7">
      <c r="B16" s="407" t="s">
        <v>0</v>
      </c>
      <c r="C16" s="326" t="s">
        <v>87</v>
      </c>
      <c r="D16" s="93" t="s">
        <v>88</v>
      </c>
      <c r="E16" s="410" t="s">
        <v>29</v>
      </c>
      <c r="G16" s="77"/>
    </row>
    <row r="17" spans="2:7" ht="27.6">
      <c r="B17" s="408"/>
      <c r="C17" s="88" t="s">
        <v>86</v>
      </c>
      <c r="D17" s="89" t="s">
        <v>28</v>
      </c>
      <c r="E17" s="411"/>
      <c r="G17" s="77"/>
    </row>
    <row r="18" spans="2:7">
      <c r="B18" s="408"/>
      <c r="C18" s="90" t="s">
        <v>1</v>
      </c>
      <c r="D18" s="89" t="s">
        <v>35</v>
      </c>
      <c r="E18" s="411"/>
      <c r="G18" s="77"/>
    </row>
    <row r="19" spans="2:7" ht="15" thickBot="1">
      <c r="B19" s="409"/>
      <c r="C19" s="327"/>
      <c r="D19" s="92" t="s">
        <v>36</v>
      </c>
      <c r="E19" s="412"/>
      <c r="G19" s="77"/>
    </row>
    <row r="20" spans="2:7">
      <c r="B20" s="79" t="s">
        <v>2</v>
      </c>
      <c r="C20" s="2">
        <v>8600</v>
      </c>
      <c r="D20" s="80"/>
      <c r="E20" s="81">
        <f>C20*D20</f>
        <v>0</v>
      </c>
      <c r="G20" s="77"/>
    </row>
    <row r="21" spans="2:7">
      <c r="B21" s="52" t="s">
        <v>3</v>
      </c>
      <c r="C21" s="76">
        <v>7800</v>
      </c>
      <c r="D21" s="9"/>
      <c r="E21" s="53">
        <f t="shared" ref="E21:E45" si="0">C21*D21</f>
        <v>0</v>
      </c>
      <c r="G21" s="77"/>
    </row>
    <row r="22" spans="2:7">
      <c r="B22" s="52" t="s">
        <v>4</v>
      </c>
      <c r="C22" s="76">
        <v>7600</v>
      </c>
      <c r="D22" s="9"/>
      <c r="E22" s="53">
        <f t="shared" si="0"/>
        <v>0</v>
      </c>
      <c r="G22" s="77"/>
    </row>
    <row r="23" spans="2:7">
      <c r="B23" s="52" t="s">
        <v>5</v>
      </c>
      <c r="C23" s="76">
        <v>9800</v>
      </c>
      <c r="D23" s="9"/>
      <c r="E23" s="53">
        <f t="shared" si="0"/>
        <v>0</v>
      </c>
      <c r="G23" s="77"/>
    </row>
    <row r="24" spans="2:7">
      <c r="B24" s="52" t="s">
        <v>6</v>
      </c>
      <c r="C24" s="76">
        <v>10200</v>
      </c>
      <c r="D24" s="9"/>
      <c r="E24" s="53">
        <f t="shared" si="0"/>
        <v>0</v>
      </c>
      <c r="G24" s="77"/>
    </row>
    <row r="25" spans="2:7">
      <c r="B25" s="52" t="s">
        <v>7</v>
      </c>
      <c r="C25" s="76">
        <v>9000</v>
      </c>
      <c r="D25" s="9"/>
      <c r="E25" s="53">
        <f t="shared" si="0"/>
        <v>0</v>
      </c>
      <c r="G25" s="77"/>
    </row>
    <row r="26" spans="2:7">
      <c r="B26" s="52" t="s">
        <v>8</v>
      </c>
      <c r="C26" s="76">
        <v>6600</v>
      </c>
      <c r="D26" s="9"/>
      <c r="E26" s="53">
        <f t="shared" si="0"/>
        <v>0</v>
      </c>
      <c r="G26" s="77"/>
    </row>
    <row r="27" spans="2:7">
      <c r="B27" s="52" t="s">
        <v>9</v>
      </c>
      <c r="C27" s="76">
        <v>5000</v>
      </c>
      <c r="D27" s="9"/>
      <c r="E27" s="53">
        <f t="shared" si="0"/>
        <v>0</v>
      </c>
      <c r="G27" s="77"/>
    </row>
    <row r="28" spans="2:7">
      <c r="B28" s="52" t="s">
        <v>10</v>
      </c>
      <c r="C28" s="76">
        <v>8000</v>
      </c>
      <c r="D28" s="9"/>
      <c r="E28" s="53">
        <f t="shared" si="0"/>
        <v>0</v>
      </c>
      <c r="G28" s="77"/>
    </row>
    <row r="29" spans="2:7">
      <c r="B29" s="52" t="s">
        <v>11</v>
      </c>
      <c r="C29" s="76">
        <v>8800</v>
      </c>
      <c r="D29" s="9"/>
      <c r="E29" s="53">
        <f t="shared" si="0"/>
        <v>0</v>
      </c>
      <c r="G29" s="77"/>
    </row>
    <row r="30" spans="2:7">
      <c r="B30" s="52" t="s">
        <v>12</v>
      </c>
      <c r="C30" s="76">
        <v>10000</v>
      </c>
      <c r="D30" s="9"/>
      <c r="E30" s="53">
        <f t="shared" si="0"/>
        <v>0</v>
      </c>
    </row>
    <row r="31" spans="2:7">
      <c r="B31" s="52" t="s">
        <v>13</v>
      </c>
      <c r="C31" s="76">
        <v>9000</v>
      </c>
      <c r="D31" s="9"/>
      <c r="E31" s="53">
        <f t="shared" si="0"/>
        <v>0</v>
      </c>
    </row>
    <row r="32" spans="2:7">
      <c r="B32" s="52" t="s">
        <v>14</v>
      </c>
      <c r="C32" s="76">
        <v>11400</v>
      </c>
      <c r="D32" s="9"/>
      <c r="E32" s="53">
        <f t="shared" si="0"/>
        <v>0</v>
      </c>
    </row>
    <row r="33" spans="2:8">
      <c r="B33" s="52" t="s">
        <v>15</v>
      </c>
      <c r="C33" s="76">
        <v>10400</v>
      </c>
      <c r="D33" s="9"/>
      <c r="E33" s="53">
        <f t="shared" si="0"/>
        <v>0</v>
      </c>
      <c r="H33" s="4"/>
    </row>
    <row r="34" spans="2:8">
      <c r="B34" s="52" t="s">
        <v>16</v>
      </c>
      <c r="C34" s="76">
        <v>10600</v>
      </c>
      <c r="D34" s="9"/>
      <c r="E34" s="53">
        <f t="shared" si="0"/>
        <v>0</v>
      </c>
      <c r="H34" s="4"/>
    </row>
    <row r="35" spans="2:8">
      <c r="B35" s="52" t="s">
        <v>17</v>
      </c>
      <c r="C35" s="76">
        <v>8600</v>
      </c>
      <c r="D35" s="9"/>
      <c r="E35" s="53">
        <f t="shared" si="0"/>
        <v>0</v>
      </c>
    </row>
    <row r="36" spans="2:8">
      <c r="B36" s="52" t="s">
        <v>18</v>
      </c>
      <c r="C36" s="76">
        <v>11400</v>
      </c>
      <c r="D36" s="9"/>
      <c r="E36" s="53">
        <f t="shared" si="0"/>
        <v>0</v>
      </c>
    </row>
    <row r="37" spans="2:8">
      <c r="B37" s="52" t="s">
        <v>19</v>
      </c>
      <c r="C37" s="76">
        <v>11200</v>
      </c>
      <c r="D37" s="9"/>
      <c r="E37" s="53">
        <f t="shared" si="0"/>
        <v>0</v>
      </c>
    </row>
    <row r="38" spans="2:8">
      <c r="B38" s="52" t="s">
        <v>20</v>
      </c>
      <c r="C38" s="76">
        <v>7600</v>
      </c>
      <c r="D38" s="9"/>
      <c r="E38" s="53">
        <f t="shared" si="0"/>
        <v>0</v>
      </c>
    </row>
    <row r="39" spans="2:8">
      <c r="B39" s="52" t="s">
        <v>21</v>
      </c>
      <c r="C39" s="76">
        <v>6400</v>
      </c>
      <c r="D39" s="9"/>
      <c r="E39" s="53">
        <f t="shared" si="0"/>
        <v>0</v>
      </c>
    </row>
    <row r="40" spans="2:8">
      <c r="B40" s="52" t="s">
        <v>22</v>
      </c>
      <c r="C40" s="76">
        <v>6800</v>
      </c>
      <c r="D40" s="9"/>
      <c r="E40" s="53">
        <f t="shared" si="0"/>
        <v>0</v>
      </c>
    </row>
    <row r="41" spans="2:8">
      <c r="B41" s="52" t="s">
        <v>26</v>
      </c>
      <c r="C41" s="76">
        <v>6000</v>
      </c>
      <c r="D41" s="9"/>
      <c r="E41" s="53">
        <f t="shared" si="0"/>
        <v>0</v>
      </c>
    </row>
    <row r="42" spans="2:8">
      <c r="B42" s="52" t="s">
        <v>23</v>
      </c>
      <c r="C42" s="76">
        <v>9400</v>
      </c>
      <c r="D42" s="9"/>
      <c r="E42" s="53">
        <f t="shared" si="0"/>
        <v>0</v>
      </c>
    </row>
    <row r="43" spans="2:8">
      <c r="B43" s="52" t="s">
        <v>24</v>
      </c>
      <c r="C43" s="76">
        <v>8400</v>
      </c>
      <c r="D43" s="9"/>
      <c r="E43" s="53">
        <f t="shared" si="0"/>
        <v>0</v>
      </c>
    </row>
    <row r="44" spans="2:8">
      <c r="B44" s="52" t="s">
        <v>25</v>
      </c>
      <c r="C44" s="76">
        <v>10400</v>
      </c>
      <c r="D44" s="9"/>
      <c r="E44" s="53">
        <f t="shared" si="0"/>
        <v>0</v>
      </c>
    </row>
    <row r="45" spans="2:8" ht="15" thickBot="1">
      <c r="B45" s="322" t="s">
        <v>3677</v>
      </c>
      <c r="C45" s="323"/>
      <c r="D45" s="324"/>
      <c r="E45" s="325">
        <f t="shared" si="0"/>
        <v>0</v>
      </c>
    </row>
    <row r="46" spans="2:8" ht="15" thickBot="1">
      <c r="B46" s="15"/>
      <c r="C46" s="83" t="s">
        <v>37</v>
      </c>
      <c r="D46" s="82">
        <f>SUM(D20:D44)</f>
        <v>0</v>
      </c>
      <c r="E46" s="49">
        <f>SUM(E20:E45)</f>
        <v>0</v>
      </c>
    </row>
    <row r="47" spans="2:8" ht="15" thickBot="1">
      <c r="B47" s="12"/>
      <c r="C47" s="75"/>
      <c r="D47" s="13"/>
      <c r="E47" s="11"/>
    </row>
    <row r="48" spans="2:8">
      <c r="B48" s="422"/>
      <c r="C48" s="424" t="s">
        <v>93</v>
      </c>
      <c r="D48" s="402" t="s">
        <v>94</v>
      </c>
      <c r="E48" s="404" t="s">
        <v>29</v>
      </c>
    </row>
    <row r="49" spans="2:12" ht="15" thickBot="1">
      <c r="B49" s="423"/>
      <c r="C49" s="425"/>
      <c r="D49" s="403"/>
      <c r="E49" s="405"/>
    </row>
    <row r="50" spans="2:12">
      <c r="B50" s="79" t="s">
        <v>32</v>
      </c>
      <c r="C50" s="2">
        <v>5800</v>
      </c>
      <c r="D50" s="14"/>
      <c r="E50" s="81">
        <f>C50*D50</f>
        <v>0</v>
      </c>
    </row>
    <row r="51" spans="2:12">
      <c r="B51" s="52" t="s">
        <v>33</v>
      </c>
      <c r="C51" s="76">
        <v>5800</v>
      </c>
      <c r="D51" s="8"/>
      <c r="E51" s="53">
        <f>C51*D51</f>
        <v>0</v>
      </c>
    </row>
    <row r="52" spans="2:12" ht="15" thickBot="1">
      <c r="B52" s="54" t="s">
        <v>34</v>
      </c>
      <c r="C52" s="20">
        <v>5350</v>
      </c>
      <c r="D52" s="57"/>
      <c r="E52" s="56">
        <f>C52*D52</f>
        <v>0</v>
      </c>
    </row>
    <row r="53" spans="2:12" ht="15" thickBot="1">
      <c r="B53" s="15"/>
      <c r="C53" s="83" t="s">
        <v>38</v>
      </c>
      <c r="D53" s="48">
        <f>SUM(D50:D52)</f>
        <v>0</v>
      </c>
      <c r="E53" s="49">
        <f>SUM(E50:E52)</f>
        <v>0</v>
      </c>
      <c r="F53" s="4"/>
      <c r="G53" s="7"/>
      <c r="H53" s="5"/>
      <c r="I53" s="5"/>
      <c r="J53" s="5"/>
      <c r="K53" s="5"/>
      <c r="L53" s="5"/>
    </row>
    <row r="54" spans="2:12" ht="15" thickBot="1">
      <c r="B54" s="12"/>
      <c r="C54" s="75"/>
      <c r="D54" s="11"/>
      <c r="E54" s="35"/>
      <c r="F54" s="4"/>
      <c r="G54" s="7"/>
      <c r="H54" s="5"/>
      <c r="I54" s="5"/>
      <c r="J54" s="5"/>
      <c r="K54" s="5"/>
      <c r="L54" s="5"/>
    </row>
    <row r="55" spans="2:12" ht="16.2" thickBot="1">
      <c r="B55" s="127" t="s">
        <v>73</v>
      </c>
      <c r="C55" s="118"/>
      <c r="D55" s="119"/>
      <c r="E55" s="120"/>
      <c r="F55" s="4"/>
      <c r="G55" s="7"/>
      <c r="H55" s="5"/>
      <c r="I55" s="5"/>
      <c r="J55" s="5"/>
      <c r="K55" s="5"/>
      <c r="L55" s="5"/>
    </row>
    <row r="56" spans="2:12" ht="20.25" customHeight="1" thickBot="1">
      <c r="B56" s="431" t="s">
        <v>89</v>
      </c>
      <c r="C56" s="432"/>
      <c r="D56" s="433"/>
      <c r="E56" s="50">
        <f>E46+E53</f>
        <v>0</v>
      </c>
      <c r="G56" s="7"/>
      <c r="H56" s="5"/>
    </row>
    <row r="57" spans="2:12" ht="20.25" customHeight="1" thickBot="1">
      <c r="B57" s="434" t="s">
        <v>90</v>
      </c>
      <c r="C57" s="435"/>
      <c r="D57" s="436"/>
      <c r="E57" s="51">
        <f>E56/2000</f>
        <v>0</v>
      </c>
      <c r="G57" s="7"/>
      <c r="H57" s="5"/>
    </row>
    <row r="58" spans="2:12" ht="20.25" customHeight="1" thickBot="1">
      <c r="G58" s="7"/>
      <c r="H58" s="5"/>
    </row>
    <row r="59" spans="2:12" ht="20.25" customHeight="1" thickBot="1">
      <c r="B59" s="128" t="s">
        <v>74</v>
      </c>
      <c r="C59" s="121"/>
      <c r="D59" s="121"/>
      <c r="E59" s="122"/>
    </row>
    <row r="60" spans="2:12" ht="20.25" customHeight="1" thickBot="1">
      <c r="B60" s="437" t="s">
        <v>3736</v>
      </c>
      <c r="C60" s="438"/>
      <c r="D60" s="439"/>
      <c r="E60" s="178" t="str">
        <f>IF(C12=0,"",IF(ISERROR(G60),"Good Soil","Poor Soil"))</f>
        <v/>
      </c>
      <c r="G60" s="268" t="e">
        <f>MATCH(CONCATENATE(C10,C11),SoilRestrictionsConcatenates,0)</f>
        <v>#N/A</v>
      </c>
    </row>
    <row r="61" spans="2:12" ht="20.25" customHeight="1" thickBot="1">
      <c r="B61" s="437" t="s">
        <v>92</v>
      </c>
      <c r="C61" s="438"/>
      <c r="D61" s="439"/>
      <c r="E61" s="178" t="str">
        <f>IF(C12=0,"",IF($E$60="Good Soil", 'Biomass Restrictions'!$C$13,'Biomass Restrictions'!$D$13))</f>
        <v/>
      </c>
    </row>
    <row r="62" spans="2:12" ht="20.25" customHeight="1" thickBot="1">
      <c r="B62" s="447" t="s">
        <v>3669</v>
      </c>
      <c r="C62" s="448"/>
      <c r="D62" s="449"/>
      <c r="E62" s="178" t="str">
        <f>IF(C12=0,"",IF($E$60="Good Soil",'Biomass Restrictions'!$C$12,'Biomass Restrictions'!$D$12))</f>
        <v/>
      </c>
    </row>
    <row r="63" spans="2:12" ht="20.25" customHeight="1" thickBot="1">
      <c r="B63" s="437" t="s">
        <v>658</v>
      </c>
      <c r="C63" s="438"/>
      <c r="D63" s="439"/>
      <c r="E63" s="51" t="e">
        <f>E57*E61</f>
        <v>#VALUE!</v>
      </c>
      <c r="F63" s="140" t="s">
        <v>3737</v>
      </c>
      <c r="G63" s="334" t="str">
        <f>IFERROR("",E63*2000/5575)</f>
        <v/>
      </c>
      <c r="H63" s="77" t="s">
        <v>651</v>
      </c>
    </row>
    <row r="64" spans="2:12" ht="20.25" customHeight="1" thickBot="1">
      <c r="B64" s="437" t="s">
        <v>3670</v>
      </c>
      <c r="C64" s="438"/>
      <c r="D64" s="439"/>
      <c r="E64" s="50" t="e">
        <f>(1-E62)*0.3*E57</f>
        <v>#VALUE!</v>
      </c>
      <c r="F64" s="140" t="s">
        <v>3737</v>
      </c>
      <c r="G64" s="335" t="str">
        <f>IFERROR("",E64*2000/5575)</f>
        <v/>
      </c>
      <c r="H64" s="77" t="s">
        <v>651</v>
      </c>
    </row>
    <row r="65" spans="2:16" ht="15.75" customHeight="1" thickBot="1">
      <c r="G65" s="467" t="s">
        <v>3738</v>
      </c>
      <c r="H65" s="467"/>
    </row>
    <row r="66" spans="2:16" ht="20.25" customHeight="1">
      <c r="B66" s="217" t="s">
        <v>3729</v>
      </c>
      <c r="C66" s="125"/>
      <c r="D66" s="125"/>
      <c r="E66" s="126"/>
      <c r="G66" s="336"/>
      <c r="H66" s="336"/>
    </row>
    <row r="67" spans="2:16" ht="15" customHeight="1">
      <c r="B67" s="440" t="s">
        <v>85</v>
      </c>
      <c r="C67" s="441"/>
      <c r="D67" s="441"/>
      <c r="E67" s="442"/>
    </row>
    <row r="68" spans="2:16" ht="15" customHeight="1">
      <c r="B68" s="440" t="s">
        <v>84</v>
      </c>
      <c r="C68" s="441"/>
      <c r="D68" s="441"/>
      <c r="E68" s="442"/>
    </row>
    <row r="69" spans="2:16" ht="15" customHeight="1">
      <c r="B69" s="440" t="s">
        <v>83</v>
      </c>
      <c r="C69" s="441"/>
      <c r="D69" s="441"/>
      <c r="E69" s="442"/>
    </row>
    <row r="70" spans="2:16" ht="15" customHeight="1">
      <c r="B70" s="443" t="s">
        <v>76</v>
      </c>
      <c r="C70" s="441"/>
      <c r="D70" s="441"/>
      <c r="E70" s="442"/>
      <c r="G70" s="77"/>
    </row>
    <row r="71" spans="2:16" ht="30" customHeight="1" thickBot="1">
      <c r="B71" s="444" t="s">
        <v>82</v>
      </c>
      <c r="C71" s="445"/>
      <c r="D71" s="445"/>
      <c r="E71" s="446"/>
      <c r="F71" s="24"/>
      <c r="G71" s="4"/>
      <c r="H71" s="430"/>
      <c r="I71" s="430"/>
      <c r="J71" s="430"/>
      <c r="K71" s="430"/>
      <c r="L71" s="430"/>
      <c r="M71" s="430"/>
      <c r="N71" s="430"/>
    </row>
    <row r="72" spans="2:16" ht="16.2" thickBot="1">
      <c r="B72" s="18"/>
      <c r="F72" s="4"/>
      <c r="G72" s="19"/>
      <c r="H72" s="430"/>
      <c r="I72" s="430"/>
      <c r="J72" s="430"/>
      <c r="K72" s="430"/>
      <c r="L72" s="430"/>
      <c r="M72" s="430"/>
      <c r="N72" s="430"/>
    </row>
    <row r="73" spans="2:16" ht="27" customHeight="1" thickBot="1">
      <c r="B73" s="252" t="s">
        <v>659</v>
      </c>
      <c r="C73" s="253"/>
      <c r="D73" s="253"/>
      <c r="E73" s="254"/>
      <c r="F73" s="24"/>
      <c r="G73" s="4"/>
      <c r="H73" s="22"/>
      <c r="I73" s="22"/>
      <c r="J73" s="22"/>
      <c r="K73" s="22"/>
      <c r="L73" s="22"/>
      <c r="M73" s="22"/>
      <c r="N73" s="22"/>
      <c r="O73" s="328"/>
      <c r="P73" s="328"/>
    </row>
    <row r="74" spans="2:16" ht="27" customHeight="1" thickBot="1">
      <c r="B74" s="470" t="s">
        <v>655</v>
      </c>
      <c r="C74" s="451"/>
      <c r="D74" s="452"/>
      <c r="E74" s="255"/>
      <c r="G74" s="473" t="str">
        <f>IF(C12=0,"",IF(E74&gt;(1-E62),"Not Allowed - exceeds restriction on Residues that must be left on site", ""))</f>
        <v/>
      </c>
      <c r="H74" s="473"/>
      <c r="I74" s="24"/>
      <c r="J74" s="24"/>
      <c r="K74" s="24"/>
      <c r="L74" s="24"/>
      <c r="M74" s="24"/>
      <c r="N74" s="24"/>
      <c r="O74" s="328"/>
      <c r="P74" s="328"/>
    </row>
    <row r="75" spans="2:16" ht="27" customHeight="1" thickBot="1">
      <c r="B75" s="470" t="s">
        <v>3667</v>
      </c>
      <c r="C75" s="451"/>
      <c r="D75" s="452"/>
      <c r="E75" s="259"/>
      <c r="F75" s="471"/>
      <c r="G75" s="472"/>
      <c r="H75" s="337"/>
      <c r="I75" s="24"/>
      <c r="J75" s="24"/>
      <c r="K75" s="24"/>
      <c r="L75" s="24"/>
      <c r="M75" s="24"/>
      <c r="N75" s="24"/>
      <c r="O75" s="328"/>
      <c r="P75" s="328"/>
    </row>
    <row r="76" spans="2:16" ht="27" customHeight="1" thickBot="1">
      <c r="B76" s="470" t="s">
        <v>653</v>
      </c>
      <c r="C76" s="451"/>
      <c r="D76" s="452"/>
      <c r="E76" s="259"/>
      <c r="F76" s="19" t="s">
        <v>651</v>
      </c>
      <c r="G76" s="24"/>
      <c r="H76" s="24"/>
      <c r="I76" s="24"/>
      <c r="J76" s="24"/>
      <c r="K76" s="24"/>
      <c r="L76" s="24"/>
      <c r="M76" s="24"/>
      <c r="N76" s="24"/>
      <c r="O76" s="24"/>
      <c r="P76" s="24"/>
    </row>
    <row r="77" spans="2:16" ht="27" customHeight="1" thickBot="1">
      <c r="B77" s="474" t="s">
        <v>656</v>
      </c>
      <c r="C77" s="475"/>
      <c r="D77" s="475"/>
      <c r="E77" s="476"/>
      <c r="F77" s="19"/>
      <c r="G77" s="24"/>
      <c r="H77" s="24"/>
      <c r="I77" s="24"/>
      <c r="J77" s="24"/>
      <c r="K77" s="24"/>
      <c r="L77" s="24"/>
      <c r="M77" s="24"/>
      <c r="N77" s="24"/>
      <c r="O77" s="24"/>
      <c r="P77" s="24"/>
    </row>
    <row r="78" spans="2:16" ht="27" customHeight="1" thickBot="1">
      <c r="B78" s="399" t="s">
        <v>3668</v>
      </c>
      <c r="C78" s="400"/>
      <c r="D78" s="401"/>
      <c r="E78" s="257">
        <f>E57*0.3*E74</f>
        <v>0</v>
      </c>
      <c r="F78" s="19" t="s">
        <v>185</v>
      </c>
      <c r="G78" s="473" t="str">
        <f>IF(C12=0,"",IF(E78&gt;E64,"Not Allowed - T/B Removal exceeds restriction on Max Tons of T/B that can be removed", ""))</f>
        <v/>
      </c>
      <c r="H78" s="473"/>
      <c r="I78" s="24"/>
      <c r="J78" s="24"/>
      <c r="K78" s="24"/>
      <c r="L78" s="24"/>
      <c r="M78" s="24"/>
      <c r="N78" s="24"/>
      <c r="O78" s="24"/>
      <c r="P78" s="24"/>
    </row>
    <row r="79" spans="2:16" ht="27" customHeight="1" thickBot="1">
      <c r="B79" s="399" t="s">
        <v>3672</v>
      </c>
      <c r="C79" s="400"/>
      <c r="D79" s="401"/>
      <c r="E79" s="258">
        <f>E75*5575/2000</f>
        <v>0</v>
      </c>
      <c r="F79" s="19" t="s">
        <v>185</v>
      </c>
      <c r="G79" s="329"/>
      <c r="H79" s="329"/>
      <c r="I79" s="24"/>
      <c r="J79" s="24"/>
      <c r="K79" s="24"/>
      <c r="L79" s="24"/>
      <c r="M79" s="24"/>
      <c r="N79" s="24"/>
      <c r="O79" s="24"/>
      <c r="P79" s="24"/>
    </row>
    <row r="80" spans="2:16" ht="27" customHeight="1" thickBot="1">
      <c r="B80" s="426" t="s">
        <v>657</v>
      </c>
      <c r="C80" s="427"/>
      <c r="D80" s="428"/>
      <c r="E80" s="258">
        <f>E76*5575/2000</f>
        <v>0</v>
      </c>
      <c r="F80" s="19" t="s">
        <v>185</v>
      </c>
      <c r="G80" s="473" t="str">
        <f>IF(C12=0,"",IF(SUM(E78:E80)&gt;E63,"Not Allowed - Total Removal exceeds restriction on Max Tons of Biomass that can be removed", ""))</f>
        <v/>
      </c>
      <c r="H80" s="473"/>
      <c r="I80" s="24"/>
      <c r="J80" s="24"/>
      <c r="K80" s="24"/>
      <c r="L80" s="24"/>
      <c r="M80" s="24"/>
      <c r="N80" s="24"/>
      <c r="O80" s="24"/>
      <c r="P80" s="24"/>
    </row>
    <row r="81" spans="6:16">
      <c r="F81" s="256"/>
      <c r="G81" s="24"/>
      <c r="H81" s="24"/>
      <c r="I81" s="24"/>
      <c r="J81" s="24"/>
      <c r="K81" s="24"/>
      <c r="L81" s="24"/>
      <c r="M81" s="24"/>
      <c r="N81" s="24"/>
      <c r="O81" s="24"/>
      <c r="P81" s="24"/>
    </row>
    <row r="82" spans="6:16">
      <c r="F82" s="256"/>
      <c r="G82" s="24"/>
      <c r="H82" s="24"/>
      <c r="I82" s="24"/>
      <c r="J82" s="24"/>
      <c r="K82" s="24"/>
      <c r="L82" s="24"/>
      <c r="M82" s="24"/>
      <c r="N82" s="24"/>
      <c r="O82" s="24"/>
      <c r="P82" s="24"/>
    </row>
    <row r="83" spans="6:16">
      <c r="F83" s="256"/>
      <c r="G83" s="24"/>
      <c r="H83" s="24"/>
      <c r="I83" s="24"/>
      <c r="J83" s="24"/>
      <c r="K83" s="24"/>
      <c r="L83" s="24"/>
      <c r="M83" s="24"/>
      <c r="N83" s="24"/>
      <c r="O83" s="24"/>
      <c r="P83" s="24"/>
    </row>
    <row r="84" spans="6:16">
      <c r="F84" s="256"/>
      <c r="G84" s="24"/>
      <c r="H84" s="24"/>
      <c r="I84" s="24"/>
      <c r="J84" s="24"/>
      <c r="K84" s="24"/>
      <c r="L84" s="24"/>
      <c r="M84" s="24"/>
      <c r="N84" s="24"/>
      <c r="O84" s="24"/>
      <c r="P84" s="24"/>
    </row>
    <row r="85" spans="6:16">
      <c r="F85" s="256"/>
      <c r="G85" s="24"/>
      <c r="H85" s="24"/>
      <c r="I85" s="24"/>
      <c r="J85" s="24"/>
      <c r="K85" s="24"/>
      <c r="L85" s="24"/>
      <c r="M85" s="24"/>
      <c r="N85" s="24"/>
      <c r="O85" s="24"/>
      <c r="P85" s="24"/>
    </row>
    <row r="86" spans="6:16">
      <c r="F86" s="256"/>
      <c r="G86" s="24"/>
      <c r="H86" s="24"/>
      <c r="I86" s="24"/>
      <c r="J86" s="24"/>
      <c r="K86" s="24"/>
      <c r="L86" s="24"/>
      <c r="M86" s="24"/>
      <c r="N86" s="24"/>
      <c r="O86" s="24"/>
      <c r="P86" s="24"/>
    </row>
    <row r="87" spans="6:16">
      <c r="F87" s="256"/>
      <c r="G87" s="24"/>
      <c r="H87" s="24"/>
      <c r="I87" s="24"/>
      <c r="J87" s="24"/>
      <c r="K87" s="24"/>
      <c r="L87" s="24"/>
      <c r="M87" s="24"/>
      <c r="N87" s="24"/>
      <c r="O87" s="24"/>
      <c r="P87" s="24"/>
    </row>
    <row r="88" spans="6:16">
      <c r="F88" s="256"/>
      <c r="G88" s="24"/>
      <c r="H88" s="24"/>
      <c r="I88" s="24"/>
      <c r="J88" s="24"/>
      <c r="K88" s="24"/>
      <c r="L88" s="24"/>
      <c r="M88" s="24"/>
      <c r="N88" s="24"/>
      <c r="O88" s="24"/>
      <c r="P88" s="24"/>
    </row>
    <row r="89" spans="6:16">
      <c r="H89" s="73"/>
      <c r="I89" s="24"/>
      <c r="J89" s="24"/>
      <c r="K89" s="24"/>
      <c r="L89" s="24"/>
      <c r="M89" s="24"/>
      <c r="N89" s="24"/>
      <c r="O89" s="24"/>
      <c r="P89" s="24"/>
    </row>
    <row r="90" spans="6:16">
      <c r="H90" s="4"/>
      <c r="I90" s="24"/>
      <c r="J90" s="24"/>
      <c r="K90" s="24"/>
      <c r="L90" s="24"/>
      <c r="M90" s="24"/>
      <c r="N90" s="24"/>
      <c r="O90" s="24"/>
      <c r="P90" s="24"/>
    </row>
  </sheetData>
  <sheetProtection password="C24F" sheet="1" objects="1" scenarios="1"/>
  <protectedRanges>
    <protectedRange sqref="E74:E76" name="Range4"/>
    <protectedRange sqref="D20:D46" name="Range2"/>
    <protectedRange sqref="C10:C12" name="Range1"/>
    <protectedRange sqref="D50:D52" name="Range3"/>
  </protectedRanges>
  <mergeCells count="46">
    <mergeCell ref="F12:G12"/>
    <mergeCell ref="B2:E2"/>
    <mergeCell ref="B3:E3"/>
    <mergeCell ref="B5:D5"/>
    <mergeCell ref="E5:G5"/>
    <mergeCell ref="F6:G6"/>
    <mergeCell ref="B7:C7"/>
    <mergeCell ref="F7:G7"/>
    <mergeCell ref="F8:G8"/>
    <mergeCell ref="B9:C9"/>
    <mergeCell ref="F9:G9"/>
    <mergeCell ref="F10:G10"/>
    <mergeCell ref="F11:G11"/>
    <mergeCell ref="B63:D63"/>
    <mergeCell ref="F13:G13"/>
    <mergeCell ref="B15:E15"/>
    <mergeCell ref="B16:B19"/>
    <mergeCell ref="E16:E19"/>
    <mergeCell ref="B48:B49"/>
    <mergeCell ref="C48:C49"/>
    <mergeCell ref="D48:D49"/>
    <mergeCell ref="E48:E49"/>
    <mergeCell ref="B56:D56"/>
    <mergeCell ref="B57:D57"/>
    <mergeCell ref="B60:D60"/>
    <mergeCell ref="B61:D61"/>
    <mergeCell ref="B62:D62"/>
    <mergeCell ref="B64:D64"/>
    <mergeCell ref="B67:E67"/>
    <mergeCell ref="B68:E68"/>
    <mergeCell ref="B69:E69"/>
    <mergeCell ref="B70:E70"/>
    <mergeCell ref="B80:D80"/>
    <mergeCell ref="G80:H80"/>
    <mergeCell ref="H71:N72"/>
    <mergeCell ref="B74:D74"/>
    <mergeCell ref="G74:H74"/>
    <mergeCell ref="B75:D75"/>
    <mergeCell ref="B76:D76"/>
    <mergeCell ref="B77:E77"/>
    <mergeCell ref="B71:E71"/>
    <mergeCell ref="G65:H65"/>
    <mergeCell ref="F75:G75"/>
    <mergeCell ref="B78:D78"/>
    <mergeCell ref="G78:H78"/>
    <mergeCell ref="B79:D79"/>
  </mergeCells>
  <conditionalFormatting sqref="E60:E62 E74:E76">
    <cfRule type="expression" dxfId="5" priority="2">
      <formula>ISERROR(E60)</formula>
    </cfRule>
    <cfRule type="expression" dxfId="4" priority="3">
      <formula>ISERROR</formula>
    </cfRule>
  </conditionalFormatting>
  <conditionalFormatting sqref="E63:E64">
    <cfRule type="expression" dxfId="3" priority="1">
      <formula>ISERROR(E63)</formula>
    </cfRule>
  </conditionalFormatting>
  <pageMargins left="0.25" right="0.25" top="0.75" bottom="0.75" header="0.3" footer="0.3"/>
  <pageSetup orientation="portrait" verticalDpi="0" r:id="rId1"/>
  <legacyDrawing r:id="rId2"/>
</worksheet>
</file>

<file path=xl/worksheets/sheet15.xml><?xml version="1.0" encoding="utf-8"?>
<worksheet xmlns="http://schemas.openxmlformats.org/spreadsheetml/2006/main" xmlns:r="http://schemas.openxmlformats.org/officeDocument/2006/relationships">
  <sheetPr>
    <tabColor rgb="FFFFC000"/>
  </sheetPr>
  <dimension ref="B1:P90"/>
  <sheetViews>
    <sheetView showGridLines="0" workbookViewId="0"/>
  </sheetViews>
  <sheetFormatPr defaultColWidth="9.109375" defaultRowHeight="14.4"/>
  <cols>
    <col min="1" max="1" width="2" style="77" customWidth="1"/>
    <col min="2" max="5" width="21.6640625" style="77" customWidth="1"/>
    <col min="6" max="6" width="5.6640625" style="77" customWidth="1"/>
    <col min="7" max="7" width="16.6640625" style="74" customWidth="1"/>
    <col min="8" max="9" width="18.88671875" style="77" bestFit="1" customWidth="1"/>
    <col min="10" max="16384" width="9.109375" style="77"/>
  </cols>
  <sheetData>
    <row r="1" spans="2:9" ht="15" thickBot="1"/>
    <row r="2" spans="2:9">
      <c r="B2" s="386" t="s">
        <v>31</v>
      </c>
      <c r="C2" s="387"/>
      <c r="D2" s="387"/>
      <c r="E2" s="388"/>
      <c r="F2" s="3"/>
      <c r="G2" s="6"/>
    </row>
    <row r="3" spans="2:9" ht="15" thickBot="1">
      <c r="B3" s="389" t="s">
        <v>61</v>
      </c>
      <c r="C3" s="390"/>
      <c r="D3" s="390"/>
      <c r="E3" s="391"/>
      <c r="F3" s="3"/>
      <c r="G3" s="6"/>
    </row>
    <row r="4" spans="2:9" ht="15" thickBot="1">
      <c r="C4" s="3"/>
      <c r="D4" s="3"/>
      <c r="E4" s="3"/>
      <c r="F4" s="3"/>
      <c r="G4" s="6"/>
    </row>
    <row r="5" spans="2:9" ht="18.600000000000001" thickBot="1">
      <c r="B5" s="406" t="s">
        <v>3731</v>
      </c>
      <c r="C5" s="406"/>
      <c r="D5" s="406"/>
      <c r="E5" s="420" t="s">
        <v>59</v>
      </c>
      <c r="F5" s="458"/>
      <c r="G5" s="421"/>
    </row>
    <row r="6" spans="2:9" ht="15" thickBot="1">
      <c r="E6" s="102" t="s">
        <v>27</v>
      </c>
      <c r="F6" s="459" t="str">
        <f>CONCATENATE('Harvest Information'!$C$9,", ",'Harvest Information'!$D$9)</f>
        <v>Last, First</v>
      </c>
      <c r="G6" s="460"/>
    </row>
    <row r="7" spans="2:9" ht="15" thickBot="1">
      <c r="B7" s="393" t="s">
        <v>130</v>
      </c>
      <c r="C7" s="394"/>
      <c r="E7" s="104" t="s">
        <v>49</v>
      </c>
      <c r="F7" s="461">
        <f>'Harvest Information'!$C$10</f>
        <v>0</v>
      </c>
      <c r="G7" s="462"/>
    </row>
    <row r="8" spans="2:9" ht="15" thickBot="1">
      <c r="E8" s="104" t="s">
        <v>39</v>
      </c>
      <c r="F8" s="461">
        <f>'Harvest Information'!$C$11</f>
        <v>0</v>
      </c>
      <c r="G8" s="462"/>
    </row>
    <row r="9" spans="2:9" ht="15" thickBot="1">
      <c r="B9" s="456" t="s">
        <v>638</v>
      </c>
      <c r="C9" s="457"/>
      <c r="E9" s="104" t="s">
        <v>40</v>
      </c>
      <c r="F9" s="461">
        <f>IF('Harvest Information'!$C$12="",'Harvest Information'!$D$12,'Harvest Information'!$C$12)</f>
        <v>0</v>
      </c>
      <c r="G9" s="462"/>
    </row>
    <row r="10" spans="2:9">
      <c r="B10" s="109" t="s">
        <v>188</v>
      </c>
      <c r="C10" s="240"/>
      <c r="E10" s="104" t="s">
        <v>55</v>
      </c>
      <c r="F10" s="461" t="str">
        <f>CONCATENATE('Harvest Information'!$C$13,", ",'Harvest Information'!$D$13)</f>
        <v>Last, First</v>
      </c>
      <c r="G10" s="462"/>
    </row>
    <row r="11" spans="2:9">
      <c r="B11" s="110" t="s">
        <v>190</v>
      </c>
      <c r="C11" s="241"/>
      <c r="E11" s="104" t="s">
        <v>72</v>
      </c>
      <c r="F11" s="461" t="str">
        <f>CONCATENATE('Harvest Information'!$C$14,", ",'Harvest Information'!$D$14)</f>
        <v xml:space="preserve">Number, </v>
      </c>
      <c r="G11" s="462"/>
    </row>
    <row r="12" spans="2:9" ht="15" thickBot="1">
      <c r="B12" s="115" t="s">
        <v>81</v>
      </c>
      <c r="C12" s="116"/>
      <c r="E12" s="104" t="s">
        <v>57</v>
      </c>
      <c r="F12" s="463">
        <f>'Harvest Information'!$C$18</f>
        <v>0</v>
      </c>
      <c r="G12" s="464"/>
    </row>
    <row r="13" spans="2:9" ht="15" thickBot="1">
      <c r="E13" s="107" t="s">
        <v>58</v>
      </c>
      <c r="F13" s="465">
        <f>'Harvest Information'!$C$19</f>
        <v>0</v>
      </c>
      <c r="G13" s="466"/>
    </row>
    <row r="14" spans="2:9" ht="15" customHeight="1" thickBot="1"/>
    <row r="15" spans="2:9" ht="21" customHeight="1" thickBot="1">
      <c r="B15" s="413" t="s">
        <v>78</v>
      </c>
      <c r="C15" s="414"/>
      <c r="D15" s="414"/>
      <c r="E15" s="415"/>
      <c r="G15" s="477" t="s">
        <v>3732</v>
      </c>
      <c r="H15" s="478"/>
      <c r="I15" s="479"/>
    </row>
    <row r="16" spans="2:9" ht="15" customHeight="1">
      <c r="B16" s="407" t="s">
        <v>0</v>
      </c>
      <c r="C16" s="326" t="s">
        <v>87</v>
      </c>
      <c r="D16" s="93" t="s">
        <v>88</v>
      </c>
      <c r="E16" s="410" t="s">
        <v>29</v>
      </c>
      <c r="G16" s="480" t="s">
        <v>3733</v>
      </c>
      <c r="H16" s="481"/>
      <c r="I16" s="482"/>
    </row>
    <row r="17" spans="2:9" ht="27.6">
      <c r="B17" s="408"/>
      <c r="C17" s="88" t="s">
        <v>86</v>
      </c>
      <c r="D17" s="89" t="s">
        <v>28</v>
      </c>
      <c r="E17" s="411"/>
      <c r="G17" s="483"/>
      <c r="H17" s="484"/>
      <c r="I17" s="485"/>
    </row>
    <row r="18" spans="2:9">
      <c r="B18" s="408"/>
      <c r="C18" s="90" t="s">
        <v>1</v>
      </c>
      <c r="D18" s="89" t="s">
        <v>35</v>
      </c>
      <c r="E18" s="411"/>
      <c r="G18" s="483"/>
      <c r="H18" s="484"/>
      <c r="I18" s="485"/>
    </row>
    <row r="19" spans="2:9" ht="15" thickBot="1">
      <c r="B19" s="409"/>
      <c r="C19" s="327"/>
      <c r="D19" s="92" t="s">
        <v>36</v>
      </c>
      <c r="E19" s="412"/>
      <c r="G19" s="486"/>
      <c r="H19" s="487"/>
      <c r="I19" s="488"/>
    </row>
    <row r="20" spans="2:9">
      <c r="B20" s="79" t="s">
        <v>2</v>
      </c>
      <c r="C20" s="2">
        <v>8600</v>
      </c>
      <c r="D20" s="80"/>
      <c r="E20" s="81">
        <f>C20*D20</f>
        <v>0</v>
      </c>
      <c r="G20" s="77"/>
    </row>
    <row r="21" spans="2:9">
      <c r="B21" s="52" t="s">
        <v>3</v>
      </c>
      <c r="C21" s="76">
        <v>7800</v>
      </c>
      <c r="D21" s="9"/>
      <c r="E21" s="53">
        <f t="shared" ref="E21:E45" si="0">C21*D21</f>
        <v>0</v>
      </c>
      <c r="G21" s="77"/>
    </row>
    <row r="22" spans="2:9">
      <c r="B22" s="52" t="s">
        <v>4</v>
      </c>
      <c r="C22" s="76">
        <v>7600</v>
      </c>
      <c r="D22" s="9"/>
      <c r="E22" s="53">
        <f t="shared" si="0"/>
        <v>0</v>
      </c>
      <c r="G22" s="77"/>
    </row>
    <row r="23" spans="2:9">
      <c r="B23" s="52" t="s">
        <v>5</v>
      </c>
      <c r="C23" s="76">
        <v>9800</v>
      </c>
      <c r="D23" s="9"/>
      <c r="E23" s="53">
        <f t="shared" si="0"/>
        <v>0</v>
      </c>
      <c r="G23" s="77"/>
    </row>
    <row r="24" spans="2:9">
      <c r="B24" s="52" t="s">
        <v>6</v>
      </c>
      <c r="C24" s="76">
        <v>10200</v>
      </c>
      <c r="D24" s="9"/>
      <c r="E24" s="53">
        <f t="shared" si="0"/>
        <v>0</v>
      </c>
      <c r="G24" s="77"/>
    </row>
    <row r="25" spans="2:9">
      <c r="B25" s="52" t="s">
        <v>7</v>
      </c>
      <c r="C25" s="76">
        <v>9000</v>
      </c>
      <c r="D25" s="9"/>
      <c r="E25" s="53">
        <f t="shared" si="0"/>
        <v>0</v>
      </c>
      <c r="G25" s="77"/>
    </row>
    <row r="26" spans="2:9">
      <c r="B26" s="52" t="s">
        <v>8</v>
      </c>
      <c r="C26" s="76">
        <v>6600</v>
      </c>
      <c r="D26" s="9"/>
      <c r="E26" s="53">
        <f t="shared" si="0"/>
        <v>0</v>
      </c>
      <c r="G26" s="77"/>
    </row>
    <row r="27" spans="2:9">
      <c r="B27" s="52" t="s">
        <v>9</v>
      </c>
      <c r="C27" s="76">
        <v>5000</v>
      </c>
      <c r="D27" s="9"/>
      <c r="E27" s="53">
        <f t="shared" si="0"/>
        <v>0</v>
      </c>
      <c r="G27" s="77"/>
    </row>
    <row r="28" spans="2:9">
      <c r="B28" s="52" t="s">
        <v>10</v>
      </c>
      <c r="C28" s="76">
        <v>8000</v>
      </c>
      <c r="D28" s="9"/>
      <c r="E28" s="53">
        <f t="shared" si="0"/>
        <v>0</v>
      </c>
      <c r="G28" s="77"/>
    </row>
    <row r="29" spans="2:9">
      <c r="B29" s="52" t="s">
        <v>11</v>
      </c>
      <c r="C29" s="76">
        <v>8800</v>
      </c>
      <c r="D29" s="9"/>
      <c r="E29" s="53">
        <f t="shared" si="0"/>
        <v>0</v>
      </c>
      <c r="G29" s="77"/>
    </row>
    <row r="30" spans="2:9">
      <c r="B30" s="52" t="s">
        <v>12</v>
      </c>
      <c r="C30" s="76">
        <v>10000</v>
      </c>
      <c r="D30" s="9"/>
      <c r="E30" s="53">
        <f t="shared" si="0"/>
        <v>0</v>
      </c>
    </row>
    <row r="31" spans="2:9">
      <c r="B31" s="52" t="s">
        <v>13</v>
      </c>
      <c r="C31" s="76">
        <v>9000</v>
      </c>
      <c r="D31" s="9"/>
      <c r="E31" s="53">
        <f t="shared" si="0"/>
        <v>0</v>
      </c>
    </row>
    <row r="32" spans="2:9">
      <c r="B32" s="52" t="s">
        <v>14</v>
      </c>
      <c r="C32" s="76">
        <v>11400</v>
      </c>
      <c r="D32" s="9"/>
      <c r="E32" s="53">
        <f t="shared" si="0"/>
        <v>0</v>
      </c>
    </row>
    <row r="33" spans="2:8">
      <c r="B33" s="52" t="s">
        <v>15</v>
      </c>
      <c r="C33" s="76">
        <v>10400</v>
      </c>
      <c r="D33" s="9"/>
      <c r="E33" s="53">
        <f t="shared" si="0"/>
        <v>0</v>
      </c>
      <c r="H33" s="4"/>
    </row>
    <row r="34" spans="2:8">
      <c r="B34" s="52" t="s">
        <v>16</v>
      </c>
      <c r="C34" s="76">
        <v>10600</v>
      </c>
      <c r="D34" s="9"/>
      <c r="E34" s="53">
        <f t="shared" si="0"/>
        <v>0</v>
      </c>
      <c r="H34" s="4"/>
    </row>
    <row r="35" spans="2:8">
      <c r="B35" s="52" t="s">
        <v>17</v>
      </c>
      <c r="C35" s="76">
        <v>8600</v>
      </c>
      <c r="D35" s="9"/>
      <c r="E35" s="53">
        <f t="shared" si="0"/>
        <v>0</v>
      </c>
    </row>
    <row r="36" spans="2:8">
      <c r="B36" s="52" t="s">
        <v>18</v>
      </c>
      <c r="C36" s="76">
        <v>11400</v>
      </c>
      <c r="D36" s="9"/>
      <c r="E36" s="53">
        <f t="shared" si="0"/>
        <v>0</v>
      </c>
    </row>
    <row r="37" spans="2:8">
      <c r="B37" s="52" t="s">
        <v>19</v>
      </c>
      <c r="C37" s="76">
        <v>11200</v>
      </c>
      <c r="D37" s="9"/>
      <c r="E37" s="53">
        <f t="shared" si="0"/>
        <v>0</v>
      </c>
    </row>
    <row r="38" spans="2:8">
      <c r="B38" s="52" t="s">
        <v>20</v>
      </c>
      <c r="C38" s="76">
        <v>7600</v>
      </c>
      <c r="D38" s="9"/>
      <c r="E38" s="53">
        <f t="shared" si="0"/>
        <v>0</v>
      </c>
    </row>
    <row r="39" spans="2:8">
      <c r="B39" s="52" t="s">
        <v>21</v>
      </c>
      <c r="C39" s="76">
        <v>6400</v>
      </c>
      <c r="D39" s="9"/>
      <c r="E39" s="53">
        <f t="shared" si="0"/>
        <v>0</v>
      </c>
    </row>
    <row r="40" spans="2:8">
      <c r="B40" s="52" t="s">
        <v>22</v>
      </c>
      <c r="C40" s="76">
        <v>6800</v>
      </c>
      <c r="D40" s="9"/>
      <c r="E40" s="53">
        <f t="shared" si="0"/>
        <v>0</v>
      </c>
    </row>
    <row r="41" spans="2:8">
      <c r="B41" s="52" t="s">
        <v>26</v>
      </c>
      <c r="C41" s="76">
        <v>6000</v>
      </c>
      <c r="D41" s="9"/>
      <c r="E41" s="53">
        <f t="shared" si="0"/>
        <v>0</v>
      </c>
    </row>
    <row r="42" spans="2:8">
      <c r="B42" s="52" t="s">
        <v>23</v>
      </c>
      <c r="C42" s="76">
        <v>9400</v>
      </c>
      <c r="D42" s="9"/>
      <c r="E42" s="53">
        <f t="shared" si="0"/>
        <v>0</v>
      </c>
    </row>
    <row r="43" spans="2:8">
      <c r="B43" s="52" t="s">
        <v>24</v>
      </c>
      <c r="C43" s="76">
        <v>8400</v>
      </c>
      <c r="D43" s="9"/>
      <c r="E43" s="53">
        <f t="shared" si="0"/>
        <v>0</v>
      </c>
    </row>
    <row r="44" spans="2:8">
      <c r="B44" s="52" t="s">
        <v>25</v>
      </c>
      <c r="C44" s="76">
        <v>10400</v>
      </c>
      <c r="D44" s="9"/>
      <c r="E44" s="53">
        <f t="shared" si="0"/>
        <v>0</v>
      </c>
    </row>
    <row r="45" spans="2:8" ht="15" thickBot="1">
      <c r="B45" s="322" t="s">
        <v>3677</v>
      </c>
      <c r="C45" s="323"/>
      <c r="D45" s="324"/>
      <c r="E45" s="325">
        <f t="shared" si="0"/>
        <v>0</v>
      </c>
    </row>
    <row r="46" spans="2:8" ht="15" thickBot="1">
      <c r="B46" s="15"/>
      <c r="C46" s="83" t="s">
        <v>37</v>
      </c>
      <c r="D46" s="82">
        <f>SUM(D20:D44)</f>
        <v>0</v>
      </c>
      <c r="E46" s="49">
        <f>SUM(E20:E45)</f>
        <v>0</v>
      </c>
    </row>
    <row r="47" spans="2:8" ht="15" thickBot="1">
      <c r="B47" s="12"/>
      <c r="C47" s="75"/>
      <c r="D47" s="13"/>
      <c r="E47" s="11"/>
    </row>
    <row r="48" spans="2:8">
      <c r="B48" s="422"/>
      <c r="C48" s="424" t="s">
        <v>93</v>
      </c>
      <c r="D48" s="402" t="s">
        <v>94</v>
      </c>
      <c r="E48" s="404" t="s">
        <v>29</v>
      </c>
    </row>
    <row r="49" spans="2:12" ht="15" thickBot="1">
      <c r="B49" s="423"/>
      <c r="C49" s="425"/>
      <c r="D49" s="403"/>
      <c r="E49" s="405"/>
    </row>
    <row r="50" spans="2:12">
      <c r="B50" s="79" t="s">
        <v>32</v>
      </c>
      <c r="C50" s="2">
        <v>5800</v>
      </c>
      <c r="D50" s="14"/>
      <c r="E50" s="81">
        <f>C50*D50</f>
        <v>0</v>
      </c>
    </row>
    <row r="51" spans="2:12">
      <c r="B51" s="52" t="s">
        <v>33</v>
      </c>
      <c r="C51" s="76">
        <v>5800</v>
      </c>
      <c r="D51" s="8"/>
      <c r="E51" s="53">
        <f>C51*D51</f>
        <v>0</v>
      </c>
    </row>
    <row r="52" spans="2:12" ht="15" thickBot="1">
      <c r="B52" s="54" t="s">
        <v>34</v>
      </c>
      <c r="C52" s="20">
        <v>5350</v>
      </c>
      <c r="D52" s="57"/>
      <c r="E52" s="56">
        <f>C52*D52</f>
        <v>0</v>
      </c>
    </row>
    <row r="53" spans="2:12" ht="15" thickBot="1">
      <c r="B53" s="15"/>
      <c r="C53" s="83" t="s">
        <v>38</v>
      </c>
      <c r="D53" s="48">
        <f>SUM(D50:D52)</f>
        <v>0</v>
      </c>
      <c r="E53" s="49">
        <f>SUM(E50:E52)</f>
        <v>0</v>
      </c>
      <c r="F53" s="4"/>
      <c r="G53" s="7"/>
      <c r="H53" s="5"/>
      <c r="I53" s="5"/>
      <c r="J53" s="5"/>
      <c r="K53" s="5"/>
      <c r="L53" s="5"/>
    </row>
    <row r="54" spans="2:12" ht="15" thickBot="1">
      <c r="B54" s="12"/>
      <c r="C54" s="75"/>
      <c r="D54" s="11"/>
      <c r="E54" s="35"/>
      <c r="F54" s="4"/>
      <c r="G54" s="7"/>
      <c r="H54" s="5"/>
      <c r="I54" s="5"/>
      <c r="J54" s="5"/>
      <c r="K54" s="5"/>
      <c r="L54" s="5"/>
    </row>
    <row r="55" spans="2:12" ht="16.2" thickBot="1">
      <c r="B55" s="127" t="s">
        <v>73</v>
      </c>
      <c r="C55" s="118"/>
      <c r="D55" s="119"/>
      <c r="E55" s="120"/>
      <c r="F55" s="4"/>
      <c r="G55" s="7"/>
      <c r="H55" s="5"/>
      <c r="I55" s="5"/>
      <c r="J55" s="5"/>
      <c r="K55" s="5"/>
      <c r="L55" s="5"/>
    </row>
    <row r="56" spans="2:12" ht="20.25" customHeight="1" thickBot="1">
      <c r="B56" s="431" t="s">
        <v>89</v>
      </c>
      <c r="C56" s="432"/>
      <c r="D56" s="433"/>
      <c r="E56" s="50">
        <f>E46+E53</f>
        <v>0</v>
      </c>
      <c r="G56" s="7"/>
      <c r="H56" s="5"/>
    </row>
    <row r="57" spans="2:12" ht="20.25" customHeight="1" thickBot="1">
      <c r="B57" s="434" t="s">
        <v>90</v>
      </c>
      <c r="C57" s="435"/>
      <c r="D57" s="436"/>
      <c r="E57" s="51">
        <f>E56/2000</f>
        <v>0</v>
      </c>
      <c r="G57" s="7"/>
      <c r="H57" s="5"/>
    </row>
    <row r="58" spans="2:12" ht="20.25" customHeight="1" thickBot="1">
      <c r="G58" s="7"/>
      <c r="H58" s="5"/>
    </row>
    <row r="59" spans="2:12" ht="20.25" customHeight="1" thickBot="1">
      <c r="B59" s="128" t="s">
        <v>74</v>
      </c>
      <c r="C59" s="121"/>
      <c r="D59" s="121"/>
      <c r="E59" s="122"/>
    </row>
    <row r="60" spans="2:12" ht="20.25" customHeight="1" thickBot="1">
      <c r="B60" s="437" t="s">
        <v>3736</v>
      </c>
      <c r="C60" s="438"/>
      <c r="D60" s="439"/>
      <c r="E60" s="178" t="str">
        <f>IF(C12=0,"",IF(ISERROR(G60),"Good Soil","Poor Soil"))</f>
        <v/>
      </c>
      <c r="G60" s="268" t="e">
        <f>MATCH(CONCATENATE(C10,C11),SoilRestrictionsConcatenates,0)</f>
        <v>#N/A</v>
      </c>
    </row>
    <row r="61" spans="2:12" ht="20.25" customHeight="1" thickBot="1">
      <c r="B61" s="437" t="s">
        <v>92</v>
      </c>
      <c r="C61" s="438"/>
      <c r="D61" s="439"/>
      <c r="E61" s="178" t="str">
        <f>IF(C12=0,"",IF($E$60="Good Soil", 'Biomass Restrictions'!$C$13,'Biomass Restrictions'!$D$13))</f>
        <v/>
      </c>
    </row>
    <row r="62" spans="2:12" ht="20.25" customHeight="1" thickBot="1">
      <c r="B62" s="447" t="s">
        <v>3669</v>
      </c>
      <c r="C62" s="448"/>
      <c r="D62" s="449"/>
      <c r="E62" s="178" t="str">
        <f>IF(C12=0,"",IF($E$60="Good Soil",'Biomass Restrictions'!$C$12,'Biomass Restrictions'!$D$12))</f>
        <v/>
      </c>
    </row>
    <row r="63" spans="2:12" ht="20.25" customHeight="1" thickBot="1">
      <c r="B63" s="437" t="s">
        <v>658</v>
      </c>
      <c r="C63" s="438"/>
      <c r="D63" s="439"/>
      <c r="E63" s="51" t="e">
        <f>E57*E61</f>
        <v>#VALUE!</v>
      </c>
      <c r="F63" s="140" t="s">
        <v>3737</v>
      </c>
      <c r="G63" s="334" t="str">
        <f>IFERROR("",E63*2000/5575)</f>
        <v/>
      </c>
      <c r="H63" s="77" t="s">
        <v>651</v>
      </c>
    </row>
    <row r="64" spans="2:12" ht="20.25" customHeight="1" thickBot="1">
      <c r="B64" s="437" t="s">
        <v>3670</v>
      </c>
      <c r="C64" s="438"/>
      <c r="D64" s="439"/>
      <c r="E64" s="50" t="e">
        <f>(1-E62)*0.3*E57</f>
        <v>#VALUE!</v>
      </c>
      <c r="F64" s="140" t="s">
        <v>3737</v>
      </c>
      <c r="G64" s="335" t="str">
        <f>IFERROR("",E64*2000/5575)</f>
        <v/>
      </c>
      <c r="H64" s="77" t="s">
        <v>651</v>
      </c>
    </row>
    <row r="65" spans="2:16" ht="15.75" customHeight="1" thickBot="1">
      <c r="G65" s="467" t="s">
        <v>3738</v>
      </c>
      <c r="H65" s="467"/>
    </row>
    <row r="66" spans="2:16" ht="20.25" customHeight="1">
      <c r="B66" s="217" t="s">
        <v>3729</v>
      </c>
      <c r="C66" s="125"/>
      <c r="D66" s="125"/>
      <c r="E66" s="126"/>
      <c r="G66" s="336"/>
      <c r="H66" s="336"/>
    </row>
    <row r="67" spans="2:16" ht="15" customHeight="1">
      <c r="B67" s="440" t="s">
        <v>85</v>
      </c>
      <c r="C67" s="441"/>
      <c r="D67" s="441"/>
      <c r="E67" s="442"/>
    </row>
    <row r="68" spans="2:16" ht="15" customHeight="1">
      <c r="B68" s="440" t="s">
        <v>84</v>
      </c>
      <c r="C68" s="441"/>
      <c r="D68" s="441"/>
      <c r="E68" s="442"/>
    </row>
    <row r="69" spans="2:16" ht="15" customHeight="1">
      <c r="B69" s="440" t="s">
        <v>83</v>
      </c>
      <c r="C69" s="441"/>
      <c r="D69" s="441"/>
      <c r="E69" s="442"/>
    </row>
    <row r="70" spans="2:16" ht="15" customHeight="1">
      <c r="B70" s="443" t="s">
        <v>76</v>
      </c>
      <c r="C70" s="441"/>
      <c r="D70" s="441"/>
      <c r="E70" s="442"/>
      <c r="G70" s="77"/>
    </row>
    <row r="71" spans="2:16" ht="30" customHeight="1" thickBot="1">
      <c r="B71" s="444" t="s">
        <v>82</v>
      </c>
      <c r="C71" s="445"/>
      <c r="D71" s="445"/>
      <c r="E71" s="446"/>
      <c r="F71" s="24"/>
      <c r="G71" s="4"/>
      <c r="H71" s="430"/>
      <c r="I71" s="430"/>
      <c r="J71" s="430"/>
      <c r="K71" s="430"/>
      <c r="L71" s="430"/>
      <c r="M71" s="430"/>
      <c r="N71" s="430"/>
    </row>
    <row r="72" spans="2:16" ht="16.2" thickBot="1">
      <c r="B72" s="18"/>
      <c r="F72" s="4"/>
      <c r="G72" s="19"/>
      <c r="H72" s="430"/>
      <c r="I72" s="430"/>
      <c r="J72" s="430"/>
      <c r="K72" s="430"/>
      <c r="L72" s="430"/>
      <c r="M72" s="430"/>
      <c r="N72" s="430"/>
    </row>
    <row r="73" spans="2:16" ht="27" customHeight="1" thickBot="1">
      <c r="B73" s="252" t="s">
        <v>659</v>
      </c>
      <c r="C73" s="253"/>
      <c r="D73" s="253"/>
      <c r="E73" s="254"/>
      <c r="F73" s="24"/>
      <c r="G73" s="4"/>
      <c r="H73" s="22"/>
      <c r="I73" s="22"/>
      <c r="J73" s="22"/>
      <c r="K73" s="22"/>
      <c r="L73" s="22"/>
      <c r="M73" s="22"/>
      <c r="N73" s="22"/>
      <c r="O73" s="328"/>
      <c r="P73" s="328"/>
    </row>
    <row r="74" spans="2:16" ht="27" customHeight="1" thickBot="1">
      <c r="B74" s="470" t="s">
        <v>655</v>
      </c>
      <c r="C74" s="451"/>
      <c r="D74" s="452"/>
      <c r="E74" s="255"/>
      <c r="G74" s="473" t="str">
        <f>IF(C12=0,"",IF(E74&gt;(1-E62),"Not Allowed - exceeds restriction on Residues that must be left on site", ""))</f>
        <v/>
      </c>
      <c r="H74" s="473"/>
      <c r="I74" s="24"/>
      <c r="J74" s="24"/>
      <c r="K74" s="24"/>
      <c r="L74" s="24"/>
      <c r="M74" s="24"/>
      <c r="N74" s="24"/>
      <c r="O74" s="328"/>
      <c r="P74" s="328"/>
    </row>
    <row r="75" spans="2:16" ht="27" customHeight="1" thickBot="1">
      <c r="B75" s="470" t="s">
        <v>3667</v>
      </c>
      <c r="C75" s="451"/>
      <c r="D75" s="452"/>
      <c r="E75" s="259"/>
      <c r="F75" s="19" t="s">
        <v>651</v>
      </c>
      <c r="G75" s="329"/>
      <c r="H75" s="329"/>
      <c r="I75" s="24"/>
      <c r="J75" s="24"/>
      <c r="K75" s="24"/>
      <c r="L75" s="24"/>
      <c r="M75" s="24"/>
      <c r="N75" s="24"/>
      <c r="O75" s="328"/>
      <c r="P75" s="328"/>
    </row>
    <row r="76" spans="2:16" ht="27" customHeight="1" thickBot="1">
      <c r="B76" s="470" t="s">
        <v>653</v>
      </c>
      <c r="C76" s="451"/>
      <c r="D76" s="452"/>
      <c r="E76" s="259"/>
      <c r="F76" s="19" t="s">
        <v>651</v>
      </c>
      <c r="G76" s="24"/>
      <c r="H76" s="24"/>
      <c r="I76" s="24"/>
      <c r="J76" s="24"/>
      <c r="K76" s="24"/>
      <c r="L76" s="24"/>
      <c r="M76" s="24"/>
      <c r="N76" s="24"/>
      <c r="O76" s="24"/>
      <c r="P76" s="24"/>
    </row>
    <row r="77" spans="2:16" ht="27" customHeight="1" thickBot="1">
      <c r="B77" s="474" t="s">
        <v>656</v>
      </c>
      <c r="C77" s="475"/>
      <c r="D77" s="475"/>
      <c r="E77" s="476"/>
      <c r="F77" s="19"/>
      <c r="G77" s="24"/>
      <c r="H77" s="24"/>
      <c r="I77" s="24"/>
      <c r="J77" s="24"/>
      <c r="K77" s="24"/>
      <c r="L77" s="24"/>
      <c r="M77" s="24"/>
      <c r="N77" s="24"/>
      <c r="O77" s="24"/>
      <c r="P77" s="24"/>
    </row>
    <row r="78" spans="2:16" ht="27" customHeight="1" thickBot="1">
      <c r="B78" s="399" t="s">
        <v>3668</v>
      </c>
      <c r="C78" s="400"/>
      <c r="D78" s="401"/>
      <c r="E78" s="257">
        <f>E57*0.3*E74</f>
        <v>0</v>
      </c>
      <c r="F78" s="19" t="s">
        <v>185</v>
      </c>
      <c r="G78" s="473" t="str">
        <f>IF(C12=0,"",IF(E78&gt;E64,"Not Allowed - T/B Removal exceeds restriction on Max Tons of T/B that can be removed", ""))</f>
        <v/>
      </c>
      <c r="H78" s="473"/>
      <c r="I78" s="24"/>
      <c r="J78" s="24"/>
      <c r="K78" s="24"/>
      <c r="L78" s="24"/>
      <c r="M78" s="24"/>
      <c r="N78" s="24"/>
      <c r="O78" s="24"/>
      <c r="P78" s="24"/>
    </row>
    <row r="79" spans="2:16" ht="27" customHeight="1" thickBot="1">
      <c r="B79" s="399" t="s">
        <v>3672</v>
      </c>
      <c r="C79" s="400"/>
      <c r="D79" s="401"/>
      <c r="E79" s="258">
        <f>E75*5575/2000</f>
        <v>0</v>
      </c>
      <c r="F79" s="19" t="s">
        <v>185</v>
      </c>
      <c r="G79" s="329"/>
      <c r="H79" s="329"/>
      <c r="I79" s="24"/>
      <c r="J79" s="24"/>
      <c r="K79" s="24"/>
      <c r="L79" s="24"/>
      <c r="M79" s="24"/>
      <c r="N79" s="24"/>
      <c r="O79" s="24"/>
      <c r="P79" s="24"/>
    </row>
    <row r="80" spans="2:16" ht="27" customHeight="1" thickBot="1">
      <c r="B80" s="426" t="s">
        <v>657</v>
      </c>
      <c r="C80" s="427"/>
      <c r="D80" s="428"/>
      <c r="E80" s="258">
        <f>E76*5575/2000</f>
        <v>0</v>
      </c>
      <c r="F80" s="19" t="s">
        <v>185</v>
      </c>
      <c r="G80" s="473" t="str">
        <f>IF(C12=0,"",IF(SUM(E78:E80)&gt;E63,"Not Allowed - Total Removal exceeds restriction on Max Tons of Biomass that can be removed", ""))</f>
        <v/>
      </c>
      <c r="H80" s="473"/>
      <c r="I80" s="24"/>
      <c r="J80" s="24"/>
      <c r="K80" s="24"/>
      <c r="L80" s="24"/>
      <c r="M80" s="24"/>
      <c r="N80" s="24"/>
      <c r="O80" s="24"/>
      <c r="P80" s="24"/>
    </row>
    <row r="81" spans="6:16">
      <c r="F81" s="256"/>
      <c r="G81" s="24"/>
      <c r="H81" s="24"/>
      <c r="I81" s="24"/>
      <c r="J81" s="24"/>
      <c r="K81" s="24"/>
      <c r="L81" s="24"/>
      <c r="M81" s="24"/>
      <c r="N81" s="24"/>
      <c r="O81" s="24"/>
      <c r="P81" s="24"/>
    </row>
    <row r="82" spans="6:16">
      <c r="F82" s="256"/>
      <c r="G82" s="24"/>
      <c r="H82" s="24"/>
      <c r="I82" s="24"/>
      <c r="J82" s="24"/>
      <c r="K82" s="24"/>
      <c r="L82" s="24"/>
      <c r="M82" s="24"/>
      <c r="N82" s="24"/>
      <c r="O82" s="24"/>
      <c r="P82" s="24"/>
    </row>
    <row r="83" spans="6:16">
      <c r="F83" s="256"/>
      <c r="G83" s="24"/>
      <c r="H83" s="24"/>
      <c r="I83" s="24"/>
      <c r="J83" s="24"/>
      <c r="K83" s="24"/>
      <c r="L83" s="24"/>
      <c r="M83" s="24"/>
      <c r="N83" s="24"/>
      <c r="O83" s="24"/>
      <c r="P83" s="24"/>
    </row>
    <row r="84" spans="6:16">
      <c r="F84" s="256"/>
      <c r="G84" s="24"/>
      <c r="H84" s="24"/>
      <c r="I84" s="24"/>
      <c r="J84" s="24"/>
      <c r="K84" s="24"/>
      <c r="L84" s="24"/>
      <c r="M84" s="24"/>
      <c r="N84" s="24"/>
      <c r="O84" s="24"/>
      <c r="P84" s="24"/>
    </row>
    <row r="85" spans="6:16">
      <c r="F85" s="256"/>
      <c r="G85" s="24"/>
      <c r="H85" s="24"/>
      <c r="I85" s="24"/>
      <c r="J85" s="24"/>
      <c r="K85" s="24"/>
      <c r="L85" s="24"/>
      <c r="M85" s="24"/>
      <c r="N85" s="24"/>
      <c r="O85" s="24"/>
      <c r="P85" s="24"/>
    </row>
    <row r="86" spans="6:16">
      <c r="F86" s="256"/>
      <c r="G86" s="24"/>
      <c r="H86" s="24"/>
      <c r="I86" s="24"/>
      <c r="J86" s="24"/>
      <c r="K86" s="24"/>
      <c r="L86" s="24"/>
      <c r="M86" s="24"/>
      <c r="N86" s="24"/>
      <c r="O86" s="24"/>
      <c r="P86" s="24"/>
    </row>
    <row r="87" spans="6:16">
      <c r="F87" s="256"/>
      <c r="G87" s="24"/>
      <c r="H87" s="24"/>
      <c r="I87" s="24"/>
      <c r="J87" s="24"/>
      <c r="K87" s="24"/>
      <c r="L87" s="24"/>
      <c r="M87" s="24"/>
      <c r="N87" s="24"/>
      <c r="O87" s="24"/>
      <c r="P87" s="24"/>
    </row>
    <row r="88" spans="6:16">
      <c r="F88" s="256"/>
      <c r="G88" s="24"/>
      <c r="H88" s="24"/>
      <c r="I88" s="24"/>
      <c r="J88" s="24"/>
      <c r="K88" s="24"/>
      <c r="L88" s="24"/>
      <c r="M88" s="24"/>
      <c r="N88" s="24"/>
      <c r="O88" s="24"/>
      <c r="P88" s="24"/>
    </row>
    <row r="89" spans="6:16">
      <c r="H89" s="73"/>
      <c r="I89" s="24"/>
      <c r="J89" s="24"/>
      <c r="K89" s="24"/>
      <c r="L89" s="24"/>
      <c r="M89" s="24"/>
      <c r="N89" s="24"/>
      <c r="O89" s="24"/>
      <c r="P89" s="24"/>
    </row>
    <row r="90" spans="6:16">
      <c r="H90" s="4"/>
      <c r="I90" s="24"/>
      <c r="J90" s="24"/>
      <c r="K90" s="24"/>
      <c r="L90" s="24"/>
      <c r="M90" s="24"/>
      <c r="N90" s="24"/>
      <c r="O90" s="24"/>
      <c r="P90" s="24"/>
    </row>
  </sheetData>
  <sheetProtection password="C24F" sheet="1" objects="1" scenarios="1"/>
  <protectedRanges>
    <protectedRange sqref="E74:E76" name="Range4"/>
    <protectedRange sqref="D20:D45" name="Range2"/>
    <protectedRange sqref="C10:C12" name="Range1"/>
    <protectedRange sqref="D50:D52" name="Range3"/>
  </protectedRanges>
  <mergeCells count="47">
    <mergeCell ref="F12:G12"/>
    <mergeCell ref="B2:E2"/>
    <mergeCell ref="B3:E3"/>
    <mergeCell ref="B5:D5"/>
    <mergeCell ref="E5:G5"/>
    <mergeCell ref="F6:G6"/>
    <mergeCell ref="B7:C7"/>
    <mergeCell ref="F7:G7"/>
    <mergeCell ref="F8:G8"/>
    <mergeCell ref="B9:C9"/>
    <mergeCell ref="F9:G9"/>
    <mergeCell ref="F10:G10"/>
    <mergeCell ref="F11:G11"/>
    <mergeCell ref="F13:G13"/>
    <mergeCell ref="B15:E15"/>
    <mergeCell ref="B16:B19"/>
    <mergeCell ref="E16:E19"/>
    <mergeCell ref="B48:B49"/>
    <mergeCell ref="C48:C49"/>
    <mergeCell ref="D48:D49"/>
    <mergeCell ref="E48:E49"/>
    <mergeCell ref="G15:I15"/>
    <mergeCell ref="G16:I19"/>
    <mergeCell ref="B76:D76"/>
    <mergeCell ref="B77:E77"/>
    <mergeCell ref="B64:D64"/>
    <mergeCell ref="B67:E67"/>
    <mergeCell ref="B68:E68"/>
    <mergeCell ref="B69:E69"/>
    <mergeCell ref="B70:E70"/>
    <mergeCell ref="B71:E71"/>
    <mergeCell ref="H71:N72"/>
    <mergeCell ref="B74:D74"/>
    <mergeCell ref="G74:H74"/>
    <mergeCell ref="B75:D75"/>
    <mergeCell ref="B56:D56"/>
    <mergeCell ref="B57:D57"/>
    <mergeCell ref="B60:D60"/>
    <mergeCell ref="B61:D61"/>
    <mergeCell ref="B62:D62"/>
    <mergeCell ref="B63:D63"/>
    <mergeCell ref="G65:H65"/>
    <mergeCell ref="B78:D78"/>
    <mergeCell ref="G78:H78"/>
    <mergeCell ref="B79:D79"/>
    <mergeCell ref="B80:D80"/>
    <mergeCell ref="G80:H80"/>
  </mergeCells>
  <conditionalFormatting sqref="E60:E62 E74:E76">
    <cfRule type="expression" dxfId="2" priority="2">
      <formula>ISERROR(E60)</formula>
    </cfRule>
    <cfRule type="expression" dxfId="1" priority="3">
      <formula>ISERROR</formula>
    </cfRule>
  </conditionalFormatting>
  <conditionalFormatting sqref="E63:E64">
    <cfRule type="expression" dxfId="0" priority="1">
      <formula>ISERROR(E63)</formula>
    </cfRule>
  </conditionalFormatting>
  <pageMargins left="0.25" right="0.25" top="0.75" bottom="0.75" header="0.3" footer="0.3"/>
  <pageSetup orientation="portrait" verticalDpi="0" r:id="rId1"/>
  <legacyDrawing r:id="rId2"/>
</worksheet>
</file>

<file path=xl/worksheets/sheet16.xml><?xml version="1.0" encoding="utf-8"?>
<worksheet xmlns="http://schemas.openxmlformats.org/spreadsheetml/2006/main" xmlns:r="http://schemas.openxmlformats.org/officeDocument/2006/relationships">
  <sheetPr>
    <tabColor rgb="FFFF0000"/>
    <pageSetUpPr fitToPage="1"/>
  </sheetPr>
  <dimension ref="A1:L66"/>
  <sheetViews>
    <sheetView showGridLines="0" zoomScale="90" zoomScaleNormal="90" workbookViewId="0"/>
  </sheetViews>
  <sheetFormatPr defaultColWidth="9.109375" defaultRowHeight="14.4"/>
  <cols>
    <col min="1" max="1" width="2.109375" style="36" customWidth="1"/>
    <col min="2" max="5" width="20.6640625" customWidth="1"/>
    <col min="6" max="6" width="15.6640625" customWidth="1"/>
    <col min="7" max="10" width="12.6640625" customWidth="1"/>
    <col min="11" max="11" width="12.6640625" style="77" customWidth="1"/>
    <col min="12" max="12" width="12.6640625" customWidth="1"/>
  </cols>
  <sheetData>
    <row r="1" spans="1:11" s="31" customFormat="1" ht="15" customHeight="1">
      <c r="A1" s="36"/>
      <c r="K1" s="77"/>
    </row>
    <row r="2" spans="1:11" s="31" customFormat="1" ht="18">
      <c r="A2" s="36"/>
      <c r="B2" s="489" t="s">
        <v>41</v>
      </c>
      <c r="C2" s="489"/>
      <c r="D2" s="489"/>
      <c r="E2" s="489"/>
      <c r="F2" s="489"/>
      <c r="G2" s="489"/>
      <c r="H2" s="489"/>
      <c r="I2" s="489"/>
      <c r="K2" s="77"/>
    </row>
    <row r="3" spans="1:11" s="31" customFormat="1" ht="18">
      <c r="A3" s="36"/>
      <c r="B3" s="489" t="s">
        <v>42</v>
      </c>
      <c r="C3" s="489"/>
      <c r="D3" s="489"/>
      <c r="E3" s="489"/>
      <c r="F3" s="489"/>
      <c r="G3" s="489"/>
      <c r="H3" s="489"/>
      <c r="I3" s="489"/>
      <c r="K3" s="77"/>
    </row>
    <row r="4" spans="1:11" s="77" customFormat="1">
      <c r="B4" s="75"/>
      <c r="C4" s="75"/>
      <c r="D4" s="75"/>
      <c r="E4" s="75"/>
      <c r="F4" s="75"/>
      <c r="G4" s="75"/>
      <c r="H4" s="75"/>
      <c r="I4" s="75"/>
    </row>
    <row r="5" spans="1:11" s="31" customFormat="1" ht="36" customHeight="1">
      <c r="A5" s="36"/>
      <c r="B5" s="490" t="s">
        <v>43</v>
      </c>
      <c r="C5" s="490"/>
      <c r="D5" s="490"/>
      <c r="E5" s="490"/>
      <c r="F5" s="490"/>
      <c r="G5" s="490"/>
      <c r="H5" s="490"/>
      <c r="I5" s="490"/>
      <c r="K5" s="77"/>
    </row>
    <row r="6" spans="1:11" s="77" customFormat="1" ht="18" customHeight="1">
      <c r="B6" s="492" t="s">
        <v>131</v>
      </c>
      <c r="C6" s="492"/>
      <c r="D6" s="492"/>
      <c r="E6" s="492"/>
      <c r="F6" s="492"/>
      <c r="G6" s="492"/>
      <c r="H6" s="492"/>
      <c r="I6" s="492"/>
    </row>
    <row r="7" spans="1:11" ht="15" thickBot="1">
      <c r="B7" s="26"/>
      <c r="C7" s="26"/>
      <c r="F7" s="26"/>
      <c r="G7" s="26"/>
      <c r="H7" s="26"/>
      <c r="I7" s="26"/>
    </row>
    <row r="8" spans="1:11" ht="18" customHeight="1" thickBot="1">
      <c r="B8" s="493" t="s">
        <v>123</v>
      </c>
      <c r="C8" s="494"/>
      <c r="D8" s="495" t="str">
        <f>CONCATENATE('Harvest Information'!C12,"-",'Harvest Information'!C11,"-",'Harvest Information'!C9,"-",'Harvest Information'!C13,"-", TEXT('Harvest Information'!C18, "mmddyy"))</f>
        <v>--Last-Last-010000</v>
      </c>
      <c r="E8" s="496"/>
      <c r="F8" s="496"/>
      <c r="G8" s="497"/>
      <c r="H8" s="26"/>
      <c r="I8" s="26"/>
    </row>
    <row r="9" spans="1:11" s="31" customFormat="1" ht="15" customHeight="1" thickBot="1">
      <c r="A9" s="36"/>
      <c r="B9" s="27"/>
      <c r="C9" s="32"/>
      <c r="D9" s="32"/>
      <c r="E9" s="33"/>
      <c r="F9" s="26"/>
      <c r="G9" s="26"/>
      <c r="H9" s="26"/>
      <c r="I9" s="26"/>
      <c r="K9" s="77"/>
    </row>
    <row r="10" spans="1:11" ht="15" customHeight="1">
      <c r="B10" s="64" t="s">
        <v>27</v>
      </c>
      <c r="C10" s="498" t="str">
        <f>CONCATENATE('Harvest Information'!$C$9,", ",'Harvest Information'!$D$9)</f>
        <v>Last, First</v>
      </c>
      <c r="D10" s="499"/>
      <c r="E10" s="96"/>
      <c r="F10" s="95"/>
      <c r="G10" s="67"/>
      <c r="H10" s="67"/>
      <c r="I10" s="68"/>
    </row>
    <row r="11" spans="1:11" ht="15" customHeight="1">
      <c r="B11" s="65" t="s">
        <v>49</v>
      </c>
      <c r="C11" s="500">
        <f>'Harvest Information'!$C$10</f>
        <v>0</v>
      </c>
      <c r="D11" s="501"/>
      <c r="E11" s="508" t="s">
        <v>71</v>
      </c>
      <c r="F11" s="509"/>
      <c r="G11" s="4"/>
      <c r="H11" s="491"/>
      <c r="I11" s="69"/>
    </row>
    <row r="12" spans="1:11" ht="15" customHeight="1">
      <c r="B12" s="65" t="s">
        <v>39</v>
      </c>
      <c r="C12" s="500">
        <f>'Harvest Information'!$C$11</f>
        <v>0</v>
      </c>
      <c r="D12" s="501"/>
      <c r="E12" s="508"/>
      <c r="F12" s="509"/>
      <c r="G12" s="44"/>
      <c r="H12" s="491"/>
      <c r="I12" s="69"/>
    </row>
    <row r="13" spans="1:11" ht="15" customHeight="1">
      <c r="B13" s="65" t="s">
        <v>40</v>
      </c>
      <c r="C13" s="500">
        <f>IF('Harvest Information'!$C$12="",'Harvest Information'!$D$12,'Harvest Information'!$C$12)</f>
        <v>0</v>
      </c>
      <c r="D13" s="501"/>
      <c r="E13" s="508"/>
      <c r="F13" s="509"/>
      <c r="G13" s="4"/>
      <c r="H13" s="491"/>
      <c r="I13" s="62"/>
    </row>
    <row r="14" spans="1:11" ht="15" customHeight="1">
      <c r="B14" s="65" t="s">
        <v>55</v>
      </c>
      <c r="C14" s="500" t="str">
        <f>CONCATENATE('Harvest Information'!$C$13,", ",'Harvest Information'!$D$13)</f>
        <v>Last, First</v>
      </c>
      <c r="D14" s="501"/>
      <c r="E14" s="530" t="s">
        <v>102</v>
      </c>
      <c r="F14" s="531"/>
      <c r="G14" s="519"/>
      <c r="H14" s="520"/>
      <c r="I14" s="521"/>
    </row>
    <row r="15" spans="1:11" s="29" customFormat="1" ht="15" customHeight="1">
      <c r="A15" s="36"/>
      <c r="B15" s="65" t="s">
        <v>72</v>
      </c>
      <c r="C15" s="525" t="str">
        <f>CONCATENATE('Harvest Information'!$C$14,", ",'Harvest Information'!$D$14)</f>
        <v xml:space="preserve">Number, </v>
      </c>
      <c r="D15" s="526"/>
      <c r="E15" s="530"/>
      <c r="F15" s="531"/>
      <c r="G15" s="522"/>
      <c r="H15" s="523"/>
      <c r="I15" s="524"/>
      <c r="K15" s="77"/>
    </row>
    <row r="16" spans="1:11" s="31" customFormat="1" ht="15" customHeight="1">
      <c r="A16" s="36"/>
      <c r="B16" s="133" t="s">
        <v>75</v>
      </c>
      <c r="C16" s="525">
        <f>'Harvest Information'!$C$15</f>
        <v>0</v>
      </c>
      <c r="D16" s="526"/>
      <c r="E16" s="70"/>
      <c r="F16" s="4"/>
      <c r="G16" s="514" t="s">
        <v>180</v>
      </c>
      <c r="H16" s="514"/>
      <c r="I16" s="515"/>
      <c r="K16" s="77"/>
    </row>
    <row r="17" spans="1:12" s="31" customFormat="1" ht="15" customHeight="1">
      <c r="A17" s="36"/>
      <c r="B17" s="65" t="s">
        <v>57</v>
      </c>
      <c r="C17" s="510">
        <f>'Harvest Information'!$C$18</f>
        <v>0</v>
      </c>
      <c r="D17" s="511"/>
      <c r="E17" s="97"/>
      <c r="F17" s="27"/>
      <c r="G17" s="398"/>
      <c r="H17" s="398"/>
      <c r="I17" s="516"/>
      <c r="K17" s="77"/>
    </row>
    <row r="18" spans="1:12" s="61" customFormat="1" ht="15" customHeight="1" thickBot="1">
      <c r="B18" s="66" t="s">
        <v>58</v>
      </c>
      <c r="C18" s="512">
        <f>'Harvest Information'!$C$19</f>
        <v>0</v>
      </c>
      <c r="D18" s="513"/>
      <c r="E18" s="98"/>
      <c r="F18" s="99"/>
      <c r="G18" s="517"/>
      <c r="H18" s="517"/>
      <c r="I18" s="518"/>
      <c r="K18" s="77"/>
    </row>
    <row r="19" spans="1:12" s="61" customFormat="1" ht="15" thickBot="1">
      <c r="B19" s="27"/>
      <c r="C19" s="63"/>
      <c r="D19" s="63"/>
      <c r="E19" s="26"/>
      <c r="F19" s="26"/>
      <c r="G19" s="26"/>
      <c r="H19" s="26"/>
      <c r="I19" s="26"/>
      <c r="K19" s="77"/>
    </row>
    <row r="20" spans="1:12" ht="15" thickBot="1">
      <c r="B20" s="27"/>
      <c r="C20" s="27"/>
      <c r="D20" s="30"/>
      <c r="E20" s="30"/>
      <c r="F20" s="30"/>
      <c r="G20" s="527" t="s">
        <v>661</v>
      </c>
      <c r="H20" s="528"/>
      <c r="I20" s="529"/>
      <c r="J20" s="534" t="s">
        <v>662</v>
      </c>
      <c r="K20" s="535"/>
      <c r="L20" s="536"/>
    </row>
    <row r="21" spans="1:12" ht="61.2">
      <c r="B21" s="134"/>
      <c r="C21" s="135" t="s">
        <v>188</v>
      </c>
      <c r="D21" s="136" t="s">
        <v>190</v>
      </c>
      <c r="E21" s="265" t="s">
        <v>639</v>
      </c>
      <c r="F21" s="183" t="s">
        <v>81</v>
      </c>
      <c r="G21" s="139" t="s">
        <v>660</v>
      </c>
      <c r="H21" s="186" t="s">
        <v>91</v>
      </c>
      <c r="I21" s="187" t="s">
        <v>3673</v>
      </c>
      <c r="J21" s="261" t="s">
        <v>663</v>
      </c>
      <c r="K21" s="261" t="s">
        <v>3674</v>
      </c>
      <c r="L21" s="187" t="s">
        <v>664</v>
      </c>
    </row>
    <row r="22" spans="1:12" s="47" customFormat="1" ht="15" customHeight="1">
      <c r="B22" s="133" t="s">
        <v>70</v>
      </c>
      <c r="C22" s="129" t="str">
        <f>IF(OR('Harvest Information'!C15&gt;50,'Harvest Information'!D16="No"),"N/A",'Small Acreage'!B16)</f>
        <v>N/A</v>
      </c>
      <c r="D22" s="130" t="str">
        <f>IF(C22="N/A","",'Small Acreage'!C16)</f>
        <v/>
      </c>
      <c r="E22" s="130"/>
      <c r="F22" s="184" t="str">
        <f>IF(C22="N/A","",'Small Acreage'!D23)</f>
        <v/>
      </c>
      <c r="G22" s="180" t="str">
        <f>IF(C22="N/A","",'Small Acreage'!E70)</f>
        <v/>
      </c>
      <c r="H22" s="181" t="str">
        <f>IF(C22="N/A","",'Small Acreage'!E71)</f>
        <v/>
      </c>
      <c r="I22" s="188" t="str">
        <f>IF(C22="N/A","",'Small Acreage'!E72)</f>
        <v/>
      </c>
      <c r="J22" s="262" t="str">
        <f>IF($C22="N/A","",'Small Acreage'!E88)</f>
        <v/>
      </c>
      <c r="K22" s="262" t="str">
        <f>IF($C22="N/A","",'Small Acreage'!E89)</f>
        <v/>
      </c>
      <c r="L22" s="262" t="str">
        <f>IF($C22="N/A","",'Small Acreage'!E90)</f>
        <v/>
      </c>
    </row>
    <row r="23" spans="1:12" ht="15" customHeight="1">
      <c r="B23" s="65" t="s">
        <v>62</v>
      </c>
      <c r="C23" s="131">
        <f>'Soil Condition (SC) 1'!C10</f>
        <v>0</v>
      </c>
      <c r="D23" s="131">
        <f>'Soil Condition (SC) 1'!C11</f>
        <v>0</v>
      </c>
      <c r="E23" s="131" t="str">
        <f>IF(F23=0,"",'Soil Condition (SC) 1'!E60)</f>
        <v/>
      </c>
      <c r="F23" s="185">
        <f>'Soil Condition (SC) 1'!C12</f>
        <v>0</v>
      </c>
      <c r="G23" s="180" t="str">
        <f>IF($F23=0,"",'Soil Condition (SC) 1'!E61)</f>
        <v/>
      </c>
      <c r="H23" s="182" t="str">
        <f>IF($F23=0,"",'Soil Condition (SC) 1'!E63)</f>
        <v/>
      </c>
      <c r="I23" s="188" t="str">
        <f>IF($F23=0,"",'Soil Condition (SC) 1'!E62)</f>
        <v/>
      </c>
      <c r="J23" s="263" t="str">
        <f>IF($F23=0,"",'Soil Condition (SC) 1'!E78)</f>
        <v/>
      </c>
      <c r="K23" s="263" t="str">
        <f>IF($F23=0,"",'Soil Condition (SC) 1'!E79)</f>
        <v/>
      </c>
      <c r="L23" s="263" t="str">
        <f>IF($F23=0,"",'Soil Condition (SC) 1'!E80)</f>
        <v/>
      </c>
    </row>
    <row r="24" spans="1:12" ht="15" customHeight="1">
      <c r="B24" s="65" t="s">
        <v>63</v>
      </c>
      <c r="C24" s="131">
        <f>'SC 2'!$C$10</f>
        <v>0</v>
      </c>
      <c r="D24" s="131">
        <f>'SC 2'!$C$11</f>
        <v>0</v>
      </c>
      <c r="E24" s="131" t="str">
        <f>IF(F24=0,"",'SC 2'!$E$60)</f>
        <v/>
      </c>
      <c r="F24" s="185">
        <f>'SC 2'!$C$12</f>
        <v>0</v>
      </c>
      <c r="G24" s="180" t="str">
        <f>IF($F24=0,"",'SC 2'!$E$61)</f>
        <v/>
      </c>
      <c r="H24" s="182" t="str">
        <f>IF($F24=0,"",'SC 2'!$E$63)</f>
        <v/>
      </c>
      <c r="I24" s="188" t="str">
        <f>IF($F24=0,"",'SC 2'!$E$62)</f>
        <v/>
      </c>
      <c r="J24" s="263" t="str">
        <f>IF($F24=0,"",'SC 2'!$E$78)</f>
        <v/>
      </c>
      <c r="K24" s="263" t="str">
        <f>IF($F24=0,"",'SC 2'!$E$79)</f>
        <v/>
      </c>
      <c r="L24" s="263" t="str">
        <f>IF($F24=0,"",'SC 2'!$E$80)</f>
        <v/>
      </c>
    </row>
    <row r="25" spans="1:12" ht="15" customHeight="1">
      <c r="B25" s="65" t="s">
        <v>64</v>
      </c>
      <c r="C25" s="131">
        <f>'SC 3'!$C$10</f>
        <v>0</v>
      </c>
      <c r="D25" s="131">
        <f>'SC 3'!$C$11</f>
        <v>0</v>
      </c>
      <c r="E25" s="131" t="str">
        <f>IF(F25=0,"",'SC 3'!$E$60)</f>
        <v/>
      </c>
      <c r="F25" s="185">
        <f>'SC 3'!$C$12</f>
        <v>0</v>
      </c>
      <c r="G25" s="180" t="str">
        <f>IF($F25=0,"",'SC 3'!$E$61)</f>
        <v/>
      </c>
      <c r="H25" s="182" t="str">
        <f>IF($F25=0,"",'SC 3'!$E$63)</f>
        <v/>
      </c>
      <c r="I25" s="188" t="str">
        <f>IF($F25=0,"",'SC 3'!$E$62)</f>
        <v/>
      </c>
      <c r="J25" s="263" t="str">
        <f>IF($F25=0,"",'SC 3'!$E$78)</f>
        <v/>
      </c>
      <c r="K25" s="263" t="str">
        <f>IF($F25=0,"",'SC 3'!$E$79)</f>
        <v/>
      </c>
      <c r="L25" s="263" t="str">
        <f>IF($F25=0,"",'SC 3'!$E$80)</f>
        <v/>
      </c>
    </row>
    <row r="26" spans="1:12" ht="15" customHeight="1">
      <c r="B26" s="65" t="s">
        <v>65</v>
      </c>
      <c r="C26" s="131">
        <f>'SC 4'!$C$10</f>
        <v>0</v>
      </c>
      <c r="D26" s="131">
        <f>'SC 4'!$C$11</f>
        <v>0</v>
      </c>
      <c r="E26" s="131" t="str">
        <f>IF(F26=0,"",'SC 4'!$E$60)</f>
        <v/>
      </c>
      <c r="F26" s="185">
        <f>'SC 4'!$C$12</f>
        <v>0</v>
      </c>
      <c r="G26" s="180" t="str">
        <f>IF($F26=0,"",'SC 4'!$E$61)</f>
        <v/>
      </c>
      <c r="H26" s="182" t="str">
        <f>IF($F26=0,"",'SC 4'!$E$63)</f>
        <v/>
      </c>
      <c r="I26" s="188" t="str">
        <f>IF($F26=0,"",'SC 4'!$E$62)</f>
        <v/>
      </c>
      <c r="J26" s="263" t="str">
        <f>IF($F26=0,"",'SC 4'!$E$78)</f>
        <v/>
      </c>
      <c r="K26" s="263" t="str">
        <f>IF($F26=0,"",'SC 4'!$E$79)</f>
        <v/>
      </c>
      <c r="L26" s="263" t="str">
        <f>IF($F26=0,"",'SC 4'!$E$80)</f>
        <v/>
      </c>
    </row>
    <row r="27" spans="1:12" ht="15" customHeight="1">
      <c r="B27" s="65" t="s">
        <v>66</v>
      </c>
      <c r="C27" s="131">
        <f>'SC 5'!$C$10</f>
        <v>0</v>
      </c>
      <c r="D27" s="131">
        <f>'SC 5'!$C$11</f>
        <v>0</v>
      </c>
      <c r="E27" s="131" t="str">
        <f>IF(F27=0,"",'SC 5'!$E$60)</f>
        <v/>
      </c>
      <c r="F27" s="185">
        <f>'SC 5'!$C$12</f>
        <v>0</v>
      </c>
      <c r="G27" s="180" t="str">
        <f>IF($F27=0,"",'SC 5'!$E$61)</f>
        <v/>
      </c>
      <c r="H27" s="182" t="str">
        <f>IF($F27=0,"",'SC 5'!$E$63)</f>
        <v/>
      </c>
      <c r="I27" s="188" t="str">
        <f>IF($F27=0,"",'SC 5'!$E$62)</f>
        <v/>
      </c>
      <c r="J27" s="263" t="str">
        <f>IF($F27=0,"",'SC 5'!$E$78)</f>
        <v/>
      </c>
      <c r="K27" s="263" t="str">
        <f>IF($F27=0,"",'SC 5'!$E$79)</f>
        <v/>
      </c>
      <c r="L27" s="263" t="str">
        <f>IF($F27=0,"",'SC 5'!$E$80)</f>
        <v/>
      </c>
    </row>
    <row r="28" spans="1:12" ht="15" customHeight="1">
      <c r="B28" s="65" t="s">
        <v>67</v>
      </c>
      <c r="C28" s="131">
        <f>'SC 6'!$C$10</f>
        <v>0</v>
      </c>
      <c r="D28" s="131">
        <f>'SC 6'!$C$11</f>
        <v>0</v>
      </c>
      <c r="E28" s="131" t="str">
        <f>IF(F28=0,"",'SC 6'!$E$60)</f>
        <v/>
      </c>
      <c r="F28" s="185">
        <f>'SC 6'!$C$12</f>
        <v>0</v>
      </c>
      <c r="G28" s="180" t="str">
        <f>IF($F28=0,"",'SC 6'!$E$61)</f>
        <v/>
      </c>
      <c r="H28" s="182" t="str">
        <f>IF($F28=0,"",'SC 6'!$E$63)</f>
        <v/>
      </c>
      <c r="I28" s="188" t="str">
        <f>IF($F28=0,"",'SC 6'!$E$62)</f>
        <v/>
      </c>
      <c r="J28" s="263" t="str">
        <f>IF($F28=0,"",'SC 6'!$E$78)</f>
        <v/>
      </c>
      <c r="K28" s="263" t="str">
        <f>IF($F28=0,"",'SC 6'!$E$79)</f>
        <v/>
      </c>
      <c r="L28" s="263" t="str">
        <f>IF($F28=0,"",'SC 6'!$E$80)</f>
        <v/>
      </c>
    </row>
    <row r="29" spans="1:12" ht="15" customHeight="1">
      <c r="B29" s="65" t="s">
        <v>68</v>
      </c>
      <c r="C29" s="131">
        <f>'SC 7'!$C$10</f>
        <v>0</v>
      </c>
      <c r="D29" s="131">
        <f>'SC 7'!$C$11</f>
        <v>0</v>
      </c>
      <c r="E29" s="131" t="str">
        <f>IF(F29=0,"",'SC 7'!$E$60)</f>
        <v/>
      </c>
      <c r="F29" s="185">
        <f>'SC 7'!$C$12</f>
        <v>0</v>
      </c>
      <c r="G29" s="180" t="str">
        <f>IF($F29=0,"",'SC 7'!$E$61)</f>
        <v/>
      </c>
      <c r="H29" s="182" t="str">
        <f>IF($F29=0,"",'SC 7'!$E$63)</f>
        <v/>
      </c>
      <c r="I29" s="188" t="str">
        <f>IF($F29=0,"",'SC 7'!$E$62)</f>
        <v/>
      </c>
      <c r="J29" s="263" t="str">
        <f>IF($F29=0,"",'SC 7'!$E$78)</f>
        <v/>
      </c>
      <c r="K29" s="263" t="str">
        <f>IF($F29=0,"",'SC 7'!$E$79)</f>
        <v/>
      </c>
      <c r="L29" s="263" t="str">
        <f>IF($F29=0,"",'SC 7'!$E$80)</f>
        <v/>
      </c>
    </row>
    <row r="30" spans="1:12" s="77" customFormat="1" ht="15" customHeight="1">
      <c r="B30" s="65" t="s">
        <v>69</v>
      </c>
      <c r="C30" s="131">
        <f>'SC 8'!$C$10</f>
        <v>0</v>
      </c>
      <c r="D30" s="131">
        <f>'SC 8'!$C$11</f>
        <v>0</v>
      </c>
      <c r="E30" s="131" t="str">
        <f>IF(F30=0,"",'SC 8'!$E$60)</f>
        <v/>
      </c>
      <c r="F30" s="185">
        <f>'SC 8'!$C$12</f>
        <v>0</v>
      </c>
      <c r="G30" s="180" t="str">
        <f>IF($F30=0,"",'SC 8'!$E$61)</f>
        <v/>
      </c>
      <c r="H30" s="182" t="str">
        <f>IF($F30=0,"",'SC 8'!$E$63)</f>
        <v/>
      </c>
      <c r="I30" s="188" t="str">
        <f>IF($F30=0,"",'SC 8'!$E$62)</f>
        <v/>
      </c>
      <c r="J30" s="263" t="str">
        <f>IF($F30=0,"",'SC 8'!$E$78)</f>
        <v/>
      </c>
      <c r="K30" s="263" t="str">
        <f>IF($F30=0,"",'SC 8'!$E$79)</f>
        <v/>
      </c>
      <c r="L30" s="263" t="str">
        <f>IF($F30=0,"",'SC 8'!$E$80)</f>
        <v/>
      </c>
    </row>
    <row r="31" spans="1:12" s="77" customFormat="1" ht="15" customHeight="1">
      <c r="B31" s="65" t="s">
        <v>3734</v>
      </c>
      <c r="C31" s="131">
        <f>'SC 9'!$C$10</f>
        <v>0</v>
      </c>
      <c r="D31" s="131">
        <f>'SC 9'!$C$11</f>
        <v>0</v>
      </c>
      <c r="E31" s="131" t="str">
        <f>IF(F31=0,"",'SC 9'!$E$60)</f>
        <v/>
      </c>
      <c r="F31" s="185">
        <f>'SC 9'!$C$12</f>
        <v>0</v>
      </c>
      <c r="G31" s="180" t="str">
        <f>IF($F31=0,"",'SC 9'!$E$61)</f>
        <v/>
      </c>
      <c r="H31" s="182" t="str">
        <f>IF($F31=0,"",'SC 9'!$E$63)</f>
        <v/>
      </c>
      <c r="I31" s="188" t="str">
        <f>IF($F31=0,"",'SC 9'!$E$62)</f>
        <v/>
      </c>
      <c r="J31" s="263" t="str">
        <f>IF($F31=0,"",'SC 9'!$E$78)</f>
        <v/>
      </c>
      <c r="K31" s="263" t="str">
        <f>IF($F31=0,"",'SC 9'!$E$79)</f>
        <v/>
      </c>
      <c r="L31" s="263" t="str">
        <f>IF($F31=0,"",'SC 9'!$E$80)</f>
        <v/>
      </c>
    </row>
    <row r="32" spans="1:12" ht="15" customHeight="1" thickBot="1">
      <c r="B32" s="66" t="s">
        <v>3735</v>
      </c>
      <c r="C32" s="132">
        <f>'SC 10'!$C$10</f>
        <v>0</v>
      </c>
      <c r="D32" s="138">
        <f>'SC 10'!$C$11</f>
        <v>0</v>
      </c>
      <c r="E32" s="131" t="str">
        <f>IF(F32=0,"",'SC 10'!$E$60)</f>
        <v/>
      </c>
      <c r="F32" s="189">
        <f>'SC 10'!$C$12</f>
        <v>0</v>
      </c>
      <c r="G32" s="190" t="str">
        <f>IF($F32=0,"",'SC 10'!$E$61)</f>
        <v/>
      </c>
      <c r="H32" s="191" t="str">
        <f>IF($F32=0,"",'SC 10'!$E$63)</f>
        <v/>
      </c>
      <c r="I32" s="192" t="str">
        <f>IF($F32=0,"",'SC 10'!$E$62)</f>
        <v/>
      </c>
      <c r="J32" s="263" t="str">
        <f>IF($F32=0,"",'SC 10'!$E$78)</f>
        <v/>
      </c>
      <c r="K32" s="263" t="str">
        <f>IF($F32=0,"",'SC 10'!$E$79)</f>
        <v/>
      </c>
      <c r="L32" s="263" t="str">
        <f>IF($F32=0,"",'SC 10'!$E$80)</f>
        <v/>
      </c>
    </row>
    <row r="33" spans="1:12" s="77" customFormat="1" ht="21" customHeight="1" thickBot="1">
      <c r="B33" s="27"/>
      <c r="D33" s="242" t="s">
        <v>80</v>
      </c>
      <c r="E33" s="243"/>
      <c r="F33" s="332">
        <f>SUM(F22:F32)</f>
        <v>0</v>
      </c>
      <c r="G33" s="330">
        <f>IF($F33=0,0,SUMPRODUCT($F$22:$F$32,G22:G32)/$F$33)</f>
        <v>0</v>
      </c>
      <c r="H33" s="331">
        <f>SUM(H22:H32)</f>
        <v>0</v>
      </c>
      <c r="I33" s="179"/>
      <c r="J33" s="264">
        <f>SUM(J22:J32)</f>
        <v>0</v>
      </c>
      <c r="K33" s="264">
        <f>SUM(K22:K32)</f>
        <v>0</v>
      </c>
      <c r="L33" s="264">
        <f>SUM(L22:L32)</f>
        <v>0</v>
      </c>
    </row>
    <row r="34" spans="1:12" s="77" customFormat="1" ht="15" customHeight="1" thickBot="1">
      <c r="B34" s="27"/>
      <c r="D34" s="279"/>
      <c r="E34" s="279"/>
      <c r="F34" s="193"/>
      <c r="G34" s="280"/>
      <c r="H34" s="281"/>
    </row>
    <row r="35" spans="1:12" ht="19.5" customHeight="1" thickBot="1">
      <c r="A35"/>
      <c r="F35" s="532" t="s">
        <v>3675</v>
      </c>
      <c r="G35" s="533"/>
      <c r="H35" s="533"/>
      <c r="I35" s="533"/>
      <c r="J35" s="533"/>
      <c r="K35" s="318" t="s">
        <v>3676</v>
      </c>
      <c r="L35" s="319" t="s">
        <v>154</v>
      </c>
    </row>
    <row r="36" spans="1:12" s="4" customFormat="1" ht="19.5" customHeight="1" thickBot="1">
      <c r="B36" s="27"/>
      <c r="C36" s="94"/>
      <c r="D36" s="94"/>
      <c r="K36" s="320" t="str">
        <f>IF(SUM($J$33:$L$33)=0,"",(J33+K33)/SUM($J$33:$L$33))</f>
        <v/>
      </c>
      <c r="L36" s="321" t="str">
        <f>IF(SUM($J$33:$L$33)=0,"",L33/SUM($J$33:$L$33))</f>
        <v/>
      </c>
    </row>
    <row r="37" spans="1:12" s="141" customFormat="1" ht="45" customHeight="1" thickBot="1">
      <c r="B37" s="502" t="s">
        <v>103</v>
      </c>
      <c r="C37" s="503"/>
      <c r="D37" s="504"/>
      <c r="E37" s="505"/>
      <c r="F37" s="506"/>
      <c r="G37" s="506"/>
      <c r="H37" s="506"/>
      <c r="I37" s="507"/>
      <c r="J37" s="142"/>
      <c r="K37" s="142"/>
    </row>
    <row r="38" spans="1:12" s="141" customFormat="1" ht="25.5" customHeight="1">
      <c r="B38" s="143"/>
      <c r="C38" s="143"/>
      <c r="D38" s="143"/>
      <c r="E38" s="144"/>
      <c r="F38" s="144"/>
      <c r="G38" s="144"/>
      <c r="H38" s="144"/>
      <c r="I38" s="144"/>
      <c r="J38" s="142"/>
      <c r="K38" s="142"/>
    </row>
    <row r="39" spans="1:12" s="141" customFormat="1" ht="27" customHeight="1">
      <c r="B39" s="546" t="s">
        <v>127</v>
      </c>
      <c r="C39" s="546"/>
      <c r="D39" s="547"/>
      <c r="E39" s="548"/>
      <c r="F39" s="549"/>
      <c r="G39" s="144"/>
      <c r="H39" s="144"/>
      <c r="I39" s="144"/>
      <c r="J39" s="142"/>
      <c r="K39" s="142"/>
    </row>
    <row r="40" spans="1:12" s="141" customFormat="1" ht="24" customHeight="1">
      <c r="B40" s="546" t="s">
        <v>126</v>
      </c>
      <c r="C40" s="546"/>
      <c r="D40" s="547"/>
      <c r="E40" s="548"/>
      <c r="F40" s="549"/>
      <c r="G40" s="144"/>
      <c r="H40" s="144"/>
      <c r="I40" s="144"/>
      <c r="J40" s="142"/>
      <c r="K40" s="142"/>
    </row>
    <row r="41" spans="1:12" s="141" customFormat="1" ht="24" customHeight="1">
      <c r="B41" s="546"/>
      <c r="C41" s="546"/>
      <c r="D41" s="547"/>
      <c r="E41" s="548"/>
      <c r="F41" s="549"/>
      <c r="G41" s="144"/>
      <c r="H41" s="144"/>
      <c r="I41" s="144"/>
      <c r="J41" s="142"/>
      <c r="K41" s="142"/>
    </row>
    <row r="42" spans="1:12" ht="15" thickBot="1">
      <c r="B42" s="26"/>
      <c r="C42" s="26"/>
      <c r="D42" s="26"/>
      <c r="E42" s="26"/>
      <c r="F42" s="26"/>
      <c r="G42" s="26"/>
      <c r="H42" s="26"/>
      <c r="I42" s="26"/>
    </row>
    <row r="43" spans="1:12" ht="15" thickBot="1">
      <c r="B43" s="557" t="s">
        <v>135</v>
      </c>
      <c r="C43" s="558"/>
      <c r="D43" s="559"/>
    </row>
    <row r="44" spans="1:12" ht="42.75" customHeight="1">
      <c r="B44" s="566" t="s">
        <v>137</v>
      </c>
      <c r="C44" s="567"/>
      <c r="D44" s="567"/>
      <c r="E44" s="567"/>
      <c r="F44" s="567"/>
      <c r="G44" s="567"/>
      <c r="H44" s="568"/>
    </row>
    <row r="45" spans="1:12" s="77" customFormat="1" ht="42.75" customHeight="1">
      <c r="B45" s="554" t="s">
        <v>177</v>
      </c>
      <c r="C45" s="555"/>
      <c r="D45" s="555"/>
      <c r="E45" s="555"/>
      <c r="F45" s="555"/>
      <c r="G45" s="555"/>
      <c r="H45" s="556"/>
    </row>
    <row r="46" spans="1:12" s="77" customFormat="1" ht="42.75" customHeight="1" thickBot="1">
      <c r="B46" s="551" t="s">
        <v>181</v>
      </c>
      <c r="C46" s="552"/>
      <c r="D46" s="552"/>
      <c r="E46" s="552"/>
      <c r="F46" s="552"/>
      <c r="G46" s="552"/>
      <c r="H46" s="553"/>
    </row>
    <row r="47" spans="1:12">
      <c r="B47" s="77"/>
      <c r="C47" s="77"/>
      <c r="D47" s="77"/>
      <c r="E47" s="77"/>
      <c r="F47" s="77"/>
      <c r="G47" s="77"/>
    </row>
    <row r="48" spans="1:12" ht="15" thickBot="1">
      <c r="B48" s="84" t="s">
        <v>186</v>
      </c>
      <c r="C48" s="77"/>
      <c r="D48" s="77"/>
      <c r="E48" s="77"/>
      <c r="F48" s="77"/>
      <c r="G48" s="77"/>
    </row>
    <row r="49" spans="2:10" ht="36" customHeight="1" thickBot="1">
      <c r="B49" s="560"/>
      <c r="C49" s="561"/>
      <c r="D49" s="562"/>
      <c r="E49" s="563"/>
      <c r="F49" s="564"/>
      <c r="G49" s="565"/>
    </row>
    <row r="50" spans="2:10">
      <c r="B50" s="569" t="s">
        <v>105</v>
      </c>
      <c r="C50" s="569"/>
      <c r="D50" s="569" t="s">
        <v>104</v>
      </c>
      <c r="E50" s="569"/>
      <c r="F50" s="569" t="s">
        <v>106</v>
      </c>
      <c r="G50" s="569"/>
    </row>
    <row r="51" spans="2:10">
      <c r="B51" s="165" t="s">
        <v>148</v>
      </c>
      <c r="H51" s="26"/>
      <c r="I51" s="26"/>
    </row>
    <row r="52" spans="2:10">
      <c r="H52" s="26"/>
      <c r="I52" s="26"/>
    </row>
    <row r="53" spans="2:10" ht="22.5" customHeight="1">
      <c r="B53" s="146" t="s">
        <v>107</v>
      </c>
      <c r="H53" s="26"/>
      <c r="I53" s="26"/>
    </row>
    <row r="54" spans="2:10" ht="21" customHeight="1">
      <c r="B54" s="147" t="s">
        <v>113</v>
      </c>
      <c r="C54" s="147" t="s">
        <v>112</v>
      </c>
      <c r="D54" s="147" t="s">
        <v>111</v>
      </c>
      <c r="E54" s="147" t="s">
        <v>122</v>
      </c>
      <c r="F54" s="550" t="s">
        <v>121</v>
      </c>
      <c r="G54" s="550"/>
      <c r="H54" s="550"/>
      <c r="I54" s="26"/>
    </row>
    <row r="55" spans="2:10" ht="53.25" customHeight="1">
      <c r="B55" s="148">
        <v>1</v>
      </c>
      <c r="C55" s="137" t="s">
        <v>124</v>
      </c>
      <c r="D55" s="100" t="s">
        <v>109</v>
      </c>
      <c r="E55" s="100" t="s">
        <v>178</v>
      </c>
      <c r="F55" s="537" t="s">
        <v>118</v>
      </c>
      <c r="G55" s="538"/>
      <c r="H55" s="539"/>
      <c r="I55" s="26"/>
    </row>
    <row r="56" spans="2:10" s="77" customFormat="1" ht="19.5" customHeight="1">
      <c r="B56" s="540">
        <v>2</v>
      </c>
      <c r="C56" s="542" t="s">
        <v>108</v>
      </c>
      <c r="D56" s="544" t="s">
        <v>110</v>
      </c>
      <c r="E56" s="544" t="s">
        <v>43</v>
      </c>
      <c r="F56" s="340" t="s">
        <v>114</v>
      </c>
      <c r="G56" s="341" t="s">
        <v>115</v>
      </c>
      <c r="H56" s="342"/>
      <c r="I56" s="26"/>
      <c r="J56" s="343"/>
    </row>
    <row r="57" spans="2:10" ht="19.5" customHeight="1">
      <c r="B57" s="541"/>
      <c r="C57" s="543"/>
      <c r="D57" s="545"/>
      <c r="E57" s="545"/>
      <c r="F57" s="344" t="s">
        <v>3739</v>
      </c>
      <c r="G57" s="345" t="s">
        <v>43</v>
      </c>
      <c r="H57" s="346"/>
    </row>
    <row r="58" spans="2:10" ht="19.5" customHeight="1">
      <c r="B58" s="25"/>
      <c r="F58" s="347" t="s">
        <v>119</v>
      </c>
      <c r="G58" s="348" t="s">
        <v>120</v>
      </c>
      <c r="H58" s="349"/>
    </row>
    <row r="59" spans="2:10" ht="12" customHeight="1">
      <c r="F59" s="204" t="s">
        <v>116</v>
      </c>
      <c r="G59" s="205" t="s">
        <v>43</v>
      </c>
      <c r="H59" s="145"/>
    </row>
    <row r="60" spans="2:10" ht="12" customHeight="1">
      <c r="F60" s="208"/>
      <c r="G60" s="205" t="s">
        <v>175</v>
      </c>
      <c r="H60" s="145"/>
    </row>
    <row r="61" spans="2:10" ht="12" customHeight="1">
      <c r="F61" s="208"/>
      <c r="G61" s="205" t="s">
        <v>176</v>
      </c>
      <c r="H61" s="209"/>
    </row>
    <row r="62" spans="2:10" ht="12" customHeight="1">
      <c r="F62" s="210"/>
      <c r="G62" s="207" t="s">
        <v>117</v>
      </c>
      <c r="H62" s="211"/>
    </row>
    <row r="63" spans="2:10" ht="12" customHeight="1">
      <c r="F63" s="4"/>
      <c r="G63" s="206"/>
      <c r="H63" s="4"/>
    </row>
    <row r="64" spans="2:10" ht="12" customHeight="1">
      <c r="F64" s="27"/>
      <c r="G64" s="206"/>
      <c r="H64" s="4"/>
    </row>
    <row r="65" spans="6:8">
      <c r="F65" s="27"/>
      <c r="G65" s="4"/>
      <c r="H65" s="4"/>
    </row>
    <row r="66" spans="6:8">
      <c r="F66" s="4"/>
      <c r="G66" s="4"/>
      <c r="H66" s="4"/>
    </row>
  </sheetData>
  <sheetProtection password="C24F" sheet="1" objects="1" scenarios="1"/>
  <protectedRanges>
    <protectedRange sqref="D49:G49" name="Range5"/>
    <protectedRange sqref="E37:I37" name="Range3"/>
    <protectedRange sqref="G12" name="Range1"/>
    <protectedRange sqref="G14:I15" name="Range2"/>
    <protectedRange sqref="D39:F41" name="Range4"/>
  </protectedRanges>
  <customSheetViews>
    <customSheetView guid="{69FA38BC-F160-4CAA-BF85-C52CE8C53F2C}" showGridLines="0" fitToPage="1" topLeftCell="A13">
      <selection activeCell="A32" sqref="A32"/>
      <pageMargins left="0.61" right="0.60416666666666696" top="0.4" bottom="0.5" header="0.23" footer="0.25"/>
      <pageSetup scale="95" orientation="landscape" verticalDpi="0" r:id="rId1"/>
    </customSheetView>
  </customSheetViews>
  <mergeCells count="46">
    <mergeCell ref="B39:C39"/>
    <mergeCell ref="D39:F39"/>
    <mergeCell ref="D40:F40"/>
    <mergeCell ref="B40:C41"/>
    <mergeCell ref="F54:H54"/>
    <mergeCell ref="B46:H46"/>
    <mergeCell ref="B45:H45"/>
    <mergeCell ref="D41:F41"/>
    <mergeCell ref="B43:D43"/>
    <mergeCell ref="B49:C49"/>
    <mergeCell ref="D49:E49"/>
    <mergeCell ref="F49:G49"/>
    <mergeCell ref="B44:H44"/>
    <mergeCell ref="D50:E50"/>
    <mergeCell ref="F50:G50"/>
    <mergeCell ref="B50:C50"/>
    <mergeCell ref="F55:H55"/>
    <mergeCell ref="B56:B57"/>
    <mergeCell ref="C56:C57"/>
    <mergeCell ref="D56:D57"/>
    <mergeCell ref="E56:E57"/>
    <mergeCell ref="B37:D37"/>
    <mergeCell ref="E37:I37"/>
    <mergeCell ref="E11:F13"/>
    <mergeCell ref="C17:D17"/>
    <mergeCell ref="C18:D18"/>
    <mergeCell ref="G16:I18"/>
    <mergeCell ref="G14:I15"/>
    <mergeCell ref="C15:D15"/>
    <mergeCell ref="C16:D16"/>
    <mergeCell ref="C13:D13"/>
    <mergeCell ref="C14:D14"/>
    <mergeCell ref="G20:I20"/>
    <mergeCell ref="E14:F15"/>
    <mergeCell ref="F35:J35"/>
    <mergeCell ref="J20:L20"/>
    <mergeCell ref="B2:I2"/>
    <mergeCell ref="B3:I3"/>
    <mergeCell ref="B5:I5"/>
    <mergeCell ref="H11:H13"/>
    <mergeCell ref="B6:I6"/>
    <mergeCell ref="B8:C8"/>
    <mergeCell ref="D8:G8"/>
    <mergeCell ref="C10:D10"/>
    <mergeCell ref="C11:D11"/>
    <mergeCell ref="C12:D12"/>
  </mergeCells>
  <dataValidations xWindow="830" yWindow="253" count="1">
    <dataValidation type="list" allowBlank="1" showInputMessage="1" showErrorMessage="1" prompt="Use Drop Down Menu, or print Yes or No" sqref="G12">
      <formula1>"Yes,No"</formula1>
    </dataValidation>
  </dataValidations>
  <hyperlinks>
    <hyperlink ref="G56" r:id="rId2"/>
  </hyperlinks>
  <printOptions horizontalCentered="1" verticalCentered="1"/>
  <pageMargins left="0" right="0" top="0" bottom="0" header="0" footer="0"/>
  <pageSetup scale="57" orientation="portrait" verticalDpi="0" r:id="rId3"/>
  <ignoredErrors>
    <ignoredError sqref="G33" formula="1"/>
  </ignoredErrors>
</worksheet>
</file>

<file path=xl/worksheets/sheet17.xml><?xml version="1.0" encoding="utf-8"?>
<worksheet xmlns="http://schemas.openxmlformats.org/spreadsheetml/2006/main" xmlns:r="http://schemas.openxmlformats.org/officeDocument/2006/relationships">
  <sheetPr>
    <tabColor rgb="FFFF0000"/>
    <pageSetUpPr fitToPage="1"/>
  </sheetPr>
  <dimension ref="A1:I58"/>
  <sheetViews>
    <sheetView showGridLines="0" zoomScale="90" zoomScaleNormal="90" workbookViewId="0"/>
  </sheetViews>
  <sheetFormatPr defaultColWidth="9.109375" defaultRowHeight="14.4"/>
  <cols>
    <col min="1" max="1" width="2.33203125" style="34" customWidth="1"/>
    <col min="2" max="2" width="20.6640625" customWidth="1"/>
    <col min="3" max="3" width="25.6640625" customWidth="1"/>
    <col min="4" max="4" width="40.6640625" customWidth="1"/>
    <col min="5" max="5" width="20.6640625" customWidth="1"/>
  </cols>
  <sheetData>
    <row r="1" spans="2:9" s="77" customFormat="1" ht="15" customHeight="1"/>
    <row r="2" spans="2:9" s="77" customFormat="1" ht="18">
      <c r="B2" s="489" t="s">
        <v>41</v>
      </c>
      <c r="C2" s="489"/>
      <c r="D2" s="489"/>
      <c r="E2" s="489"/>
      <c r="F2" s="150"/>
    </row>
    <row r="3" spans="2:9" s="77" customFormat="1" ht="18">
      <c r="B3" s="489" t="s">
        <v>42</v>
      </c>
      <c r="C3" s="489"/>
      <c r="D3" s="489"/>
      <c r="E3" s="489"/>
      <c r="F3" s="150"/>
    </row>
    <row r="4" spans="2:9" s="77" customFormat="1" ht="15.6">
      <c r="B4" s="75"/>
      <c r="C4" s="75"/>
      <c r="D4" s="75"/>
      <c r="E4" s="75"/>
      <c r="F4" s="150"/>
    </row>
    <row r="5" spans="2:9" s="77" customFormat="1" ht="30" customHeight="1">
      <c r="B5" s="594" t="s">
        <v>167</v>
      </c>
      <c r="C5" s="594"/>
      <c r="D5" s="594"/>
      <c r="E5" s="594"/>
      <c r="F5" s="150"/>
    </row>
    <row r="6" spans="2:9" s="77" customFormat="1" ht="30" customHeight="1">
      <c r="B6" s="572" t="s">
        <v>152</v>
      </c>
      <c r="C6" s="573"/>
      <c r="D6" s="573"/>
      <c r="E6" s="573"/>
      <c r="F6" s="150"/>
    </row>
    <row r="7" spans="2:9" s="77" customFormat="1" ht="20.25" customHeight="1">
      <c r="B7" s="492" t="s">
        <v>146</v>
      </c>
      <c r="C7" s="492"/>
      <c r="D7" s="492"/>
      <c r="E7" s="492"/>
      <c r="F7" s="150"/>
      <c r="G7" s="150"/>
      <c r="H7" s="150"/>
      <c r="I7" s="150"/>
    </row>
    <row r="8" spans="2:9" s="77" customFormat="1" ht="18" customHeight="1">
      <c r="B8" s="595" t="s">
        <v>3646</v>
      </c>
      <c r="C8" s="595"/>
      <c r="D8" s="595"/>
      <c r="E8" s="595"/>
      <c r="F8" s="150"/>
      <c r="G8" s="150"/>
      <c r="H8" s="150"/>
      <c r="I8" s="150"/>
    </row>
    <row r="9" spans="2:9" s="77" customFormat="1" ht="15" thickBot="1">
      <c r="B9" s="26"/>
      <c r="C9" s="26"/>
      <c r="E9" s="26"/>
      <c r="F9" s="26"/>
    </row>
    <row r="10" spans="2:9" s="77" customFormat="1" ht="18" customHeight="1" thickBot="1">
      <c r="B10" s="493" t="s">
        <v>123</v>
      </c>
      <c r="C10" s="494"/>
      <c r="D10" s="495" t="str">
        <f>CONCATENATE('Harvest Information'!C12,"-",'Harvest Information'!C11,"-",'Harvest Information'!C9,"-",'Harvest Information'!C13,"-", TEXT('Harvest Information'!C18, "mmddyy"))</f>
        <v>--Last-Last-010000</v>
      </c>
      <c r="E10" s="497"/>
      <c r="F10" s="26"/>
    </row>
    <row r="11" spans="2:9" ht="15" thickBot="1"/>
    <row r="12" spans="2:9" s="77" customFormat="1" ht="67.5" customHeight="1" thickBot="1">
      <c r="B12" s="578" t="s">
        <v>3652</v>
      </c>
      <c r="C12" s="579"/>
      <c r="D12" s="579"/>
      <c r="E12" s="580"/>
    </row>
    <row r="13" spans="2:9" s="77" customFormat="1" ht="15" customHeight="1" thickBot="1">
      <c r="B13" s="4"/>
      <c r="C13" s="4"/>
    </row>
    <row r="14" spans="2:9" s="77" customFormat="1" ht="15" customHeight="1" thickBot="1">
      <c r="D14" s="592" t="s">
        <v>158</v>
      </c>
      <c r="E14" s="593"/>
    </row>
    <row r="15" spans="2:9" ht="18" customHeight="1">
      <c r="B15" s="604" t="s">
        <v>153</v>
      </c>
      <c r="C15" s="604"/>
      <c r="D15" s="31"/>
      <c r="E15" s="31"/>
    </row>
    <row r="16" spans="2:9" ht="30" customHeight="1">
      <c r="B16" s="589" t="s">
        <v>138</v>
      </c>
      <c r="C16" s="591"/>
      <c r="D16" s="581">
        <f>'Biomass Tonnage Report'!D39:F39</f>
        <v>0</v>
      </c>
      <c r="E16" s="582"/>
    </row>
    <row r="17" spans="2:9" s="77" customFormat="1" ht="23.25" customHeight="1">
      <c r="B17" s="164" t="s">
        <v>150</v>
      </c>
      <c r="C17" s="172"/>
    </row>
    <row r="18" spans="2:9" ht="15" customHeight="1">
      <c r="B18" s="28" t="s">
        <v>27</v>
      </c>
      <c r="C18" s="525" t="str">
        <f>CONCATENATE('Harvest Information'!$C$9,", ",'Harvest Information'!$D$9)</f>
        <v>Last, First</v>
      </c>
      <c r="D18" s="525"/>
    </row>
    <row r="19" spans="2:9" ht="15" customHeight="1">
      <c r="B19" s="28" t="s">
        <v>49</v>
      </c>
      <c r="C19" s="525">
        <f>'Harvest Information'!$C$10</f>
        <v>0</v>
      </c>
      <c r="D19" s="525"/>
    </row>
    <row r="20" spans="2:9" s="77" customFormat="1" ht="15" customHeight="1">
      <c r="B20" s="28" t="s">
        <v>39</v>
      </c>
      <c r="C20" s="525">
        <f>'Harvest Information'!$C$11</f>
        <v>0</v>
      </c>
      <c r="D20" s="525"/>
    </row>
    <row r="21" spans="2:9" s="77" customFormat="1" ht="15" customHeight="1">
      <c r="B21" s="28" t="s">
        <v>3665</v>
      </c>
      <c r="C21" s="525">
        <f>IF('Harvest Information'!$C$12="",'Harvest Information'!$D$12,'Harvest Information'!$C$12)</f>
        <v>0</v>
      </c>
      <c r="D21" s="525"/>
      <c r="E21" s="313"/>
      <c r="F21" s="314"/>
      <c r="G21" s="314"/>
      <c r="H21" s="314"/>
      <c r="I21" s="314"/>
    </row>
    <row r="22" spans="2:9" s="77" customFormat="1" ht="15" customHeight="1">
      <c r="B22" s="28" t="s">
        <v>55</v>
      </c>
      <c r="C22" s="525" t="str">
        <f>CONCATENATE('Harvest Information'!$C$13,", ",'Harvest Information'!$D$13)</f>
        <v>Last, First</v>
      </c>
      <c r="D22" s="525"/>
      <c r="E22" s="313"/>
      <c r="F22" s="314"/>
      <c r="G22" s="314"/>
      <c r="H22" s="314"/>
      <c r="I22" s="314"/>
    </row>
    <row r="23" spans="2:9" s="77" customFormat="1" ht="15" customHeight="1">
      <c r="B23" s="28" t="s">
        <v>72</v>
      </c>
      <c r="C23" s="525" t="str">
        <f>CONCATENATE('Harvest Information'!$C$14,", ",'Harvest Information'!$D$14)</f>
        <v xml:space="preserve">Number, </v>
      </c>
      <c r="D23" s="525"/>
      <c r="E23" s="313"/>
      <c r="F23" s="314"/>
      <c r="G23" s="314"/>
      <c r="H23" s="314"/>
      <c r="I23" s="314"/>
    </row>
    <row r="24" spans="2:9" ht="15" customHeight="1">
      <c r="B24" s="152" t="s">
        <v>75</v>
      </c>
      <c r="C24" s="525">
        <f>'Harvest Information'!$C$15</f>
        <v>0</v>
      </c>
      <c r="D24" s="525"/>
      <c r="E24" s="313"/>
      <c r="F24" s="314"/>
      <c r="G24" s="314"/>
      <c r="H24" s="314"/>
      <c r="I24" s="314"/>
    </row>
    <row r="25" spans="2:9" ht="15" customHeight="1">
      <c r="B25" s="28" t="s">
        <v>57</v>
      </c>
      <c r="C25" s="510">
        <f>'Harvest Information'!$C$18</f>
        <v>0</v>
      </c>
      <c r="D25" s="510"/>
      <c r="E25" s="313"/>
      <c r="F25" s="314"/>
      <c r="G25" s="314"/>
      <c r="H25" s="314"/>
      <c r="I25" s="314"/>
    </row>
    <row r="26" spans="2:9" ht="15" customHeight="1" thickBot="1">
      <c r="B26" s="302" t="s">
        <v>58</v>
      </c>
      <c r="C26" s="598">
        <f>'Harvest Information'!$C$19</f>
        <v>0</v>
      </c>
      <c r="D26" s="598"/>
    </row>
    <row r="27" spans="2:9" s="77" customFormat="1" ht="21" customHeight="1">
      <c r="B27" s="574" t="s">
        <v>155</v>
      </c>
      <c r="C27" s="575"/>
      <c r="D27" s="303" t="s">
        <v>3676</v>
      </c>
      <c r="E27" s="304" t="str">
        <f>'Biomass Tonnage Report'!K36</f>
        <v/>
      </c>
    </row>
    <row r="28" spans="2:9" s="77" customFormat="1" ht="21" customHeight="1" thickBot="1">
      <c r="B28" s="576"/>
      <c r="C28" s="577"/>
      <c r="D28" s="305" t="s">
        <v>154</v>
      </c>
      <c r="E28" s="306" t="str">
        <f>'Biomass Tonnage Report'!L36</f>
        <v/>
      </c>
    </row>
    <row r="29" spans="2:9" s="77" customFormat="1" ht="18" customHeight="1">
      <c r="B29" s="143"/>
      <c r="C29" s="143"/>
      <c r="D29" s="599" t="s">
        <v>3740</v>
      </c>
      <c r="E29" s="599"/>
    </row>
    <row r="30" spans="2:9" s="77" customFormat="1" ht="18" customHeight="1" thickBot="1">
      <c r="D30" s="600"/>
      <c r="E30" s="600"/>
    </row>
    <row r="31" spans="2:9" s="77" customFormat="1" ht="15" thickBot="1">
      <c r="B31" s="586" t="s">
        <v>136</v>
      </c>
      <c r="C31" s="587"/>
      <c r="D31" s="157"/>
    </row>
    <row r="32" spans="2:9" s="77" customFormat="1" ht="51" customHeight="1">
      <c r="B32" s="583" t="s">
        <v>179</v>
      </c>
      <c r="C32" s="584"/>
      <c r="D32" s="584"/>
      <c r="E32" s="585"/>
    </row>
    <row r="33" spans="2:7" ht="15" thickBot="1"/>
    <row r="34" spans="2:7" s="77" customFormat="1" ht="36" customHeight="1" thickBot="1">
      <c r="B34" s="601"/>
      <c r="C34" s="602"/>
      <c r="D34" s="167"/>
      <c r="E34" s="168"/>
    </row>
    <row r="35" spans="2:7" s="77" customFormat="1">
      <c r="B35" s="603" t="s">
        <v>139</v>
      </c>
      <c r="C35" s="603"/>
      <c r="D35" s="158" t="s">
        <v>104</v>
      </c>
      <c r="E35" s="158" t="s">
        <v>106</v>
      </c>
    </row>
    <row r="36" spans="2:7" s="77" customFormat="1">
      <c r="B36" s="159"/>
      <c r="C36" s="159"/>
      <c r="D36" s="158"/>
      <c r="E36" s="158"/>
    </row>
    <row r="37" spans="2:7" s="77" customFormat="1" ht="15" thickBot="1"/>
    <row r="38" spans="2:7" ht="15" customHeight="1" thickBot="1">
      <c r="B38" s="77"/>
      <c r="C38" s="77"/>
      <c r="D38" s="596" t="s">
        <v>182</v>
      </c>
      <c r="E38" s="597"/>
    </row>
    <row r="39" spans="2:7" s="77" customFormat="1" ht="18" customHeight="1">
      <c r="B39" s="155" t="s">
        <v>133</v>
      </c>
      <c r="C39" s="155"/>
      <c r="D39" s="154"/>
      <c r="E39" s="154"/>
      <c r="F39" s="154"/>
      <c r="G39" s="154"/>
    </row>
    <row r="40" spans="2:7" s="77" customFormat="1" ht="30" customHeight="1">
      <c r="B40" s="589" t="s">
        <v>3647</v>
      </c>
      <c r="C40" s="590"/>
      <c r="D40" s="161"/>
      <c r="E40" s="161"/>
    </row>
    <row r="41" spans="2:7" s="77" customFormat="1" ht="15" customHeight="1">
      <c r="B41" s="143"/>
      <c r="C41" s="212"/>
      <c r="D41" s="213" t="s">
        <v>3648</v>
      </c>
      <c r="E41" s="213" t="s">
        <v>129</v>
      </c>
    </row>
    <row r="42" spans="2:7" s="77" customFormat="1" ht="30" customHeight="1">
      <c r="B42" s="589" t="s">
        <v>3649</v>
      </c>
      <c r="C42" s="591"/>
      <c r="D42" s="162"/>
      <c r="E42" s="163"/>
    </row>
    <row r="43" spans="2:7" s="77" customFormat="1" ht="15" customHeight="1">
      <c r="B43" s="149"/>
      <c r="C43" s="214"/>
      <c r="D43" s="218" t="s">
        <v>106</v>
      </c>
      <c r="E43" s="218" t="s">
        <v>128</v>
      </c>
    </row>
    <row r="44" spans="2:7" ht="39.75" customHeight="1">
      <c r="C44" s="220" t="s">
        <v>134</v>
      </c>
      <c r="D44" s="219"/>
      <c r="E44" s="221"/>
    </row>
    <row r="45" spans="2:7" ht="15" customHeight="1">
      <c r="B45" s="156"/>
      <c r="D45" s="215" t="s">
        <v>183</v>
      </c>
      <c r="E45" s="151" t="s">
        <v>132</v>
      </c>
    </row>
    <row r="46" spans="2:7" ht="15" customHeight="1">
      <c r="D46" s="588"/>
      <c r="E46" s="588"/>
    </row>
    <row r="48" spans="2:7" s="77" customFormat="1"/>
    <row r="49" spans="2:9" s="77" customFormat="1" ht="22.5" customHeight="1">
      <c r="B49" s="155" t="s">
        <v>144</v>
      </c>
      <c r="I49" s="26"/>
    </row>
    <row r="50" spans="2:9" s="77" customFormat="1" ht="21" customHeight="1">
      <c r="B50" s="171" t="s">
        <v>140</v>
      </c>
      <c r="C50" s="605" t="s">
        <v>145</v>
      </c>
      <c r="D50" s="606"/>
      <c r="E50" s="171" t="s">
        <v>147</v>
      </c>
      <c r="F50" s="153"/>
      <c r="G50" s="153"/>
      <c r="H50" s="153"/>
      <c r="I50" s="26"/>
    </row>
    <row r="51" spans="2:9" s="77" customFormat="1" ht="55.5" customHeight="1">
      <c r="B51" s="160" t="s">
        <v>141</v>
      </c>
      <c r="C51" s="609" t="s">
        <v>184</v>
      </c>
      <c r="D51" s="608"/>
      <c r="E51" s="166"/>
      <c r="F51" s="153"/>
      <c r="G51" s="153"/>
      <c r="H51" s="153"/>
      <c r="I51" s="26"/>
    </row>
    <row r="52" spans="2:9" s="77" customFormat="1" ht="55.5" customHeight="1">
      <c r="B52" s="160" t="s">
        <v>142</v>
      </c>
      <c r="C52" s="609" t="s">
        <v>149</v>
      </c>
      <c r="D52" s="608"/>
      <c r="E52" s="169"/>
      <c r="F52" s="153"/>
      <c r="G52" s="153"/>
      <c r="H52" s="153"/>
    </row>
    <row r="53" spans="2:9" s="77" customFormat="1" ht="55.5" customHeight="1">
      <c r="B53" s="160" t="s">
        <v>143</v>
      </c>
      <c r="C53" s="609" t="s">
        <v>3650</v>
      </c>
      <c r="D53" s="608"/>
      <c r="E53" s="170"/>
      <c r="F53" s="153"/>
      <c r="G53" s="153"/>
      <c r="H53" s="153"/>
      <c r="I53" s="26"/>
    </row>
    <row r="54" spans="2:9" s="77" customFormat="1" ht="55.5" customHeight="1">
      <c r="B54" s="160" t="s">
        <v>3651</v>
      </c>
      <c r="C54" s="607" t="s">
        <v>3653</v>
      </c>
      <c r="D54" s="608"/>
      <c r="E54" s="160"/>
      <c r="F54" s="153"/>
      <c r="G54" s="153"/>
      <c r="H54" s="153"/>
    </row>
    <row r="55" spans="2:9" ht="15" customHeight="1">
      <c r="B55" s="77"/>
      <c r="C55" s="77"/>
      <c r="D55" s="77"/>
      <c r="E55" s="570" t="s">
        <v>151</v>
      </c>
      <c r="F55" s="77"/>
      <c r="G55" s="77"/>
      <c r="H55" s="77"/>
    </row>
    <row r="56" spans="2:9" ht="15" customHeight="1">
      <c r="B56" s="77"/>
      <c r="C56" s="77"/>
      <c r="D56" s="77"/>
      <c r="E56" s="571"/>
    </row>
    <row r="57" spans="2:9" ht="15" customHeight="1">
      <c r="B57" s="77"/>
      <c r="C57" s="77"/>
      <c r="D57" s="77"/>
      <c r="E57" s="77"/>
    </row>
    <row r="58" spans="2:9">
      <c r="D58" s="77"/>
      <c r="E58" s="77"/>
    </row>
  </sheetData>
  <sheetProtection password="C24F" sheet="1" objects="1" scenarios="1"/>
  <protectedRanges>
    <protectedRange sqref="E51:E54" name="Range4"/>
    <protectedRange sqref="D34 E34" name="Range2"/>
    <protectedRange sqref="D16:E16" name="Range1"/>
    <protectedRange sqref="D40:E40 D42:E42 D44:E44" name="Range3"/>
  </protectedRanges>
  <customSheetViews>
    <customSheetView guid="{69FA38BC-F160-4CAA-BF85-C52CE8C53F2C}" showGridLines="0" showRowCol="0">
      <pageMargins left="0.5" right="0.56000000000000005" top="0.88" bottom="0.75" header="0.3" footer="0.3"/>
      <pageSetup orientation="portrait" verticalDpi="0" r:id="rId1"/>
    </customSheetView>
  </customSheetViews>
  <mergeCells count="38">
    <mergeCell ref="C50:D50"/>
    <mergeCell ref="C54:D54"/>
    <mergeCell ref="C53:D53"/>
    <mergeCell ref="C52:D52"/>
    <mergeCell ref="C51:D51"/>
    <mergeCell ref="C18:D18"/>
    <mergeCell ref="B34:C34"/>
    <mergeCell ref="B35:C35"/>
    <mergeCell ref="B15:C15"/>
    <mergeCell ref="B16:C16"/>
    <mergeCell ref="D38:E38"/>
    <mergeCell ref="C23:D23"/>
    <mergeCell ref="C24:D24"/>
    <mergeCell ref="C25:D25"/>
    <mergeCell ref="C26:D26"/>
    <mergeCell ref="D29:E30"/>
    <mergeCell ref="B5:E5"/>
    <mergeCell ref="B3:E3"/>
    <mergeCell ref="B2:E2"/>
    <mergeCell ref="D10:E10"/>
    <mergeCell ref="B7:E7"/>
    <mergeCell ref="B8:E8"/>
    <mergeCell ref="E55:E56"/>
    <mergeCell ref="B6:E6"/>
    <mergeCell ref="B27:C28"/>
    <mergeCell ref="B12:E12"/>
    <mergeCell ref="B10:C10"/>
    <mergeCell ref="C19:D19"/>
    <mergeCell ref="C20:D20"/>
    <mergeCell ref="C21:D21"/>
    <mergeCell ref="C22:D22"/>
    <mergeCell ref="D16:E16"/>
    <mergeCell ref="B32:E32"/>
    <mergeCell ref="B31:C31"/>
    <mergeCell ref="D46:E46"/>
    <mergeCell ref="B40:C40"/>
    <mergeCell ref="B42:C42"/>
    <mergeCell ref="D14:E14"/>
  </mergeCells>
  <printOptions horizontalCentered="1" verticalCentered="1"/>
  <pageMargins left="0.5" right="0.56000000000000005" top="0.88" bottom="0.75" header="0.3" footer="0.3"/>
  <pageSetup scale="54" orientation="portrait" verticalDpi="0" r:id="rId2"/>
</worksheet>
</file>

<file path=xl/worksheets/sheet18.xml><?xml version="1.0" encoding="utf-8"?>
<worksheet xmlns="http://schemas.openxmlformats.org/spreadsheetml/2006/main" xmlns:r="http://schemas.openxmlformats.org/officeDocument/2006/relationships">
  <sheetPr>
    <tabColor rgb="FFFF0000"/>
    <pageSetUpPr fitToPage="1"/>
  </sheetPr>
  <dimension ref="B1:J57"/>
  <sheetViews>
    <sheetView showGridLines="0" zoomScale="90" zoomScaleNormal="90" workbookViewId="0"/>
  </sheetViews>
  <sheetFormatPr defaultColWidth="9.109375" defaultRowHeight="14.4"/>
  <cols>
    <col min="1" max="1" width="2.33203125" style="77" customWidth="1"/>
    <col min="2" max="2" width="20.6640625" style="77" customWidth="1"/>
    <col min="3" max="3" width="25.6640625" style="77" customWidth="1"/>
    <col min="4" max="4" width="40.6640625" style="77" customWidth="1"/>
    <col min="5" max="5" width="20.6640625" style="77" customWidth="1"/>
    <col min="6" max="16384" width="9.109375" style="77"/>
  </cols>
  <sheetData>
    <row r="1" spans="2:9" ht="15" customHeight="1">
      <c r="F1" s="26"/>
    </row>
    <row r="2" spans="2:9" ht="18">
      <c r="B2" s="489" t="s">
        <v>41</v>
      </c>
      <c r="C2" s="489"/>
      <c r="D2" s="489"/>
      <c r="E2" s="489"/>
      <c r="F2" s="26"/>
    </row>
    <row r="3" spans="2:9" ht="18">
      <c r="B3" s="489" t="s">
        <v>42</v>
      </c>
      <c r="C3" s="489"/>
      <c r="D3" s="489"/>
      <c r="E3" s="489"/>
      <c r="F3" s="26"/>
    </row>
    <row r="4" spans="2:9">
      <c r="B4" s="75"/>
      <c r="C4" s="75"/>
      <c r="D4" s="75"/>
      <c r="E4" s="75"/>
      <c r="F4" s="26"/>
    </row>
    <row r="5" spans="2:9" ht="30" customHeight="1">
      <c r="B5" s="594" t="s">
        <v>166</v>
      </c>
      <c r="C5" s="594"/>
      <c r="D5" s="594"/>
      <c r="E5" s="594"/>
      <c r="F5" s="26"/>
    </row>
    <row r="6" spans="2:9" ht="30" customHeight="1">
      <c r="B6" s="572" t="s">
        <v>159</v>
      </c>
      <c r="C6" s="573"/>
      <c r="D6" s="573"/>
      <c r="E6" s="573"/>
      <c r="F6" s="26"/>
    </row>
    <row r="7" spans="2:9" ht="20.25" customHeight="1">
      <c r="B7" s="492" t="s">
        <v>170</v>
      </c>
      <c r="C7" s="492"/>
      <c r="D7" s="492"/>
      <c r="E7" s="492"/>
      <c r="F7" s="26"/>
      <c r="G7" s="150"/>
      <c r="H7" s="150"/>
      <c r="I7" s="150"/>
    </row>
    <row r="8" spans="2:9" ht="18" customHeight="1">
      <c r="B8" s="595" t="s">
        <v>3646</v>
      </c>
      <c r="C8" s="595"/>
      <c r="D8" s="595"/>
      <c r="E8" s="595"/>
      <c r="F8" s="26"/>
      <c r="G8" s="150"/>
      <c r="H8" s="150"/>
      <c r="I8" s="150"/>
    </row>
    <row r="9" spans="2:9" ht="15" thickBot="1">
      <c r="B9" s="26"/>
      <c r="C9" s="26"/>
      <c r="E9" s="26"/>
      <c r="F9" s="26"/>
    </row>
    <row r="10" spans="2:9" ht="67.5" customHeight="1" thickBot="1">
      <c r="B10" s="578" t="s">
        <v>3658</v>
      </c>
      <c r="C10" s="579"/>
      <c r="D10" s="579"/>
      <c r="E10" s="580"/>
    </row>
    <row r="11" spans="2:9" ht="15" customHeight="1">
      <c r="B11" s="4"/>
      <c r="C11" s="4"/>
    </row>
    <row r="12" spans="2:9" ht="18" customHeight="1" thickBot="1">
      <c r="B12" s="201" t="s">
        <v>3659</v>
      </c>
      <c r="C12" s="200"/>
    </row>
    <row r="13" spans="2:9" ht="48.75" customHeight="1">
      <c r="B13" s="641" t="s">
        <v>3660</v>
      </c>
      <c r="C13" s="642"/>
      <c r="D13" s="642"/>
      <c r="E13" s="643"/>
    </row>
    <row r="14" spans="2:9" ht="33" customHeight="1">
      <c r="B14" s="644" t="s">
        <v>3654</v>
      </c>
      <c r="C14" s="645"/>
      <c r="D14" s="627"/>
      <c r="E14" s="628"/>
    </row>
    <row r="15" spans="2:9" ht="33" customHeight="1" thickBot="1">
      <c r="B15" s="633" t="s">
        <v>3655</v>
      </c>
      <c r="C15" s="634"/>
      <c r="D15" s="646"/>
      <c r="E15" s="647"/>
    </row>
    <row r="16" spans="2:9" customFormat="1" ht="15" customHeight="1"/>
    <row r="17" spans="2:10" customFormat="1" ht="15" customHeight="1"/>
    <row r="18" spans="2:10" ht="18" customHeight="1" thickBot="1">
      <c r="B18" s="198" t="s">
        <v>172</v>
      </c>
      <c r="C18" s="198"/>
    </row>
    <row r="19" spans="2:10" s="197" customFormat="1" ht="21" customHeight="1" thickBot="1">
      <c r="B19" s="635" t="s">
        <v>164</v>
      </c>
      <c r="C19" s="636"/>
      <c r="D19" s="636"/>
      <c r="E19" s="637"/>
    </row>
    <row r="20" spans="2:10" ht="18" customHeight="1">
      <c r="B20" s="195"/>
      <c r="C20" s="610" t="s">
        <v>165</v>
      </c>
      <c r="D20" s="611"/>
      <c r="E20" s="612"/>
    </row>
    <row r="21" spans="2:10" ht="18" customHeight="1">
      <c r="B21" s="196"/>
      <c r="C21" s="613" t="s">
        <v>160</v>
      </c>
      <c r="D21" s="614"/>
      <c r="E21" s="615"/>
    </row>
    <row r="22" spans="2:10" ht="18" customHeight="1">
      <c r="B22" s="196"/>
      <c r="C22" s="613" t="s">
        <v>163</v>
      </c>
      <c r="D22" s="614"/>
      <c r="E22" s="615"/>
    </row>
    <row r="23" spans="2:10" ht="18" customHeight="1">
      <c r="B23" s="648"/>
      <c r="C23" s="616" t="s">
        <v>3664</v>
      </c>
      <c r="D23" s="617"/>
      <c r="E23" s="618"/>
    </row>
    <row r="24" spans="2:10" ht="18" customHeight="1">
      <c r="B24" s="649"/>
      <c r="C24" s="307" t="s">
        <v>3663</v>
      </c>
      <c r="D24" s="622"/>
      <c r="E24" s="623"/>
    </row>
    <row r="25" spans="2:10" ht="18" customHeight="1">
      <c r="B25" s="196"/>
      <c r="C25" s="613" t="s">
        <v>162</v>
      </c>
      <c r="D25" s="614"/>
      <c r="E25" s="615"/>
    </row>
    <row r="26" spans="2:10" ht="18" customHeight="1">
      <c r="B26" s="222"/>
      <c r="C26" s="619" t="s">
        <v>161</v>
      </c>
      <c r="D26" s="620"/>
      <c r="E26" s="621"/>
    </row>
    <row r="27" spans="2:10" ht="18" customHeight="1" thickBot="1">
      <c r="B27" s="624"/>
      <c r="C27" s="625"/>
      <c r="D27" s="626"/>
      <c r="E27" s="223" t="s">
        <v>187</v>
      </c>
    </row>
    <row r="28" spans="2:10" ht="18" customHeight="1">
      <c r="B28" s="194"/>
      <c r="C28" s="194"/>
    </row>
    <row r="29" spans="2:10" ht="18" customHeight="1" thickBot="1">
      <c r="B29" s="199" t="s">
        <v>3657</v>
      </c>
      <c r="C29" s="199"/>
    </row>
    <row r="30" spans="2:10" ht="30" customHeight="1">
      <c r="B30" s="629" t="s">
        <v>169</v>
      </c>
      <c r="C30" s="630"/>
      <c r="D30" s="631"/>
      <c r="E30" s="632"/>
    </row>
    <row r="31" spans="2:10" ht="30" customHeight="1" thickBot="1">
      <c r="B31" s="638" t="s">
        <v>168</v>
      </c>
      <c r="C31" s="639"/>
      <c r="D31" s="309"/>
      <c r="E31" s="308"/>
      <c r="F31" s="313"/>
      <c r="G31" s="314"/>
      <c r="H31" s="314"/>
      <c r="I31" s="314"/>
      <c r="J31" s="314"/>
    </row>
    <row r="32" spans="2:10" ht="15" thickBot="1">
      <c r="B32" s="175"/>
      <c r="C32" s="175"/>
      <c r="D32" s="158"/>
      <c r="E32" s="310"/>
      <c r="F32" s="314"/>
      <c r="G32" s="314"/>
      <c r="H32" s="314"/>
      <c r="I32" s="314"/>
      <c r="J32" s="314"/>
    </row>
    <row r="33" spans="2:10" ht="15.75" customHeight="1" thickBot="1">
      <c r="B33" s="586" t="s">
        <v>3656</v>
      </c>
      <c r="C33" s="640"/>
      <c r="D33" s="587"/>
      <c r="E33" s="311"/>
      <c r="F33" s="314"/>
      <c r="G33" s="314"/>
      <c r="H33" s="314"/>
      <c r="I33" s="314"/>
      <c r="J33" s="314"/>
    </row>
    <row r="34" spans="2:10" ht="33" customHeight="1">
      <c r="B34" s="583" t="s">
        <v>173</v>
      </c>
      <c r="C34" s="584"/>
      <c r="D34" s="584"/>
      <c r="E34" s="585"/>
      <c r="F34" s="313"/>
      <c r="G34" s="314"/>
      <c r="H34" s="314"/>
      <c r="I34" s="314"/>
      <c r="J34" s="314"/>
    </row>
    <row r="35" spans="2:10" ht="15" thickBot="1">
      <c r="E35" s="312"/>
      <c r="F35" s="314"/>
      <c r="G35" s="314"/>
      <c r="H35" s="314"/>
      <c r="I35" s="314"/>
      <c r="J35" s="314"/>
    </row>
    <row r="36" spans="2:10" ht="36" customHeight="1" thickBot="1">
      <c r="B36" s="601"/>
      <c r="C36" s="602"/>
      <c r="D36" s="202"/>
      <c r="E36" s="203"/>
    </row>
    <row r="37" spans="2:10">
      <c r="B37" s="603" t="s">
        <v>171</v>
      </c>
      <c r="C37" s="603"/>
      <c r="D37" s="158" t="s">
        <v>104</v>
      </c>
      <c r="E37" s="158" t="s">
        <v>106</v>
      </c>
    </row>
    <row r="38" spans="2:10">
      <c r="B38" s="177"/>
      <c r="C38" s="177"/>
      <c r="D38" s="158"/>
      <c r="E38" s="158"/>
    </row>
    <row r="40" spans="2:10" ht="18" customHeight="1">
      <c r="B40" s="155" t="s">
        <v>133</v>
      </c>
      <c r="C40" s="155"/>
      <c r="D40" s="154"/>
      <c r="E40" s="154"/>
      <c r="F40" s="154"/>
      <c r="G40" s="154"/>
    </row>
    <row r="41" spans="2:10" ht="30" customHeight="1">
      <c r="B41" s="589" t="s">
        <v>3661</v>
      </c>
      <c r="C41" s="590"/>
      <c r="D41" s="161"/>
      <c r="E41" s="161"/>
    </row>
    <row r="42" spans="2:10" ht="15" customHeight="1">
      <c r="B42" s="173"/>
      <c r="C42" s="212"/>
      <c r="D42" s="213" t="s">
        <v>3648</v>
      </c>
      <c r="E42" s="213" t="s">
        <v>129</v>
      </c>
    </row>
    <row r="43" spans="2:10" ht="30" customHeight="1">
      <c r="B43" s="589" t="s">
        <v>125</v>
      </c>
      <c r="C43" s="591"/>
      <c r="D43" s="162"/>
      <c r="E43" s="163"/>
    </row>
    <row r="44" spans="2:10" ht="15" customHeight="1">
      <c r="B44" s="149"/>
      <c r="C44" s="214"/>
      <c r="D44" s="218" t="s">
        <v>106</v>
      </c>
      <c r="E44" s="218" t="s">
        <v>128</v>
      </c>
    </row>
    <row r="45" spans="2:10" ht="39.75" customHeight="1">
      <c r="C45" s="220" t="s">
        <v>134</v>
      </c>
      <c r="D45" s="219"/>
      <c r="E45" s="221"/>
    </row>
    <row r="46" spans="2:10" ht="15" customHeight="1">
      <c r="B46" s="156"/>
      <c r="D46" s="215" t="s">
        <v>183</v>
      </c>
      <c r="E46" s="174" t="s">
        <v>132</v>
      </c>
    </row>
    <row r="47" spans="2:10" ht="15" customHeight="1">
      <c r="D47" s="588"/>
      <c r="E47" s="588"/>
    </row>
    <row r="50" spans="2:9" ht="22.5" customHeight="1">
      <c r="B50" s="155" t="s">
        <v>144</v>
      </c>
      <c r="I50" s="26"/>
    </row>
    <row r="51" spans="2:9" ht="21" customHeight="1">
      <c r="B51" s="171" t="s">
        <v>140</v>
      </c>
      <c r="C51" s="605" t="s">
        <v>145</v>
      </c>
      <c r="D51" s="606"/>
      <c r="E51" s="171" t="s">
        <v>147</v>
      </c>
      <c r="F51" s="153"/>
      <c r="G51" s="153"/>
      <c r="H51" s="153"/>
      <c r="I51" s="26"/>
    </row>
    <row r="52" spans="2:9" ht="55.5" customHeight="1">
      <c r="B52" s="160" t="s">
        <v>3659</v>
      </c>
      <c r="C52" s="609" t="s">
        <v>174</v>
      </c>
      <c r="D52" s="608"/>
      <c r="E52" s="166"/>
      <c r="F52" s="153"/>
      <c r="G52" s="153"/>
      <c r="H52" s="153"/>
    </row>
    <row r="53" spans="2:9" ht="55.5" customHeight="1">
      <c r="B53" s="160" t="s">
        <v>143</v>
      </c>
      <c r="C53" s="609" t="s">
        <v>3662</v>
      </c>
      <c r="D53" s="608"/>
      <c r="E53" s="170"/>
      <c r="F53" s="153"/>
      <c r="G53" s="153"/>
      <c r="H53" s="153"/>
      <c r="I53" s="26"/>
    </row>
    <row r="54" spans="2:9" ht="55.5" customHeight="1">
      <c r="B54" s="160" t="s">
        <v>3651</v>
      </c>
      <c r="C54" s="607" t="s">
        <v>3653</v>
      </c>
      <c r="D54" s="608"/>
      <c r="E54" s="160"/>
      <c r="F54" s="153"/>
      <c r="G54" s="153"/>
      <c r="H54" s="153"/>
    </row>
    <row r="55" spans="2:9" ht="15" customHeight="1">
      <c r="E55" s="570" t="s">
        <v>151</v>
      </c>
    </row>
    <row r="56" spans="2:9" ht="15" customHeight="1">
      <c r="E56" s="571"/>
    </row>
    <row r="57" spans="2:9" ht="15" customHeight="1"/>
  </sheetData>
  <sheetProtection password="C24F" sheet="1" objects="1" scenarios="1"/>
  <protectedRanges>
    <protectedRange sqref="E52:E54" name="Range6"/>
    <protectedRange sqref="D36:E36" name="Range4"/>
    <protectedRange sqref="B20:B26 D24:E24 B27:D27" name="Range2"/>
    <protectedRange sqref="D14:E15" name="Range1"/>
    <protectedRange sqref="D30:E31" name="Range3"/>
    <protectedRange sqref="D41:E41 D43:E43 D45:E45" name="Range5"/>
  </protectedRanges>
  <mergeCells count="37">
    <mergeCell ref="B37:C37"/>
    <mergeCell ref="B34:E34"/>
    <mergeCell ref="B36:C36"/>
    <mergeCell ref="B2:E2"/>
    <mergeCell ref="B3:E3"/>
    <mergeCell ref="B5:E5"/>
    <mergeCell ref="B6:E6"/>
    <mergeCell ref="B7:E7"/>
    <mergeCell ref="B8:E8"/>
    <mergeCell ref="B19:E19"/>
    <mergeCell ref="B31:C31"/>
    <mergeCell ref="B33:D33"/>
    <mergeCell ref="B13:E13"/>
    <mergeCell ref="B14:C14"/>
    <mergeCell ref="D15:E15"/>
    <mergeCell ref="B23:B24"/>
    <mergeCell ref="D14:E14"/>
    <mergeCell ref="B10:E10"/>
    <mergeCell ref="B30:C30"/>
    <mergeCell ref="D30:E30"/>
    <mergeCell ref="B15:C15"/>
    <mergeCell ref="C54:D54"/>
    <mergeCell ref="E55:E56"/>
    <mergeCell ref="C20:E20"/>
    <mergeCell ref="C21:E21"/>
    <mergeCell ref="C22:E22"/>
    <mergeCell ref="C23:E23"/>
    <mergeCell ref="C26:E26"/>
    <mergeCell ref="C25:E25"/>
    <mergeCell ref="D47:E47"/>
    <mergeCell ref="C51:D51"/>
    <mergeCell ref="C52:D52"/>
    <mergeCell ref="C53:D53"/>
    <mergeCell ref="B41:C41"/>
    <mergeCell ref="B43:C43"/>
    <mergeCell ref="D24:E24"/>
    <mergeCell ref="B27:D27"/>
  </mergeCells>
  <dataValidations count="1">
    <dataValidation type="list" allowBlank="1" showInputMessage="1" showErrorMessage="1" promptTitle="Select from Drop-down list" prompt="If Location of Source is outside the U.S., enter Town, Province, Country in box to left." sqref="E31">
      <formula1>USStates</formula1>
    </dataValidation>
  </dataValidations>
  <printOptions horizontalCentered="1" verticalCentered="1"/>
  <pageMargins left="0.5" right="0.56000000000000005" top="0.88" bottom="0.75" header="0.3" footer="0.3"/>
  <pageSetup scale="52" orientation="portrait" verticalDpi="0" r:id="rId1"/>
</worksheet>
</file>

<file path=xl/worksheets/sheet19.xml><?xml version="1.0" encoding="utf-8"?>
<worksheet xmlns="http://schemas.openxmlformats.org/spreadsheetml/2006/main" xmlns:r="http://schemas.openxmlformats.org/officeDocument/2006/relationships">
  <dimension ref="A2:J2489"/>
  <sheetViews>
    <sheetView zoomScale="80" zoomScaleNormal="80" workbookViewId="0"/>
  </sheetViews>
  <sheetFormatPr defaultRowHeight="14.4"/>
  <cols>
    <col min="1" max="1" width="2.5546875" style="77" customWidth="1"/>
    <col min="2" max="2" width="14.6640625" customWidth="1"/>
    <col min="3" max="3" width="5.44140625" style="77" customWidth="1"/>
    <col min="4" max="5" width="18.5546875" customWidth="1"/>
    <col min="6" max="6" width="18.5546875" style="244" customWidth="1"/>
    <col min="7" max="10" width="18.5546875" customWidth="1"/>
  </cols>
  <sheetData>
    <row r="2" spans="2:10" ht="71.25" customHeight="1">
      <c r="B2" s="650" t="s">
        <v>3622</v>
      </c>
      <c r="C2" s="651"/>
      <c r="D2" s="651"/>
      <c r="E2" s="651"/>
      <c r="F2" s="651"/>
      <c r="G2" s="651"/>
      <c r="H2" s="651"/>
      <c r="I2" s="651"/>
      <c r="J2" s="652"/>
    </row>
    <row r="3" spans="2:10" s="77" customFormat="1" ht="17.25" customHeight="1">
      <c r="B3" s="653"/>
      <c r="C3" s="654"/>
      <c r="D3" s="654"/>
      <c r="E3" s="654"/>
      <c r="F3" s="654"/>
      <c r="G3" s="654"/>
      <c r="H3" s="654"/>
      <c r="I3" s="654"/>
      <c r="J3" s="655"/>
    </row>
    <row r="4" spans="2:10" s="77" customFormat="1" ht="17.25" customHeight="1">
      <c r="D4" s="250"/>
      <c r="E4" s="250"/>
      <c r="F4" s="250"/>
      <c r="G4" s="250"/>
      <c r="H4" s="250"/>
      <c r="I4" s="250"/>
      <c r="J4" s="250"/>
    </row>
    <row r="5" spans="2:10" s="77" customFormat="1" ht="18" customHeight="1">
      <c r="D5" s="251" t="s">
        <v>650</v>
      </c>
    </row>
    <row r="6" spans="2:10" s="77" customFormat="1" ht="18" customHeight="1">
      <c r="D6" s="659" t="s">
        <v>640</v>
      </c>
      <c r="E6" s="660"/>
      <c r="F6" s="660"/>
      <c r="G6" s="660"/>
      <c r="H6" s="660"/>
      <c r="I6" s="660"/>
      <c r="J6" s="661"/>
    </row>
    <row r="7" spans="2:10" s="77" customFormat="1" ht="18" customHeight="1">
      <c r="D7" s="662" t="s">
        <v>641</v>
      </c>
      <c r="E7" s="663"/>
      <c r="F7" s="663"/>
      <c r="G7" s="663"/>
      <c r="H7" s="663"/>
      <c r="I7" s="663"/>
      <c r="J7" s="664"/>
    </row>
    <row r="8" spans="2:10" s="77" customFormat="1" ht="18" customHeight="1">
      <c r="D8" s="662" t="s">
        <v>642</v>
      </c>
      <c r="E8" s="663"/>
      <c r="F8" s="663"/>
      <c r="G8" s="663"/>
      <c r="H8" s="663"/>
      <c r="I8" s="663"/>
      <c r="J8" s="664"/>
    </row>
    <row r="9" spans="2:10" s="77" customFormat="1" ht="18" customHeight="1">
      <c r="D9" s="662" t="s">
        <v>643</v>
      </c>
      <c r="E9" s="663"/>
      <c r="F9" s="663"/>
      <c r="G9" s="663"/>
      <c r="H9" s="663"/>
      <c r="I9" s="663"/>
      <c r="J9" s="664"/>
    </row>
    <row r="10" spans="2:10" s="77" customFormat="1" ht="18" customHeight="1">
      <c r="D10" s="665" t="s">
        <v>645</v>
      </c>
      <c r="E10" s="666"/>
      <c r="F10" s="666"/>
      <c r="G10" s="666"/>
      <c r="H10" s="666"/>
      <c r="I10" s="666"/>
      <c r="J10" s="667"/>
    </row>
    <row r="11" spans="2:10" s="77" customFormat="1" ht="18" customHeight="1">
      <c r="D11" s="665" t="s">
        <v>644</v>
      </c>
      <c r="E11" s="666"/>
      <c r="F11" s="666"/>
      <c r="G11" s="666"/>
      <c r="H11" s="666"/>
      <c r="I11" s="666"/>
      <c r="J11" s="667"/>
    </row>
    <row r="12" spans="2:10" s="77" customFormat="1" ht="18" customHeight="1">
      <c r="D12" s="665" t="s">
        <v>646</v>
      </c>
      <c r="E12" s="666"/>
      <c r="F12" s="666"/>
      <c r="G12" s="666"/>
      <c r="H12" s="666"/>
      <c r="I12" s="666"/>
      <c r="J12" s="667"/>
    </row>
    <row r="13" spans="2:10" s="77" customFormat="1" ht="18" customHeight="1">
      <c r="D13" s="665" t="s">
        <v>647</v>
      </c>
      <c r="E13" s="666"/>
      <c r="F13" s="666"/>
      <c r="G13" s="666"/>
      <c r="H13" s="666"/>
      <c r="I13" s="666"/>
      <c r="J13" s="667"/>
    </row>
    <row r="14" spans="2:10" s="77" customFormat="1" ht="18" customHeight="1">
      <c r="D14" s="665" t="s">
        <v>648</v>
      </c>
      <c r="E14" s="666"/>
      <c r="F14" s="666"/>
      <c r="G14" s="666"/>
      <c r="H14" s="666"/>
      <c r="I14" s="666"/>
      <c r="J14" s="667"/>
    </row>
    <row r="15" spans="2:10" s="77" customFormat="1" ht="18" customHeight="1">
      <c r="D15" s="656" t="s">
        <v>649</v>
      </c>
      <c r="E15" s="657"/>
      <c r="F15" s="657"/>
      <c r="G15" s="657"/>
      <c r="H15" s="657"/>
      <c r="I15" s="657"/>
      <c r="J15" s="658"/>
    </row>
    <row r="16" spans="2:10" s="77" customFormat="1" ht="15" customHeight="1">
      <c r="D16" s="249"/>
      <c r="E16" s="249"/>
      <c r="F16" s="249"/>
      <c r="G16" s="249"/>
      <c r="H16" s="249"/>
      <c r="I16" s="249"/>
      <c r="J16" s="249"/>
    </row>
    <row r="18" spans="2:10" ht="30" customHeight="1">
      <c r="B18" s="248" t="s">
        <v>637</v>
      </c>
      <c r="C18" s="231"/>
      <c r="D18" s="247" t="s">
        <v>188</v>
      </c>
      <c r="E18" s="245" t="s">
        <v>189</v>
      </c>
      <c r="F18" s="247" t="s">
        <v>190</v>
      </c>
      <c r="G18" s="245" t="s">
        <v>191</v>
      </c>
      <c r="H18" s="246" t="s">
        <v>192</v>
      </c>
      <c r="I18" s="245" t="s">
        <v>193</v>
      </c>
      <c r="J18" s="245" t="s">
        <v>194</v>
      </c>
    </row>
    <row r="19" spans="2:10" ht="15" customHeight="1">
      <c r="B19" s="232" t="str">
        <f>CONCATENATE(D19,F19)</f>
        <v>MA001600</v>
      </c>
      <c r="C19" s="232"/>
      <c r="D19" s="275" t="s">
        <v>195</v>
      </c>
      <c r="E19" s="276" t="s">
        <v>196</v>
      </c>
      <c r="F19" s="275">
        <v>600</v>
      </c>
      <c r="G19" s="276" t="s">
        <v>197</v>
      </c>
      <c r="H19" s="275" t="s">
        <v>198</v>
      </c>
      <c r="I19" s="275">
        <v>100</v>
      </c>
      <c r="J19" s="275" t="s">
        <v>199</v>
      </c>
    </row>
    <row r="20" spans="2:10" ht="15" customHeight="1">
      <c r="B20" s="232" t="str">
        <f t="shared" ref="B20:B83" si="0">CONCATENATE(D20,F20)</f>
        <v>MA001610</v>
      </c>
      <c r="C20" s="232"/>
      <c r="D20" s="275" t="s">
        <v>195</v>
      </c>
      <c r="E20" s="276" t="s">
        <v>196</v>
      </c>
      <c r="F20" s="275">
        <v>610</v>
      </c>
      <c r="G20" s="276" t="s">
        <v>200</v>
      </c>
      <c r="H20" s="275" t="s">
        <v>200</v>
      </c>
      <c r="I20" s="275">
        <v>95</v>
      </c>
      <c r="J20" s="275" t="s">
        <v>199</v>
      </c>
    </row>
    <row r="21" spans="2:10" ht="15" customHeight="1">
      <c r="B21" s="232" t="str">
        <f t="shared" si="0"/>
        <v>MA001611</v>
      </c>
      <c r="C21" s="232"/>
      <c r="D21" s="275" t="s">
        <v>195</v>
      </c>
      <c r="E21" s="276" t="s">
        <v>196</v>
      </c>
      <c r="F21" s="275">
        <v>611</v>
      </c>
      <c r="G21" s="276" t="s">
        <v>201</v>
      </c>
      <c r="H21" s="275" t="s">
        <v>201</v>
      </c>
      <c r="I21" s="275">
        <v>90</v>
      </c>
      <c r="J21" s="275" t="s">
        <v>199</v>
      </c>
    </row>
    <row r="22" spans="2:10" ht="15" customHeight="1">
      <c r="B22" s="232" t="str">
        <f t="shared" si="0"/>
        <v>MA001665</v>
      </c>
      <c r="C22" s="232"/>
      <c r="D22" s="275" t="s">
        <v>195</v>
      </c>
      <c r="E22" s="276" t="s">
        <v>196</v>
      </c>
      <c r="F22" s="275">
        <v>665</v>
      </c>
      <c r="G22" s="276" t="s">
        <v>202</v>
      </c>
      <c r="H22" s="275" t="s">
        <v>203</v>
      </c>
      <c r="I22" s="275">
        <v>100</v>
      </c>
      <c r="J22" s="275" t="s">
        <v>199</v>
      </c>
    </row>
    <row r="23" spans="2:10" ht="15" customHeight="1">
      <c r="B23" s="232" t="str">
        <f t="shared" si="0"/>
        <v>MA001242C</v>
      </c>
      <c r="C23" s="232"/>
      <c r="D23" s="275" t="s">
        <v>195</v>
      </c>
      <c r="E23" s="276" t="s">
        <v>196</v>
      </c>
      <c r="F23" s="275" t="s">
        <v>204</v>
      </c>
      <c r="G23" s="276" t="s">
        <v>205</v>
      </c>
      <c r="H23" s="275" t="s">
        <v>206</v>
      </c>
      <c r="I23" s="275">
        <v>70</v>
      </c>
      <c r="J23" s="275" t="s">
        <v>199</v>
      </c>
    </row>
    <row r="24" spans="2:10" ht="15" customHeight="1">
      <c r="B24" s="232" t="str">
        <f t="shared" si="0"/>
        <v>MA001242D</v>
      </c>
      <c r="C24" s="232"/>
      <c r="D24" s="275" t="s">
        <v>195</v>
      </c>
      <c r="E24" s="276" t="s">
        <v>196</v>
      </c>
      <c r="F24" s="275" t="s">
        <v>207</v>
      </c>
      <c r="G24" s="276" t="s">
        <v>208</v>
      </c>
      <c r="H24" s="275" t="s">
        <v>206</v>
      </c>
      <c r="I24" s="275">
        <v>65</v>
      </c>
      <c r="J24" s="275" t="s">
        <v>199</v>
      </c>
    </row>
    <row r="25" spans="2:10" ht="15" customHeight="1">
      <c r="B25" s="232" t="str">
        <f t="shared" si="0"/>
        <v>MA001245A</v>
      </c>
      <c r="C25" s="232"/>
      <c r="D25" s="275" t="s">
        <v>195</v>
      </c>
      <c r="E25" s="276" t="s">
        <v>196</v>
      </c>
      <c r="F25" s="275" t="s">
        <v>209</v>
      </c>
      <c r="G25" s="276" t="s">
        <v>210</v>
      </c>
      <c r="H25" s="275" t="s">
        <v>206</v>
      </c>
      <c r="I25" s="275">
        <v>75</v>
      </c>
      <c r="J25" s="275" t="s">
        <v>199</v>
      </c>
    </row>
    <row r="26" spans="2:10" ht="15" customHeight="1">
      <c r="B26" s="232" t="str">
        <f t="shared" si="0"/>
        <v>MA001245B</v>
      </c>
      <c r="C26" s="232"/>
      <c r="D26" s="275" t="s">
        <v>195</v>
      </c>
      <c r="E26" s="276" t="s">
        <v>196</v>
      </c>
      <c r="F26" s="275" t="s">
        <v>211</v>
      </c>
      <c r="G26" s="276" t="s">
        <v>212</v>
      </c>
      <c r="H26" s="275" t="s">
        <v>206</v>
      </c>
      <c r="I26" s="275">
        <v>75</v>
      </c>
      <c r="J26" s="275" t="s">
        <v>199</v>
      </c>
    </row>
    <row r="27" spans="2:10" ht="15" customHeight="1">
      <c r="B27" s="232" t="str">
        <f t="shared" si="0"/>
        <v>MA001252A</v>
      </c>
      <c r="C27" s="232"/>
      <c r="D27" s="275" t="s">
        <v>195</v>
      </c>
      <c r="E27" s="276" t="s">
        <v>196</v>
      </c>
      <c r="F27" s="275" t="s">
        <v>213</v>
      </c>
      <c r="G27" s="276" t="s">
        <v>214</v>
      </c>
      <c r="H27" s="275" t="s">
        <v>215</v>
      </c>
      <c r="I27" s="275">
        <v>80</v>
      </c>
      <c r="J27" s="275" t="s">
        <v>199</v>
      </c>
    </row>
    <row r="28" spans="2:10" ht="15" customHeight="1">
      <c r="B28" s="232" t="str">
        <f t="shared" si="0"/>
        <v>MA001252B</v>
      </c>
      <c r="C28" s="232"/>
      <c r="D28" s="275" t="s">
        <v>195</v>
      </c>
      <c r="E28" s="276" t="s">
        <v>196</v>
      </c>
      <c r="F28" s="275" t="s">
        <v>216</v>
      </c>
      <c r="G28" s="276" t="s">
        <v>217</v>
      </c>
      <c r="H28" s="275" t="s">
        <v>215</v>
      </c>
      <c r="I28" s="275">
        <v>80</v>
      </c>
      <c r="J28" s="275" t="s">
        <v>199</v>
      </c>
    </row>
    <row r="29" spans="2:10" ht="15" customHeight="1">
      <c r="B29" s="232" t="str">
        <f t="shared" si="0"/>
        <v>MA001252C</v>
      </c>
      <c r="C29" s="232"/>
      <c r="D29" s="275" t="s">
        <v>195</v>
      </c>
      <c r="E29" s="276" t="s">
        <v>196</v>
      </c>
      <c r="F29" s="275" t="s">
        <v>218</v>
      </c>
      <c r="G29" s="276" t="s">
        <v>219</v>
      </c>
      <c r="H29" s="275" t="s">
        <v>215</v>
      </c>
      <c r="I29" s="275">
        <v>75</v>
      </c>
      <c r="J29" s="275" t="s">
        <v>199</v>
      </c>
    </row>
    <row r="30" spans="2:10" ht="15" customHeight="1">
      <c r="B30" s="232" t="str">
        <f t="shared" si="0"/>
        <v>MA001252D</v>
      </c>
      <c r="C30" s="232"/>
      <c r="D30" s="275" t="s">
        <v>195</v>
      </c>
      <c r="E30" s="276" t="s">
        <v>196</v>
      </c>
      <c r="F30" s="275" t="s">
        <v>220</v>
      </c>
      <c r="G30" s="276" t="s">
        <v>221</v>
      </c>
      <c r="H30" s="275" t="s">
        <v>215</v>
      </c>
      <c r="I30" s="275">
        <v>65</v>
      </c>
      <c r="J30" s="275" t="s">
        <v>199</v>
      </c>
    </row>
    <row r="31" spans="2:10" ht="15" customHeight="1">
      <c r="B31" s="232" t="str">
        <f t="shared" si="0"/>
        <v>MA001254A</v>
      </c>
      <c r="C31" s="232"/>
      <c r="D31" s="275" t="s">
        <v>195</v>
      </c>
      <c r="E31" s="276" t="s">
        <v>196</v>
      </c>
      <c r="F31" s="275" t="s">
        <v>667</v>
      </c>
      <c r="G31" s="276" t="s">
        <v>668</v>
      </c>
      <c r="H31" s="275" t="s">
        <v>669</v>
      </c>
      <c r="I31" s="275">
        <v>80</v>
      </c>
      <c r="J31" s="275" t="s">
        <v>199</v>
      </c>
    </row>
    <row r="32" spans="2:10" ht="15" customHeight="1">
      <c r="B32" s="232" t="str">
        <f t="shared" si="0"/>
        <v>MA001254B</v>
      </c>
      <c r="C32" s="232"/>
      <c r="D32" s="275" t="s">
        <v>195</v>
      </c>
      <c r="E32" s="276" t="s">
        <v>196</v>
      </c>
      <c r="F32" s="275" t="s">
        <v>670</v>
      </c>
      <c r="G32" s="276" t="s">
        <v>671</v>
      </c>
      <c r="H32" s="275" t="s">
        <v>669</v>
      </c>
      <c r="I32" s="275">
        <v>80</v>
      </c>
      <c r="J32" s="275" t="s">
        <v>199</v>
      </c>
    </row>
    <row r="33" spans="2:10" ht="15" customHeight="1">
      <c r="B33" s="232" t="str">
        <f t="shared" si="0"/>
        <v>MA001254C</v>
      </c>
      <c r="C33" s="232"/>
      <c r="D33" s="275" t="s">
        <v>195</v>
      </c>
      <c r="E33" s="276" t="s">
        <v>196</v>
      </c>
      <c r="F33" s="275" t="s">
        <v>672</v>
      </c>
      <c r="G33" s="276" t="s">
        <v>673</v>
      </c>
      <c r="H33" s="275" t="s">
        <v>669</v>
      </c>
      <c r="I33" s="275">
        <v>70</v>
      </c>
      <c r="J33" s="275" t="s">
        <v>199</v>
      </c>
    </row>
    <row r="34" spans="2:10" ht="15" customHeight="1">
      <c r="B34" s="232" t="str">
        <f t="shared" si="0"/>
        <v>MA001254D</v>
      </c>
      <c r="C34" s="232"/>
      <c r="D34" s="275" t="s">
        <v>195</v>
      </c>
      <c r="E34" s="276" t="s">
        <v>196</v>
      </c>
      <c r="F34" s="275" t="s">
        <v>674</v>
      </c>
      <c r="G34" s="276" t="s">
        <v>675</v>
      </c>
      <c r="H34" s="275" t="s">
        <v>669</v>
      </c>
      <c r="I34" s="275">
        <v>65</v>
      </c>
      <c r="J34" s="275" t="s">
        <v>199</v>
      </c>
    </row>
    <row r="35" spans="2:10" ht="15" customHeight="1">
      <c r="B35" s="232" t="str">
        <f t="shared" si="0"/>
        <v>MA001259A</v>
      </c>
      <c r="C35" s="232"/>
      <c r="D35" s="275" t="s">
        <v>195</v>
      </c>
      <c r="E35" s="276" t="s">
        <v>196</v>
      </c>
      <c r="F35" s="275" t="s">
        <v>222</v>
      </c>
      <c r="G35" s="276" t="s">
        <v>223</v>
      </c>
      <c r="H35" s="275" t="s">
        <v>215</v>
      </c>
      <c r="I35" s="275">
        <v>80</v>
      </c>
      <c r="J35" s="275" t="s">
        <v>199</v>
      </c>
    </row>
    <row r="36" spans="2:10" ht="15" customHeight="1">
      <c r="B36" s="232" t="str">
        <f t="shared" si="0"/>
        <v>MA001259B</v>
      </c>
      <c r="C36" s="232"/>
      <c r="D36" s="275" t="s">
        <v>195</v>
      </c>
      <c r="E36" s="276" t="s">
        <v>196</v>
      </c>
      <c r="F36" s="275" t="s">
        <v>224</v>
      </c>
      <c r="G36" s="276" t="s">
        <v>225</v>
      </c>
      <c r="H36" s="275" t="s">
        <v>215</v>
      </c>
      <c r="I36" s="275">
        <v>80</v>
      </c>
      <c r="J36" s="275" t="s">
        <v>199</v>
      </c>
    </row>
    <row r="37" spans="2:10" ht="15" customHeight="1">
      <c r="B37" s="232" t="str">
        <f t="shared" si="0"/>
        <v>MA001299C</v>
      </c>
      <c r="C37" s="232"/>
      <c r="D37" s="277" t="s">
        <v>195</v>
      </c>
      <c r="E37" s="278" t="s">
        <v>196</v>
      </c>
      <c r="F37" s="277" t="s">
        <v>676</v>
      </c>
      <c r="G37" s="278" t="s">
        <v>677</v>
      </c>
      <c r="H37" s="277" t="s">
        <v>678</v>
      </c>
      <c r="I37" s="277">
        <v>80</v>
      </c>
      <c r="J37" s="277" t="s">
        <v>199</v>
      </c>
    </row>
    <row r="38" spans="2:10" ht="15" customHeight="1">
      <c r="B38" s="232" t="str">
        <f t="shared" si="0"/>
        <v>MA001435A</v>
      </c>
      <c r="C38" s="232"/>
      <c r="D38" s="275" t="s">
        <v>195</v>
      </c>
      <c r="E38" s="276" t="s">
        <v>196</v>
      </c>
      <c r="F38" s="275" t="s">
        <v>226</v>
      </c>
      <c r="G38" s="276" t="s">
        <v>227</v>
      </c>
      <c r="H38" s="275" t="s">
        <v>228</v>
      </c>
      <c r="I38" s="275">
        <v>70</v>
      </c>
      <c r="J38" s="275" t="s">
        <v>199</v>
      </c>
    </row>
    <row r="39" spans="2:10" ht="15" customHeight="1">
      <c r="B39" s="232" t="str">
        <f t="shared" si="0"/>
        <v>MA001435B</v>
      </c>
      <c r="C39" s="232"/>
      <c r="D39" s="275" t="s">
        <v>195</v>
      </c>
      <c r="E39" s="276" t="s">
        <v>196</v>
      </c>
      <c r="F39" s="275" t="s">
        <v>229</v>
      </c>
      <c r="G39" s="276" t="s">
        <v>230</v>
      </c>
      <c r="H39" s="275" t="s">
        <v>228</v>
      </c>
      <c r="I39" s="275">
        <v>70</v>
      </c>
      <c r="J39" s="275" t="s">
        <v>199</v>
      </c>
    </row>
    <row r="40" spans="2:10" ht="15" customHeight="1">
      <c r="B40" s="232" t="str">
        <f t="shared" si="0"/>
        <v>MA001435C</v>
      </c>
      <c r="C40" s="232"/>
      <c r="D40" s="275" t="s">
        <v>195</v>
      </c>
      <c r="E40" s="276" t="s">
        <v>196</v>
      </c>
      <c r="F40" s="275" t="s">
        <v>231</v>
      </c>
      <c r="G40" s="276" t="s">
        <v>232</v>
      </c>
      <c r="H40" s="275" t="s">
        <v>228</v>
      </c>
      <c r="I40" s="275">
        <v>65</v>
      </c>
      <c r="J40" s="275" t="s">
        <v>199</v>
      </c>
    </row>
    <row r="41" spans="2:10" ht="15" customHeight="1">
      <c r="B41" s="232" t="str">
        <f t="shared" si="0"/>
        <v>MA001435D</v>
      </c>
      <c r="C41" s="232"/>
      <c r="D41" s="275" t="s">
        <v>195</v>
      </c>
      <c r="E41" s="276" t="s">
        <v>196</v>
      </c>
      <c r="F41" s="275" t="s">
        <v>233</v>
      </c>
      <c r="G41" s="276" t="s">
        <v>234</v>
      </c>
      <c r="H41" s="275" t="s">
        <v>228</v>
      </c>
      <c r="I41" s="275">
        <v>65</v>
      </c>
      <c r="J41" s="275" t="s">
        <v>199</v>
      </c>
    </row>
    <row r="42" spans="2:10" ht="15" customHeight="1">
      <c r="B42" s="232" t="str">
        <f t="shared" si="0"/>
        <v>MA001436B</v>
      </c>
      <c r="C42" s="232"/>
      <c r="D42" s="275" t="s">
        <v>195</v>
      </c>
      <c r="E42" s="276" t="s">
        <v>196</v>
      </c>
      <c r="F42" s="275" t="s">
        <v>235</v>
      </c>
      <c r="G42" s="276" t="s">
        <v>236</v>
      </c>
      <c r="H42" s="275" t="s">
        <v>228</v>
      </c>
      <c r="I42" s="275">
        <v>70</v>
      </c>
      <c r="J42" s="275" t="s">
        <v>199</v>
      </c>
    </row>
    <row r="43" spans="2:10" ht="15" customHeight="1">
      <c r="B43" s="232" t="str">
        <f t="shared" si="0"/>
        <v>MA001436C</v>
      </c>
      <c r="C43" s="232"/>
      <c r="D43" s="275" t="s">
        <v>195</v>
      </c>
      <c r="E43" s="276" t="s">
        <v>196</v>
      </c>
      <c r="F43" s="275" t="s">
        <v>237</v>
      </c>
      <c r="G43" s="276" t="s">
        <v>238</v>
      </c>
      <c r="H43" s="275" t="s">
        <v>228</v>
      </c>
      <c r="I43" s="275">
        <v>70</v>
      </c>
      <c r="J43" s="275" t="s">
        <v>199</v>
      </c>
    </row>
    <row r="44" spans="2:10" ht="15" customHeight="1">
      <c r="B44" s="232" t="str">
        <f t="shared" si="0"/>
        <v>MA001436D</v>
      </c>
      <c r="C44" s="232"/>
      <c r="D44" s="275" t="s">
        <v>195</v>
      </c>
      <c r="E44" s="276" t="s">
        <v>196</v>
      </c>
      <c r="F44" s="275" t="s">
        <v>239</v>
      </c>
      <c r="G44" s="276" t="s">
        <v>240</v>
      </c>
      <c r="H44" s="275" t="s">
        <v>228</v>
      </c>
      <c r="I44" s="275">
        <v>65</v>
      </c>
      <c r="J44" s="275" t="s">
        <v>199</v>
      </c>
    </row>
    <row r="45" spans="2:10" ht="15" customHeight="1">
      <c r="B45" s="232" t="str">
        <f t="shared" si="0"/>
        <v>MA001483C</v>
      </c>
      <c r="C45" s="232"/>
      <c r="D45" s="275" t="s">
        <v>195</v>
      </c>
      <c r="E45" s="276" t="s">
        <v>196</v>
      </c>
      <c r="F45" s="275" t="s">
        <v>241</v>
      </c>
      <c r="G45" s="276" t="s">
        <v>242</v>
      </c>
      <c r="H45" s="275" t="s">
        <v>228</v>
      </c>
      <c r="I45" s="275">
        <v>55</v>
      </c>
      <c r="J45" s="275" t="s">
        <v>199</v>
      </c>
    </row>
    <row r="46" spans="2:10" ht="15" customHeight="1">
      <c r="B46" s="232" t="str">
        <f t="shared" si="0"/>
        <v>MA001483D</v>
      </c>
      <c r="C46" s="232"/>
      <c r="D46" s="275" t="s">
        <v>195</v>
      </c>
      <c r="E46" s="276" t="s">
        <v>196</v>
      </c>
      <c r="F46" s="275" t="s">
        <v>243</v>
      </c>
      <c r="G46" s="276" t="s">
        <v>244</v>
      </c>
      <c r="H46" s="275" t="s">
        <v>228</v>
      </c>
      <c r="I46" s="275">
        <v>55</v>
      </c>
      <c r="J46" s="275" t="s">
        <v>199</v>
      </c>
    </row>
    <row r="47" spans="2:10" ht="15" customHeight="1">
      <c r="B47" s="232" t="str">
        <f t="shared" si="0"/>
        <v>MA001484C</v>
      </c>
      <c r="C47" s="232"/>
      <c r="D47" s="275" t="s">
        <v>195</v>
      </c>
      <c r="E47" s="276" t="s">
        <v>196</v>
      </c>
      <c r="F47" s="275" t="s">
        <v>245</v>
      </c>
      <c r="G47" s="276" t="s">
        <v>246</v>
      </c>
      <c r="H47" s="275" t="s">
        <v>228</v>
      </c>
      <c r="I47" s="275">
        <v>55</v>
      </c>
      <c r="J47" s="275" t="s">
        <v>199</v>
      </c>
    </row>
    <row r="48" spans="2:10" ht="15" customHeight="1">
      <c r="B48" s="232" t="str">
        <f t="shared" si="0"/>
        <v>MA001484D</v>
      </c>
      <c r="C48" s="232"/>
      <c r="D48" s="275" t="s">
        <v>195</v>
      </c>
      <c r="E48" s="276" t="s">
        <v>196</v>
      </c>
      <c r="F48" s="275" t="s">
        <v>249</v>
      </c>
      <c r="G48" s="276" t="s">
        <v>250</v>
      </c>
      <c r="H48" s="275" t="s">
        <v>228</v>
      </c>
      <c r="I48" s="275">
        <v>55</v>
      </c>
      <c r="J48" s="275" t="s">
        <v>199</v>
      </c>
    </row>
    <row r="49" spans="2:10" ht="15" customHeight="1">
      <c r="B49" s="232" t="str">
        <f t="shared" si="0"/>
        <v>MA001493D</v>
      </c>
      <c r="C49" s="232"/>
      <c r="D49" s="275" t="s">
        <v>195</v>
      </c>
      <c r="E49" s="276" t="s">
        <v>196</v>
      </c>
      <c r="F49" s="275" t="s">
        <v>251</v>
      </c>
      <c r="G49" s="276" t="s">
        <v>252</v>
      </c>
      <c r="H49" s="275" t="s">
        <v>228</v>
      </c>
      <c r="I49" s="275">
        <v>50</v>
      </c>
      <c r="J49" s="275" t="s">
        <v>199</v>
      </c>
    </row>
    <row r="50" spans="2:10" ht="15" customHeight="1">
      <c r="B50" s="232" t="str">
        <f t="shared" si="0"/>
        <v>MA00153A</v>
      </c>
      <c r="C50" s="232"/>
      <c r="D50" s="275" t="s">
        <v>195</v>
      </c>
      <c r="E50" s="276" t="s">
        <v>196</v>
      </c>
      <c r="F50" s="275" t="s">
        <v>253</v>
      </c>
      <c r="G50" s="276" t="s">
        <v>254</v>
      </c>
      <c r="H50" s="275" t="s">
        <v>255</v>
      </c>
      <c r="I50" s="275">
        <v>90</v>
      </c>
      <c r="J50" s="275" t="s">
        <v>256</v>
      </c>
    </row>
    <row r="51" spans="2:10">
      <c r="B51" s="232" t="str">
        <f t="shared" si="0"/>
        <v>MA00154A</v>
      </c>
      <c r="C51" s="232"/>
      <c r="D51" s="275" t="s">
        <v>195</v>
      </c>
      <c r="E51" s="276" t="s">
        <v>196</v>
      </c>
      <c r="F51" s="275" t="s">
        <v>257</v>
      </c>
      <c r="G51" s="276" t="s">
        <v>258</v>
      </c>
      <c r="H51" s="275" t="s">
        <v>259</v>
      </c>
      <c r="I51" s="275">
        <v>90</v>
      </c>
      <c r="J51" s="275" t="s">
        <v>256</v>
      </c>
    </row>
    <row r="52" spans="2:10">
      <c r="B52" s="232" t="str">
        <f t="shared" si="0"/>
        <v>MA00155A</v>
      </c>
      <c r="C52" s="232"/>
      <c r="D52" s="275" t="s">
        <v>195</v>
      </c>
      <c r="E52" s="276" t="s">
        <v>196</v>
      </c>
      <c r="F52" s="275" t="s">
        <v>260</v>
      </c>
      <c r="G52" s="276" t="s">
        <v>261</v>
      </c>
      <c r="H52" s="275" t="s">
        <v>255</v>
      </c>
      <c r="I52" s="275">
        <v>85</v>
      </c>
      <c r="J52" s="275" t="s">
        <v>256</v>
      </c>
    </row>
    <row r="53" spans="2:10">
      <c r="B53" s="232" t="str">
        <f t="shared" si="0"/>
        <v>MA001612C</v>
      </c>
      <c r="C53" s="232"/>
      <c r="D53" s="275" t="s">
        <v>195</v>
      </c>
      <c r="E53" s="276" t="s">
        <v>196</v>
      </c>
      <c r="F53" s="275" t="s">
        <v>262</v>
      </c>
      <c r="G53" s="276" t="s">
        <v>263</v>
      </c>
      <c r="H53" s="275" t="s">
        <v>264</v>
      </c>
      <c r="I53" s="275">
        <v>90</v>
      </c>
      <c r="J53" s="275" t="s">
        <v>199</v>
      </c>
    </row>
    <row r="54" spans="2:10">
      <c r="B54" s="232" t="str">
        <f t="shared" si="0"/>
        <v>MA001612D</v>
      </c>
      <c r="C54" s="232"/>
      <c r="D54" s="275" t="s">
        <v>195</v>
      </c>
      <c r="E54" s="276" t="s">
        <v>196</v>
      </c>
      <c r="F54" s="275" t="s">
        <v>265</v>
      </c>
      <c r="G54" s="276" t="s">
        <v>266</v>
      </c>
      <c r="H54" s="275" t="s">
        <v>264</v>
      </c>
      <c r="I54" s="275">
        <v>90</v>
      </c>
      <c r="J54" s="275" t="s">
        <v>199</v>
      </c>
    </row>
    <row r="55" spans="2:10">
      <c r="B55" s="232" t="str">
        <f t="shared" si="0"/>
        <v>MA001613C</v>
      </c>
      <c r="C55" s="232"/>
      <c r="D55" s="275" t="s">
        <v>195</v>
      </c>
      <c r="E55" s="276" t="s">
        <v>196</v>
      </c>
      <c r="F55" s="275" t="s">
        <v>267</v>
      </c>
      <c r="G55" s="276" t="s">
        <v>268</v>
      </c>
      <c r="H55" s="275" t="s">
        <v>269</v>
      </c>
      <c r="I55" s="275">
        <v>95</v>
      </c>
      <c r="J55" s="275" t="s">
        <v>199</v>
      </c>
    </row>
    <row r="56" spans="2:10">
      <c r="B56" s="232" t="str">
        <f t="shared" si="0"/>
        <v>MA003600</v>
      </c>
      <c r="C56" s="232"/>
      <c r="D56" s="275" t="s">
        <v>270</v>
      </c>
      <c r="E56" s="276" t="s">
        <v>271</v>
      </c>
      <c r="F56" s="275">
        <v>600</v>
      </c>
      <c r="G56" s="276" t="s">
        <v>272</v>
      </c>
      <c r="H56" s="275" t="s">
        <v>198</v>
      </c>
      <c r="I56" s="275">
        <v>100</v>
      </c>
      <c r="J56" s="275" t="s">
        <v>199</v>
      </c>
    </row>
    <row r="57" spans="2:10">
      <c r="B57" s="232" t="str">
        <f t="shared" si="0"/>
        <v>MA003601</v>
      </c>
      <c r="C57" s="232"/>
      <c r="D57" s="275" t="s">
        <v>270</v>
      </c>
      <c r="E57" s="276" t="s">
        <v>271</v>
      </c>
      <c r="F57" s="275">
        <v>601</v>
      </c>
      <c r="G57" s="276" t="s">
        <v>273</v>
      </c>
      <c r="H57" s="275" t="s">
        <v>198</v>
      </c>
      <c r="I57" s="275">
        <v>100</v>
      </c>
      <c r="J57" s="275" t="s">
        <v>277</v>
      </c>
    </row>
    <row r="58" spans="2:10">
      <c r="B58" s="232" t="str">
        <f t="shared" si="0"/>
        <v>MA003107C</v>
      </c>
      <c r="C58" s="232"/>
      <c r="D58" s="277" t="s">
        <v>270</v>
      </c>
      <c r="E58" s="278" t="s">
        <v>271</v>
      </c>
      <c r="F58" s="277" t="s">
        <v>274</v>
      </c>
      <c r="G58" s="278" t="s">
        <v>275</v>
      </c>
      <c r="H58" s="277" t="s">
        <v>276</v>
      </c>
      <c r="I58" s="277">
        <v>70</v>
      </c>
      <c r="J58" s="277" t="s">
        <v>277</v>
      </c>
    </row>
    <row r="59" spans="2:10">
      <c r="B59" s="232" t="str">
        <f t="shared" si="0"/>
        <v>MA003108C</v>
      </c>
      <c r="C59" s="232"/>
      <c r="D59" s="277" t="s">
        <v>270</v>
      </c>
      <c r="E59" s="278" t="s">
        <v>271</v>
      </c>
      <c r="F59" s="277" t="s">
        <v>278</v>
      </c>
      <c r="G59" s="278" t="s">
        <v>279</v>
      </c>
      <c r="H59" s="277" t="s">
        <v>280</v>
      </c>
      <c r="I59" s="277">
        <v>85</v>
      </c>
      <c r="J59" s="277" t="s">
        <v>277</v>
      </c>
    </row>
    <row r="60" spans="2:10">
      <c r="B60" s="232" t="str">
        <f t="shared" si="0"/>
        <v>MA003108E</v>
      </c>
      <c r="C60" s="232"/>
      <c r="D60" s="277" t="s">
        <v>270</v>
      </c>
      <c r="E60" s="278" t="s">
        <v>271</v>
      </c>
      <c r="F60" s="277" t="s">
        <v>281</v>
      </c>
      <c r="G60" s="278" t="s">
        <v>282</v>
      </c>
      <c r="H60" s="277" t="s">
        <v>280</v>
      </c>
      <c r="I60" s="277">
        <v>95</v>
      </c>
      <c r="J60" s="277" t="s">
        <v>277</v>
      </c>
    </row>
    <row r="61" spans="2:10">
      <c r="B61" s="232" t="str">
        <f t="shared" si="0"/>
        <v>MA003254A</v>
      </c>
      <c r="C61" s="232"/>
      <c r="D61" s="275" t="s">
        <v>270</v>
      </c>
      <c r="E61" s="276" t="s">
        <v>271</v>
      </c>
      <c r="F61" s="275" t="s">
        <v>667</v>
      </c>
      <c r="G61" s="276" t="s">
        <v>679</v>
      </c>
      <c r="H61" s="275" t="s">
        <v>669</v>
      </c>
      <c r="I61" s="275">
        <v>90</v>
      </c>
      <c r="J61" s="275" t="s">
        <v>199</v>
      </c>
    </row>
    <row r="62" spans="2:10">
      <c r="B62" s="232" t="str">
        <f t="shared" si="0"/>
        <v>MA003254B</v>
      </c>
      <c r="C62" s="232"/>
      <c r="D62" s="275" t="s">
        <v>270</v>
      </c>
      <c r="E62" s="276" t="s">
        <v>271</v>
      </c>
      <c r="F62" s="275" t="s">
        <v>670</v>
      </c>
      <c r="G62" s="276" t="s">
        <v>680</v>
      </c>
      <c r="H62" s="275" t="s">
        <v>669</v>
      </c>
      <c r="I62" s="275">
        <v>90</v>
      </c>
      <c r="J62" s="275" t="s">
        <v>199</v>
      </c>
    </row>
    <row r="63" spans="2:10">
      <c r="B63" s="232" t="str">
        <f t="shared" si="0"/>
        <v>MA003254C</v>
      </c>
      <c r="C63" s="232"/>
      <c r="D63" s="275" t="s">
        <v>270</v>
      </c>
      <c r="E63" s="276" t="s">
        <v>271</v>
      </c>
      <c r="F63" s="275" t="s">
        <v>672</v>
      </c>
      <c r="G63" s="276" t="s">
        <v>681</v>
      </c>
      <c r="H63" s="275" t="s">
        <v>669</v>
      </c>
      <c r="I63" s="275">
        <v>85</v>
      </c>
      <c r="J63" s="275" t="s">
        <v>199</v>
      </c>
    </row>
    <row r="64" spans="2:10">
      <c r="B64" s="232" t="str">
        <f t="shared" si="0"/>
        <v>MA003254D</v>
      </c>
      <c r="C64" s="232"/>
      <c r="D64" s="275" t="s">
        <v>270</v>
      </c>
      <c r="E64" s="276" t="s">
        <v>271</v>
      </c>
      <c r="F64" s="275" t="s">
        <v>674</v>
      </c>
      <c r="G64" s="276" t="s">
        <v>682</v>
      </c>
      <c r="H64" s="275" t="s">
        <v>669</v>
      </c>
      <c r="I64" s="275">
        <v>90</v>
      </c>
      <c r="J64" s="275" t="s">
        <v>199</v>
      </c>
    </row>
    <row r="65" spans="2:10">
      <c r="B65" s="232" t="str">
        <f t="shared" si="0"/>
        <v>MA003904E</v>
      </c>
      <c r="C65" s="232"/>
      <c r="D65" s="275" t="s">
        <v>270</v>
      </c>
      <c r="E65" s="276" t="s">
        <v>271</v>
      </c>
      <c r="F65" s="275" t="s">
        <v>287</v>
      </c>
      <c r="G65" s="276" t="s">
        <v>288</v>
      </c>
      <c r="H65" s="275" t="s">
        <v>289</v>
      </c>
      <c r="I65" s="275">
        <v>50</v>
      </c>
      <c r="J65" s="275" t="s">
        <v>277</v>
      </c>
    </row>
    <row r="66" spans="2:10">
      <c r="B66" s="232" t="str">
        <f t="shared" si="0"/>
        <v>MA003932C</v>
      </c>
      <c r="C66" s="232"/>
      <c r="D66" s="275" t="s">
        <v>270</v>
      </c>
      <c r="E66" s="276" t="s">
        <v>271</v>
      </c>
      <c r="F66" s="275" t="s">
        <v>290</v>
      </c>
      <c r="G66" s="276" t="s">
        <v>291</v>
      </c>
      <c r="H66" s="275" t="s">
        <v>292</v>
      </c>
      <c r="I66" s="275">
        <v>50</v>
      </c>
      <c r="J66" s="275" t="s">
        <v>277</v>
      </c>
    </row>
    <row r="67" spans="2:10">
      <c r="B67" s="232" t="str">
        <f t="shared" si="0"/>
        <v>MA003932E</v>
      </c>
      <c r="C67" s="232"/>
      <c r="D67" s="275" t="s">
        <v>270</v>
      </c>
      <c r="E67" s="276" t="s">
        <v>271</v>
      </c>
      <c r="F67" s="275" t="s">
        <v>293</v>
      </c>
      <c r="G67" s="276" t="s">
        <v>294</v>
      </c>
      <c r="H67" s="275" t="s">
        <v>292</v>
      </c>
      <c r="I67" s="275">
        <v>50</v>
      </c>
      <c r="J67" s="275" t="s">
        <v>277</v>
      </c>
    </row>
    <row r="68" spans="2:10">
      <c r="B68" s="232" t="str">
        <f t="shared" si="0"/>
        <v>MA007600</v>
      </c>
      <c r="C68" s="232"/>
      <c r="D68" s="275" t="s">
        <v>295</v>
      </c>
      <c r="E68" s="276" t="s">
        <v>296</v>
      </c>
      <c r="F68" s="275">
        <v>600</v>
      </c>
      <c r="G68" s="276" t="s">
        <v>197</v>
      </c>
      <c r="H68" s="275" t="s">
        <v>198</v>
      </c>
      <c r="I68" s="275">
        <v>100</v>
      </c>
      <c r="J68" s="275" t="s">
        <v>199</v>
      </c>
    </row>
    <row r="69" spans="2:10">
      <c r="B69" s="232" t="str">
        <f t="shared" si="0"/>
        <v>MA007610</v>
      </c>
      <c r="C69" s="232"/>
      <c r="D69" s="275" t="s">
        <v>295</v>
      </c>
      <c r="E69" s="276" t="s">
        <v>296</v>
      </c>
      <c r="F69" s="275">
        <v>610</v>
      </c>
      <c r="G69" s="276" t="s">
        <v>200</v>
      </c>
      <c r="H69" s="275" t="s">
        <v>200</v>
      </c>
      <c r="I69" s="275">
        <v>85</v>
      </c>
      <c r="J69" s="275" t="s">
        <v>199</v>
      </c>
    </row>
    <row r="70" spans="2:10">
      <c r="B70" s="232" t="str">
        <f t="shared" si="0"/>
        <v>MA007259A</v>
      </c>
      <c r="C70" s="232"/>
      <c r="D70" s="275" t="s">
        <v>295</v>
      </c>
      <c r="E70" s="276" t="s">
        <v>296</v>
      </c>
      <c r="F70" s="275" t="s">
        <v>222</v>
      </c>
      <c r="G70" s="276" t="s">
        <v>223</v>
      </c>
      <c r="H70" s="275" t="s">
        <v>215</v>
      </c>
      <c r="I70" s="275">
        <v>80</v>
      </c>
      <c r="J70" s="275" t="s">
        <v>199</v>
      </c>
    </row>
    <row r="71" spans="2:10">
      <c r="B71" s="232" t="str">
        <f t="shared" si="0"/>
        <v>MA007259B</v>
      </c>
      <c r="C71" s="232"/>
      <c r="D71" s="275" t="s">
        <v>295</v>
      </c>
      <c r="E71" s="276" t="s">
        <v>296</v>
      </c>
      <c r="F71" s="275" t="s">
        <v>224</v>
      </c>
      <c r="G71" s="276" t="s">
        <v>225</v>
      </c>
      <c r="H71" s="275" t="s">
        <v>215</v>
      </c>
      <c r="I71" s="275">
        <v>80</v>
      </c>
      <c r="J71" s="275" t="s">
        <v>199</v>
      </c>
    </row>
    <row r="72" spans="2:10">
      <c r="B72" s="232" t="str">
        <f t="shared" si="0"/>
        <v>MA007259C</v>
      </c>
      <c r="C72" s="232"/>
      <c r="D72" s="275" t="s">
        <v>295</v>
      </c>
      <c r="E72" s="276" t="s">
        <v>296</v>
      </c>
      <c r="F72" s="275" t="s">
        <v>297</v>
      </c>
      <c r="G72" s="276" t="s">
        <v>298</v>
      </c>
      <c r="H72" s="275" t="s">
        <v>215</v>
      </c>
      <c r="I72" s="275">
        <v>75</v>
      </c>
      <c r="J72" s="275" t="s">
        <v>199</v>
      </c>
    </row>
    <row r="73" spans="2:10">
      <c r="B73" s="232" t="str">
        <f t="shared" si="0"/>
        <v>MA007259D</v>
      </c>
      <c r="C73" s="232"/>
      <c r="D73" s="275" t="s">
        <v>295</v>
      </c>
      <c r="E73" s="276" t="s">
        <v>296</v>
      </c>
      <c r="F73" s="275" t="s">
        <v>299</v>
      </c>
      <c r="G73" s="276" t="s">
        <v>300</v>
      </c>
      <c r="H73" s="275" t="s">
        <v>215</v>
      </c>
      <c r="I73" s="275">
        <v>75</v>
      </c>
      <c r="J73" s="275" t="s">
        <v>199</v>
      </c>
    </row>
    <row r="74" spans="2:10">
      <c r="B74" s="232" t="str">
        <f t="shared" si="0"/>
        <v>MA00754A</v>
      </c>
      <c r="C74" s="232"/>
      <c r="D74" s="275" t="s">
        <v>295</v>
      </c>
      <c r="E74" s="276" t="s">
        <v>296</v>
      </c>
      <c r="F74" s="275" t="s">
        <v>257</v>
      </c>
      <c r="G74" s="276" t="s">
        <v>258</v>
      </c>
      <c r="H74" s="275" t="s">
        <v>259</v>
      </c>
      <c r="I74" s="275">
        <v>80</v>
      </c>
      <c r="J74" s="275" t="s">
        <v>256</v>
      </c>
    </row>
    <row r="75" spans="2:10">
      <c r="B75" s="232" t="str">
        <f t="shared" si="0"/>
        <v>MA007702C</v>
      </c>
      <c r="C75" s="232"/>
      <c r="D75" s="275" t="s">
        <v>295</v>
      </c>
      <c r="E75" s="276" t="s">
        <v>296</v>
      </c>
      <c r="F75" s="275" t="s">
        <v>302</v>
      </c>
      <c r="G75" s="276" t="s">
        <v>303</v>
      </c>
      <c r="H75" s="275" t="s">
        <v>203</v>
      </c>
      <c r="I75" s="275">
        <v>90</v>
      </c>
      <c r="J75" s="275" t="s">
        <v>199</v>
      </c>
    </row>
    <row r="76" spans="2:10">
      <c r="B76" s="232" t="str">
        <f t="shared" si="0"/>
        <v>MA017600</v>
      </c>
      <c r="C76" s="232"/>
      <c r="D76" s="275" t="s">
        <v>304</v>
      </c>
      <c r="E76" s="276" t="s">
        <v>305</v>
      </c>
      <c r="F76" s="275">
        <v>600</v>
      </c>
      <c r="G76" s="276" t="s">
        <v>272</v>
      </c>
      <c r="H76" s="275" t="s">
        <v>198</v>
      </c>
      <c r="I76" s="275">
        <v>95</v>
      </c>
      <c r="J76" s="275" t="s">
        <v>199</v>
      </c>
    </row>
    <row r="77" spans="2:10">
      <c r="B77" s="232" t="str">
        <f t="shared" si="0"/>
        <v>MA017601</v>
      </c>
      <c r="C77" s="232"/>
      <c r="D77" s="275" t="s">
        <v>304</v>
      </c>
      <c r="E77" s="276" t="s">
        <v>305</v>
      </c>
      <c r="F77" s="275">
        <v>601</v>
      </c>
      <c r="G77" s="276" t="s">
        <v>273</v>
      </c>
      <c r="H77" s="275" t="s">
        <v>198</v>
      </c>
      <c r="I77" s="275">
        <v>98</v>
      </c>
      <c r="J77" s="275" t="s">
        <v>277</v>
      </c>
    </row>
    <row r="78" spans="2:10">
      <c r="B78" s="232" t="str">
        <f t="shared" si="0"/>
        <v>MA017104C</v>
      </c>
      <c r="C78" s="232"/>
      <c r="D78" s="277" t="s">
        <v>304</v>
      </c>
      <c r="E78" s="278" t="s">
        <v>305</v>
      </c>
      <c r="F78" s="277" t="s">
        <v>307</v>
      </c>
      <c r="G78" s="278" t="s">
        <v>308</v>
      </c>
      <c r="H78" s="277" t="s">
        <v>306</v>
      </c>
      <c r="I78" s="277">
        <v>60</v>
      </c>
      <c r="J78" s="277" t="s">
        <v>277</v>
      </c>
    </row>
    <row r="79" spans="2:10">
      <c r="B79" s="232" t="str">
        <f t="shared" si="0"/>
        <v>MA017104D</v>
      </c>
      <c r="C79" s="232"/>
      <c r="D79" s="277" t="s">
        <v>304</v>
      </c>
      <c r="E79" s="278" t="s">
        <v>305</v>
      </c>
      <c r="F79" s="277" t="s">
        <v>309</v>
      </c>
      <c r="G79" s="278" t="s">
        <v>310</v>
      </c>
      <c r="H79" s="277" t="s">
        <v>306</v>
      </c>
      <c r="I79" s="277">
        <v>60</v>
      </c>
      <c r="J79" s="277" t="s">
        <v>277</v>
      </c>
    </row>
    <row r="80" spans="2:10">
      <c r="B80" s="232" t="str">
        <f t="shared" si="0"/>
        <v>MA017105E</v>
      </c>
      <c r="C80" s="232"/>
      <c r="D80" s="277" t="s">
        <v>304</v>
      </c>
      <c r="E80" s="278" t="s">
        <v>305</v>
      </c>
      <c r="F80" s="277" t="s">
        <v>311</v>
      </c>
      <c r="G80" s="278" t="s">
        <v>312</v>
      </c>
      <c r="H80" s="277" t="s">
        <v>313</v>
      </c>
      <c r="I80" s="277">
        <v>95</v>
      </c>
      <c r="J80" s="277" t="s">
        <v>277</v>
      </c>
    </row>
    <row r="81" spans="2:10">
      <c r="B81" s="232" t="str">
        <f t="shared" si="0"/>
        <v>MA017253A</v>
      </c>
      <c r="C81" s="232"/>
      <c r="D81" s="275" t="s">
        <v>304</v>
      </c>
      <c r="E81" s="276" t="s">
        <v>305</v>
      </c>
      <c r="F81" s="275" t="s">
        <v>314</v>
      </c>
      <c r="G81" s="276" t="s">
        <v>315</v>
      </c>
      <c r="H81" s="275" t="s">
        <v>206</v>
      </c>
      <c r="I81" s="275">
        <v>80</v>
      </c>
      <c r="J81" s="275" t="s">
        <v>199</v>
      </c>
    </row>
    <row r="82" spans="2:10">
      <c r="B82" s="232" t="str">
        <f t="shared" si="0"/>
        <v>MA017253B</v>
      </c>
      <c r="C82" s="232"/>
      <c r="D82" s="275" t="s">
        <v>304</v>
      </c>
      <c r="E82" s="276" t="s">
        <v>305</v>
      </c>
      <c r="F82" s="275" t="s">
        <v>316</v>
      </c>
      <c r="G82" s="276" t="s">
        <v>317</v>
      </c>
      <c r="H82" s="275" t="s">
        <v>206</v>
      </c>
      <c r="I82" s="275">
        <v>80</v>
      </c>
      <c r="J82" s="275" t="s">
        <v>199</v>
      </c>
    </row>
    <row r="83" spans="2:10">
      <c r="B83" s="232" t="str">
        <f t="shared" si="0"/>
        <v>MA017253C</v>
      </c>
      <c r="C83" s="232"/>
      <c r="D83" s="275" t="s">
        <v>304</v>
      </c>
      <c r="E83" s="276" t="s">
        <v>305</v>
      </c>
      <c r="F83" s="275" t="s">
        <v>318</v>
      </c>
      <c r="G83" s="276" t="s">
        <v>319</v>
      </c>
      <c r="H83" s="275" t="s">
        <v>206</v>
      </c>
      <c r="I83" s="275">
        <v>80</v>
      </c>
      <c r="J83" s="275" t="s">
        <v>199</v>
      </c>
    </row>
    <row r="84" spans="2:10">
      <c r="B84" s="232" t="str">
        <f t="shared" ref="B84:B147" si="1">CONCATENATE(D84,F84)</f>
        <v>MA017253D</v>
      </c>
      <c r="C84" s="232"/>
      <c r="D84" s="275" t="s">
        <v>304</v>
      </c>
      <c r="E84" s="276" t="s">
        <v>305</v>
      </c>
      <c r="F84" s="275" t="s">
        <v>320</v>
      </c>
      <c r="G84" s="276" t="s">
        <v>321</v>
      </c>
      <c r="H84" s="275" t="s">
        <v>206</v>
      </c>
      <c r="I84" s="275">
        <v>70</v>
      </c>
      <c r="J84" s="275" t="s">
        <v>199</v>
      </c>
    </row>
    <row r="85" spans="2:10">
      <c r="B85" s="232" t="str">
        <f t="shared" si="1"/>
        <v>MA017253E</v>
      </c>
      <c r="C85" s="232"/>
      <c r="D85" s="275" t="s">
        <v>304</v>
      </c>
      <c r="E85" s="276" t="s">
        <v>305</v>
      </c>
      <c r="F85" s="275" t="s">
        <v>322</v>
      </c>
      <c r="G85" s="276" t="s">
        <v>323</v>
      </c>
      <c r="H85" s="275" t="s">
        <v>206</v>
      </c>
      <c r="I85" s="275">
        <v>70</v>
      </c>
      <c r="J85" s="275" t="s">
        <v>199</v>
      </c>
    </row>
    <row r="86" spans="2:10">
      <c r="B86" s="232" t="str">
        <f t="shared" si="1"/>
        <v>MA017254A</v>
      </c>
      <c r="C86" s="232"/>
      <c r="D86" s="275" t="s">
        <v>304</v>
      </c>
      <c r="E86" s="276" t="s">
        <v>305</v>
      </c>
      <c r="F86" s="275" t="s">
        <v>667</v>
      </c>
      <c r="G86" s="276" t="s">
        <v>679</v>
      </c>
      <c r="H86" s="275" t="s">
        <v>669</v>
      </c>
      <c r="I86" s="275">
        <v>80</v>
      </c>
      <c r="J86" s="275" t="s">
        <v>199</v>
      </c>
    </row>
    <row r="87" spans="2:10">
      <c r="B87" s="232" t="str">
        <f t="shared" si="1"/>
        <v>MA017254B</v>
      </c>
      <c r="C87" s="232"/>
      <c r="D87" s="275" t="s">
        <v>304</v>
      </c>
      <c r="E87" s="276" t="s">
        <v>305</v>
      </c>
      <c r="F87" s="275" t="s">
        <v>670</v>
      </c>
      <c r="G87" s="276" t="s">
        <v>680</v>
      </c>
      <c r="H87" s="275" t="s">
        <v>669</v>
      </c>
      <c r="I87" s="275">
        <v>85</v>
      </c>
      <c r="J87" s="275" t="s">
        <v>199</v>
      </c>
    </row>
    <row r="88" spans="2:10">
      <c r="B88" s="232" t="str">
        <f t="shared" si="1"/>
        <v>MA017254C</v>
      </c>
      <c r="C88" s="232"/>
      <c r="D88" s="275" t="s">
        <v>304</v>
      </c>
      <c r="E88" s="276" t="s">
        <v>305</v>
      </c>
      <c r="F88" s="275" t="s">
        <v>672</v>
      </c>
      <c r="G88" s="276" t="s">
        <v>681</v>
      </c>
      <c r="H88" s="275" t="s">
        <v>669</v>
      </c>
      <c r="I88" s="275">
        <v>85</v>
      </c>
      <c r="J88" s="275" t="s">
        <v>199</v>
      </c>
    </row>
    <row r="89" spans="2:10">
      <c r="B89" s="232" t="str">
        <f t="shared" si="1"/>
        <v>MA017255A</v>
      </c>
      <c r="C89" s="232"/>
      <c r="D89" s="275" t="s">
        <v>304</v>
      </c>
      <c r="E89" s="276" t="s">
        <v>305</v>
      </c>
      <c r="F89" s="275" t="s">
        <v>324</v>
      </c>
      <c r="G89" s="276" t="s">
        <v>325</v>
      </c>
      <c r="H89" s="275" t="s">
        <v>326</v>
      </c>
      <c r="I89" s="275">
        <v>85</v>
      </c>
      <c r="J89" s="275" t="s">
        <v>199</v>
      </c>
    </row>
    <row r="90" spans="2:10">
      <c r="B90" s="232" t="str">
        <f t="shared" si="1"/>
        <v>MA017255B</v>
      </c>
      <c r="C90" s="232"/>
      <c r="D90" s="275" t="s">
        <v>304</v>
      </c>
      <c r="E90" s="276" t="s">
        <v>305</v>
      </c>
      <c r="F90" s="275" t="s">
        <v>327</v>
      </c>
      <c r="G90" s="276" t="s">
        <v>328</v>
      </c>
      <c r="H90" s="275" t="s">
        <v>326</v>
      </c>
      <c r="I90" s="275">
        <v>85</v>
      </c>
      <c r="J90" s="275" t="s">
        <v>199</v>
      </c>
    </row>
    <row r="91" spans="2:10">
      <c r="B91" s="232" t="str">
        <f t="shared" si="1"/>
        <v>MA017255C</v>
      </c>
      <c r="C91" s="232"/>
      <c r="D91" s="275" t="s">
        <v>304</v>
      </c>
      <c r="E91" s="276" t="s">
        <v>305</v>
      </c>
      <c r="F91" s="275" t="s">
        <v>329</v>
      </c>
      <c r="G91" s="276" t="s">
        <v>330</v>
      </c>
      <c r="H91" s="275" t="s">
        <v>326</v>
      </c>
      <c r="I91" s="275">
        <v>85</v>
      </c>
      <c r="J91" s="275" t="s">
        <v>199</v>
      </c>
    </row>
    <row r="92" spans="2:10">
      <c r="B92" s="232" t="str">
        <f t="shared" si="1"/>
        <v>MA017259A</v>
      </c>
      <c r="C92" s="232"/>
      <c r="D92" s="275" t="s">
        <v>304</v>
      </c>
      <c r="E92" s="276" t="s">
        <v>305</v>
      </c>
      <c r="F92" s="275" t="s">
        <v>222</v>
      </c>
      <c r="G92" s="276" t="s">
        <v>223</v>
      </c>
      <c r="H92" s="275" t="s">
        <v>215</v>
      </c>
      <c r="I92" s="275">
        <v>85</v>
      </c>
      <c r="J92" s="275" t="s">
        <v>199</v>
      </c>
    </row>
    <row r="93" spans="2:10">
      <c r="B93" s="232" t="str">
        <f t="shared" si="1"/>
        <v>MA017259B</v>
      </c>
      <c r="C93" s="232"/>
      <c r="D93" s="275" t="s">
        <v>304</v>
      </c>
      <c r="E93" s="276" t="s">
        <v>305</v>
      </c>
      <c r="F93" s="275" t="s">
        <v>224</v>
      </c>
      <c r="G93" s="276" t="s">
        <v>225</v>
      </c>
      <c r="H93" s="275" t="s">
        <v>215</v>
      </c>
      <c r="I93" s="275">
        <v>85</v>
      </c>
      <c r="J93" s="275" t="s">
        <v>199</v>
      </c>
    </row>
    <row r="94" spans="2:10">
      <c r="B94" s="232" t="str">
        <f t="shared" si="1"/>
        <v>MA017259C</v>
      </c>
      <c r="C94" s="232"/>
      <c r="D94" s="275" t="s">
        <v>304</v>
      </c>
      <c r="E94" s="276" t="s">
        <v>305</v>
      </c>
      <c r="F94" s="275" t="s">
        <v>297</v>
      </c>
      <c r="G94" s="276" t="s">
        <v>298</v>
      </c>
      <c r="H94" s="275" t="s">
        <v>215</v>
      </c>
      <c r="I94" s="275">
        <v>85</v>
      </c>
      <c r="J94" s="275" t="s">
        <v>199</v>
      </c>
    </row>
    <row r="95" spans="2:10">
      <c r="B95" s="232" t="str">
        <f t="shared" si="1"/>
        <v>MA017262B</v>
      </c>
      <c r="C95" s="232"/>
      <c r="D95" s="275" t="s">
        <v>304</v>
      </c>
      <c r="E95" s="276" t="s">
        <v>305</v>
      </c>
      <c r="F95" s="275" t="s">
        <v>331</v>
      </c>
      <c r="G95" s="276" t="s">
        <v>332</v>
      </c>
      <c r="H95" s="275" t="s">
        <v>333</v>
      </c>
      <c r="I95" s="275">
        <v>80</v>
      </c>
      <c r="J95" s="275" t="s">
        <v>199</v>
      </c>
    </row>
    <row r="96" spans="2:10">
      <c r="B96" s="232" t="str">
        <f t="shared" si="1"/>
        <v>MA017262C</v>
      </c>
      <c r="C96" s="232"/>
      <c r="D96" s="275" t="s">
        <v>304</v>
      </c>
      <c r="E96" s="276" t="s">
        <v>305</v>
      </c>
      <c r="F96" s="275" t="s">
        <v>334</v>
      </c>
      <c r="G96" s="276" t="s">
        <v>335</v>
      </c>
      <c r="H96" s="275" t="s">
        <v>333</v>
      </c>
      <c r="I96" s="275">
        <v>80</v>
      </c>
      <c r="J96" s="275" t="s">
        <v>199</v>
      </c>
    </row>
    <row r="97" spans="2:10">
      <c r="B97" s="232" t="str">
        <f t="shared" si="1"/>
        <v>MA017262D</v>
      </c>
      <c r="C97" s="232"/>
      <c r="D97" s="275" t="s">
        <v>304</v>
      </c>
      <c r="E97" s="276" t="s">
        <v>305</v>
      </c>
      <c r="F97" s="275" t="s">
        <v>336</v>
      </c>
      <c r="G97" s="276" t="s">
        <v>337</v>
      </c>
      <c r="H97" s="275" t="s">
        <v>333</v>
      </c>
      <c r="I97" s="275">
        <v>80</v>
      </c>
      <c r="J97" s="275" t="s">
        <v>199</v>
      </c>
    </row>
    <row r="98" spans="2:10">
      <c r="B98" s="232" t="str">
        <f t="shared" si="1"/>
        <v>MA017262E</v>
      </c>
      <c r="C98" s="232"/>
      <c r="D98" s="275" t="s">
        <v>304</v>
      </c>
      <c r="E98" s="276" t="s">
        <v>305</v>
      </c>
      <c r="F98" s="275" t="s">
        <v>338</v>
      </c>
      <c r="G98" s="276" t="s">
        <v>339</v>
      </c>
      <c r="H98" s="275" t="s">
        <v>333</v>
      </c>
      <c r="I98" s="275">
        <v>80</v>
      </c>
      <c r="J98" s="275" t="s">
        <v>199</v>
      </c>
    </row>
    <row r="99" spans="2:10">
      <c r="B99" s="232" t="str">
        <f t="shared" si="1"/>
        <v>MA01751A</v>
      </c>
      <c r="C99" s="232"/>
      <c r="D99" s="275" t="s">
        <v>304</v>
      </c>
      <c r="E99" s="276" t="s">
        <v>305</v>
      </c>
      <c r="F99" s="275" t="s">
        <v>340</v>
      </c>
      <c r="G99" s="276" t="s">
        <v>341</v>
      </c>
      <c r="H99" s="275" t="s">
        <v>342</v>
      </c>
      <c r="I99" s="275">
        <v>85</v>
      </c>
      <c r="J99" s="275" t="s">
        <v>256</v>
      </c>
    </row>
    <row r="100" spans="2:10">
      <c r="B100" s="232" t="str">
        <f t="shared" si="1"/>
        <v>MA01752A</v>
      </c>
      <c r="C100" s="232"/>
      <c r="D100" s="275" t="s">
        <v>304</v>
      </c>
      <c r="E100" s="276" t="s">
        <v>305</v>
      </c>
      <c r="F100" s="275" t="s">
        <v>343</v>
      </c>
      <c r="G100" s="276" t="s">
        <v>344</v>
      </c>
      <c r="H100" s="275" t="s">
        <v>255</v>
      </c>
      <c r="I100" s="275">
        <v>85</v>
      </c>
      <c r="J100" s="275" t="s">
        <v>256</v>
      </c>
    </row>
    <row r="101" spans="2:10">
      <c r="B101" s="232" t="str">
        <f t="shared" si="1"/>
        <v>MA01753A</v>
      </c>
      <c r="C101" s="232"/>
      <c r="D101" s="275" t="s">
        <v>304</v>
      </c>
      <c r="E101" s="276" t="s">
        <v>305</v>
      </c>
      <c r="F101" s="275" t="s">
        <v>253</v>
      </c>
      <c r="G101" s="276" t="s">
        <v>345</v>
      </c>
      <c r="H101" s="275" t="s">
        <v>255</v>
      </c>
      <c r="I101" s="275">
        <v>90</v>
      </c>
      <c r="J101" s="275" t="s">
        <v>256</v>
      </c>
    </row>
    <row r="102" spans="2:10">
      <c r="B102" s="232" t="str">
        <f t="shared" si="1"/>
        <v>MA017626B</v>
      </c>
      <c r="C102" s="232"/>
      <c r="D102" s="275" t="s">
        <v>304</v>
      </c>
      <c r="E102" s="276" t="s">
        <v>305</v>
      </c>
      <c r="F102" s="275" t="s">
        <v>683</v>
      </c>
      <c r="G102" s="276" t="s">
        <v>684</v>
      </c>
      <c r="H102" s="275" t="s">
        <v>685</v>
      </c>
      <c r="I102" s="275">
        <v>80</v>
      </c>
      <c r="J102" s="275" t="s">
        <v>199</v>
      </c>
    </row>
    <row r="103" spans="2:10">
      <c r="B103" s="232" t="str">
        <f t="shared" si="1"/>
        <v>MA01797A</v>
      </c>
      <c r="C103" s="232"/>
      <c r="D103" s="275" t="s">
        <v>304</v>
      </c>
      <c r="E103" s="276" t="s">
        <v>305</v>
      </c>
      <c r="F103" s="275" t="s">
        <v>347</v>
      </c>
      <c r="G103" s="276" t="s">
        <v>348</v>
      </c>
      <c r="H103" s="275" t="s">
        <v>349</v>
      </c>
      <c r="I103" s="275">
        <v>90</v>
      </c>
      <c r="J103" s="275" t="s">
        <v>199</v>
      </c>
    </row>
    <row r="104" spans="2:10">
      <c r="B104" s="232" t="str">
        <f t="shared" si="1"/>
        <v>MA019600</v>
      </c>
      <c r="C104" s="232"/>
      <c r="D104" s="275" t="s">
        <v>350</v>
      </c>
      <c r="E104" s="276" t="s">
        <v>351</v>
      </c>
      <c r="F104" s="275">
        <v>600</v>
      </c>
      <c r="G104" s="276" t="s">
        <v>198</v>
      </c>
      <c r="H104" s="275" t="s">
        <v>198</v>
      </c>
      <c r="I104" s="275">
        <v>100</v>
      </c>
      <c r="J104" s="275" t="s">
        <v>199</v>
      </c>
    </row>
    <row r="105" spans="2:10">
      <c r="B105" s="232" t="str">
        <f t="shared" si="1"/>
        <v>MA019610</v>
      </c>
      <c r="C105" s="232"/>
      <c r="D105" s="275" t="s">
        <v>350</v>
      </c>
      <c r="E105" s="276" t="s">
        <v>351</v>
      </c>
      <c r="F105" s="275">
        <v>610</v>
      </c>
      <c r="G105" s="276" t="s">
        <v>200</v>
      </c>
      <c r="H105" s="275" t="s">
        <v>200</v>
      </c>
      <c r="I105" s="275">
        <v>100</v>
      </c>
      <c r="J105" s="275" t="s">
        <v>199</v>
      </c>
    </row>
    <row r="106" spans="2:10">
      <c r="B106" s="232" t="str">
        <f t="shared" si="1"/>
        <v>MA019291B</v>
      </c>
      <c r="C106" s="232"/>
      <c r="D106" s="275" t="s">
        <v>350</v>
      </c>
      <c r="E106" s="276" t="s">
        <v>351</v>
      </c>
      <c r="F106" s="275" t="s">
        <v>686</v>
      </c>
      <c r="G106" s="276" t="s">
        <v>687</v>
      </c>
      <c r="H106" s="275" t="s">
        <v>688</v>
      </c>
      <c r="I106" s="275">
        <v>85</v>
      </c>
      <c r="J106" s="275" t="s">
        <v>199</v>
      </c>
    </row>
    <row r="107" spans="2:10">
      <c r="B107" s="232" t="str">
        <f t="shared" si="1"/>
        <v>MA019294A</v>
      </c>
      <c r="C107" s="232"/>
      <c r="D107" s="275" t="s">
        <v>350</v>
      </c>
      <c r="E107" s="276" t="s">
        <v>351</v>
      </c>
      <c r="F107" s="275" t="s">
        <v>689</v>
      </c>
      <c r="G107" s="276" t="s">
        <v>690</v>
      </c>
      <c r="H107" s="275" t="s">
        <v>688</v>
      </c>
      <c r="I107" s="275">
        <v>85</v>
      </c>
      <c r="J107" s="275" t="s">
        <v>199</v>
      </c>
    </row>
    <row r="108" spans="2:10">
      <c r="B108" s="232" t="str">
        <f t="shared" si="1"/>
        <v>MA019294B</v>
      </c>
      <c r="C108" s="232"/>
      <c r="D108" s="275" t="s">
        <v>350</v>
      </c>
      <c r="E108" s="276" t="s">
        <v>351</v>
      </c>
      <c r="F108" s="275" t="s">
        <v>691</v>
      </c>
      <c r="G108" s="276" t="s">
        <v>692</v>
      </c>
      <c r="H108" s="275" t="s">
        <v>688</v>
      </c>
      <c r="I108" s="275">
        <v>85</v>
      </c>
      <c r="J108" s="275" t="s">
        <v>199</v>
      </c>
    </row>
    <row r="109" spans="2:10">
      <c r="B109" s="232" t="str">
        <f t="shared" si="1"/>
        <v>MA019294C</v>
      </c>
      <c r="C109" s="232"/>
      <c r="D109" s="275" t="s">
        <v>350</v>
      </c>
      <c r="E109" s="276" t="s">
        <v>351</v>
      </c>
      <c r="F109" s="275" t="s">
        <v>693</v>
      </c>
      <c r="G109" s="276" t="s">
        <v>694</v>
      </c>
      <c r="H109" s="275" t="s">
        <v>688</v>
      </c>
      <c r="I109" s="275">
        <v>85</v>
      </c>
      <c r="J109" s="275" t="s">
        <v>199</v>
      </c>
    </row>
    <row r="110" spans="2:10">
      <c r="B110" s="232" t="str">
        <f t="shared" si="1"/>
        <v>MA019479B</v>
      </c>
      <c r="C110" s="232"/>
      <c r="D110" s="275" t="s">
        <v>350</v>
      </c>
      <c r="E110" s="276" t="s">
        <v>351</v>
      </c>
      <c r="F110" s="275" t="s">
        <v>352</v>
      </c>
      <c r="G110" s="276" t="s">
        <v>353</v>
      </c>
      <c r="H110" s="275" t="s">
        <v>695</v>
      </c>
      <c r="I110" s="275">
        <v>85</v>
      </c>
      <c r="J110" s="275" t="s">
        <v>199</v>
      </c>
    </row>
    <row r="111" spans="2:10">
      <c r="B111" s="232" t="str">
        <f t="shared" si="1"/>
        <v>MA019479C</v>
      </c>
      <c r="C111" s="232"/>
      <c r="D111" s="275" t="s">
        <v>350</v>
      </c>
      <c r="E111" s="276" t="s">
        <v>351</v>
      </c>
      <c r="F111" s="275" t="s">
        <v>354</v>
      </c>
      <c r="G111" s="276" t="s">
        <v>355</v>
      </c>
      <c r="H111" s="275" t="s">
        <v>695</v>
      </c>
      <c r="I111" s="275">
        <v>85</v>
      </c>
      <c r="J111" s="275" t="s">
        <v>199</v>
      </c>
    </row>
    <row r="112" spans="2:10">
      <c r="B112" s="232" t="str">
        <f t="shared" si="1"/>
        <v>MA019479D</v>
      </c>
      <c r="C112" s="232"/>
      <c r="D112" s="275" t="s">
        <v>350</v>
      </c>
      <c r="E112" s="276" t="s">
        <v>351</v>
      </c>
      <c r="F112" s="275" t="s">
        <v>356</v>
      </c>
      <c r="G112" s="276" t="s">
        <v>357</v>
      </c>
      <c r="H112" s="275" t="s">
        <v>695</v>
      </c>
      <c r="I112" s="275">
        <v>90</v>
      </c>
      <c r="J112" s="275" t="s">
        <v>199</v>
      </c>
    </row>
    <row r="113" spans="2:10">
      <c r="B113" s="232" t="str">
        <f t="shared" si="1"/>
        <v>MA01952A</v>
      </c>
      <c r="C113" s="232"/>
      <c r="D113" s="275" t="s">
        <v>350</v>
      </c>
      <c r="E113" s="276" t="s">
        <v>351</v>
      </c>
      <c r="F113" s="275" t="s">
        <v>343</v>
      </c>
      <c r="G113" s="276" t="s">
        <v>358</v>
      </c>
      <c r="H113" s="275" t="s">
        <v>359</v>
      </c>
      <c r="I113" s="275">
        <v>85</v>
      </c>
      <c r="J113" s="275" t="s">
        <v>256</v>
      </c>
    </row>
    <row r="114" spans="2:10">
      <c r="B114" s="232" t="str">
        <f t="shared" si="1"/>
        <v>MA01955A</v>
      </c>
      <c r="C114" s="232"/>
      <c r="D114" s="275" t="s">
        <v>350</v>
      </c>
      <c r="E114" s="276" t="s">
        <v>351</v>
      </c>
      <c r="F114" s="275" t="s">
        <v>260</v>
      </c>
      <c r="G114" s="276" t="s">
        <v>360</v>
      </c>
      <c r="H114" s="275" t="s">
        <v>359</v>
      </c>
      <c r="I114" s="275">
        <v>90</v>
      </c>
      <c r="J114" s="275" t="s">
        <v>256</v>
      </c>
    </row>
    <row r="115" spans="2:10">
      <c r="B115" s="232" t="str">
        <f t="shared" si="1"/>
        <v>MA019702C</v>
      </c>
      <c r="C115" s="232"/>
      <c r="D115" s="275" t="s">
        <v>350</v>
      </c>
      <c r="E115" s="276" t="s">
        <v>351</v>
      </c>
      <c r="F115" s="275" t="s">
        <v>302</v>
      </c>
      <c r="G115" s="276" t="s">
        <v>303</v>
      </c>
      <c r="H115" s="275" t="s">
        <v>203</v>
      </c>
      <c r="I115" s="275">
        <v>80</v>
      </c>
      <c r="J115" s="275" t="s">
        <v>199</v>
      </c>
    </row>
    <row r="116" spans="2:10">
      <c r="B116" s="232" t="str">
        <f t="shared" si="1"/>
        <v>MA023600</v>
      </c>
      <c r="C116" s="232"/>
      <c r="D116" s="275" t="s">
        <v>361</v>
      </c>
      <c r="E116" s="276" t="s">
        <v>362</v>
      </c>
      <c r="F116" s="275">
        <v>600</v>
      </c>
      <c r="G116" s="276" t="s">
        <v>272</v>
      </c>
      <c r="H116" s="275" t="s">
        <v>198</v>
      </c>
      <c r="I116" s="275">
        <v>100</v>
      </c>
      <c r="J116" s="275" t="s">
        <v>199</v>
      </c>
    </row>
    <row r="117" spans="2:10">
      <c r="B117" s="232" t="str">
        <f t="shared" si="1"/>
        <v>MA023601</v>
      </c>
      <c r="C117" s="232"/>
      <c r="D117" s="275" t="s">
        <v>361</v>
      </c>
      <c r="E117" s="276" t="s">
        <v>362</v>
      </c>
      <c r="F117" s="275">
        <v>601</v>
      </c>
      <c r="G117" s="276" t="s">
        <v>273</v>
      </c>
      <c r="H117" s="275" t="s">
        <v>198</v>
      </c>
      <c r="I117" s="275">
        <v>100</v>
      </c>
      <c r="J117" s="275" t="s">
        <v>277</v>
      </c>
    </row>
    <row r="118" spans="2:10">
      <c r="B118" s="232" t="str">
        <f t="shared" si="1"/>
        <v>MA023609</v>
      </c>
      <c r="C118" s="232"/>
      <c r="D118" s="275" t="s">
        <v>361</v>
      </c>
      <c r="E118" s="276" t="s">
        <v>362</v>
      </c>
      <c r="F118" s="275">
        <v>609</v>
      </c>
      <c r="G118" s="276" t="s">
        <v>363</v>
      </c>
      <c r="H118" s="275" t="s">
        <v>200</v>
      </c>
      <c r="I118" s="275">
        <v>90</v>
      </c>
      <c r="J118" s="275" t="s">
        <v>199</v>
      </c>
    </row>
    <row r="119" spans="2:10">
      <c r="B119" s="232" t="str">
        <f t="shared" si="1"/>
        <v>MA023610</v>
      </c>
      <c r="C119" s="232"/>
      <c r="D119" s="275" t="s">
        <v>361</v>
      </c>
      <c r="E119" s="276" t="s">
        <v>362</v>
      </c>
      <c r="F119" s="275">
        <v>610</v>
      </c>
      <c r="G119" s="276" t="s">
        <v>364</v>
      </c>
      <c r="H119" s="275" t="s">
        <v>200</v>
      </c>
      <c r="I119" s="275">
        <v>90</v>
      </c>
      <c r="J119" s="275" t="s">
        <v>199</v>
      </c>
    </row>
    <row r="120" spans="2:10">
      <c r="B120" s="232" t="str">
        <f t="shared" si="1"/>
        <v>MA023611</v>
      </c>
      <c r="C120" s="232"/>
      <c r="D120" s="275" t="s">
        <v>361</v>
      </c>
      <c r="E120" s="276" t="s">
        <v>362</v>
      </c>
      <c r="F120" s="275">
        <v>611</v>
      </c>
      <c r="G120" s="276" t="s">
        <v>201</v>
      </c>
      <c r="H120" s="275" t="s">
        <v>201</v>
      </c>
      <c r="I120" s="275">
        <v>80</v>
      </c>
      <c r="J120" s="275" t="s">
        <v>199</v>
      </c>
    </row>
    <row r="121" spans="2:10">
      <c r="B121" s="232" t="str">
        <f t="shared" si="1"/>
        <v>MA023703</v>
      </c>
      <c r="C121" s="232"/>
      <c r="D121" s="275" t="s">
        <v>361</v>
      </c>
      <c r="E121" s="276" t="s">
        <v>362</v>
      </c>
      <c r="F121" s="275">
        <v>703</v>
      </c>
      <c r="G121" s="276" t="s">
        <v>365</v>
      </c>
      <c r="H121" s="275" t="s">
        <v>200</v>
      </c>
      <c r="I121" s="275">
        <v>90</v>
      </c>
      <c r="J121" s="275" t="s">
        <v>199</v>
      </c>
    </row>
    <row r="122" spans="2:10">
      <c r="B122" s="232" t="str">
        <f t="shared" si="1"/>
        <v>MA023251A</v>
      </c>
      <c r="C122" s="232"/>
      <c r="D122" s="275" t="s">
        <v>361</v>
      </c>
      <c r="E122" s="276" t="s">
        <v>362</v>
      </c>
      <c r="F122" s="275" t="s">
        <v>696</v>
      </c>
      <c r="G122" s="276" t="s">
        <v>697</v>
      </c>
      <c r="H122" s="275" t="s">
        <v>698</v>
      </c>
      <c r="I122" s="275">
        <v>85</v>
      </c>
      <c r="J122" s="275" t="s">
        <v>199</v>
      </c>
    </row>
    <row r="123" spans="2:10">
      <c r="B123" s="232" t="str">
        <f t="shared" si="1"/>
        <v>MA023251B</v>
      </c>
      <c r="C123" s="232"/>
      <c r="D123" s="275" t="s">
        <v>361</v>
      </c>
      <c r="E123" s="276" t="s">
        <v>362</v>
      </c>
      <c r="F123" s="275" t="s">
        <v>699</v>
      </c>
      <c r="G123" s="276" t="s">
        <v>700</v>
      </c>
      <c r="H123" s="275" t="s">
        <v>698</v>
      </c>
      <c r="I123" s="275">
        <v>85</v>
      </c>
      <c r="J123" s="275" t="s">
        <v>199</v>
      </c>
    </row>
    <row r="124" spans="2:10">
      <c r="B124" s="232" t="str">
        <f t="shared" si="1"/>
        <v>MA023252A</v>
      </c>
      <c r="C124" s="232"/>
      <c r="D124" s="275" t="s">
        <v>361</v>
      </c>
      <c r="E124" s="276" t="s">
        <v>362</v>
      </c>
      <c r="F124" s="275" t="s">
        <v>213</v>
      </c>
      <c r="G124" s="276" t="s">
        <v>214</v>
      </c>
      <c r="H124" s="275" t="s">
        <v>215</v>
      </c>
      <c r="I124" s="275">
        <v>80</v>
      </c>
      <c r="J124" s="275" t="s">
        <v>199</v>
      </c>
    </row>
    <row r="125" spans="2:10">
      <c r="B125" s="232" t="str">
        <f t="shared" si="1"/>
        <v>MA023252B</v>
      </c>
      <c r="C125" s="232"/>
      <c r="D125" s="275" t="s">
        <v>361</v>
      </c>
      <c r="E125" s="276" t="s">
        <v>362</v>
      </c>
      <c r="F125" s="275" t="s">
        <v>216</v>
      </c>
      <c r="G125" s="276" t="s">
        <v>217</v>
      </c>
      <c r="H125" s="275" t="s">
        <v>215</v>
      </c>
      <c r="I125" s="275">
        <v>80</v>
      </c>
      <c r="J125" s="275" t="s">
        <v>199</v>
      </c>
    </row>
    <row r="126" spans="2:10">
      <c r="B126" s="232" t="str">
        <f t="shared" si="1"/>
        <v>MA023252C</v>
      </c>
      <c r="C126" s="232"/>
      <c r="D126" s="275" t="s">
        <v>361</v>
      </c>
      <c r="E126" s="276" t="s">
        <v>362</v>
      </c>
      <c r="F126" s="275" t="s">
        <v>218</v>
      </c>
      <c r="G126" s="276" t="s">
        <v>219</v>
      </c>
      <c r="H126" s="275" t="s">
        <v>215</v>
      </c>
      <c r="I126" s="275">
        <v>80</v>
      </c>
      <c r="J126" s="275" t="s">
        <v>199</v>
      </c>
    </row>
    <row r="127" spans="2:10">
      <c r="B127" s="232" t="str">
        <f t="shared" si="1"/>
        <v>MA023252E</v>
      </c>
      <c r="C127" s="232"/>
      <c r="D127" s="275" t="s">
        <v>361</v>
      </c>
      <c r="E127" s="276" t="s">
        <v>362</v>
      </c>
      <c r="F127" s="275" t="s">
        <v>367</v>
      </c>
      <c r="G127" s="276" t="s">
        <v>221</v>
      </c>
      <c r="H127" s="275" t="s">
        <v>215</v>
      </c>
      <c r="I127" s="275">
        <v>80</v>
      </c>
      <c r="J127" s="275" t="s">
        <v>199</v>
      </c>
    </row>
    <row r="128" spans="2:10">
      <c r="B128" s="232" t="str">
        <f t="shared" si="1"/>
        <v>MA023253A</v>
      </c>
      <c r="C128" s="232"/>
      <c r="D128" s="275" t="s">
        <v>361</v>
      </c>
      <c r="E128" s="276" t="s">
        <v>362</v>
      </c>
      <c r="F128" s="275" t="s">
        <v>314</v>
      </c>
      <c r="G128" s="276" t="s">
        <v>368</v>
      </c>
      <c r="H128" s="275" t="s">
        <v>206</v>
      </c>
      <c r="I128" s="275">
        <v>80</v>
      </c>
      <c r="J128" s="275" t="s">
        <v>199</v>
      </c>
    </row>
    <row r="129" spans="2:10">
      <c r="B129" s="232" t="str">
        <f t="shared" si="1"/>
        <v>MA023253B</v>
      </c>
      <c r="C129" s="232"/>
      <c r="D129" s="275" t="s">
        <v>361</v>
      </c>
      <c r="E129" s="276" t="s">
        <v>362</v>
      </c>
      <c r="F129" s="275" t="s">
        <v>316</v>
      </c>
      <c r="G129" s="276" t="s">
        <v>369</v>
      </c>
      <c r="H129" s="275" t="s">
        <v>206</v>
      </c>
      <c r="I129" s="275">
        <v>80</v>
      </c>
      <c r="J129" s="275" t="s">
        <v>199</v>
      </c>
    </row>
    <row r="130" spans="2:10">
      <c r="B130" s="232" t="str">
        <f t="shared" si="1"/>
        <v>MA023253C</v>
      </c>
      <c r="C130" s="232"/>
      <c r="D130" s="275" t="s">
        <v>361</v>
      </c>
      <c r="E130" s="276" t="s">
        <v>362</v>
      </c>
      <c r="F130" s="275" t="s">
        <v>318</v>
      </c>
      <c r="G130" s="276" t="s">
        <v>370</v>
      </c>
      <c r="H130" s="275" t="s">
        <v>206</v>
      </c>
      <c r="I130" s="275">
        <v>80</v>
      </c>
      <c r="J130" s="275" t="s">
        <v>199</v>
      </c>
    </row>
    <row r="131" spans="2:10">
      <c r="B131" s="232" t="str">
        <f t="shared" si="1"/>
        <v>MA023253E</v>
      </c>
      <c r="C131" s="232"/>
      <c r="D131" s="275" t="s">
        <v>361</v>
      </c>
      <c r="E131" s="276" t="s">
        <v>362</v>
      </c>
      <c r="F131" s="275" t="s">
        <v>322</v>
      </c>
      <c r="G131" s="276" t="s">
        <v>371</v>
      </c>
      <c r="H131" s="275" t="s">
        <v>206</v>
      </c>
      <c r="I131" s="275">
        <v>80</v>
      </c>
      <c r="J131" s="275" t="s">
        <v>199</v>
      </c>
    </row>
    <row r="132" spans="2:10">
      <c r="B132" s="232" t="str">
        <f t="shared" si="1"/>
        <v>MA023254A</v>
      </c>
      <c r="C132" s="232"/>
      <c r="D132" s="275" t="s">
        <v>361</v>
      </c>
      <c r="E132" s="276" t="s">
        <v>362</v>
      </c>
      <c r="F132" s="275" t="s">
        <v>667</v>
      </c>
      <c r="G132" s="276" t="s">
        <v>668</v>
      </c>
      <c r="H132" s="275" t="s">
        <v>669</v>
      </c>
      <c r="I132" s="275">
        <v>80</v>
      </c>
      <c r="J132" s="275" t="s">
        <v>199</v>
      </c>
    </row>
    <row r="133" spans="2:10">
      <c r="B133" s="232" t="str">
        <f t="shared" si="1"/>
        <v>MA023254B</v>
      </c>
      <c r="C133" s="232"/>
      <c r="D133" s="275" t="s">
        <v>361</v>
      </c>
      <c r="E133" s="276" t="s">
        <v>362</v>
      </c>
      <c r="F133" s="275" t="s">
        <v>670</v>
      </c>
      <c r="G133" s="276" t="s">
        <v>671</v>
      </c>
      <c r="H133" s="275" t="s">
        <v>669</v>
      </c>
      <c r="I133" s="275">
        <v>80</v>
      </c>
      <c r="J133" s="275" t="s">
        <v>199</v>
      </c>
    </row>
    <row r="134" spans="2:10">
      <c r="B134" s="232" t="str">
        <f t="shared" si="1"/>
        <v>MA023254C</v>
      </c>
      <c r="C134" s="232"/>
      <c r="D134" s="275" t="s">
        <v>361</v>
      </c>
      <c r="E134" s="276" t="s">
        <v>362</v>
      </c>
      <c r="F134" s="275" t="s">
        <v>672</v>
      </c>
      <c r="G134" s="276" t="s">
        <v>673</v>
      </c>
      <c r="H134" s="275" t="s">
        <v>669</v>
      </c>
      <c r="I134" s="275">
        <v>80</v>
      </c>
      <c r="J134" s="275" t="s">
        <v>199</v>
      </c>
    </row>
    <row r="135" spans="2:10">
      <c r="B135" s="232" t="str">
        <f t="shared" si="1"/>
        <v>MA023255A</v>
      </c>
      <c r="C135" s="232"/>
      <c r="D135" s="275" t="s">
        <v>361</v>
      </c>
      <c r="E135" s="276" t="s">
        <v>362</v>
      </c>
      <c r="F135" s="275" t="s">
        <v>324</v>
      </c>
      <c r="G135" s="276" t="s">
        <v>325</v>
      </c>
      <c r="H135" s="275" t="s">
        <v>326</v>
      </c>
      <c r="I135" s="275">
        <v>80</v>
      </c>
      <c r="J135" s="275" t="s">
        <v>199</v>
      </c>
    </row>
    <row r="136" spans="2:10">
      <c r="B136" s="232" t="str">
        <f t="shared" si="1"/>
        <v>MA023255B</v>
      </c>
      <c r="C136" s="232"/>
      <c r="D136" s="275" t="s">
        <v>361</v>
      </c>
      <c r="E136" s="276" t="s">
        <v>362</v>
      </c>
      <c r="F136" s="275" t="s">
        <v>327</v>
      </c>
      <c r="G136" s="276" t="s">
        <v>328</v>
      </c>
      <c r="H136" s="275" t="s">
        <v>326</v>
      </c>
      <c r="I136" s="275">
        <v>80</v>
      </c>
      <c r="J136" s="275" t="s">
        <v>199</v>
      </c>
    </row>
    <row r="137" spans="2:10">
      <c r="B137" s="232" t="str">
        <f t="shared" si="1"/>
        <v>MA023255C</v>
      </c>
      <c r="C137" s="232"/>
      <c r="D137" s="275" t="s">
        <v>361</v>
      </c>
      <c r="E137" s="276" t="s">
        <v>362</v>
      </c>
      <c r="F137" s="275" t="s">
        <v>329</v>
      </c>
      <c r="G137" s="276" t="s">
        <v>330</v>
      </c>
      <c r="H137" s="275" t="s">
        <v>326</v>
      </c>
      <c r="I137" s="275">
        <v>80</v>
      </c>
      <c r="J137" s="275" t="s">
        <v>199</v>
      </c>
    </row>
    <row r="138" spans="2:10">
      <c r="B138" s="232" t="str">
        <f t="shared" si="1"/>
        <v>MA023255E</v>
      </c>
      <c r="C138" s="232"/>
      <c r="D138" s="275" t="s">
        <v>361</v>
      </c>
      <c r="E138" s="276" t="s">
        <v>362</v>
      </c>
      <c r="F138" s="275" t="s">
        <v>372</v>
      </c>
      <c r="G138" s="276" t="s">
        <v>373</v>
      </c>
      <c r="H138" s="275" t="s">
        <v>326</v>
      </c>
      <c r="I138" s="275">
        <v>80</v>
      </c>
      <c r="J138" s="275" t="s">
        <v>199</v>
      </c>
    </row>
    <row r="139" spans="2:10">
      <c r="B139" s="232" t="str">
        <f t="shared" si="1"/>
        <v>MA023259A</v>
      </c>
      <c r="C139" s="232"/>
      <c r="D139" s="275" t="s">
        <v>361</v>
      </c>
      <c r="E139" s="276" t="s">
        <v>362</v>
      </c>
      <c r="F139" s="275" t="s">
        <v>222</v>
      </c>
      <c r="G139" s="276" t="s">
        <v>223</v>
      </c>
      <c r="H139" s="275" t="s">
        <v>215</v>
      </c>
      <c r="I139" s="275">
        <v>80</v>
      </c>
      <c r="J139" s="275" t="s">
        <v>199</v>
      </c>
    </row>
    <row r="140" spans="2:10">
      <c r="B140" s="232" t="str">
        <f t="shared" si="1"/>
        <v>MA023259B</v>
      </c>
      <c r="C140" s="232"/>
      <c r="D140" s="275" t="s">
        <v>361</v>
      </c>
      <c r="E140" s="276" t="s">
        <v>362</v>
      </c>
      <c r="F140" s="275" t="s">
        <v>224</v>
      </c>
      <c r="G140" s="276" t="s">
        <v>225</v>
      </c>
      <c r="H140" s="275" t="s">
        <v>215</v>
      </c>
      <c r="I140" s="275">
        <v>80</v>
      </c>
      <c r="J140" s="275" t="s">
        <v>199</v>
      </c>
    </row>
    <row r="141" spans="2:10">
      <c r="B141" s="232" t="str">
        <f t="shared" si="1"/>
        <v>MA023259C</v>
      </c>
      <c r="C141" s="232"/>
      <c r="D141" s="275" t="s">
        <v>361</v>
      </c>
      <c r="E141" s="276" t="s">
        <v>362</v>
      </c>
      <c r="F141" s="275" t="s">
        <v>297</v>
      </c>
      <c r="G141" s="276" t="s">
        <v>298</v>
      </c>
      <c r="H141" s="275" t="s">
        <v>215</v>
      </c>
      <c r="I141" s="275">
        <v>80</v>
      </c>
      <c r="J141" s="275" t="s">
        <v>199</v>
      </c>
    </row>
    <row r="142" spans="2:10">
      <c r="B142" s="232" t="str">
        <f t="shared" si="1"/>
        <v>MA023262A</v>
      </c>
      <c r="C142" s="232"/>
      <c r="D142" s="275" t="s">
        <v>361</v>
      </c>
      <c r="E142" s="276" t="s">
        <v>362</v>
      </c>
      <c r="F142" s="275" t="s">
        <v>374</v>
      </c>
      <c r="G142" s="276" t="s">
        <v>375</v>
      </c>
      <c r="H142" s="275" t="s">
        <v>333</v>
      </c>
      <c r="I142" s="275">
        <v>80</v>
      </c>
      <c r="J142" s="275" t="s">
        <v>199</v>
      </c>
    </row>
    <row r="143" spans="2:10">
      <c r="B143" s="232" t="str">
        <f t="shared" si="1"/>
        <v>MA023262B</v>
      </c>
      <c r="C143" s="232"/>
      <c r="D143" s="275" t="s">
        <v>361</v>
      </c>
      <c r="E143" s="276" t="s">
        <v>362</v>
      </c>
      <c r="F143" s="275" t="s">
        <v>331</v>
      </c>
      <c r="G143" s="276" t="s">
        <v>332</v>
      </c>
      <c r="H143" s="275" t="s">
        <v>333</v>
      </c>
      <c r="I143" s="275">
        <v>80</v>
      </c>
      <c r="J143" s="275" t="s">
        <v>199</v>
      </c>
    </row>
    <row r="144" spans="2:10">
      <c r="B144" s="232" t="str">
        <f t="shared" si="1"/>
        <v>MA023262C</v>
      </c>
      <c r="C144" s="232"/>
      <c r="D144" s="275" t="s">
        <v>361</v>
      </c>
      <c r="E144" s="276" t="s">
        <v>362</v>
      </c>
      <c r="F144" s="275" t="s">
        <v>334</v>
      </c>
      <c r="G144" s="276" t="s">
        <v>335</v>
      </c>
      <c r="H144" s="275" t="s">
        <v>333</v>
      </c>
      <c r="I144" s="275">
        <v>80</v>
      </c>
      <c r="J144" s="275" t="s">
        <v>199</v>
      </c>
    </row>
    <row r="145" spans="2:10">
      <c r="B145" s="232" t="str">
        <f t="shared" si="1"/>
        <v>MA023262E</v>
      </c>
      <c r="C145" s="232"/>
      <c r="D145" s="275" t="s">
        <v>361</v>
      </c>
      <c r="E145" s="276" t="s">
        <v>362</v>
      </c>
      <c r="F145" s="275" t="s">
        <v>338</v>
      </c>
      <c r="G145" s="276" t="s">
        <v>376</v>
      </c>
      <c r="H145" s="275" t="s">
        <v>333</v>
      </c>
      <c r="I145" s="275">
        <v>80</v>
      </c>
      <c r="J145" s="275" t="s">
        <v>199</v>
      </c>
    </row>
    <row r="146" spans="2:10">
      <c r="B146" s="232" t="str">
        <f t="shared" si="1"/>
        <v>MA023278A</v>
      </c>
      <c r="C146" s="232"/>
      <c r="D146" s="277" t="s">
        <v>361</v>
      </c>
      <c r="E146" s="278" t="s">
        <v>362</v>
      </c>
      <c r="F146" s="277" t="s">
        <v>377</v>
      </c>
      <c r="G146" s="278" t="s">
        <v>378</v>
      </c>
      <c r="H146" s="277" t="s">
        <v>701</v>
      </c>
      <c r="I146" s="277">
        <v>85</v>
      </c>
      <c r="J146" s="277" t="s">
        <v>199</v>
      </c>
    </row>
    <row r="147" spans="2:10">
      <c r="B147" s="232" t="str">
        <f t="shared" si="1"/>
        <v>MA023278B</v>
      </c>
      <c r="C147" s="232"/>
      <c r="D147" s="277" t="s">
        <v>361</v>
      </c>
      <c r="E147" s="278" t="s">
        <v>362</v>
      </c>
      <c r="F147" s="277" t="s">
        <v>379</v>
      </c>
      <c r="G147" s="278" t="s">
        <v>380</v>
      </c>
      <c r="H147" s="277" t="s">
        <v>701</v>
      </c>
      <c r="I147" s="277">
        <v>85</v>
      </c>
      <c r="J147" s="277" t="s">
        <v>199</v>
      </c>
    </row>
    <row r="148" spans="2:10">
      <c r="B148" s="232" t="str">
        <f t="shared" ref="B148:B211" si="2">CONCATENATE(D148,F148)</f>
        <v>MA023278C</v>
      </c>
      <c r="C148" s="232"/>
      <c r="D148" s="277" t="s">
        <v>361</v>
      </c>
      <c r="E148" s="278" t="s">
        <v>362</v>
      </c>
      <c r="F148" s="277" t="s">
        <v>381</v>
      </c>
      <c r="G148" s="278" t="s">
        <v>382</v>
      </c>
      <c r="H148" s="277" t="s">
        <v>701</v>
      </c>
      <c r="I148" s="277">
        <v>85</v>
      </c>
      <c r="J148" s="277" t="s">
        <v>199</v>
      </c>
    </row>
    <row r="149" spans="2:10">
      <c r="B149" s="232" t="str">
        <f t="shared" si="2"/>
        <v>MA023289B</v>
      </c>
      <c r="C149" s="232"/>
      <c r="D149" s="275" t="s">
        <v>361</v>
      </c>
      <c r="E149" s="276" t="s">
        <v>362</v>
      </c>
      <c r="F149" s="275" t="s">
        <v>383</v>
      </c>
      <c r="G149" s="276" t="s">
        <v>384</v>
      </c>
      <c r="H149" s="275" t="s">
        <v>206</v>
      </c>
      <c r="I149" s="275">
        <v>80</v>
      </c>
      <c r="J149" s="275" t="s">
        <v>199</v>
      </c>
    </row>
    <row r="150" spans="2:10">
      <c r="B150" s="232" t="str">
        <f t="shared" si="2"/>
        <v>MA023289C</v>
      </c>
      <c r="C150" s="232"/>
      <c r="D150" s="275" t="s">
        <v>361</v>
      </c>
      <c r="E150" s="276" t="s">
        <v>362</v>
      </c>
      <c r="F150" s="275" t="s">
        <v>385</v>
      </c>
      <c r="G150" s="276" t="s">
        <v>386</v>
      </c>
      <c r="H150" s="275" t="s">
        <v>206</v>
      </c>
      <c r="I150" s="275">
        <v>80</v>
      </c>
      <c r="J150" s="275" t="s">
        <v>199</v>
      </c>
    </row>
    <row r="151" spans="2:10">
      <c r="B151" s="232" t="str">
        <f t="shared" si="2"/>
        <v>MA023289E</v>
      </c>
      <c r="C151" s="232"/>
      <c r="D151" s="275" t="s">
        <v>361</v>
      </c>
      <c r="E151" s="276" t="s">
        <v>362</v>
      </c>
      <c r="F151" s="275" t="s">
        <v>387</v>
      </c>
      <c r="G151" s="276" t="s">
        <v>388</v>
      </c>
      <c r="H151" s="275" t="s">
        <v>206</v>
      </c>
      <c r="I151" s="275">
        <v>80</v>
      </c>
      <c r="J151" s="275" t="s">
        <v>199</v>
      </c>
    </row>
    <row r="152" spans="2:10">
      <c r="B152" s="232" t="str">
        <f t="shared" si="2"/>
        <v>MA023322A</v>
      </c>
      <c r="C152" s="232"/>
      <c r="D152" s="275" t="s">
        <v>361</v>
      </c>
      <c r="E152" s="276" t="s">
        <v>362</v>
      </c>
      <c r="F152" s="275" t="s">
        <v>389</v>
      </c>
      <c r="G152" s="276" t="s">
        <v>390</v>
      </c>
      <c r="H152" s="275" t="s">
        <v>391</v>
      </c>
      <c r="I152" s="275">
        <v>85</v>
      </c>
      <c r="J152" s="275" t="s">
        <v>199</v>
      </c>
    </row>
    <row r="153" spans="2:10">
      <c r="B153" s="232" t="str">
        <f t="shared" si="2"/>
        <v>MA023322B</v>
      </c>
      <c r="C153" s="232"/>
      <c r="D153" s="275" t="s">
        <v>361</v>
      </c>
      <c r="E153" s="276" t="s">
        <v>362</v>
      </c>
      <c r="F153" s="275" t="s">
        <v>392</v>
      </c>
      <c r="G153" s="276" t="s">
        <v>393</v>
      </c>
      <c r="H153" s="275" t="s">
        <v>391</v>
      </c>
      <c r="I153" s="275">
        <v>80</v>
      </c>
      <c r="J153" s="275" t="s">
        <v>199</v>
      </c>
    </row>
    <row r="154" spans="2:10">
      <c r="B154" s="232" t="str">
        <f t="shared" si="2"/>
        <v>MA023322C</v>
      </c>
      <c r="C154" s="232"/>
      <c r="D154" s="275" t="s">
        <v>361</v>
      </c>
      <c r="E154" s="276" t="s">
        <v>362</v>
      </c>
      <c r="F154" s="275" t="s">
        <v>394</v>
      </c>
      <c r="G154" s="276" t="s">
        <v>395</v>
      </c>
      <c r="H154" s="275" t="s">
        <v>391</v>
      </c>
      <c r="I154" s="275">
        <v>85</v>
      </c>
      <c r="J154" s="275" t="s">
        <v>199</v>
      </c>
    </row>
    <row r="155" spans="2:10">
      <c r="B155" s="232" t="str">
        <f t="shared" si="2"/>
        <v>MA023323B</v>
      </c>
      <c r="C155" s="232"/>
      <c r="D155" s="275" t="s">
        <v>361</v>
      </c>
      <c r="E155" s="276" t="s">
        <v>362</v>
      </c>
      <c r="F155" s="275" t="s">
        <v>396</v>
      </c>
      <c r="G155" s="276" t="s">
        <v>397</v>
      </c>
      <c r="H155" s="275" t="s">
        <v>391</v>
      </c>
      <c r="I155" s="275">
        <v>80</v>
      </c>
      <c r="J155" s="275" t="s">
        <v>199</v>
      </c>
    </row>
    <row r="156" spans="2:10">
      <c r="B156" s="232" t="str">
        <f t="shared" si="2"/>
        <v>MA023323C</v>
      </c>
      <c r="C156" s="232"/>
      <c r="D156" s="275" t="s">
        <v>361</v>
      </c>
      <c r="E156" s="276" t="s">
        <v>362</v>
      </c>
      <c r="F156" s="275" t="s">
        <v>398</v>
      </c>
      <c r="G156" s="276" t="s">
        <v>399</v>
      </c>
      <c r="H156" s="275" t="s">
        <v>391</v>
      </c>
      <c r="I156" s="275">
        <v>80</v>
      </c>
      <c r="J156" s="275" t="s">
        <v>199</v>
      </c>
    </row>
    <row r="157" spans="2:10">
      <c r="B157" s="232" t="str">
        <f t="shared" si="2"/>
        <v>MA023435A</v>
      </c>
      <c r="C157" s="232"/>
      <c r="D157" s="275" t="s">
        <v>361</v>
      </c>
      <c r="E157" s="276" t="s">
        <v>362</v>
      </c>
      <c r="F157" s="275" t="s">
        <v>226</v>
      </c>
      <c r="G157" s="276" t="s">
        <v>227</v>
      </c>
      <c r="H157" s="275" t="s">
        <v>228</v>
      </c>
      <c r="I157" s="275">
        <v>80</v>
      </c>
      <c r="J157" s="275" t="s">
        <v>199</v>
      </c>
    </row>
    <row r="158" spans="2:10">
      <c r="B158" s="232" t="str">
        <f t="shared" si="2"/>
        <v>MA023435B</v>
      </c>
      <c r="C158" s="232"/>
      <c r="D158" s="275" t="s">
        <v>361</v>
      </c>
      <c r="E158" s="276" t="s">
        <v>362</v>
      </c>
      <c r="F158" s="275" t="s">
        <v>229</v>
      </c>
      <c r="G158" s="276" t="s">
        <v>230</v>
      </c>
      <c r="H158" s="275" t="s">
        <v>228</v>
      </c>
      <c r="I158" s="275">
        <v>80</v>
      </c>
      <c r="J158" s="275" t="s">
        <v>199</v>
      </c>
    </row>
    <row r="159" spans="2:10">
      <c r="B159" s="232" t="str">
        <f t="shared" si="2"/>
        <v>MA023435C</v>
      </c>
      <c r="C159" s="232"/>
      <c r="D159" s="275" t="s">
        <v>361</v>
      </c>
      <c r="E159" s="276" t="s">
        <v>362</v>
      </c>
      <c r="F159" s="275" t="s">
        <v>231</v>
      </c>
      <c r="G159" s="276" t="s">
        <v>232</v>
      </c>
      <c r="H159" s="275" t="s">
        <v>228</v>
      </c>
      <c r="I159" s="275">
        <v>80</v>
      </c>
      <c r="J159" s="275" t="s">
        <v>199</v>
      </c>
    </row>
    <row r="160" spans="2:10">
      <c r="B160" s="232" t="str">
        <f t="shared" si="2"/>
        <v>MA023435E</v>
      </c>
      <c r="C160" s="232"/>
      <c r="D160" s="275" t="s">
        <v>361</v>
      </c>
      <c r="E160" s="276" t="s">
        <v>362</v>
      </c>
      <c r="F160" s="275" t="s">
        <v>400</v>
      </c>
      <c r="G160" s="276" t="s">
        <v>234</v>
      </c>
      <c r="H160" s="275" t="s">
        <v>228</v>
      </c>
      <c r="I160" s="275">
        <v>80</v>
      </c>
      <c r="J160" s="275" t="s">
        <v>199</v>
      </c>
    </row>
    <row r="161" spans="2:10">
      <c r="B161" s="232" t="str">
        <f t="shared" si="2"/>
        <v>MA023436B</v>
      </c>
      <c r="C161" s="232"/>
      <c r="D161" s="275" t="s">
        <v>361</v>
      </c>
      <c r="E161" s="276" t="s">
        <v>362</v>
      </c>
      <c r="F161" s="275" t="s">
        <v>235</v>
      </c>
      <c r="G161" s="276" t="s">
        <v>236</v>
      </c>
      <c r="H161" s="275" t="s">
        <v>228</v>
      </c>
      <c r="I161" s="275">
        <v>80</v>
      </c>
      <c r="J161" s="275" t="s">
        <v>199</v>
      </c>
    </row>
    <row r="162" spans="2:10">
      <c r="B162" s="232" t="str">
        <f t="shared" si="2"/>
        <v>MA023437B</v>
      </c>
      <c r="C162" s="232"/>
      <c r="D162" s="275" t="s">
        <v>361</v>
      </c>
      <c r="E162" s="276" t="s">
        <v>362</v>
      </c>
      <c r="F162" s="275" t="s">
        <v>401</v>
      </c>
      <c r="G162" s="276" t="s">
        <v>402</v>
      </c>
      <c r="H162" s="275" t="s">
        <v>228</v>
      </c>
      <c r="I162" s="275">
        <v>80</v>
      </c>
      <c r="J162" s="275" t="s">
        <v>199</v>
      </c>
    </row>
    <row r="163" spans="2:10">
      <c r="B163" s="232" t="str">
        <f t="shared" si="2"/>
        <v>MA023437C</v>
      </c>
      <c r="C163" s="232"/>
      <c r="D163" s="275" t="s">
        <v>361</v>
      </c>
      <c r="E163" s="276" t="s">
        <v>362</v>
      </c>
      <c r="F163" s="275" t="s">
        <v>403</v>
      </c>
      <c r="G163" s="276" t="s">
        <v>404</v>
      </c>
      <c r="H163" s="275" t="s">
        <v>228</v>
      </c>
      <c r="I163" s="275">
        <v>80</v>
      </c>
      <c r="J163" s="275" t="s">
        <v>199</v>
      </c>
    </row>
    <row r="164" spans="2:10">
      <c r="B164" s="232" t="str">
        <f t="shared" si="2"/>
        <v>MA023437E</v>
      </c>
      <c r="C164" s="232"/>
      <c r="D164" s="275" t="s">
        <v>361</v>
      </c>
      <c r="E164" s="276" t="s">
        <v>362</v>
      </c>
      <c r="F164" s="275" t="s">
        <v>405</v>
      </c>
      <c r="G164" s="276" t="s">
        <v>406</v>
      </c>
      <c r="H164" s="275" t="s">
        <v>228</v>
      </c>
      <c r="I164" s="275">
        <v>80</v>
      </c>
      <c r="J164" s="275" t="s">
        <v>199</v>
      </c>
    </row>
    <row r="165" spans="2:10">
      <c r="B165" s="232" t="str">
        <f t="shared" si="2"/>
        <v>MA023438B</v>
      </c>
      <c r="C165" s="232"/>
      <c r="D165" s="275" t="s">
        <v>361</v>
      </c>
      <c r="E165" s="276" t="s">
        <v>362</v>
      </c>
      <c r="F165" s="275" t="s">
        <v>407</v>
      </c>
      <c r="G165" s="276" t="s">
        <v>408</v>
      </c>
      <c r="H165" s="275" t="s">
        <v>228</v>
      </c>
      <c r="I165" s="275">
        <v>80</v>
      </c>
      <c r="J165" s="275" t="s">
        <v>199</v>
      </c>
    </row>
    <row r="166" spans="2:10">
      <c r="B166" s="232" t="str">
        <f t="shared" si="2"/>
        <v>MA023438C</v>
      </c>
      <c r="C166" s="232"/>
      <c r="D166" s="275" t="s">
        <v>361</v>
      </c>
      <c r="E166" s="276" t="s">
        <v>362</v>
      </c>
      <c r="F166" s="275" t="s">
        <v>409</v>
      </c>
      <c r="G166" s="276" t="s">
        <v>410</v>
      </c>
      <c r="H166" s="275" t="s">
        <v>228</v>
      </c>
      <c r="I166" s="275">
        <v>80</v>
      </c>
      <c r="J166" s="275" t="s">
        <v>199</v>
      </c>
    </row>
    <row r="167" spans="2:10">
      <c r="B167" s="232" t="str">
        <f t="shared" si="2"/>
        <v>MA023438E</v>
      </c>
      <c r="C167" s="232"/>
      <c r="D167" s="275" t="s">
        <v>361</v>
      </c>
      <c r="E167" s="276" t="s">
        <v>362</v>
      </c>
      <c r="F167" s="275" t="s">
        <v>411</v>
      </c>
      <c r="G167" s="276" t="s">
        <v>412</v>
      </c>
      <c r="H167" s="275" t="s">
        <v>228</v>
      </c>
      <c r="I167" s="275">
        <v>80</v>
      </c>
      <c r="J167" s="275" t="s">
        <v>199</v>
      </c>
    </row>
    <row r="168" spans="2:10">
      <c r="B168" s="232" t="str">
        <f t="shared" si="2"/>
        <v>MA023478B</v>
      </c>
      <c r="C168" s="232"/>
      <c r="D168" s="275" t="s">
        <v>361</v>
      </c>
      <c r="E168" s="276" t="s">
        <v>362</v>
      </c>
      <c r="F168" s="275" t="s">
        <v>413</v>
      </c>
      <c r="G168" s="276" t="s">
        <v>414</v>
      </c>
      <c r="H168" s="275" t="s">
        <v>415</v>
      </c>
      <c r="I168" s="275">
        <v>80</v>
      </c>
      <c r="J168" s="275" t="s">
        <v>199</v>
      </c>
    </row>
    <row r="169" spans="2:10">
      <c r="B169" s="232" t="str">
        <f t="shared" si="2"/>
        <v>MA023478C</v>
      </c>
      <c r="C169" s="232"/>
      <c r="D169" s="275" t="s">
        <v>361</v>
      </c>
      <c r="E169" s="276" t="s">
        <v>362</v>
      </c>
      <c r="F169" s="275" t="s">
        <v>416</v>
      </c>
      <c r="G169" s="276" t="s">
        <v>417</v>
      </c>
      <c r="H169" s="275" t="s">
        <v>415</v>
      </c>
      <c r="I169" s="275">
        <v>80</v>
      </c>
      <c r="J169" s="275" t="s">
        <v>199</v>
      </c>
    </row>
    <row r="170" spans="2:10">
      <c r="B170" s="232" t="str">
        <f t="shared" si="2"/>
        <v>MA023478E</v>
      </c>
      <c r="C170" s="232"/>
      <c r="D170" s="275" t="s">
        <v>361</v>
      </c>
      <c r="E170" s="276" t="s">
        <v>362</v>
      </c>
      <c r="F170" s="275" t="s">
        <v>418</v>
      </c>
      <c r="G170" s="276" t="s">
        <v>419</v>
      </c>
      <c r="H170" s="275" t="s">
        <v>415</v>
      </c>
      <c r="I170" s="275">
        <v>85</v>
      </c>
      <c r="J170" s="275" t="s">
        <v>199</v>
      </c>
    </row>
    <row r="171" spans="2:10">
      <c r="B171" s="232" t="str">
        <f t="shared" si="2"/>
        <v>MA023480B</v>
      </c>
      <c r="C171" s="232"/>
      <c r="D171" s="275" t="s">
        <v>361</v>
      </c>
      <c r="E171" s="276" t="s">
        <v>362</v>
      </c>
      <c r="F171" s="275" t="s">
        <v>420</v>
      </c>
      <c r="G171" s="276" t="s">
        <v>421</v>
      </c>
      <c r="H171" s="275" t="s">
        <v>422</v>
      </c>
      <c r="I171" s="275">
        <v>85</v>
      </c>
      <c r="J171" s="275" t="s">
        <v>199</v>
      </c>
    </row>
    <row r="172" spans="2:10">
      <c r="B172" s="232" t="str">
        <f t="shared" si="2"/>
        <v>MA023480C</v>
      </c>
      <c r="C172" s="232"/>
      <c r="D172" s="275" t="s">
        <v>361</v>
      </c>
      <c r="E172" s="276" t="s">
        <v>362</v>
      </c>
      <c r="F172" s="275" t="s">
        <v>423</v>
      </c>
      <c r="G172" s="276" t="s">
        <v>424</v>
      </c>
      <c r="H172" s="275" t="s">
        <v>422</v>
      </c>
      <c r="I172" s="275">
        <v>85</v>
      </c>
      <c r="J172" s="275" t="s">
        <v>199</v>
      </c>
    </row>
    <row r="173" spans="2:10">
      <c r="B173" s="232" t="str">
        <f t="shared" si="2"/>
        <v>MA023480E</v>
      </c>
      <c r="C173" s="232"/>
      <c r="D173" s="275" t="s">
        <v>361</v>
      </c>
      <c r="E173" s="276" t="s">
        <v>362</v>
      </c>
      <c r="F173" s="275" t="s">
        <v>425</v>
      </c>
      <c r="G173" s="276" t="s">
        <v>426</v>
      </c>
      <c r="H173" s="275" t="s">
        <v>422</v>
      </c>
      <c r="I173" s="275">
        <v>85</v>
      </c>
      <c r="J173" s="275" t="s">
        <v>199</v>
      </c>
    </row>
    <row r="174" spans="2:10">
      <c r="B174" s="232" t="str">
        <f t="shared" si="2"/>
        <v>MA023481B</v>
      </c>
      <c r="C174" s="232"/>
      <c r="D174" s="275" t="s">
        <v>361</v>
      </c>
      <c r="E174" s="276" t="s">
        <v>362</v>
      </c>
      <c r="F174" s="275" t="s">
        <v>427</v>
      </c>
      <c r="G174" s="276" t="s">
        <v>428</v>
      </c>
      <c r="H174" s="275" t="s">
        <v>422</v>
      </c>
      <c r="I174" s="275">
        <v>85</v>
      </c>
      <c r="J174" s="275" t="s">
        <v>199</v>
      </c>
    </row>
    <row r="175" spans="2:10">
      <c r="B175" s="232" t="str">
        <f t="shared" si="2"/>
        <v>MA023481C</v>
      </c>
      <c r="C175" s="232"/>
      <c r="D175" s="275" t="s">
        <v>361</v>
      </c>
      <c r="E175" s="276" t="s">
        <v>362</v>
      </c>
      <c r="F175" s="275" t="s">
        <v>429</v>
      </c>
      <c r="G175" s="276" t="s">
        <v>430</v>
      </c>
      <c r="H175" s="275" t="s">
        <v>422</v>
      </c>
      <c r="I175" s="275">
        <v>85</v>
      </c>
      <c r="J175" s="275" t="s">
        <v>199</v>
      </c>
    </row>
    <row r="176" spans="2:10">
      <c r="B176" s="232" t="str">
        <f t="shared" si="2"/>
        <v>MA023481E</v>
      </c>
      <c r="C176" s="232"/>
      <c r="D176" s="275" t="s">
        <v>361</v>
      </c>
      <c r="E176" s="276" t="s">
        <v>362</v>
      </c>
      <c r="F176" s="275" t="s">
        <v>431</v>
      </c>
      <c r="G176" s="276" t="s">
        <v>432</v>
      </c>
      <c r="H176" s="275" t="s">
        <v>422</v>
      </c>
      <c r="I176" s="275">
        <v>85</v>
      </c>
      <c r="J176" s="275" t="s">
        <v>199</v>
      </c>
    </row>
    <row r="177" spans="2:10">
      <c r="B177" s="232" t="str">
        <f t="shared" si="2"/>
        <v>MA02351A</v>
      </c>
      <c r="C177" s="232"/>
      <c r="D177" s="275" t="s">
        <v>361</v>
      </c>
      <c r="E177" s="276" t="s">
        <v>362</v>
      </c>
      <c r="F177" s="275" t="s">
        <v>340</v>
      </c>
      <c r="G177" s="276" t="s">
        <v>433</v>
      </c>
      <c r="H177" s="275" t="s">
        <v>342</v>
      </c>
      <c r="I177" s="275">
        <v>85</v>
      </c>
      <c r="J177" s="275" t="s">
        <v>256</v>
      </c>
    </row>
    <row r="178" spans="2:10">
      <c r="B178" s="232" t="str">
        <f t="shared" si="2"/>
        <v>MA02352A</v>
      </c>
      <c r="C178" s="232"/>
      <c r="D178" s="275" t="s">
        <v>361</v>
      </c>
      <c r="E178" s="276" t="s">
        <v>362</v>
      </c>
      <c r="F178" s="275" t="s">
        <v>343</v>
      </c>
      <c r="G178" s="276" t="s">
        <v>434</v>
      </c>
      <c r="H178" s="275" t="s">
        <v>255</v>
      </c>
      <c r="I178" s="275">
        <v>85</v>
      </c>
      <c r="J178" s="275" t="s">
        <v>256</v>
      </c>
    </row>
    <row r="179" spans="2:10">
      <c r="B179" s="232" t="str">
        <f t="shared" si="2"/>
        <v>MA02353A</v>
      </c>
      <c r="C179" s="232"/>
      <c r="D179" s="275" t="s">
        <v>361</v>
      </c>
      <c r="E179" s="276" t="s">
        <v>362</v>
      </c>
      <c r="F179" s="275" t="s">
        <v>253</v>
      </c>
      <c r="G179" s="276" t="s">
        <v>435</v>
      </c>
      <c r="H179" s="275" t="s">
        <v>255</v>
      </c>
      <c r="I179" s="275">
        <v>90</v>
      </c>
      <c r="J179" s="275" t="s">
        <v>256</v>
      </c>
    </row>
    <row r="180" spans="2:10">
      <c r="B180" s="232" t="str">
        <f t="shared" si="2"/>
        <v>MA02355A</v>
      </c>
      <c r="C180" s="232"/>
      <c r="D180" s="275" t="s">
        <v>361</v>
      </c>
      <c r="E180" s="276" t="s">
        <v>362</v>
      </c>
      <c r="F180" s="275" t="s">
        <v>260</v>
      </c>
      <c r="G180" s="276" t="s">
        <v>436</v>
      </c>
      <c r="H180" s="275" t="s">
        <v>255</v>
      </c>
      <c r="I180" s="275">
        <v>85</v>
      </c>
      <c r="J180" s="275" t="s">
        <v>256</v>
      </c>
    </row>
    <row r="181" spans="2:10">
      <c r="B181" s="232" t="str">
        <f t="shared" si="2"/>
        <v>MA02360A</v>
      </c>
      <c r="C181" s="232"/>
      <c r="D181" s="275" t="s">
        <v>361</v>
      </c>
      <c r="E181" s="276" t="s">
        <v>362</v>
      </c>
      <c r="F181" s="275" t="s">
        <v>437</v>
      </c>
      <c r="G181" s="276" t="s">
        <v>438</v>
      </c>
      <c r="H181" s="275" t="s">
        <v>342</v>
      </c>
      <c r="I181" s="275">
        <v>85</v>
      </c>
      <c r="J181" s="275" t="s">
        <v>256</v>
      </c>
    </row>
    <row r="182" spans="2:10">
      <c r="B182" s="232" t="str">
        <f t="shared" si="2"/>
        <v>MA023612B</v>
      </c>
      <c r="C182" s="232"/>
      <c r="D182" s="275" t="s">
        <v>361</v>
      </c>
      <c r="E182" s="276" t="s">
        <v>362</v>
      </c>
      <c r="F182" s="275" t="s">
        <v>439</v>
      </c>
      <c r="G182" s="276" t="s">
        <v>440</v>
      </c>
      <c r="H182" s="275" t="s">
        <v>264</v>
      </c>
      <c r="I182" s="275">
        <v>80</v>
      </c>
      <c r="J182" s="275" t="s">
        <v>199</v>
      </c>
    </row>
    <row r="183" spans="2:10">
      <c r="B183" s="232" t="str">
        <f t="shared" si="2"/>
        <v>MA023612C</v>
      </c>
      <c r="C183" s="232"/>
      <c r="D183" s="275" t="s">
        <v>361</v>
      </c>
      <c r="E183" s="276" t="s">
        <v>362</v>
      </c>
      <c r="F183" s="275" t="s">
        <v>262</v>
      </c>
      <c r="G183" s="276" t="s">
        <v>441</v>
      </c>
      <c r="H183" s="275" t="s">
        <v>264</v>
      </c>
      <c r="I183" s="275">
        <v>80</v>
      </c>
      <c r="J183" s="275" t="s">
        <v>199</v>
      </c>
    </row>
    <row r="184" spans="2:10">
      <c r="B184" s="232" t="str">
        <f t="shared" si="2"/>
        <v>MA023612E</v>
      </c>
      <c r="C184" s="232"/>
      <c r="D184" s="275" t="s">
        <v>361</v>
      </c>
      <c r="E184" s="276" t="s">
        <v>362</v>
      </c>
      <c r="F184" s="275" t="s">
        <v>442</v>
      </c>
      <c r="G184" s="276" t="s">
        <v>443</v>
      </c>
      <c r="H184" s="275" t="s">
        <v>264</v>
      </c>
      <c r="I184" s="275">
        <v>80</v>
      </c>
      <c r="J184" s="275" t="s">
        <v>199</v>
      </c>
    </row>
    <row r="185" spans="2:10">
      <c r="B185" s="232" t="str">
        <f t="shared" si="2"/>
        <v>MA023613C</v>
      </c>
      <c r="C185" s="232"/>
      <c r="D185" s="275" t="s">
        <v>361</v>
      </c>
      <c r="E185" s="276" t="s">
        <v>362</v>
      </c>
      <c r="F185" s="275" t="s">
        <v>267</v>
      </c>
      <c r="G185" s="276" t="s">
        <v>444</v>
      </c>
      <c r="H185" s="275" t="s">
        <v>445</v>
      </c>
      <c r="I185" s="275">
        <v>90</v>
      </c>
      <c r="J185" s="275" t="s">
        <v>199</v>
      </c>
    </row>
    <row r="186" spans="2:10">
      <c r="B186" s="232" t="str">
        <f t="shared" si="2"/>
        <v>MA023626B</v>
      </c>
      <c r="C186" s="232"/>
      <c r="D186" s="275" t="s">
        <v>361</v>
      </c>
      <c r="E186" s="276" t="s">
        <v>362</v>
      </c>
      <c r="F186" s="275" t="s">
        <v>683</v>
      </c>
      <c r="G186" s="276" t="s">
        <v>702</v>
      </c>
      <c r="H186" s="275" t="s">
        <v>685</v>
      </c>
      <c r="I186" s="275">
        <v>80</v>
      </c>
      <c r="J186" s="275" t="s">
        <v>199</v>
      </c>
    </row>
    <row r="187" spans="2:10">
      <c r="B187" s="232" t="str">
        <f t="shared" si="2"/>
        <v>MA023637B</v>
      </c>
      <c r="C187" s="232"/>
      <c r="D187" s="275" t="s">
        <v>361</v>
      </c>
      <c r="E187" s="276" t="s">
        <v>362</v>
      </c>
      <c r="F187" s="275" t="s">
        <v>446</v>
      </c>
      <c r="G187" s="276" t="s">
        <v>447</v>
      </c>
      <c r="H187" s="275" t="s">
        <v>448</v>
      </c>
      <c r="I187" s="275">
        <v>80</v>
      </c>
      <c r="J187" s="275" t="s">
        <v>199</v>
      </c>
    </row>
    <row r="188" spans="2:10">
      <c r="B188" s="232" t="str">
        <f t="shared" si="2"/>
        <v>MA023639B</v>
      </c>
      <c r="C188" s="232"/>
      <c r="D188" s="275" t="s">
        <v>361</v>
      </c>
      <c r="E188" s="276" t="s">
        <v>362</v>
      </c>
      <c r="F188" s="275" t="s">
        <v>449</v>
      </c>
      <c r="G188" s="276" t="s">
        <v>450</v>
      </c>
      <c r="H188" s="275" t="s">
        <v>451</v>
      </c>
      <c r="I188" s="275">
        <v>80</v>
      </c>
      <c r="J188" s="275" t="s">
        <v>199</v>
      </c>
    </row>
    <row r="189" spans="2:10">
      <c r="B189" s="232" t="str">
        <f t="shared" si="2"/>
        <v>MA023665A</v>
      </c>
      <c r="C189" s="232"/>
      <c r="D189" s="275" t="s">
        <v>361</v>
      </c>
      <c r="E189" s="276" t="s">
        <v>362</v>
      </c>
      <c r="F189" s="275" t="s">
        <v>703</v>
      </c>
      <c r="G189" s="276" t="s">
        <v>453</v>
      </c>
      <c r="H189" s="275" t="s">
        <v>203</v>
      </c>
      <c r="I189" s="275">
        <v>80</v>
      </c>
      <c r="J189" s="275" t="s">
        <v>199</v>
      </c>
    </row>
    <row r="190" spans="2:10">
      <c r="B190" s="232" t="str">
        <f t="shared" si="2"/>
        <v>MA023665B</v>
      </c>
      <c r="C190" s="232"/>
      <c r="D190" s="275" t="s">
        <v>361</v>
      </c>
      <c r="E190" s="276" t="s">
        <v>362</v>
      </c>
      <c r="F190" s="275" t="s">
        <v>452</v>
      </c>
      <c r="G190" s="276" t="s">
        <v>453</v>
      </c>
      <c r="H190" s="275" t="s">
        <v>203</v>
      </c>
      <c r="I190" s="275">
        <v>80</v>
      </c>
      <c r="J190" s="275" t="s">
        <v>199</v>
      </c>
    </row>
    <row r="191" spans="2:10">
      <c r="B191" s="232" t="str">
        <f t="shared" si="2"/>
        <v>MA023665B</v>
      </c>
      <c r="C191" s="232"/>
      <c r="D191" s="275" t="s">
        <v>361</v>
      </c>
      <c r="E191" s="276" t="s">
        <v>362</v>
      </c>
      <c r="F191" s="275" t="s">
        <v>452</v>
      </c>
      <c r="G191" s="276" t="s">
        <v>453</v>
      </c>
      <c r="H191" s="275" t="s">
        <v>203</v>
      </c>
      <c r="I191" s="275">
        <v>80</v>
      </c>
      <c r="J191" s="275" t="s">
        <v>199</v>
      </c>
    </row>
    <row r="192" spans="2:10">
      <c r="B192" s="232" t="str">
        <f t="shared" si="2"/>
        <v>MA023702C</v>
      </c>
      <c r="C192" s="232"/>
      <c r="D192" s="275" t="s">
        <v>361</v>
      </c>
      <c r="E192" s="276" t="s">
        <v>362</v>
      </c>
      <c r="F192" s="275" t="s">
        <v>302</v>
      </c>
      <c r="G192" s="276" t="s">
        <v>454</v>
      </c>
      <c r="H192" s="275" t="s">
        <v>203</v>
      </c>
      <c r="I192" s="275">
        <v>80</v>
      </c>
      <c r="J192" s="275" t="s">
        <v>199</v>
      </c>
    </row>
    <row r="193" spans="2:10">
      <c r="B193" s="232" t="str">
        <f t="shared" si="2"/>
        <v>MA023702C</v>
      </c>
      <c r="C193" s="232"/>
      <c r="D193" s="275" t="s">
        <v>361</v>
      </c>
      <c r="E193" s="276" t="s">
        <v>362</v>
      </c>
      <c r="F193" s="275" t="s">
        <v>302</v>
      </c>
      <c r="G193" s="276" t="s">
        <v>454</v>
      </c>
      <c r="H193" s="275" t="s">
        <v>203</v>
      </c>
      <c r="I193" s="275">
        <v>80</v>
      </c>
      <c r="J193" s="275" t="s">
        <v>199</v>
      </c>
    </row>
    <row r="194" spans="2:10">
      <c r="B194" s="232" t="str">
        <f t="shared" si="2"/>
        <v>MA023704A</v>
      </c>
      <c r="C194" s="232"/>
      <c r="D194" s="275" t="s">
        <v>361</v>
      </c>
      <c r="E194" s="276" t="s">
        <v>362</v>
      </c>
      <c r="F194" s="275" t="s">
        <v>455</v>
      </c>
      <c r="G194" s="276" t="s">
        <v>456</v>
      </c>
      <c r="H194" s="275" t="s">
        <v>259</v>
      </c>
      <c r="I194" s="275">
        <v>85</v>
      </c>
      <c r="J194" s="275" t="s">
        <v>256</v>
      </c>
    </row>
    <row r="195" spans="2:10">
      <c r="B195" s="232" t="str">
        <f t="shared" si="2"/>
        <v>MA023708A</v>
      </c>
      <c r="C195" s="232"/>
      <c r="D195" s="275" t="s">
        <v>361</v>
      </c>
      <c r="E195" s="276" t="s">
        <v>362</v>
      </c>
      <c r="F195" s="275" t="s">
        <v>457</v>
      </c>
      <c r="G195" s="276" t="s">
        <v>458</v>
      </c>
      <c r="H195" s="275" t="s">
        <v>200</v>
      </c>
      <c r="I195" s="275">
        <v>90</v>
      </c>
      <c r="J195" s="275" t="s">
        <v>199</v>
      </c>
    </row>
    <row r="196" spans="2:10">
      <c r="B196" s="232" t="str">
        <f t="shared" si="2"/>
        <v>MA602600</v>
      </c>
      <c r="C196" s="232"/>
      <c r="D196" s="275" t="s">
        <v>459</v>
      </c>
      <c r="E196" s="276" t="s">
        <v>460</v>
      </c>
      <c r="F196" s="275">
        <v>600</v>
      </c>
      <c r="G196" s="276" t="s">
        <v>272</v>
      </c>
      <c r="H196" s="275" t="s">
        <v>198</v>
      </c>
      <c r="I196" s="275">
        <v>100</v>
      </c>
      <c r="J196" s="275" t="s">
        <v>199</v>
      </c>
    </row>
    <row r="197" spans="2:10">
      <c r="B197" s="232" t="str">
        <f t="shared" si="2"/>
        <v>MA602617</v>
      </c>
      <c r="C197" s="232"/>
      <c r="D197" s="275" t="s">
        <v>459</v>
      </c>
      <c r="E197" s="276" t="s">
        <v>460</v>
      </c>
      <c r="F197" s="275">
        <v>617</v>
      </c>
      <c r="G197" s="276" t="s">
        <v>461</v>
      </c>
      <c r="H197" s="275" t="s">
        <v>198</v>
      </c>
      <c r="I197" s="275">
        <v>60</v>
      </c>
      <c r="J197" s="275" t="s">
        <v>199</v>
      </c>
    </row>
    <row r="198" spans="2:10">
      <c r="B198" s="232" t="str">
        <f t="shared" si="2"/>
        <v>MA602245A</v>
      </c>
      <c r="C198" s="232"/>
      <c r="D198" s="275" t="s">
        <v>459</v>
      </c>
      <c r="E198" s="276" t="s">
        <v>460</v>
      </c>
      <c r="F198" s="275" t="s">
        <v>209</v>
      </c>
      <c r="G198" s="276" t="s">
        <v>210</v>
      </c>
      <c r="H198" s="275" t="s">
        <v>206</v>
      </c>
      <c r="I198" s="275">
        <v>80</v>
      </c>
      <c r="J198" s="275" t="s">
        <v>199</v>
      </c>
    </row>
    <row r="199" spans="2:10">
      <c r="B199" s="232" t="str">
        <f t="shared" si="2"/>
        <v>MA602245B</v>
      </c>
      <c r="C199" s="232"/>
      <c r="D199" s="275" t="s">
        <v>459</v>
      </c>
      <c r="E199" s="276" t="s">
        <v>460</v>
      </c>
      <c r="F199" s="275" t="s">
        <v>211</v>
      </c>
      <c r="G199" s="276" t="s">
        <v>212</v>
      </c>
      <c r="H199" s="275" t="s">
        <v>206</v>
      </c>
      <c r="I199" s="275">
        <v>80</v>
      </c>
      <c r="J199" s="275" t="s">
        <v>199</v>
      </c>
    </row>
    <row r="200" spans="2:10">
      <c r="B200" s="232" t="str">
        <f t="shared" si="2"/>
        <v>MA602245C</v>
      </c>
      <c r="C200" s="232"/>
      <c r="D200" s="275" t="s">
        <v>459</v>
      </c>
      <c r="E200" s="276" t="s">
        <v>460</v>
      </c>
      <c r="F200" s="275" t="s">
        <v>462</v>
      </c>
      <c r="G200" s="276" t="s">
        <v>463</v>
      </c>
      <c r="H200" s="275" t="s">
        <v>206</v>
      </c>
      <c r="I200" s="275">
        <v>80</v>
      </c>
      <c r="J200" s="275" t="s">
        <v>199</v>
      </c>
    </row>
    <row r="201" spans="2:10">
      <c r="B201" s="232" t="str">
        <f t="shared" si="2"/>
        <v>MA602245D</v>
      </c>
      <c r="C201" s="232"/>
      <c r="D201" s="275" t="s">
        <v>459</v>
      </c>
      <c r="E201" s="276" t="s">
        <v>460</v>
      </c>
      <c r="F201" s="275" t="s">
        <v>464</v>
      </c>
      <c r="G201" s="276" t="s">
        <v>465</v>
      </c>
      <c r="H201" s="275" t="s">
        <v>206</v>
      </c>
      <c r="I201" s="275">
        <v>85</v>
      </c>
      <c r="J201" s="275" t="s">
        <v>199</v>
      </c>
    </row>
    <row r="202" spans="2:10">
      <c r="B202" s="232" t="str">
        <f t="shared" si="2"/>
        <v>MA602245E</v>
      </c>
      <c r="C202" s="232"/>
      <c r="D202" s="275" t="s">
        <v>459</v>
      </c>
      <c r="E202" s="276" t="s">
        <v>460</v>
      </c>
      <c r="F202" s="275" t="s">
        <v>466</v>
      </c>
      <c r="G202" s="276" t="s">
        <v>467</v>
      </c>
      <c r="H202" s="275" t="s">
        <v>206</v>
      </c>
      <c r="I202" s="275">
        <v>85</v>
      </c>
      <c r="J202" s="275" t="s">
        <v>199</v>
      </c>
    </row>
    <row r="203" spans="2:10">
      <c r="B203" s="232" t="str">
        <f t="shared" si="2"/>
        <v>MA602255A</v>
      </c>
      <c r="C203" s="232"/>
      <c r="D203" s="275" t="s">
        <v>459</v>
      </c>
      <c r="E203" s="276" t="s">
        <v>460</v>
      </c>
      <c r="F203" s="275" t="s">
        <v>324</v>
      </c>
      <c r="G203" s="276" t="s">
        <v>325</v>
      </c>
      <c r="H203" s="275" t="s">
        <v>326</v>
      </c>
      <c r="I203" s="275">
        <v>85</v>
      </c>
      <c r="J203" s="275" t="s">
        <v>199</v>
      </c>
    </row>
    <row r="204" spans="2:10">
      <c r="B204" s="232" t="str">
        <f t="shared" si="2"/>
        <v>MA602255B</v>
      </c>
      <c r="C204" s="232"/>
      <c r="D204" s="275" t="s">
        <v>459</v>
      </c>
      <c r="E204" s="276" t="s">
        <v>460</v>
      </c>
      <c r="F204" s="275" t="s">
        <v>327</v>
      </c>
      <c r="G204" s="276" t="s">
        <v>328</v>
      </c>
      <c r="H204" s="275" t="s">
        <v>326</v>
      </c>
      <c r="I204" s="275">
        <v>85</v>
      </c>
      <c r="J204" s="275" t="s">
        <v>199</v>
      </c>
    </row>
    <row r="205" spans="2:10">
      <c r="B205" s="232" t="str">
        <f t="shared" si="2"/>
        <v>MA602255C</v>
      </c>
      <c r="C205" s="232"/>
      <c r="D205" s="275" t="s">
        <v>459</v>
      </c>
      <c r="E205" s="276" t="s">
        <v>460</v>
      </c>
      <c r="F205" s="275" t="s">
        <v>329</v>
      </c>
      <c r="G205" s="276" t="s">
        <v>330</v>
      </c>
      <c r="H205" s="275" t="s">
        <v>326</v>
      </c>
      <c r="I205" s="275">
        <v>80</v>
      </c>
      <c r="J205" s="275" t="s">
        <v>199</v>
      </c>
    </row>
    <row r="206" spans="2:10">
      <c r="B206" s="232" t="str">
        <f t="shared" si="2"/>
        <v>MA602255D</v>
      </c>
      <c r="C206" s="232"/>
      <c r="D206" s="275" t="s">
        <v>459</v>
      </c>
      <c r="E206" s="276" t="s">
        <v>460</v>
      </c>
      <c r="F206" s="275" t="s">
        <v>468</v>
      </c>
      <c r="G206" s="276" t="s">
        <v>469</v>
      </c>
      <c r="H206" s="275" t="s">
        <v>326</v>
      </c>
      <c r="I206" s="275">
        <v>80</v>
      </c>
      <c r="J206" s="275" t="s">
        <v>199</v>
      </c>
    </row>
    <row r="207" spans="2:10">
      <c r="B207" s="232" t="str">
        <f t="shared" si="2"/>
        <v>MA602290B</v>
      </c>
      <c r="C207" s="232"/>
      <c r="D207" s="275" t="s">
        <v>459</v>
      </c>
      <c r="E207" s="276" t="s">
        <v>460</v>
      </c>
      <c r="F207" s="275" t="s">
        <v>470</v>
      </c>
      <c r="G207" s="276" t="s">
        <v>471</v>
      </c>
      <c r="H207" s="275" t="s">
        <v>704</v>
      </c>
      <c r="I207" s="275">
        <v>85</v>
      </c>
      <c r="J207" s="275" t="s">
        <v>199</v>
      </c>
    </row>
    <row r="208" spans="2:10">
      <c r="B208" s="232" t="str">
        <f t="shared" si="2"/>
        <v>MA602290C</v>
      </c>
      <c r="C208" s="232"/>
      <c r="D208" s="275" t="s">
        <v>459</v>
      </c>
      <c r="E208" s="276" t="s">
        <v>460</v>
      </c>
      <c r="F208" s="275" t="s">
        <v>472</v>
      </c>
      <c r="G208" s="276" t="s">
        <v>473</v>
      </c>
      <c r="H208" s="275" t="s">
        <v>704</v>
      </c>
      <c r="I208" s="275">
        <v>85</v>
      </c>
      <c r="J208" s="275" t="s">
        <v>199</v>
      </c>
    </row>
    <row r="209" spans="2:10">
      <c r="B209" s="232" t="str">
        <f t="shared" si="2"/>
        <v>MA60251A</v>
      </c>
      <c r="C209" s="232"/>
      <c r="D209" s="275" t="s">
        <v>459</v>
      </c>
      <c r="E209" s="276" t="s">
        <v>460</v>
      </c>
      <c r="F209" s="275" t="s">
        <v>340</v>
      </c>
      <c r="G209" s="276" t="s">
        <v>341</v>
      </c>
      <c r="H209" s="275" t="s">
        <v>342</v>
      </c>
      <c r="I209" s="275">
        <v>80</v>
      </c>
      <c r="J209" s="275" t="s">
        <v>256</v>
      </c>
    </row>
    <row r="210" spans="2:10">
      <c r="B210" s="232" t="str">
        <f t="shared" si="2"/>
        <v>MA60252A</v>
      </c>
      <c r="C210" s="232"/>
      <c r="D210" s="275" t="s">
        <v>459</v>
      </c>
      <c r="E210" s="276" t="s">
        <v>460</v>
      </c>
      <c r="F210" s="275" t="s">
        <v>343</v>
      </c>
      <c r="G210" s="276" t="s">
        <v>344</v>
      </c>
      <c r="H210" s="275" t="s">
        <v>255</v>
      </c>
      <c r="I210" s="275">
        <v>80</v>
      </c>
      <c r="J210" s="275" t="s">
        <v>256</v>
      </c>
    </row>
    <row r="211" spans="2:10">
      <c r="B211" s="232" t="str">
        <f t="shared" si="2"/>
        <v>MA60253A</v>
      </c>
      <c r="C211" s="232"/>
      <c r="D211" s="275" t="s">
        <v>459</v>
      </c>
      <c r="E211" s="276" t="s">
        <v>460</v>
      </c>
      <c r="F211" s="275" t="s">
        <v>253</v>
      </c>
      <c r="G211" s="276" t="s">
        <v>474</v>
      </c>
      <c r="H211" s="275" t="s">
        <v>255</v>
      </c>
      <c r="I211" s="275">
        <v>90</v>
      </c>
      <c r="J211" s="275" t="s">
        <v>256</v>
      </c>
    </row>
    <row r="212" spans="2:10">
      <c r="B212" s="232" t="str">
        <f t="shared" ref="B212:B275" si="3">CONCATENATE(D212,F212)</f>
        <v>MA60255A</v>
      </c>
      <c r="C212" s="232"/>
      <c r="D212" s="275" t="s">
        <v>459</v>
      </c>
      <c r="E212" s="276" t="s">
        <v>460</v>
      </c>
      <c r="F212" s="275" t="s">
        <v>260</v>
      </c>
      <c r="G212" s="276" t="s">
        <v>261</v>
      </c>
      <c r="H212" s="275" t="s">
        <v>255</v>
      </c>
      <c r="I212" s="275">
        <v>100</v>
      </c>
      <c r="J212" s="275" t="s">
        <v>256</v>
      </c>
    </row>
    <row r="213" spans="2:10">
      <c r="B213" s="232" t="str">
        <f t="shared" si="3"/>
        <v>MA603601</v>
      </c>
      <c r="C213" s="232"/>
      <c r="D213" s="275" t="s">
        <v>475</v>
      </c>
      <c r="E213" s="276" t="s">
        <v>476</v>
      </c>
      <c r="F213" s="275">
        <v>601</v>
      </c>
      <c r="G213" s="276" t="s">
        <v>273</v>
      </c>
      <c r="H213" s="275" t="s">
        <v>273</v>
      </c>
      <c r="I213" s="275">
        <v>100</v>
      </c>
      <c r="J213" s="275" t="s">
        <v>277</v>
      </c>
    </row>
    <row r="214" spans="2:10">
      <c r="B214" s="232" t="str">
        <f t="shared" si="3"/>
        <v>MA603610</v>
      </c>
      <c r="C214" s="232"/>
      <c r="D214" s="275" t="s">
        <v>475</v>
      </c>
      <c r="E214" s="276" t="s">
        <v>476</v>
      </c>
      <c r="F214" s="275">
        <v>610</v>
      </c>
      <c r="G214" s="276" t="s">
        <v>200</v>
      </c>
      <c r="H214" s="275" t="s">
        <v>200</v>
      </c>
      <c r="I214" s="275">
        <v>90</v>
      </c>
      <c r="J214" s="275" t="s">
        <v>199</v>
      </c>
    </row>
    <row r="215" spans="2:10">
      <c r="B215" s="232" t="str">
        <f t="shared" si="3"/>
        <v>MA603617</v>
      </c>
      <c r="C215" s="232"/>
      <c r="D215" s="275" t="s">
        <v>475</v>
      </c>
      <c r="E215" s="276" t="s">
        <v>476</v>
      </c>
      <c r="F215" s="275">
        <v>617</v>
      </c>
      <c r="G215" s="276" t="s">
        <v>461</v>
      </c>
      <c r="H215" s="275" t="s">
        <v>198</v>
      </c>
      <c r="I215" s="275">
        <v>60</v>
      </c>
      <c r="J215" s="275" t="s">
        <v>199</v>
      </c>
    </row>
    <row r="216" spans="2:10">
      <c r="B216" s="232" t="str">
        <f t="shared" si="3"/>
        <v>MA603242A</v>
      </c>
      <c r="C216" s="232"/>
      <c r="D216" s="275" t="s">
        <v>475</v>
      </c>
      <c r="E216" s="276" t="s">
        <v>476</v>
      </c>
      <c r="F216" s="275" t="s">
        <v>283</v>
      </c>
      <c r="G216" s="276" t="s">
        <v>477</v>
      </c>
      <c r="H216" s="275" t="s">
        <v>206</v>
      </c>
      <c r="I216" s="275">
        <v>80</v>
      </c>
      <c r="J216" s="275" t="s">
        <v>199</v>
      </c>
    </row>
    <row r="217" spans="2:10">
      <c r="B217" s="232" t="str">
        <f t="shared" si="3"/>
        <v>MA603242B</v>
      </c>
      <c r="C217" s="232"/>
      <c r="D217" s="275" t="s">
        <v>475</v>
      </c>
      <c r="E217" s="276" t="s">
        <v>476</v>
      </c>
      <c r="F217" s="275" t="s">
        <v>284</v>
      </c>
      <c r="G217" s="276" t="s">
        <v>478</v>
      </c>
      <c r="H217" s="275" t="s">
        <v>206</v>
      </c>
      <c r="I217" s="275">
        <v>80</v>
      </c>
      <c r="J217" s="275" t="s">
        <v>199</v>
      </c>
    </row>
    <row r="218" spans="2:10">
      <c r="B218" s="232" t="str">
        <f t="shared" si="3"/>
        <v>MA603242C</v>
      </c>
      <c r="C218" s="232"/>
      <c r="D218" s="275" t="s">
        <v>475</v>
      </c>
      <c r="E218" s="276" t="s">
        <v>476</v>
      </c>
      <c r="F218" s="275" t="s">
        <v>204</v>
      </c>
      <c r="G218" s="276" t="s">
        <v>479</v>
      </c>
      <c r="H218" s="275" t="s">
        <v>206</v>
      </c>
      <c r="I218" s="275">
        <v>80</v>
      </c>
      <c r="J218" s="275" t="s">
        <v>199</v>
      </c>
    </row>
    <row r="219" spans="2:10">
      <c r="B219" s="232" t="str">
        <f t="shared" si="3"/>
        <v>MA603242D</v>
      </c>
      <c r="C219" s="232"/>
      <c r="D219" s="275" t="s">
        <v>475</v>
      </c>
      <c r="E219" s="276" t="s">
        <v>476</v>
      </c>
      <c r="F219" s="275" t="s">
        <v>207</v>
      </c>
      <c r="G219" s="276" t="s">
        <v>480</v>
      </c>
      <c r="H219" s="275" t="s">
        <v>206</v>
      </c>
      <c r="I219" s="275">
        <v>80</v>
      </c>
      <c r="J219" s="275" t="s">
        <v>199</v>
      </c>
    </row>
    <row r="220" spans="2:10">
      <c r="B220" s="232" t="str">
        <f t="shared" si="3"/>
        <v>MA603255A</v>
      </c>
      <c r="C220" s="232"/>
      <c r="D220" s="275" t="s">
        <v>475</v>
      </c>
      <c r="E220" s="276" t="s">
        <v>476</v>
      </c>
      <c r="F220" s="275" t="s">
        <v>324</v>
      </c>
      <c r="G220" s="276" t="s">
        <v>325</v>
      </c>
      <c r="H220" s="275" t="s">
        <v>326</v>
      </c>
      <c r="I220" s="275">
        <v>80</v>
      </c>
      <c r="J220" s="275" t="s">
        <v>199</v>
      </c>
    </row>
    <row r="221" spans="2:10">
      <c r="B221" s="232" t="str">
        <f t="shared" si="3"/>
        <v>MA603255B</v>
      </c>
      <c r="C221" s="232"/>
      <c r="D221" s="275" t="s">
        <v>475</v>
      </c>
      <c r="E221" s="276" t="s">
        <v>476</v>
      </c>
      <c r="F221" s="275" t="s">
        <v>327</v>
      </c>
      <c r="G221" s="276" t="s">
        <v>328</v>
      </c>
      <c r="H221" s="275" t="s">
        <v>326</v>
      </c>
      <c r="I221" s="275">
        <v>80</v>
      </c>
      <c r="J221" s="275" t="s">
        <v>199</v>
      </c>
    </row>
    <row r="222" spans="2:10">
      <c r="B222" s="232" t="str">
        <f t="shared" si="3"/>
        <v>MA603255C</v>
      </c>
      <c r="C222" s="232"/>
      <c r="D222" s="275" t="s">
        <v>475</v>
      </c>
      <c r="E222" s="276" t="s">
        <v>476</v>
      </c>
      <c r="F222" s="275" t="s">
        <v>329</v>
      </c>
      <c r="G222" s="276" t="s">
        <v>330</v>
      </c>
      <c r="H222" s="275" t="s">
        <v>326</v>
      </c>
      <c r="I222" s="275">
        <v>80</v>
      </c>
      <c r="J222" s="275" t="s">
        <v>199</v>
      </c>
    </row>
    <row r="223" spans="2:10">
      <c r="B223" s="232" t="str">
        <f t="shared" si="3"/>
        <v>MA60351A</v>
      </c>
      <c r="C223" s="232"/>
      <c r="D223" s="275" t="s">
        <v>475</v>
      </c>
      <c r="E223" s="276" t="s">
        <v>476</v>
      </c>
      <c r="F223" s="275" t="s">
        <v>340</v>
      </c>
      <c r="G223" s="276" t="s">
        <v>341</v>
      </c>
      <c r="H223" s="275" t="s">
        <v>342</v>
      </c>
      <c r="I223" s="275">
        <v>85</v>
      </c>
      <c r="J223" s="275" t="s">
        <v>256</v>
      </c>
    </row>
    <row r="224" spans="2:10">
      <c r="B224" s="232" t="str">
        <f t="shared" si="3"/>
        <v>MA60352A</v>
      </c>
      <c r="C224" s="232"/>
      <c r="D224" s="275" t="s">
        <v>475</v>
      </c>
      <c r="E224" s="276" t="s">
        <v>476</v>
      </c>
      <c r="F224" s="275" t="s">
        <v>343</v>
      </c>
      <c r="G224" s="276" t="s">
        <v>344</v>
      </c>
      <c r="H224" s="275" t="s">
        <v>255</v>
      </c>
      <c r="I224" s="275">
        <v>85</v>
      </c>
      <c r="J224" s="275" t="s">
        <v>256</v>
      </c>
    </row>
    <row r="225" spans="2:10">
      <c r="B225" s="232" t="str">
        <f t="shared" si="3"/>
        <v>MA60353A</v>
      </c>
      <c r="C225" s="232"/>
      <c r="D225" s="275" t="s">
        <v>475</v>
      </c>
      <c r="E225" s="276" t="s">
        <v>476</v>
      </c>
      <c r="F225" s="275" t="s">
        <v>253</v>
      </c>
      <c r="G225" s="276" t="s">
        <v>474</v>
      </c>
      <c r="H225" s="275" t="s">
        <v>255</v>
      </c>
      <c r="I225" s="275">
        <v>90</v>
      </c>
      <c r="J225" s="275" t="s">
        <v>256</v>
      </c>
    </row>
    <row r="226" spans="2:10">
      <c r="B226" s="232" t="str">
        <f t="shared" si="3"/>
        <v>MA60360A</v>
      </c>
      <c r="C226" s="232"/>
      <c r="D226" s="275" t="s">
        <v>475</v>
      </c>
      <c r="E226" s="276" t="s">
        <v>476</v>
      </c>
      <c r="F226" s="275" t="s">
        <v>437</v>
      </c>
      <c r="G226" s="276" t="s">
        <v>481</v>
      </c>
      <c r="H226" s="275" t="s">
        <v>342</v>
      </c>
      <c r="I226" s="275">
        <v>85</v>
      </c>
      <c r="J226" s="275" t="s">
        <v>256</v>
      </c>
    </row>
    <row r="227" spans="2:10">
      <c r="B227" s="232" t="str">
        <f t="shared" si="3"/>
        <v>MA603707D</v>
      </c>
      <c r="C227" s="232"/>
      <c r="D227" s="275" t="s">
        <v>475</v>
      </c>
      <c r="E227" s="276" t="s">
        <v>476</v>
      </c>
      <c r="F227" s="275" t="s">
        <v>482</v>
      </c>
      <c r="G227" s="276" t="s">
        <v>483</v>
      </c>
      <c r="H227" s="275" t="s">
        <v>203</v>
      </c>
      <c r="I227" s="275">
        <v>85</v>
      </c>
      <c r="J227" s="275" t="s">
        <v>199</v>
      </c>
    </row>
    <row r="228" spans="2:10">
      <c r="B228" s="232" t="str">
        <f t="shared" si="3"/>
        <v>MA605600</v>
      </c>
      <c r="C228" s="232"/>
      <c r="D228" s="275" t="s">
        <v>484</v>
      </c>
      <c r="E228" s="276" t="s">
        <v>485</v>
      </c>
      <c r="F228" s="275">
        <v>600</v>
      </c>
      <c r="G228" s="276" t="s">
        <v>272</v>
      </c>
      <c r="H228" s="275" t="s">
        <v>198</v>
      </c>
      <c r="I228" s="275">
        <v>100</v>
      </c>
      <c r="J228" s="275" t="s">
        <v>199</v>
      </c>
    </row>
    <row r="229" spans="2:10">
      <c r="B229" s="232" t="str">
        <f t="shared" si="3"/>
        <v>MA605601</v>
      </c>
      <c r="C229" s="232"/>
      <c r="D229" s="275" t="s">
        <v>484</v>
      </c>
      <c r="E229" s="276" t="s">
        <v>485</v>
      </c>
      <c r="F229" s="275">
        <v>601</v>
      </c>
      <c r="G229" s="276" t="s">
        <v>273</v>
      </c>
      <c r="H229" s="275" t="s">
        <v>486</v>
      </c>
      <c r="I229" s="275">
        <v>100</v>
      </c>
      <c r="J229" s="275" t="s">
        <v>277</v>
      </c>
    </row>
    <row r="230" spans="2:10">
      <c r="B230" s="232" t="str">
        <f t="shared" si="3"/>
        <v>MA605610</v>
      </c>
      <c r="C230" s="232"/>
      <c r="D230" s="275" t="s">
        <v>484</v>
      </c>
      <c r="E230" s="276" t="s">
        <v>485</v>
      </c>
      <c r="F230" s="275">
        <v>610</v>
      </c>
      <c r="G230" s="276" t="s">
        <v>200</v>
      </c>
      <c r="H230" s="275" t="s">
        <v>200</v>
      </c>
      <c r="I230" s="275">
        <v>100</v>
      </c>
      <c r="J230" s="275" t="s">
        <v>199</v>
      </c>
    </row>
    <row r="231" spans="2:10">
      <c r="B231" s="232" t="str">
        <f t="shared" si="3"/>
        <v>MA605105D</v>
      </c>
      <c r="C231" s="232"/>
      <c r="D231" s="277" t="s">
        <v>484</v>
      </c>
      <c r="E231" s="278" t="s">
        <v>485</v>
      </c>
      <c r="F231" s="277" t="s">
        <v>487</v>
      </c>
      <c r="G231" s="278" t="s">
        <v>488</v>
      </c>
      <c r="H231" s="277" t="s">
        <v>313</v>
      </c>
      <c r="I231" s="277">
        <v>85</v>
      </c>
      <c r="J231" s="277" t="s">
        <v>277</v>
      </c>
    </row>
    <row r="232" spans="2:10">
      <c r="B232" s="232" t="str">
        <f t="shared" si="3"/>
        <v>MA605253B</v>
      </c>
      <c r="C232" s="232"/>
      <c r="D232" s="275" t="s">
        <v>484</v>
      </c>
      <c r="E232" s="276" t="s">
        <v>485</v>
      </c>
      <c r="F232" s="275" t="s">
        <v>316</v>
      </c>
      <c r="G232" s="276" t="s">
        <v>317</v>
      </c>
      <c r="H232" s="275" t="s">
        <v>206</v>
      </c>
      <c r="I232" s="275">
        <v>80</v>
      </c>
      <c r="J232" s="275" t="s">
        <v>199</v>
      </c>
    </row>
    <row r="233" spans="2:10">
      <c r="B233" s="232" t="str">
        <f t="shared" si="3"/>
        <v>MA605253C</v>
      </c>
      <c r="C233" s="232"/>
      <c r="D233" s="275" t="s">
        <v>484</v>
      </c>
      <c r="E233" s="276" t="s">
        <v>485</v>
      </c>
      <c r="F233" s="275" t="s">
        <v>318</v>
      </c>
      <c r="G233" s="276" t="s">
        <v>319</v>
      </c>
      <c r="H233" s="275" t="s">
        <v>206</v>
      </c>
      <c r="I233" s="275">
        <v>80</v>
      </c>
      <c r="J233" s="275" t="s">
        <v>199</v>
      </c>
    </row>
    <row r="234" spans="2:10">
      <c r="B234" s="232" t="str">
        <f t="shared" si="3"/>
        <v>MA605253D</v>
      </c>
      <c r="C234" s="232"/>
      <c r="D234" s="275" t="s">
        <v>484</v>
      </c>
      <c r="E234" s="276" t="s">
        <v>485</v>
      </c>
      <c r="F234" s="275" t="s">
        <v>320</v>
      </c>
      <c r="G234" s="276" t="s">
        <v>321</v>
      </c>
      <c r="H234" s="275" t="s">
        <v>206</v>
      </c>
      <c r="I234" s="275">
        <v>100</v>
      </c>
      <c r="J234" s="275" t="s">
        <v>199</v>
      </c>
    </row>
    <row r="235" spans="2:10">
      <c r="B235" s="232" t="str">
        <f t="shared" si="3"/>
        <v>MA605255A</v>
      </c>
      <c r="C235" s="232"/>
      <c r="D235" s="275" t="s">
        <v>484</v>
      </c>
      <c r="E235" s="276" t="s">
        <v>485</v>
      </c>
      <c r="F235" s="275" t="s">
        <v>324</v>
      </c>
      <c r="G235" s="276" t="s">
        <v>325</v>
      </c>
      <c r="H235" s="275" t="s">
        <v>326</v>
      </c>
      <c r="I235" s="275">
        <v>85</v>
      </c>
      <c r="J235" s="275" t="s">
        <v>199</v>
      </c>
    </row>
    <row r="236" spans="2:10">
      <c r="B236" s="232" t="str">
        <f t="shared" si="3"/>
        <v>MA605255B</v>
      </c>
      <c r="C236" s="232"/>
      <c r="D236" s="275" t="s">
        <v>484</v>
      </c>
      <c r="E236" s="276" t="s">
        <v>485</v>
      </c>
      <c r="F236" s="275" t="s">
        <v>327</v>
      </c>
      <c r="G236" s="276" t="s">
        <v>328</v>
      </c>
      <c r="H236" s="275" t="s">
        <v>326</v>
      </c>
      <c r="I236" s="275">
        <v>80</v>
      </c>
      <c r="J236" s="275" t="s">
        <v>199</v>
      </c>
    </row>
    <row r="237" spans="2:10">
      <c r="B237" s="232" t="str">
        <f t="shared" si="3"/>
        <v>MA605255C</v>
      </c>
      <c r="C237" s="232"/>
      <c r="D237" s="275" t="s">
        <v>484</v>
      </c>
      <c r="E237" s="276" t="s">
        <v>485</v>
      </c>
      <c r="F237" s="275" t="s">
        <v>329</v>
      </c>
      <c r="G237" s="276" t="s">
        <v>330</v>
      </c>
      <c r="H237" s="275" t="s">
        <v>326</v>
      </c>
      <c r="I237" s="275">
        <v>80</v>
      </c>
      <c r="J237" s="275" t="s">
        <v>199</v>
      </c>
    </row>
    <row r="238" spans="2:10">
      <c r="B238" s="232" t="str">
        <f t="shared" si="3"/>
        <v>MA605255D</v>
      </c>
      <c r="C238" s="232"/>
      <c r="D238" s="275" t="s">
        <v>484</v>
      </c>
      <c r="E238" s="276" t="s">
        <v>485</v>
      </c>
      <c r="F238" s="275" t="s">
        <v>468</v>
      </c>
      <c r="G238" s="276" t="s">
        <v>469</v>
      </c>
      <c r="H238" s="275" t="s">
        <v>326</v>
      </c>
      <c r="I238" s="275">
        <v>100</v>
      </c>
      <c r="J238" s="275" t="s">
        <v>199</v>
      </c>
    </row>
    <row r="239" spans="2:10">
      <c r="B239" s="232" t="str">
        <f t="shared" si="3"/>
        <v>MA605257E</v>
      </c>
      <c r="C239" s="232"/>
      <c r="D239" s="277" t="s">
        <v>484</v>
      </c>
      <c r="E239" s="278" t="s">
        <v>485</v>
      </c>
      <c r="F239" s="277" t="s">
        <v>489</v>
      </c>
      <c r="G239" s="278" t="s">
        <v>490</v>
      </c>
      <c r="H239" s="277" t="s">
        <v>491</v>
      </c>
      <c r="I239" s="277">
        <v>80</v>
      </c>
      <c r="J239" s="277" t="s">
        <v>199</v>
      </c>
    </row>
    <row r="240" spans="2:10">
      <c r="B240" s="232" t="str">
        <f t="shared" si="3"/>
        <v>MA605259A</v>
      </c>
      <c r="C240" s="232"/>
      <c r="D240" s="275" t="s">
        <v>484</v>
      </c>
      <c r="E240" s="276" t="s">
        <v>485</v>
      </c>
      <c r="F240" s="275" t="s">
        <v>222</v>
      </c>
      <c r="G240" s="276" t="s">
        <v>223</v>
      </c>
      <c r="H240" s="275" t="s">
        <v>215</v>
      </c>
      <c r="I240" s="275">
        <v>85</v>
      </c>
      <c r="J240" s="275" t="s">
        <v>199</v>
      </c>
    </row>
    <row r="241" spans="2:10">
      <c r="B241" s="232" t="str">
        <f t="shared" si="3"/>
        <v>MA605259B</v>
      </c>
      <c r="C241" s="232"/>
      <c r="D241" s="275" t="s">
        <v>484</v>
      </c>
      <c r="E241" s="276" t="s">
        <v>485</v>
      </c>
      <c r="F241" s="275" t="s">
        <v>224</v>
      </c>
      <c r="G241" s="276" t="s">
        <v>225</v>
      </c>
      <c r="H241" s="275" t="s">
        <v>215</v>
      </c>
      <c r="I241" s="275">
        <v>85</v>
      </c>
      <c r="J241" s="275" t="s">
        <v>199</v>
      </c>
    </row>
    <row r="242" spans="2:10">
      <c r="B242" s="232" t="str">
        <f t="shared" si="3"/>
        <v>MA60551A</v>
      </c>
      <c r="C242" s="232"/>
      <c r="D242" s="275" t="s">
        <v>484</v>
      </c>
      <c r="E242" s="276" t="s">
        <v>485</v>
      </c>
      <c r="F242" s="275" t="s">
        <v>340</v>
      </c>
      <c r="G242" s="276" t="s">
        <v>341</v>
      </c>
      <c r="H242" s="275" t="s">
        <v>342</v>
      </c>
      <c r="I242" s="275">
        <v>80</v>
      </c>
      <c r="J242" s="275" t="s">
        <v>256</v>
      </c>
    </row>
    <row r="243" spans="2:10">
      <c r="B243" s="232" t="str">
        <f t="shared" si="3"/>
        <v>MA60552A</v>
      </c>
      <c r="C243" s="232"/>
      <c r="D243" s="275" t="s">
        <v>484</v>
      </c>
      <c r="E243" s="276" t="s">
        <v>485</v>
      </c>
      <c r="F243" s="275" t="s">
        <v>343</v>
      </c>
      <c r="G243" s="276" t="s">
        <v>344</v>
      </c>
      <c r="H243" s="275" t="s">
        <v>359</v>
      </c>
      <c r="I243" s="275">
        <v>80</v>
      </c>
      <c r="J243" s="275" t="s">
        <v>256</v>
      </c>
    </row>
    <row r="244" spans="2:10">
      <c r="B244" s="232" t="str">
        <f t="shared" si="3"/>
        <v>MA605702C</v>
      </c>
      <c r="C244" s="232"/>
      <c r="D244" s="275" t="s">
        <v>484</v>
      </c>
      <c r="E244" s="276" t="s">
        <v>485</v>
      </c>
      <c r="F244" s="275" t="s">
        <v>302</v>
      </c>
      <c r="G244" s="276" t="s">
        <v>492</v>
      </c>
      <c r="H244" s="275" t="s">
        <v>203</v>
      </c>
      <c r="I244" s="275">
        <v>85</v>
      </c>
      <c r="J244" s="275" t="s">
        <v>199</v>
      </c>
    </row>
    <row r="245" spans="2:10">
      <c r="B245" s="232" t="str">
        <f t="shared" si="3"/>
        <v>MA605716C</v>
      </c>
      <c r="C245" s="232"/>
      <c r="D245" s="275" t="s">
        <v>484</v>
      </c>
      <c r="E245" s="276" t="s">
        <v>485</v>
      </c>
      <c r="F245" s="275" t="s">
        <v>493</v>
      </c>
      <c r="G245" s="276" t="s">
        <v>494</v>
      </c>
      <c r="H245" s="275" t="s">
        <v>366</v>
      </c>
      <c r="I245" s="275">
        <v>50</v>
      </c>
      <c r="J245" s="275" t="s">
        <v>199</v>
      </c>
    </row>
    <row r="246" spans="2:10">
      <c r="B246" s="232" t="str">
        <f t="shared" si="3"/>
        <v>MA605716C</v>
      </c>
      <c r="C246" s="232"/>
      <c r="D246" s="275" t="s">
        <v>484</v>
      </c>
      <c r="E246" s="276" t="s">
        <v>485</v>
      </c>
      <c r="F246" s="275" t="s">
        <v>493</v>
      </c>
      <c r="G246" s="276" t="s">
        <v>494</v>
      </c>
      <c r="H246" s="275" t="s">
        <v>366</v>
      </c>
      <c r="I246" s="275">
        <v>50</v>
      </c>
      <c r="J246" s="275" t="s">
        <v>277</v>
      </c>
    </row>
    <row r="247" spans="2:10">
      <c r="B247" s="232" t="str">
        <f t="shared" si="3"/>
        <v>MA605716D</v>
      </c>
      <c r="C247" s="232"/>
      <c r="D247" s="275" t="s">
        <v>484</v>
      </c>
      <c r="E247" s="276" t="s">
        <v>485</v>
      </c>
      <c r="F247" s="275" t="s">
        <v>495</v>
      </c>
      <c r="G247" s="276" t="s">
        <v>496</v>
      </c>
      <c r="H247" s="275" t="s">
        <v>366</v>
      </c>
      <c r="I247" s="275">
        <v>50</v>
      </c>
      <c r="J247" s="275" t="s">
        <v>199</v>
      </c>
    </row>
    <row r="248" spans="2:10">
      <c r="B248" s="232" t="str">
        <f t="shared" si="3"/>
        <v>MA605716D</v>
      </c>
      <c r="C248" s="232"/>
      <c r="D248" s="275" t="s">
        <v>484</v>
      </c>
      <c r="E248" s="276" t="s">
        <v>485</v>
      </c>
      <c r="F248" s="275" t="s">
        <v>495</v>
      </c>
      <c r="G248" s="276" t="s">
        <v>496</v>
      </c>
      <c r="H248" s="275" t="s">
        <v>366</v>
      </c>
      <c r="I248" s="275">
        <v>50</v>
      </c>
      <c r="J248" s="275" t="s">
        <v>277</v>
      </c>
    </row>
    <row r="249" spans="2:10">
      <c r="B249" s="232" t="str">
        <f t="shared" si="3"/>
        <v>MA605717C</v>
      </c>
      <c r="C249" s="232"/>
      <c r="D249" s="277" t="s">
        <v>484</v>
      </c>
      <c r="E249" s="278" t="s">
        <v>485</v>
      </c>
      <c r="F249" s="277" t="s">
        <v>497</v>
      </c>
      <c r="G249" s="278" t="s">
        <v>498</v>
      </c>
      <c r="H249" s="277" t="s">
        <v>313</v>
      </c>
      <c r="I249" s="277">
        <v>55</v>
      </c>
      <c r="J249" s="277" t="s">
        <v>277</v>
      </c>
    </row>
    <row r="250" spans="2:10">
      <c r="B250" s="232" t="str">
        <f t="shared" si="3"/>
        <v>MA605717E</v>
      </c>
      <c r="C250" s="232"/>
      <c r="D250" s="277" t="s">
        <v>484</v>
      </c>
      <c r="E250" s="278" t="s">
        <v>485</v>
      </c>
      <c r="F250" s="277" t="s">
        <v>499</v>
      </c>
      <c r="G250" s="278" t="s">
        <v>500</v>
      </c>
      <c r="H250" s="277" t="s">
        <v>313</v>
      </c>
      <c r="I250" s="277">
        <v>55</v>
      </c>
      <c r="J250" s="277" t="s">
        <v>277</v>
      </c>
    </row>
    <row r="251" spans="2:10">
      <c r="B251" s="232" t="str">
        <f t="shared" si="3"/>
        <v>MA605721C</v>
      </c>
      <c r="C251" s="232"/>
      <c r="D251" s="277" t="s">
        <v>484</v>
      </c>
      <c r="E251" s="278" t="s">
        <v>485</v>
      </c>
      <c r="F251" s="277" t="s">
        <v>501</v>
      </c>
      <c r="G251" s="278" t="s">
        <v>502</v>
      </c>
      <c r="H251" s="277" t="s">
        <v>503</v>
      </c>
      <c r="I251" s="277">
        <v>85</v>
      </c>
      <c r="J251" s="277" t="s">
        <v>199</v>
      </c>
    </row>
    <row r="252" spans="2:10">
      <c r="B252" s="232" t="str">
        <f t="shared" si="3"/>
        <v>MA605721D</v>
      </c>
      <c r="C252" s="232"/>
      <c r="D252" s="277" t="s">
        <v>484</v>
      </c>
      <c r="E252" s="278" t="s">
        <v>485</v>
      </c>
      <c r="F252" s="277" t="s">
        <v>504</v>
      </c>
      <c r="G252" s="278" t="s">
        <v>505</v>
      </c>
      <c r="H252" s="277" t="s">
        <v>503</v>
      </c>
      <c r="I252" s="277">
        <v>85</v>
      </c>
      <c r="J252" s="277" t="s">
        <v>199</v>
      </c>
    </row>
    <row r="253" spans="2:10">
      <c r="B253" s="232" t="str">
        <f t="shared" si="3"/>
        <v>MA606600</v>
      </c>
      <c r="C253" s="232"/>
      <c r="D253" s="275" t="s">
        <v>506</v>
      </c>
      <c r="E253" s="276" t="s">
        <v>507</v>
      </c>
      <c r="F253" s="275">
        <v>600</v>
      </c>
      <c r="G253" s="276" t="s">
        <v>272</v>
      </c>
      <c r="H253" s="275" t="s">
        <v>198</v>
      </c>
      <c r="I253" s="275">
        <v>100</v>
      </c>
      <c r="J253" s="275" t="s">
        <v>199</v>
      </c>
    </row>
    <row r="254" spans="2:10">
      <c r="B254" s="232" t="str">
        <f t="shared" si="3"/>
        <v>MA606601</v>
      </c>
      <c r="C254" s="232"/>
      <c r="D254" s="275" t="s">
        <v>506</v>
      </c>
      <c r="E254" s="276" t="s">
        <v>507</v>
      </c>
      <c r="F254" s="275">
        <v>601</v>
      </c>
      <c r="G254" s="276" t="s">
        <v>273</v>
      </c>
      <c r="H254" s="275" t="s">
        <v>486</v>
      </c>
      <c r="I254" s="275">
        <v>100</v>
      </c>
      <c r="J254" s="275" t="s">
        <v>277</v>
      </c>
    </row>
    <row r="255" spans="2:10">
      <c r="B255" s="232" t="str">
        <f t="shared" si="3"/>
        <v>MA606610</v>
      </c>
      <c r="C255" s="232"/>
      <c r="D255" s="275" t="s">
        <v>506</v>
      </c>
      <c r="E255" s="276" t="s">
        <v>507</v>
      </c>
      <c r="F255" s="275">
        <v>610</v>
      </c>
      <c r="G255" s="276" t="s">
        <v>200</v>
      </c>
      <c r="H255" s="275" t="s">
        <v>200</v>
      </c>
      <c r="I255" s="275">
        <v>100</v>
      </c>
      <c r="J255" s="275" t="s">
        <v>199</v>
      </c>
    </row>
    <row r="256" spans="2:10">
      <c r="B256" s="232" t="str">
        <f t="shared" si="3"/>
        <v>MA606105D</v>
      </c>
      <c r="C256" s="232"/>
      <c r="D256" s="277" t="s">
        <v>506</v>
      </c>
      <c r="E256" s="278" t="s">
        <v>507</v>
      </c>
      <c r="F256" s="277" t="s">
        <v>487</v>
      </c>
      <c r="G256" s="278" t="s">
        <v>488</v>
      </c>
      <c r="H256" s="277" t="s">
        <v>313</v>
      </c>
      <c r="I256" s="277">
        <v>85</v>
      </c>
      <c r="J256" s="277" t="s">
        <v>277</v>
      </c>
    </row>
    <row r="257" spans="2:10">
      <c r="B257" s="232" t="str">
        <f t="shared" si="3"/>
        <v>MA606242A</v>
      </c>
      <c r="C257" s="232"/>
      <c r="D257" s="275" t="s">
        <v>506</v>
      </c>
      <c r="E257" s="276" t="s">
        <v>507</v>
      </c>
      <c r="F257" s="275" t="s">
        <v>283</v>
      </c>
      <c r="G257" s="276" t="s">
        <v>477</v>
      </c>
      <c r="H257" s="275" t="s">
        <v>206</v>
      </c>
      <c r="I257" s="275">
        <v>85</v>
      </c>
      <c r="J257" s="275" t="s">
        <v>199</v>
      </c>
    </row>
    <row r="258" spans="2:10">
      <c r="B258" s="232" t="str">
        <f t="shared" si="3"/>
        <v>MA606242B</v>
      </c>
      <c r="C258" s="232"/>
      <c r="D258" s="275" t="s">
        <v>506</v>
      </c>
      <c r="E258" s="276" t="s">
        <v>507</v>
      </c>
      <c r="F258" s="275" t="s">
        <v>284</v>
      </c>
      <c r="G258" s="276" t="s">
        <v>478</v>
      </c>
      <c r="H258" s="275" t="s">
        <v>206</v>
      </c>
      <c r="I258" s="275">
        <v>85</v>
      </c>
      <c r="J258" s="275" t="s">
        <v>199</v>
      </c>
    </row>
    <row r="259" spans="2:10">
      <c r="B259" s="232" t="str">
        <f t="shared" si="3"/>
        <v>MA606242C</v>
      </c>
      <c r="C259" s="232"/>
      <c r="D259" s="275" t="s">
        <v>506</v>
      </c>
      <c r="E259" s="276" t="s">
        <v>507</v>
      </c>
      <c r="F259" s="275" t="s">
        <v>204</v>
      </c>
      <c r="G259" s="276" t="s">
        <v>479</v>
      </c>
      <c r="H259" s="275" t="s">
        <v>206</v>
      </c>
      <c r="I259" s="275">
        <v>85</v>
      </c>
      <c r="J259" s="275" t="s">
        <v>199</v>
      </c>
    </row>
    <row r="260" spans="2:10">
      <c r="B260" s="232" t="str">
        <f t="shared" si="3"/>
        <v>MA606242E</v>
      </c>
      <c r="C260" s="232"/>
      <c r="D260" s="275" t="s">
        <v>506</v>
      </c>
      <c r="E260" s="276" t="s">
        <v>507</v>
      </c>
      <c r="F260" s="275" t="s">
        <v>511</v>
      </c>
      <c r="G260" s="276" t="s">
        <v>512</v>
      </c>
      <c r="H260" s="275" t="s">
        <v>206</v>
      </c>
      <c r="I260" s="275">
        <v>85</v>
      </c>
      <c r="J260" s="275" t="s">
        <v>199</v>
      </c>
    </row>
    <row r="261" spans="2:10">
      <c r="B261" s="232" t="str">
        <f t="shared" si="3"/>
        <v>MA606254A</v>
      </c>
      <c r="C261" s="232"/>
      <c r="D261" s="275" t="s">
        <v>506</v>
      </c>
      <c r="E261" s="276" t="s">
        <v>507</v>
      </c>
      <c r="F261" s="275" t="s">
        <v>667</v>
      </c>
      <c r="G261" s="276" t="s">
        <v>679</v>
      </c>
      <c r="H261" s="275" t="s">
        <v>669</v>
      </c>
      <c r="I261" s="275">
        <v>85</v>
      </c>
      <c r="J261" s="275" t="s">
        <v>199</v>
      </c>
    </row>
    <row r="262" spans="2:10">
      <c r="B262" s="232" t="str">
        <f t="shared" si="3"/>
        <v>MA606254B</v>
      </c>
      <c r="C262" s="232"/>
      <c r="D262" s="275" t="s">
        <v>506</v>
      </c>
      <c r="E262" s="276" t="s">
        <v>507</v>
      </c>
      <c r="F262" s="275" t="s">
        <v>670</v>
      </c>
      <c r="G262" s="276" t="s">
        <v>680</v>
      </c>
      <c r="H262" s="275" t="s">
        <v>669</v>
      </c>
      <c r="I262" s="275">
        <v>85</v>
      </c>
      <c r="J262" s="275" t="s">
        <v>199</v>
      </c>
    </row>
    <row r="263" spans="2:10">
      <c r="B263" s="232" t="str">
        <f t="shared" si="3"/>
        <v>MA606254C</v>
      </c>
      <c r="C263" s="232"/>
      <c r="D263" s="275" t="s">
        <v>506</v>
      </c>
      <c r="E263" s="276" t="s">
        <v>507</v>
      </c>
      <c r="F263" s="275" t="s">
        <v>672</v>
      </c>
      <c r="G263" s="276" t="s">
        <v>681</v>
      </c>
      <c r="H263" s="275" t="s">
        <v>669</v>
      </c>
      <c r="I263" s="275">
        <v>85</v>
      </c>
      <c r="J263" s="275" t="s">
        <v>199</v>
      </c>
    </row>
    <row r="264" spans="2:10">
      <c r="B264" s="232" t="str">
        <f t="shared" si="3"/>
        <v>MA606254D</v>
      </c>
      <c r="C264" s="232"/>
      <c r="D264" s="275" t="s">
        <v>506</v>
      </c>
      <c r="E264" s="276" t="s">
        <v>507</v>
      </c>
      <c r="F264" s="275" t="s">
        <v>674</v>
      </c>
      <c r="G264" s="276" t="s">
        <v>682</v>
      </c>
      <c r="H264" s="275" t="s">
        <v>669</v>
      </c>
      <c r="I264" s="275">
        <v>85</v>
      </c>
      <c r="J264" s="275" t="s">
        <v>199</v>
      </c>
    </row>
    <row r="265" spans="2:10">
      <c r="B265" s="232" t="str">
        <f t="shared" si="3"/>
        <v>MA606255A</v>
      </c>
      <c r="C265" s="232"/>
      <c r="D265" s="275" t="s">
        <v>506</v>
      </c>
      <c r="E265" s="276" t="s">
        <v>507</v>
      </c>
      <c r="F265" s="275" t="s">
        <v>324</v>
      </c>
      <c r="G265" s="276" t="s">
        <v>325</v>
      </c>
      <c r="H265" s="275" t="s">
        <v>326</v>
      </c>
      <c r="I265" s="275">
        <v>85</v>
      </c>
      <c r="J265" s="275" t="s">
        <v>199</v>
      </c>
    </row>
    <row r="266" spans="2:10">
      <c r="B266" s="232" t="str">
        <f t="shared" si="3"/>
        <v>MA606255B</v>
      </c>
      <c r="C266" s="232"/>
      <c r="D266" s="275" t="s">
        <v>506</v>
      </c>
      <c r="E266" s="276" t="s">
        <v>507</v>
      </c>
      <c r="F266" s="275" t="s">
        <v>327</v>
      </c>
      <c r="G266" s="276" t="s">
        <v>328</v>
      </c>
      <c r="H266" s="275" t="s">
        <v>326</v>
      </c>
      <c r="I266" s="275">
        <v>85</v>
      </c>
      <c r="J266" s="275" t="s">
        <v>199</v>
      </c>
    </row>
    <row r="267" spans="2:10">
      <c r="B267" s="232" t="str">
        <f t="shared" si="3"/>
        <v>MA606255C</v>
      </c>
      <c r="C267" s="232"/>
      <c r="D267" s="275" t="s">
        <v>506</v>
      </c>
      <c r="E267" s="276" t="s">
        <v>507</v>
      </c>
      <c r="F267" s="275" t="s">
        <v>329</v>
      </c>
      <c r="G267" s="276" t="s">
        <v>330</v>
      </c>
      <c r="H267" s="275" t="s">
        <v>326</v>
      </c>
      <c r="I267" s="275">
        <v>85</v>
      </c>
      <c r="J267" s="275" t="s">
        <v>199</v>
      </c>
    </row>
    <row r="268" spans="2:10">
      <c r="B268" s="232" t="str">
        <f t="shared" si="3"/>
        <v>MA606255D</v>
      </c>
      <c r="C268" s="232"/>
      <c r="D268" s="275" t="s">
        <v>506</v>
      </c>
      <c r="E268" s="276" t="s">
        <v>507</v>
      </c>
      <c r="F268" s="275" t="s">
        <v>468</v>
      </c>
      <c r="G268" s="276" t="s">
        <v>469</v>
      </c>
      <c r="H268" s="275" t="s">
        <v>326</v>
      </c>
      <c r="I268" s="275">
        <v>100</v>
      </c>
      <c r="J268" s="275" t="s">
        <v>199</v>
      </c>
    </row>
    <row r="269" spans="2:10">
      <c r="B269" s="232" t="str">
        <f t="shared" si="3"/>
        <v>MA60651A</v>
      </c>
      <c r="C269" s="232"/>
      <c r="D269" s="275" t="s">
        <v>506</v>
      </c>
      <c r="E269" s="276" t="s">
        <v>507</v>
      </c>
      <c r="F269" s="275" t="s">
        <v>340</v>
      </c>
      <c r="G269" s="276" t="s">
        <v>341</v>
      </c>
      <c r="H269" s="275" t="s">
        <v>342</v>
      </c>
      <c r="I269" s="275">
        <v>85</v>
      </c>
      <c r="J269" s="275" t="s">
        <v>256</v>
      </c>
    </row>
    <row r="270" spans="2:10">
      <c r="B270" s="232" t="str">
        <f t="shared" si="3"/>
        <v>MA60652A</v>
      </c>
      <c r="C270" s="232"/>
      <c r="D270" s="275" t="s">
        <v>506</v>
      </c>
      <c r="E270" s="276" t="s">
        <v>507</v>
      </c>
      <c r="F270" s="275" t="s">
        <v>343</v>
      </c>
      <c r="G270" s="276" t="s">
        <v>344</v>
      </c>
      <c r="H270" s="275" t="s">
        <v>255</v>
      </c>
      <c r="I270" s="275">
        <v>85</v>
      </c>
      <c r="J270" s="275" t="s">
        <v>256</v>
      </c>
    </row>
    <row r="271" spans="2:10">
      <c r="B271" s="232" t="str">
        <f t="shared" si="3"/>
        <v>MA60653A</v>
      </c>
      <c r="C271" s="232"/>
      <c r="D271" s="275" t="s">
        <v>506</v>
      </c>
      <c r="E271" s="276" t="s">
        <v>507</v>
      </c>
      <c r="F271" s="275" t="s">
        <v>253</v>
      </c>
      <c r="G271" s="276" t="s">
        <v>345</v>
      </c>
      <c r="H271" s="275" t="s">
        <v>255</v>
      </c>
      <c r="I271" s="275">
        <v>85</v>
      </c>
      <c r="J271" s="275" t="s">
        <v>256</v>
      </c>
    </row>
    <row r="272" spans="2:10">
      <c r="B272" s="232" t="str">
        <f t="shared" si="3"/>
        <v>MA606702C</v>
      </c>
      <c r="C272" s="232"/>
      <c r="D272" s="275" t="s">
        <v>506</v>
      </c>
      <c r="E272" s="276" t="s">
        <v>507</v>
      </c>
      <c r="F272" s="275" t="s">
        <v>302</v>
      </c>
      <c r="G272" s="276" t="s">
        <v>303</v>
      </c>
      <c r="H272" s="275" t="s">
        <v>203</v>
      </c>
      <c r="I272" s="275">
        <v>85</v>
      </c>
      <c r="J272" s="275" t="s">
        <v>199</v>
      </c>
    </row>
    <row r="273" spans="2:10">
      <c r="B273" s="232" t="str">
        <f t="shared" si="3"/>
        <v>MA606724C</v>
      </c>
      <c r="C273" s="232"/>
      <c r="D273" s="277" t="s">
        <v>506</v>
      </c>
      <c r="E273" s="278" t="s">
        <v>507</v>
      </c>
      <c r="F273" s="277" t="s">
        <v>514</v>
      </c>
      <c r="G273" s="278" t="s">
        <v>515</v>
      </c>
      <c r="H273" s="277" t="s">
        <v>516</v>
      </c>
      <c r="I273" s="277">
        <v>85</v>
      </c>
      <c r="J273" s="277" t="s">
        <v>277</v>
      </c>
    </row>
    <row r="274" spans="2:10">
      <c r="B274" s="232" t="str">
        <f t="shared" si="3"/>
        <v>MA607600</v>
      </c>
      <c r="C274" s="232"/>
      <c r="D274" s="275" t="s">
        <v>517</v>
      </c>
      <c r="E274" s="276" t="s">
        <v>518</v>
      </c>
      <c r="F274" s="275">
        <v>600</v>
      </c>
      <c r="G274" s="276" t="s">
        <v>272</v>
      </c>
      <c r="H274" s="275" t="s">
        <v>519</v>
      </c>
      <c r="I274" s="275">
        <v>100</v>
      </c>
      <c r="J274" s="275" t="s">
        <v>199</v>
      </c>
    </row>
    <row r="275" spans="2:10">
      <c r="B275" s="232" t="str">
        <f t="shared" si="3"/>
        <v>MA607601</v>
      </c>
      <c r="C275" s="232"/>
      <c r="D275" s="275" t="s">
        <v>517</v>
      </c>
      <c r="E275" s="276" t="s">
        <v>518</v>
      </c>
      <c r="F275" s="275">
        <v>601</v>
      </c>
      <c r="G275" s="276" t="s">
        <v>520</v>
      </c>
      <c r="H275" s="275" t="s">
        <v>486</v>
      </c>
      <c r="I275" s="275">
        <v>100</v>
      </c>
      <c r="J275" s="275" t="s">
        <v>277</v>
      </c>
    </row>
    <row r="276" spans="2:10">
      <c r="B276" s="232" t="str">
        <f t="shared" ref="B276:B339" si="4">CONCATENATE(D276,F276)</f>
        <v>MA607735</v>
      </c>
      <c r="C276" s="232"/>
      <c r="D276" s="275" t="s">
        <v>517</v>
      </c>
      <c r="E276" s="276" t="s">
        <v>518</v>
      </c>
      <c r="F276" s="275">
        <v>735</v>
      </c>
      <c r="G276" s="276" t="s">
        <v>366</v>
      </c>
      <c r="H276" s="275" t="s">
        <v>366</v>
      </c>
      <c r="I276" s="275">
        <v>100</v>
      </c>
      <c r="J276" s="275" t="s">
        <v>277</v>
      </c>
    </row>
    <row r="277" spans="2:10">
      <c r="B277" s="232" t="str">
        <f t="shared" si="4"/>
        <v>MA607751</v>
      </c>
      <c r="C277" s="232"/>
      <c r="D277" s="275" t="s">
        <v>517</v>
      </c>
      <c r="E277" s="276" t="s">
        <v>518</v>
      </c>
      <c r="F277" s="275">
        <v>751</v>
      </c>
      <c r="G277" s="276" t="s">
        <v>521</v>
      </c>
      <c r="H277" s="275" t="s">
        <v>521</v>
      </c>
      <c r="I277" s="275">
        <v>100</v>
      </c>
      <c r="J277" s="275" t="s">
        <v>199</v>
      </c>
    </row>
    <row r="278" spans="2:10">
      <c r="B278" s="232" t="str">
        <f t="shared" si="4"/>
        <v>MA607243B</v>
      </c>
      <c r="C278" s="232"/>
      <c r="D278" s="275" t="s">
        <v>517</v>
      </c>
      <c r="E278" s="276" t="s">
        <v>518</v>
      </c>
      <c r="F278" s="275" t="s">
        <v>523</v>
      </c>
      <c r="G278" s="276" t="s">
        <v>524</v>
      </c>
      <c r="H278" s="275" t="s">
        <v>206</v>
      </c>
      <c r="I278" s="275">
        <v>75</v>
      </c>
      <c r="J278" s="275" t="s">
        <v>199</v>
      </c>
    </row>
    <row r="279" spans="2:10">
      <c r="B279" s="232" t="str">
        <f t="shared" si="4"/>
        <v>MA607253A</v>
      </c>
      <c r="C279" s="232"/>
      <c r="D279" s="275" t="s">
        <v>517</v>
      </c>
      <c r="E279" s="276" t="s">
        <v>518</v>
      </c>
      <c r="F279" s="275" t="s">
        <v>314</v>
      </c>
      <c r="G279" s="276" t="s">
        <v>315</v>
      </c>
      <c r="H279" s="275" t="s">
        <v>206</v>
      </c>
      <c r="I279" s="275">
        <v>80</v>
      </c>
      <c r="J279" s="275" t="s">
        <v>199</v>
      </c>
    </row>
    <row r="280" spans="2:10">
      <c r="B280" s="232" t="str">
        <f t="shared" si="4"/>
        <v>MA607253B</v>
      </c>
      <c r="C280" s="232"/>
      <c r="D280" s="275" t="s">
        <v>517</v>
      </c>
      <c r="E280" s="276" t="s">
        <v>518</v>
      </c>
      <c r="F280" s="275" t="s">
        <v>316</v>
      </c>
      <c r="G280" s="276" t="s">
        <v>317</v>
      </c>
      <c r="H280" s="275" t="s">
        <v>206</v>
      </c>
      <c r="I280" s="275">
        <v>75</v>
      </c>
      <c r="J280" s="275" t="s">
        <v>199</v>
      </c>
    </row>
    <row r="281" spans="2:10">
      <c r="B281" s="232" t="str">
        <f t="shared" si="4"/>
        <v>MA607253C</v>
      </c>
      <c r="C281" s="232"/>
      <c r="D281" s="275" t="s">
        <v>517</v>
      </c>
      <c r="E281" s="276" t="s">
        <v>518</v>
      </c>
      <c r="F281" s="275" t="s">
        <v>318</v>
      </c>
      <c r="G281" s="276" t="s">
        <v>319</v>
      </c>
      <c r="H281" s="275" t="s">
        <v>206</v>
      </c>
      <c r="I281" s="275">
        <v>75</v>
      </c>
      <c r="J281" s="275" t="s">
        <v>199</v>
      </c>
    </row>
    <row r="282" spans="2:10">
      <c r="B282" s="232" t="str">
        <f t="shared" si="4"/>
        <v>MA607253D</v>
      </c>
      <c r="C282" s="232"/>
      <c r="D282" s="275" t="s">
        <v>517</v>
      </c>
      <c r="E282" s="276" t="s">
        <v>518</v>
      </c>
      <c r="F282" s="275" t="s">
        <v>320</v>
      </c>
      <c r="G282" s="276" t="s">
        <v>321</v>
      </c>
      <c r="H282" s="275" t="s">
        <v>206</v>
      </c>
      <c r="I282" s="275">
        <v>75</v>
      </c>
      <c r="J282" s="275" t="s">
        <v>199</v>
      </c>
    </row>
    <row r="283" spans="2:10">
      <c r="B283" s="232" t="str">
        <f t="shared" si="4"/>
        <v>MA607253E</v>
      </c>
      <c r="C283" s="232"/>
      <c r="D283" s="275" t="s">
        <v>517</v>
      </c>
      <c r="E283" s="276" t="s">
        <v>518</v>
      </c>
      <c r="F283" s="275" t="s">
        <v>322</v>
      </c>
      <c r="G283" s="276" t="s">
        <v>323</v>
      </c>
      <c r="H283" s="275" t="s">
        <v>206</v>
      </c>
      <c r="I283" s="275">
        <v>70</v>
      </c>
      <c r="J283" s="275" t="s">
        <v>199</v>
      </c>
    </row>
    <row r="284" spans="2:10">
      <c r="B284" s="232" t="str">
        <f t="shared" si="4"/>
        <v>MA607254A</v>
      </c>
      <c r="C284" s="232"/>
      <c r="D284" s="275" t="s">
        <v>517</v>
      </c>
      <c r="E284" s="276" t="s">
        <v>518</v>
      </c>
      <c r="F284" s="275" t="s">
        <v>667</v>
      </c>
      <c r="G284" s="276" t="s">
        <v>668</v>
      </c>
      <c r="H284" s="275" t="s">
        <v>669</v>
      </c>
      <c r="I284" s="275">
        <v>80</v>
      </c>
      <c r="J284" s="275" t="s">
        <v>199</v>
      </c>
    </row>
    <row r="285" spans="2:10">
      <c r="B285" s="232" t="str">
        <f t="shared" si="4"/>
        <v>MA607254B</v>
      </c>
      <c r="C285" s="232"/>
      <c r="D285" s="275" t="s">
        <v>517</v>
      </c>
      <c r="E285" s="276" t="s">
        <v>518</v>
      </c>
      <c r="F285" s="275" t="s">
        <v>670</v>
      </c>
      <c r="G285" s="276" t="s">
        <v>671</v>
      </c>
      <c r="H285" s="275" t="s">
        <v>669</v>
      </c>
      <c r="I285" s="275">
        <v>80</v>
      </c>
      <c r="J285" s="275" t="s">
        <v>199</v>
      </c>
    </row>
    <row r="286" spans="2:10">
      <c r="B286" s="232" t="str">
        <f t="shared" si="4"/>
        <v>MA607254C</v>
      </c>
      <c r="C286" s="232"/>
      <c r="D286" s="275" t="s">
        <v>517</v>
      </c>
      <c r="E286" s="276" t="s">
        <v>518</v>
      </c>
      <c r="F286" s="275" t="s">
        <v>672</v>
      </c>
      <c r="G286" s="276" t="s">
        <v>673</v>
      </c>
      <c r="H286" s="275" t="s">
        <v>669</v>
      </c>
      <c r="I286" s="275">
        <v>80</v>
      </c>
      <c r="J286" s="275" t="s">
        <v>199</v>
      </c>
    </row>
    <row r="287" spans="2:10">
      <c r="B287" s="232" t="str">
        <f t="shared" si="4"/>
        <v>MA607254D</v>
      </c>
      <c r="C287" s="232"/>
      <c r="D287" s="275" t="s">
        <v>517</v>
      </c>
      <c r="E287" s="276" t="s">
        <v>518</v>
      </c>
      <c r="F287" s="275" t="s">
        <v>674</v>
      </c>
      <c r="G287" s="276" t="s">
        <v>675</v>
      </c>
      <c r="H287" s="275" t="s">
        <v>669</v>
      </c>
      <c r="I287" s="275">
        <v>85</v>
      </c>
      <c r="J287" s="275" t="s">
        <v>199</v>
      </c>
    </row>
    <row r="288" spans="2:10">
      <c r="B288" s="232" t="str">
        <f t="shared" si="4"/>
        <v>MA607255A</v>
      </c>
      <c r="C288" s="232"/>
      <c r="D288" s="275" t="s">
        <v>517</v>
      </c>
      <c r="E288" s="276" t="s">
        <v>518</v>
      </c>
      <c r="F288" s="275" t="s">
        <v>324</v>
      </c>
      <c r="G288" s="276" t="s">
        <v>325</v>
      </c>
      <c r="H288" s="275" t="s">
        <v>326</v>
      </c>
      <c r="I288" s="275">
        <v>85</v>
      </c>
      <c r="J288" s="275" t="s">
        <v>199</v>
      </c>
    </row>
    <row r="289" spans="2:10">
      <c r="B289" s="232" t="str">
        <f t="shared" si="4"/>
        <v>MA607255B</v>
      </c>
      <c r="C289" s="232"/>
      <c r="D289" s="275" t="s">
        <v>517</v>
      </c>
      <c r="E289" s="276" t="s">
        <v>518</v>
      </c>
      <c r="F289" s="275" t="s">
        <v>327</v>
      </c>
      <c r="G289" s="276" t="s">
        <v>328</v>
      </c>
      <c r="H289" s="275" t="s">
        <v>326</v>
      </c>
      <c r="I289" s="275">
        <v>80</v>
      </c>
      <c r="J289" s="275" t="s">
        <v>199</v>
      </c>
    </row>
    <row r="290" spans="2:10">
      <c r="B290" s="232" t="str">
        <f t="shared" si="4"/>
        <v>MA607255C</v>
      </c>
      <c r="C290" s="232"/>
      <c r="D290" s="275" t="s">
        <v>517</v>
      </c>
      <c r="E290" s="276" t="s">
        <v>518</v>
      </c>
      <c r="F290" s="275" t="s">
        <v>329</v>
      </c>
      <c r="G290" s="276" t="s">
        <v>330</v>
      </c>
      <c r="H290" s="275" t="s">
        <v>326</v>
      </c>
      <c r="I290" s="275">
        <v>80</v>
      </c>
      <c r="J290" s="275" t="s">
        <v>199</v>
      </c>
    </row>
    <row r="291" spans="2:10">
      <c r="B291" s="232" t="str">
        <f t="shared" si="4"/>
        <v>MA607255D</v>
      </c>
      <c r="C291" s="232"/>
      <c r="D291" s="275" t="s">
        <v>517</v>
      </c>
      <c r="E291" s="276" t="s">
        <v>518</v>
      </c>
      <c r="F291" s="275" t="s">
        <v>468</v>
      </c>
      <c r="G291" s="276" t="s">
        <v>469</v>
      </c>
      <c r="H291" s="275" t="s">
        <v>326</v>
      </c>
      <c r="I291" s="275">
        <v>80</v>
      </c>
      <c r="J291" s="275" t="s">
        <v>199</v>
      </c>
    </row>
    <row r="292" spans="2:10">
      <c r="B292" s="232" t="str">
        <f t="shared" si="4"/>
        <v>MA607255E</v>
      </c>
      <c r="C292" s="232"/>
      <c r="D292" s="275" t="s">
        <v>517</v>
      </c>
      <c r="E292" s="276" t="s">
        <v>518</v>
      </c>
      <c r="F292" s="275" t="s">
        <v>372</v>
      </c>
      <c r="G292" s="276" t="s">
        <v>525</v>
      </c>
      <c r="H292" s="275" t="s">
        <v>326</v>
      </c>
      <c r="I292" s="275">
        <v>80</v>
      </c>
      <c r="J292" s="275" t="s">
        <v>199</v>
      </c>
    </row>
    <row r="293" spans="2:10">
      <c r="B293" s="232" t="str">
        <f t="shared" si="4"/>
        <v>MA607257E</v>
      </c>
      <c r="C293" s="232"/>
      <c r="D293" s="277" t="s">
        <v>517</v>
      </c>
      <c r="E293" s="278" t="s">
        <v>518</v>
      </c>
      <c r="F293" s="277" t="s">
        <v>489</v>
      </c>
      <c r="G293" s="278" t="s">
        <v>526</v>
      </c>
      <c r="H293" s="277" t="s">
        <v>491</v>
      </c>
      <c r="I293" s="277">
        <v>90</v>
      </c>
      <c r="J293" s="277" t="s">
        <v>199</v>
      </c>
    </row>
    <row r="294" spans="2:10">
      <c r="B294" s="232" t="str">
        <f t="shared" si="4"/>
        <v>MA607259A</v>
      </c>
      <c r="C294" s="232"/>
      <c r="D294" s="275" t="s">
        <v>517</v>
      </c>
      <c r="E294" s="276" t="s">
        <v>518</v>
      </c>
      <c r="F294" s="275" t="s">
        <v>222</v>
      </c>
      <c r="G294" s="276" t="s">
        <v>223</v>
      </c>
      <c r="H294" s="275" t="s">
        <v>215</v>
      </c>
      <c r="I294" s="275">
        <v>80</v>
      </c>
      <c r="J294" s="275" t="s">
        <v>199</v>
      </c>
    </row>
    <row r="295" spans="2:10">
      <c r="B295" s="232" t="str">
        <f t="shared" si="4"/>
        <v>MA607259B</v>
      </c>
      <c r="C295" s="232"/>
      <c r="D295" s="275" t="s">
        <v>517</v>
      </c>
      <c r="E295" s="276" t="s">
        <v>518</v>
      </c>
      <c r="F295" s="275" t="s">
        <v>224</v>
      </c>
      <c r="G295" s="276" t="s">
        <v>225</v>
      </c>
      <c r="H295" s="275" t="s">
        <v>215</v>
      </c>
      <c r="I295" s="275">
        <v>80</v>
      </c>
      <c r="J295" s="275" t="s">
        <v>199</v>
      </c>
    </row>
    <row r="296" spans="2:10">
      <c r="B296" s="232" t="str">
        <f t="shared" si="4"/>
        <v>MA607259C</v>
      </c>
      <c r="C296" s="232"/>
      <c r="D296" s="275" t="s">
        <v>517</v>
      </c>
      <c r="E296" s="276" t="s">
        <v>518</v>
      </c>
      <c r="F296" s="275" t="s">
        <v>297</v>
      </c>
      <c r="G296" s="276" t="s">
        <v>298</v>
      </c>
      <c r="H296" s="275" t="s">
        <v>215</v>
      </c>
      <c r="I296" s="275">
        <v>85</v>
      </c>
      <c r="J296" s="275" t="s">
        <v>199</v>
      </c>
    </row>
    <row r="297" spans="2:10">
      <c r="B297" s="232" t="str">
        <f t="shared" si="4"/>
        <v>MA60751A</v>
      </c>
      <c r="C297" s="232"/>
      <c r="D297" s="275" t="s">
        <v>517</v>
      </c>
      <c r="E297" s="276" t="s">
        <v>518</v>
      </c>
      <c r="F297" s="275" t="s">
        <v>340</v>
      </c>
      <c r="G297" s="276" t="s">
        <v>341</v>
      </c>
      <c r="H297" s="275" t="s">
        <v>342</v>
      </c>
      <c r="I297" s="275">
        <v>80</v>
      </c>
      <c r="J297" s="275" t="s">
        <v>256</v>
      </c>
    </row>
    <row r="298" spans="2:10">
      <c r="B298" s="232" t="str">
        <f t="shared" si="4"/>
        <v>MA60752A</v>
      </c>
      <c r="C298" s="232"/>
      <c r="D298" s="275" t="s">
        <v>517</v>
      </c>
      <c r="E298" s="276" t="s">
        <v>518</v>
      </c>
      <c r="F298" s="275" t="s">
        <v>343</v>
      </c>
      <c r="G298" s="276" t="s">
        <v>344</v>
      </c>
      <c r="H298" s="275" t="s">
        <v>255</v>
      </c>
      <c r="I298" s="275">
        <v>85</v>
      </c>
      <c r="J298" s="275" t="s">
        <v>256</v>
      </c>
    </row>
    <row r="299" spans="2:10">
      <c r="B299" s="232" t="str">
        <f t="shared" si="4"/>
        <v>MA607535B</v>
      </c>
      <c r="C299" s="232"/>
      <c r="D299" s="275" t="s">
        <v>517</v>
      </c>
      <c r="E299" s="276" t="s">
        <v>518</v>
      </c>
      <c r="F299" s="275" t="s">
        <v>527</v>
      </c>
      <c r="G299" s="276" t="s">
        <v>528</v>
      </c>
      <c r="H299" s="275" t="s">
        <v>529</v>
      </c>
      <c r="I299" s="275">
        <v>60</v>
      </c>
      <c r="J299" s="275" t="s">
        <v>277</v>
      </c>
    </row>
    <row r="300" spans="2:10">
      <c r="B300" s="232" t="str">
        <f t="shared" si="4"/>
        <v>MA607535C</v>
      </c>
      <c r="C300" s="232"/>
      <c r="D300" s="275" t="s">
        <v>517</v>
      </c>
      <c r="E300" s="276" t="s">
        <v>518</v>
      </c>
      <c r="F300" s="275" t="s">
        <v>530</v>
      </c>
      <c r="G300" s="276" t="s">
        <v>531</v>
      </c>
      <c r="H300" s="275" t="s">
        <v>529</v>
      </c>
      <c r="I300" s="275">
        <v>60</v>
      </c>
      <c r="J300" s="275" t="s">
        <v>277</v>
      </c>
    </row>
    <row r="301" spans="2:10">
      <c r="B301" s="232" t="str">
        <f t="shared" si="4"/>
        <v>MA60754A</v>
      </c>
      <c r="C301" s="232"/>
      <c r="D301" s="275" t="s">
        <v>517</v>
      </c>
      <c r="E301" s="276" t="s">
        <v>518</v>
      </c>
      <c r="F301" s="275" t="s">
        <v>257</v>
      </c>
      <c r="G301" s="276" t="s">
        <v>532</v>
      </c>
      <c r="H301" s="275" t="s">
        <v>259</v>
      </c>
      <c r="I301" s="275">
        <v>95</v>
      </c>
      <c r="J301" s="275" t="s">
        <v>256</v>
      </c>
    </row>
    <row r="302" spans="2:10">
      <c r="B302" s="232" t="str">
        <f t="shared" si="4"/>
        <v>MA607733C</v>
      </c>
      <c r="C302" s="232"/>
      <c r="D302" s="275" t="s">
        <v>517</v>
      </c>
      <c r="E302" s="276" t="s">
        <v>518</v>
      </c>
      <c r="F302" s="275" t="s">
        <v>533</v>
      </c>
      <c r="G302" s="276" t="s">
        <v>534</v>
      </c>
      <c r="H302" s="275" t="s">
        <v>535</v>
      </c>
      <c r="I302" s="275">
        <v>80</v>
      </c>
      <c r="J302" s="275" t="s">
        <v>277</v>
      </c>
    </row>
    <row r="303" spans="2:10">
      <c r="B303" s="232" t="str">
        <f t="shared" si="4"/>
        <v>MA607734C</v>
      </c>
      <c r="C303" s="232"/>
      <c r="D303" s="277" t="s">
        <v>517</v>
      </c>
      <c r="E303" s="278" t="s">
        <v>518</v>
      </c>
      <c r="F303" s="277" t="s">
        <v>536</v>
      </c>
      <c r="G303" s="278" t="s">
        <v>537</v>
      </c>
      <c r="H303" s="277" t="s">
        <v>538</v>
      </c>
      <c r="I303" s="277">
        <v>75</v>
      </c>
      <c r="J303" s="277" t="s">
        <v>277</v>
      </c>
    </row>
    <row r="304" spans="2:10">
      <c r="B304" s="232" t="str">
        <f t="shared" si="4"/>
        <v>MA607734E</v>
      </c>
      <c r="C304" s="232"/>
      <c r="D304" s="277" t="s">
        <v>517</v>
      </c>
      <c r="E304" s="278" t="s">
        <v>518</v>
      </c>
      <c r="F304" s="277" t="s">
        <v>539</v>
      </c>
      <c r="G304" s="278" t="s">
        <v>540</v>
      </c>
      <c r="H304" s="277" t="s">
        <v>538</v>
      </c>
      <c r="I304" s="277">
        <v>75</v>
      </c>
      <c r="J304" s="277" t="s">
        <v>277</v>
      </c>
    </row>
    <row r="305" spans="2:10">
      <c r="B305" s="232" t="str">
        <f t="shared" si="4"/>
        <v>MA607739B</v>
      </c>
      <c r="C305" s="232"/>
      <c r="D305" s="275" t="s">
        <v>517</v>
      </c>
      <c r="E305" s="276" t="s">
        <v>518</v>
      </c>
      <c r="F305" s="275" t="s">
        <v>541</v>
      </c>
      <c r="G305" s="276" t="s">
        <v>542</v>
      </c>
      <c r="H305" s="275" t="s">
        <v>705</v>
      </c>
      <c r="I305" s="275">
        <v>85</v>
      </c>
      <c r="J305" s="275" t="s">
        <v>199</v>
      </c>
    </row>
    <row r="306" spans="2:10">
      <c r="B306" s="232" t="str">
        <f t="shared" si="4"/>
        <v>MA607739C</v>
      </c>
      <c r="C306" s="232"/>
      <c r="D306" s="275" t="s">
        <v>517</v>
      </c>
      <c r="E306" s="276" t="s">
        <v>518</v>
      </c>
      <c r="F306" s="275" t="s">
        <v>543</v>
      </c>
      <c r="G306" s="276" t="s">
        <v>544</v>
      </c>
      <c r="H306" s="275" t="s">
        <v>705</v>
      </c>
      <c r="I306" s="275">
        <v>85</v>
      </c>
      <c r="J306" s="275" t="s">
        <v>199</v>
      </c>
    </row>
    <row r="307" spans="2:10">
      <c r="B307" s="232" t="str">
        <f t="shared" si="4"/>
        <v>MA607912E</v>
      </c>
      <c r="C307" s="232"/>
      <c r="D307" s="275" t="s">
        <v>517</v>
      </c>
      <c r="E307" s="276" t="s">
        <v>518</v>
      </c>
      <c r="F307" s="275" t="s">
        <v>545</v>
      </c>
      <c r="G307" s="276" t="s">
        <v>546</v>
      </c>
      <c r="H307" s="275" t="s">
        <v>522</v>
      </c>
      <c r="I307" s="275">
        <v>50</v>
      </c>
      <c r="J307" s="275" t="s">
        <v>277</v>
      </c>
    </row>
    <row r="308" spans="2:10">
      <c r="B308" s="232" t="str">
        <f t="shared" si="4"/>
        <v>MA607921E</v>
      </c>
      <c r="C308" s="232"/>
      <c r="D308" s="277" t="s">
        <v>517</v>
      </c>
      <c r="E308" s="278" t="s">
        <v>518</v>
      </c>
      <c r="F308" s="277" t="s">
        <v>547</v>
      </c>
      <c r="G308" s="278" t="s">
        <v>548</v>
      </c>
      <c r="H308" s="277" t="s">
        <v>549</v>
      </c>
      <c r="I308" s="277">
        <v>50</v>
      </c>
      <c r="J308" s="277" t="s">
        <v>277</v>
      </c>
    </row>
    <row r="309" spans="2:10">
      <c r="B309" s="232" t="str">
        <f t="shared" si="4"/>
        <v>MA60797B</v>
      </c>
      <c r="C309" s="232"/>
      <c r="D309" s="275" t="s">
        <v>517</v>
      </c>
      <c r="E309" s="276" t="s">
        <v>518</v>
      </c>
      <c r="F309" s="275" t="s">
        <v>550</v>
      </c>
      <c r="G309" s="276" t="s">
        <v>551</v>
      </c>
      <c r="H309" s="275" t="s">
        <v>349</v>
      </c>
      <c r="I309" s="275">
        <v>85</v>
      </c>
      <c r="J309" s="275" t="s">
        <v>199</v>
      </c>
    </row>
    <row r="310" spans="2:10">
      <c r="B310" s="232" t="str">
        <f t="shared" si="4"/>
        <v>MA608600</v>
      </c>
      <c r="C310" s="232"/>
      <c r="D310" s="275" t="s">
        <v>552</v>
      </c>
      <c r="E310" s="276" t="s">
        <v>553</v>
      </c>
      <c r="F310" s="275">
        <v>600</v>
      </c>
      <c r="G310" s="276" t="s">
        <v>272</v>
      </c>
      <c r="H310" s="275" t="s">
        <v>198</v>
      </c>
      <c r="I310" s="275">
        <v>100</v>
      </c>
      <c r="J310" s="275" t="s">
        <v>199</v>
      </c>
    </row>
    <row r="311" spans="2:10">
      <c r="B311" s="232" t="str">
        <f t="shared" si="4"/>
        <v>MA608121C</v>
      </c>
      <c r="C311" s="232"/>
      <c r="D311" s="277" t="s">
        <v>552</v>
      </c>
      <c r="E311" s="278" t="s">
        <v>553</v>
      </c>
      <c r="F311" s="277" t="s">
        <v>554</v>
      </c>
      <c r="G311" s="278" t="s">
        <v>555</v>
      </c>
      <c r="H311" s="277" t="s">
        <v>556</v>
      </c>
      <c r="I311" s="277">
        <v>50</v>
      </c>
      <c r="J311" s="277" t="s">
        <v>277</v>
      </c>
    </row>
    <row r="312" spans="2:10">
      <c r="B312" s="232" t="str">
        <f t="shared" si="4"/>
        <v>MA608243B</v>
      </c>
      <c r="C312" s="232"/>
      <c r="D312" s="275" t="s">
        <v>552</v>
      </c>
      <c r="E312" s="276" t="s">
        <v>553</v>
      </c>
      <c r="F312" s="275" t="s">
        <v>523</v>
      </c>
      <c r="G312" s="276" t="s">
        <v>524</v>
      </c>
      <c r="H312" s="275" t="s">
        <v>206</v>
      </c>
      <c r="I312" s="275">
        <v>85</v>
      </c>
      <c r="J312" s="275" t="s">
        <v>199</v>
      </c>
    </row>
    <row r="313" spans="2:10">
      <c r="B313" s="232" t="str">
        <f t="shared" si="4"/>
        <v>MA608243C</v>
      </c>
      <c r="C313" s="232"/>
      <c r="D313" s="275" t="s">
        <v>552</v>
      </c>
      <c r="E313" s="276" t="s">
        <v>553</v>
      </c>
      <c r="F313" s="275" t="s">
        <v>557</v>
      </c>
      <c r="G313" s="276" t="s">
        <v>558</v>
      </c>
      <c r="H313" s="275" t="s">
        <v>206</v>
      </c>
      <c r="I313" s="275">
        <v>90</v>
      </c>
      <c r="J313" s="275" t="s">
        <v>199</v>
      </c>
    </row>
    <row r="314" spans="2:10">
      <c r="B314" s="232" t="str">
        <f t="shared" si="4"/>
        <v>MA608254A</v>
      </c>
      <c r="C314" s="232"/>
      <c r="D314" s="275" t="s">
        <v>552</v>
      </c>
      <c r="E314" s="276" t="s">
        <v>553</v>
      </c>
      <c r="F314" s="275" t="s">
        <v>667</v>
      </c>
      <c r="G314" s="276" t="s">
        <v>679</v>
      </c>
      <c r="H314" s="275" t="s">
        <v>669</v>
      </c>
      <c r="I314" s="275">
        <v>90</v>
      </c>
      <c r="J314" s="275" t="s">
        <v>199</v>
      </c>
    </row>
    <row r="315" spans="2:10">
      <c r="B315" s="232" t="str">
        <f t="shared" si="4"/>
        <v>MA608254B</v>
      </c>
      <c r="C315" s="232"/>
      <c r="D315" s="275" t="s">
        <v>552</v>
      </c>
      <c r="E315" s="276" t="s">
        <v>553</v>
      </c>
      <c r="F315" s="275" t="s">
        <v>670</v>
      </c>
      <c r="G315" s="276" t="s">
        <v>680</v>
      </c>
      <c r="H315" s="275" t="s">
        <v>669</v>
      </c>
      <c r="I315" s="275">
        <v>90</v>
      </c>
      <c r="J315" s="275" t="s">
        <v>199</v>
      </c>
    </row>
    <row r="316" spans="2:10">
      <c r="B316" s="232" t="str">
        <f t="shared" si="4"/>
        <v>MA608254C</v>
      </c>
      <c r="C316" s="232"/>
      <c r="D316" s="275" t="s">
        <v>552</v>
      </c>
      <c r="E316" s="276" t="s">
        <v>553</v>
      </c>
      <c r="F316" s="275" t="s">
        <v>672</v>
      </c>
      <c r="G316" s="276" t="s">
        <v>681</v>
      </c>
      <c r="H316" s="275" t="s">
        <v>669</v>
      </c>
      <c r="I316" s="275">
        <v>90</v>
      </c>
      <c r="J316" s="275" t="s">
        <v>199</v>
      </c>
    </row>
    <row r="317" spans="2:10">
      <c r="B317" s="232" t="str">
        <f t="shared" si="4"/>
        <v>MA608255B</v>
      </c>
      <c r="C317" s="232"/>
      <c r="D317" s="275" t="s">
        <v>552</v>
      </c>
      <c r="E317" s="276" t="s">
        <v>553</v>
      </c>
      <c r="F317" s="275" t="s">
        <v>327</v>
      </c>
      <c r="G317" s="276" t="s">
        <v>559</v>
      </c>
      <c r="H317" s="275" t="s">
        <v>326</v>
      </c>
      <c r="I317" s="275">
        <v>90</v>
      </c>
      <c r="J317" s="275" t="s">
        <v>199</v>
      </c>
    </row>
    <row r="318" spans="2:10">
      <c r="B318" s="232" t="str">
        <f t="shared" si="4"/>
        <v>MA608257E</v>
      </c>
      <c r="C318" s="232"/>
      <c r="D318" s="277" t="s">
        <v>552</v>
      </c>
      <c r="E318" s="278" t="s">
        <v>553</v>
      </c>
      <c r="F318" s="277" t="s">
        <v>489</v>
      </c>
      <c r="G318" s="278" t="s">
        <v>560</v>
      </c>
      <c r="H318" s="277" t="s">
        <v>491</v>
      </c>
      <c r="I318" s="277">
        <v>90</v>
      </c>
      <c r="J318" s="277" t="s">
        <v>199</v>
      </c>
    </row>
    <row r="319" spans="2:10">
      <c r="B319" s="232" t="str">
        <f t="shared" si="4"/>
        <v>MA608904C</v>
      </c>
      <c r="C319" s="232"/>
      <c r="D319" s="275" t="s">
        <v>552</v>
      </c>
      <c r="E319" s="276" t="s">
        <v>553</v>
      </c>
      <c r="F319" s="275" t="s">
        <v>561</v>
      </c>
      <c r="G319" s="276" t="s">
        <v>562</v>
      </c>
      <c r="H319" s="275" t="s">
        <v>289</v>
      </c>
      <c r="I319" s="275">
        <v>50</v>
      </c>
      <c r="J319" s="275" t="s">
        <v>277</v>
      </c>
    </row>
    <row r="320" spans="2:10">
      <c r="B320" s="232" t="str">
        <f t="shared" si="4"/>
        <v>MA608912E</v>
      </c>
      <c r="C320" s="232"/>
      <c r="D320" s="275" t="s">
        <v>552</v>
      </c>
      <c r="E320" s="276" t="s">
        <v>553</v>
      </c>
      <c r="F320" s="275" t="s">
        <v>545</v>
      </c>
      <c r="G320" s="276" t="s">
        <v>563</v>
      </c>
      <c r="H320" s="275" t="s">
        <v>522</v>
      </c>
      <c r="I320" s="275">
        <v>50</v>
      </c>
      <c r="J320" s="275" t="s">
        <v>277</v>
      </c>
    </row>
    <row r="321" spans="2:10">
      <c r="B321" s="232" t="str">
        <f t="shared" si="4"/>
        <v>MA608921C</v>
      </c>
      <c r="C321" s="232"/>
      <c r="D321" s="277" t="s">
        <v>552</v>
      </c>
      <c r="E321" s="278" t="s">
        <v>553</v>
      </c>
      <c r="F321" s="277" t="s">
        <v>564</v>
      </c>
      <c r="G321" s="278" t="s">
        <v>565</v>
      </c>
      <c r="H321" s="277" t="s">
        <v>549</v>
      </c>
      <c r="I321" s="277">
        <v>55</v>
      </c>
      <c r="J321" s="277" t="s">
        <v>277</v>
      </c>
    </row>
    <row r="322" spans="2:10">
      <c r="B322" s="232" t="str">
        <f t="shared" si="4"/>
        <v>MA608921E</v>
      </c>
      <c r="C322" s="232"/>
      <c r="D322" s="277" t="s">
        <v>552</v>
      </c>
      <c r="E322" s="278" t="s">
        <v>553</v>
      </c>
      <c r="F322" s="277" t="s">
        <v>547</v>
      </c>
      <c r="G322" s="278" t="s">
        <v>566</v>
      </c>
      <c r="H322" s="277" t="s">
        <v>549</v>
      </c>
      <c r="I322" s="277">
        <v>50</v>
      </c>
      <c r="J322" s="277" t="s">
        <v>277</v>
      </c>
    </row>
    <row r="323" spans="2:10">
      <c r="B323" s="232" t="str">
        <f t="shared" si="4"/>
        <v>MA609600</v>
      </c>
      <c r="C323" s="232"/>
      <c r="D323" s="275" t="s">
        <v>567</v>
      </c>
      <c r="E323" s="276" t="s">
        <v>568</v>
      </c>
      <c r="F323" s="275">
        <v>600</v>
      </c>
      <c r="G323" s="276" t="s">
        <v>272</v>
      </c>
      <c r="H323" s="275" t="s">
        <v>198</v>
      </c>
      <c r="I323" s="275">
        <v>100</v>
      </c>
      <c r="J323" s="275" t="s">
        <v>199</v>
      </c>
    </row>
    <row r="324" spans="2:10">
      <c r="B324" s="232" t="str">
        <f t="shared" si="4"/>
        <v>MA609601</v>
      </c>
      <c r="C324" s="232"/>
      <c r="D324" s="275" t="s">
        <v>567</v>
      </c>
      <c r="E324" s="276" t="s">
        <v>568</v>
      </c>
      <c r="F324" s="275">
        <v>601</v>
      </c>
      <c r="G324" s="276" t="s">
        <v>569</v>
      </c>
      <c r="H324" s="275" t="s">
        <v>486</v>
      </c>
      <c r="I324" s="275">
        <v>100</v>
      </c>
      <c r="J324" s="275" t="s">
        <v>277</v>
      </c>
    </row>
    <row r="325" spans="2:10">
      <c r="B325" s="232" t="str">
        <f t="shared" si="4"/>
        <v>MA609735</v>
      </c>
      <c r="C325" s="232"/>
      <c r="D325" s="275" t="s">
        <v>567</v>
      </c>
      <c r="E325" s="276" t="s">
        <v>568</v>
      </c>
      <c r="F325" s="275">
        <v>735</v>
      </c>
      <c r="G325" s="276" t="s">
        <v>366</v>
      </c>
      <c r="H325" s="275" t="s">
        <v>366</v>
      </c>
      <c r="I325" s="275">
        <v>100</v>
      </c>
      <c r="J325" s="275" t="s">
        <v>277</v>
      </c>
    </row>
    <row r="326" spans="2:10">
      <c r="B326" s="232" t="str">
        <f t="shared" si="4"/>
        <v>MA609751</v>
      </c>
      <c r="C326" s="232"/>
      <c r="D326" s="275" t="s">
        <v>567</v>
      </c>
      <c r="E326" s="276" t="s">
        <v>568</v>
      </c>
      <c r="F326" s="275">
        <v>751</v>
      </c>
      <c r="G326" s="276" t="s">
        <v>521</v>
      </c>
      <c r="H326" s="275" t="s">
        <v>570</v>
      </c>
      <c r="I326" s="275">
        <v>100</v>
      </c>
      <c r="J326" s="275" t="s">
        <v>199</v>
      </c>
    </row>
    <row r="327" spans="2:10">
      <c r="B327" s="232" t="str">
        <f t="shared" si="4"/>
        <v>MA609253A</v>
      </c>
      <c r="C327" s="232"/>
      <c r="D327" s="275" t="s">
        <v>567</v>
      </c>
      <c r="E327" s="276" t="s">
        <v>568</v>
      </c>
      <c r="F327" s="275" t="s">
        <v>314</v>
      </c>
      <c r="G327" s="276" t="s">
        <v>315</v>
      </c>
      <c r="H327" s="275" t="s">
        <v>206</v>
      </c>
      <c r="I327" s="275">
        <v>80</v>
      </c>
      <c r="J327" s="275" t="s">
        <v>199</v>
      </c>
    </row>
    <row r="328" spans="2:10">
      <c r="B328" s="232" t="str">
        <f t="shared" si="4"/>
        <v>MA609253B</v>
      </c>
      <c r="C328" s="232"/>
      <c r="D328" s="275" t="s">
        <v>567</v>
      </c>
      <c r="E328" s="276" t="s">
        <v>568</v>
      </c>
      <c r="F328" s="275" t="s">
        <v>316</v>
      </c>
      <c r="G328" s="276" t="s">
        <v>317</v>
      </c>
      <c r="H328" s="275" t="s">
        <v>206</v>
      </c>
      <c r="I328" s="275">
        <v>80</v>
      </c>
      <c r="J328" s="275" t="s">
        <v>199</v>
      </c>
    </row>
    <row r="329" spans="2:10">
      <c r="B329" s="232" t="str">
        <f t="shared" si="4"/>
        <v>MA609253C</v>
      </c>
      <c r="C329" s="232"/>
      <c r="D329" s="275" t="s">
        <v>567</v>
      </c>
      <c r="E329" s="276" t="s">
        <v>568</v>
      </c>
      <c r="F329" s="275" t="s">
        <v>318</v>
      </c>
      <c r="G329" s="276" t="s">
        <v>319</v>
      </c>
      <c r="H329" s="275" t="s">
        <v>206</v>
      </c>
      <c r="I329" s="275">
        <v>80</v>
      </c>
      <c r="J329" s="275" t="s">
        <v>199</v>
      </c>
    </row>
    <row r="330" spans="2:10">
      <c r="B330" s="232" t="str">
        <f t="shared" si="4"/>
        <v>MA609253D</v>
      </c>
      <c r="C330" s="232"/>
      <c r="D330" s="275" t="s">
        <v>567</v>
      </c>
      <c r="E330" s="276" t="s">
        <v>568</v>
      </c>
      <c r="F330" s="275" t="s">
        <v>320</v>
      </c>
      <c r="G330" s="276" t="s">
        <v>321</v>
      </c>
      <c r="H330" s="275" t="s">
        <v>206</v>
      </c>
      <c r="I330" s="275">
        <v>80</v>
      </c>
      <c r="J330" s="275" t="s">
        <v>199</v>
      </c>
    </row>
    <row r="331" spans="2:10">
      <c r="B331" s="232" t="str">
        <f t="shared" si="4"/>
        <v>MA609253E</v>
      </c>
      <c r="C331" s="232"/>
      <c r="D331" s="275" t="s">
        <v>567</v>
      </c>
      <c r="E331" s="276" t="s">
        <v>568</v>
      </c>
      <c r="F331" s="275" t="s">
        <v>322</v>
      </c>
      <c r="G331" s="276" t="s">
        <v>323</v>
      </c>
      <c r="H331" s="275" t="s">
        <v>206</v>
      </c>
      <c r="I331" s="275">
        <v>80</v>
      </c>
      <c r="J331" s="275" t="s">
        <v>199</v>
      </c>
    </row>
    <row r="332" spans="2:10">
      <c r="B332" s="232" t="str">
        <f t="shared" si="4"/>
        <v>MA609255A</v>
      </c>
      <c r="C332" s="232"/>
      <c r="D332" s="275" t="s">
        <v>567</v>
      </c>
      <c r="E332" s="276" t="s">
        <v>568</v>
      </c>
      <c r="F332" s="275" t="s">
        <v>324</v>
      </c>
      <c r="G332" s="276" t="s">
        <v>325</v>
      </c>
      <c r="H332" s="275" t="s">
        <v>326</v>
      </c>
      <c r="I332" s="275">
        <v>80</v>
      </c>
      <c r="J332" s="275" t="s">
        <v>199</v>
      </c>
    </row>
    <row r="333" spans="2:10">
      <c r="B333" s="232" t="str">
        <f t="shared" si="4"/>
        <v>MA609255B</v>
      </c>
      <c r="C333" s="232"/>
      <c r="D333" s="275" t="s">
        <v>567</v>
      </c>
      <c r="E333" s="276" t="s">
        <v>568</v>
      </c>
      <c r="F333" s="275" t="s">
        <v>327</v>
      </c>
      <c r="G333" s="276" t="s">
        <v>328</v>
      </c>
      <c r="H333" s="275" t="s">
        <v>326</v>
      </c>
      <c r="I333" s="275">
        <v>80</v>
      </c>
      <c r="J333" s="275" t="s">
        <v>199</v>
      </c>
    </row>
    <row r="334" spans="2:10">
      <c r="B334" s="232" t="str">
        <f t="shared" si="4"/>
        <v>MA609255C</v>
      </c>
      <c r="C334" s="232"/>
      <c r="D334" s="275" t="s">
        <v>567</v>
      </c>
      <c r="E334" s="276" t="s">
        <v>568</v>
      </c>
      <c r="F334" s="275" t="s">
        <v>329</v>
      </c>
      <c r="G334" s="276" t="s">
        <v>330</v>
      </c>
      <c r="H334" s="275" t="s">
        <v>326</v>
      </c>
      <c r="I334" s="275">
        <v>80</v>
      </c>
      <c r="J334" s="275" t="s">
        <v>199</v>
      </c>
    </row>
    <row r="335" spans="2:10">
      <c r="B335" s="232" t="str">
        <f t="shared" si="4"/>
        <v>MA609255D</v>
      </c>
      <c r="C335" s="232"/>
      <c r="D335" s="275" t="s">
        <v>567</v>
      </c>
      <c r="E335" s="276" t="s">
        <v>568</v>
      </c>
      <c r="F335" s="275" t="s">
        <v>468</v>
      </c>
      <c r="G335" s="276" t="s">
        <v>469</v>
      </c>
      <c r="H335" s="275" t="s">
        <v>326</v>
      </c>
      <c r="I335" s="275">
        <v>80</v>
      </c>
      <c r="J335" s="275" t="s">
        <v>199</v>
      </c>
    </row>
    <row r="336" spans="2:10">
      <c r="B336" s="232" t="str">
        <f t="shared" si="4"/>
        <v>MA609257E</v>
      </c>
      <c r="C336" s="232"/>
      <c r="D336" s="277" t="s">
        <v>567</v>
      </c>
      <c r="E336" s="278" t="s">
        <v>568</v>
      </c>
      <c r="F336" s="277" t="s">
        <v>489</v>
      </c>
      <c r="G336" s="278" t="s">
        <v>571</v>
      </c>
      <c r="H336" s="277" t="s">
        <v>491</v>
      </c>
      <c r="I336" s="277">
        <v>90</v>
      </c>
      <c r="J336" s="277" t="s">
        <v>199</v>
      </c>
    </row>
    <row r="337" spans="2:10">
      <c r="B337" s="232" t="str">
        <f t="shared" si="4"/>
        <v>MA60951A</v>
      </c>
      <c r="C337" s="232"/>
      <c r="D337" s="275" t="s">
        <v>567</v>
      </c>
      <c r="E337" s="276" t="s">
        <v>568</v>
      </c>
      <c r="F337" s="275" t="s">
        <v>340</v>
      </c>
      <c r="G337" s="276" t="s">
        <v>341</v>
      </c>
      <c r="H337" s="275" t="s">
        <v>342</v>
      </c>
      <c r="I337" s="275">
        <v>80</v>
      </c>
      <c r="J337" s="275" t="s">
        <v>256</v>
      </c>
    </row>
    <row r="338" spans="2:10">
      <c r="B338" s="232" t="str">
        <f t="shared" si="4"/>
        <v>MA60952A</v>
      </c>
      <c r="C338" s="232"/>
      <c r="D338" s="275" t="s">
        <v>567</v>
      </c>
      <c r="E338" s="276" t="s">
        <v>568</v>
      </c>
      <c r="F338" s="275" t="s">
        <v>343</v>
      </c>
      <c r="G338" s="276" t="s">
        <v>344</v>
      </c>
      <c r="H338" s="275" t="s">
        <v>255</v>
      </c>
      <c r="I338" s="275">
        <v>80</v>
      </c>
      <c r="J338" s="275" t="s">
        <v>256</v>
      </c>
    </row>
    <row r="339" spans="2:10">
      <c r="B339" s="232" t="str">
        <f t="shared" si="4"/>
        <v>MA609535B</v>
      </c>
      <c r="C339" s="232"/>
      <c r="D339" s="275" t="s">
        <v>567</v>
      </c>
      <c r="E339" s="276" t="s">
        <v>568</v>
      </c>
      <c r="F339" s="275" t="s">
        <v>527</v>
      </c>
      <c r="G339" s="276" t="s">
        <v>528</v>
      </c>
      <c r="H339" s="275" t="s">
        <v>529</v>
      </c>
      <c r="I339" s="275">
        <v>65</v>
      </c>
      <c r="J339" s="275" t="s">
        <v>277</v>
      </c>
    </row>
    <row r="340" spans="2:10">
      <c r="B340" s="232" t="str">
        <f t="shared" ref="B340:B403" si="5">CONCATENATE(D340,F340)</f>
        <v>MA609535C</v>
      </c>
      <c r="C340" s="232"/>
      <c r="D340" s="275" t="s">
        <v>567</v>
      </c>
      <c r="E340" s="276" t="s">
        <v>568</v>
      </c>
      <c r="F340" s="275" t="s">
        <v>530</v>
      </c>
      <c r="G340" s="276" t="s">
        <v>573</v>
      </c>
      <c r="H340" s="275" t="s">
        <v>529</v>
      </c>
      <c r="I340" s="275">
        <v>65</v>
      </c>
      <c r="J340" s="275" t="s">
        <v>277</v>
      </c>
    </row>
    <row r="341" spans="2:10">
      <c r="B341" s="232" t="str">
        <f t="shared" si="5"/>
        <v>MA609745C</v>
      </c>
      <c r="C341" s="232"/>
      <c r="D341" s="275" t="s">
        <v>567</v>
      </c>
      <c r="E341" s="276" t="s">
        <v>568</v>
      </c>
      <c r="F341" s="275" t="s">
        <v>574</v>
      </c>
      <c r="G341" s="276" t="s">
        <v>575</v>
      </c>
      <c r="H341" s="275" t="s">
        <v>706</v>
      </c>
      <c r="I341" s="275">
        <v>80</v>
      </c>
      <c r="J341" s="275" t="s">
        <v>199</v>
      </c>
    </row>
    <row r="342" spans="2:10">
      <c r="B342" s="232" t="str">
        <f t="shared" si="5"/>
        <v>MA609746C</v>
      </c>
      <c r="C342" s="232"/>
      <c r="D342" s="275" t="s">
        <v>567</v>
      </c>
      <c r="E342" s="276" t="s">
        <v>568</v>
      </c>
      <c r="F342" s="275" t="s">
        <v>577</v>
      </c>
      <c r="G342" s="276" t="s">
        <v>578</v>
      </c>
      <c r="H342" s="275" t="s">
        <v>529</v>
      </c>
      <c r="I342" s="275">
        <v>20</v>
      </c>
      <c r="J342" s="275" t="s">
        <v>199</v>
      </c>
    </row>
    <row r="343" spans="2:10">
      <c r="B343" s="232" t="str">
        <f t="shared" si="5"/>
        <v>MA609748C</v>
      </c>
      <c r="C343" s="232"/>
      <c r="D343" s="277" t="s">
        <v>567</v>
      </c>
      <c r="E343" s="278" t="s">
        <v>568</v>
      </c>
      <c r="F343" s="277" t="s">
        <v>579</v>
      </c>
      <c r="G343" s="278" t="s">
        <v>580</v>
      </c>
      <c r="H343" s="277" t="s">
        <v>538</v>
      </c>
      <c r="I343" s="277">
        <v>60</v>
      </c>
      <c r="J343" s="277" t="s">
        <v>277</v>
      </c>
    </row>
    <row r="344" spans="2:10">
      <c r="B344" s="232" t="str">
        <f t="shared" si="5"/>
        <v>MA609748E</v>
      </c>
      <c r="C344" s="232"/>
      <c r="D344" s="277" t="s">
        <v>567</v>
      </c>
      <c r="E344" s="278" t="s">
        <v>568</v>
      </c>
      <c r="F344" s="277" t="s">
        <v>581</v>
      </c>
      <c r="G344" s="278" t="s">
        <v>582</v>
      </c>
      <c r="H344" s="277" t="s">
        <v>538</v>
      </c>
      <c r="I344" s="277">
        <v>60</v>
      </c>
      <c r="J344" s="277" t="s">
        <v>277</v>
      </c>
    </row>
    <row r="345" spans="2:10">
      <c r="B345" s="232" t="str">
        <f t="shared" si="5"/>
        <v>MA609912E</v>
      </c>
      <c r="C345" s="232"/>
      <c r="D345" s="275" t="s">
        <v>567</v>
      </c>
      <c r="E345" s="276" t="s">
        <v>568</v>
      </c>
      <c r="F345" s="275" t="s">
        <v>545</v>
      </c>
      <c r="G345" s="276" t="s">
        <v>583</v>
      </c>
      <c r="H345" s="275" t="s">
        <v>522</v>
      </c>
      <c r="I345" s="275">
        <v>50</v>
      </c>
      <c r="J345" s="275" t="s">
        <v>277</v>
      </c>
    </row>
    <row r="346" spans="2:10">
      <c r="B346" s="232" t="str">
        <f t="shared" si="5"/>
        <v>MA609921E</v>
      </c>
      <c r="C346" s="232"/>
      <c r="D346" s="277" t="s">
        <v>567</v>
      </c>
      <c r="E346" s="278" t="s">
        <v>568</v>
      </c>
      <c r="F346" s="277" t="s">
        <v>547</v>
      </c>
      <c r="G346" s="278" t="s">
        <v>584</v>
      </c>
      <c r="H346" s="277" t="s">
        <v>549</v>
      </c>
      <c r="I346" s="277">
        <v>50</v>
      </c>
      <c r="J346" s="277" t="s">
        <v>277</v>
      </c>
    </row>
    <row r="347" spans="2:10">
      <c r="B347" s="232" t="str">
        <f t="shared" si="5"/>
        <v>MA60997A</v>
      </c>
      <c r="C347" s="232"/>
      <c r="D347" s="275" t="s">
        <v>567</v>
      </c>
      <c r="E347" s="276" t="s">
        <v>568</v>
      </c>
      <c r="F347" s="275" t="s">
        <v>347</v>
      </c>
      <c r="G347" s="276" t="s">
        <v>585</v>
      </c>
      <c r="H347" s="275" t="s">
        <v>349</v>
      </c>
      <c r="I347" s="275">
        <v>85</v>
      </c>
      <c r="J347" s="275" t="s">
        <v>199</v>
      </c>
    </row>
    <row r="348" spans="2:10">
      <c r="B348" s="232" t="str">
        <f t="shared" si="5"/>
        <v>MA610600</v>
      </c>
      <c r="C348" s="232"/>
      <c r="D348" s="275" t="s">
        <v>586</v>
      </c>
      <c r="E348" s="276" t="s">
        <v>587</v>
      </c>
      <c r="F348" s="275">
        <v>600</v>
      </c>
      <c r="G348" s="276" t="s">
        <v>272</v>
      </c>
      <c r="H348" s="275" t="s">
        <v>198</v>
      </c>
      <c r="I348" s="275">
        <v>100</v>
      </c>
      <c r="J348" s="275" t="s">
        <v>199</v>
      </c>
    </row>
    <row r="349" spans="2:10">
      <c r="B349" s="232" t="str">
        <f t="shared" si="5"/>
        <v>MA610751</v>
      </c>
      <c r="C349" s="232"/>
      <c r="D349" s="275" t="s">
        <v>586</v>
      </c>
      <c r="E349" s="276" t="s">
        <v>587</v>
      </c>
      <c r="F349" s="275">
        <v>751</v>
      </c>
      <c r="G349" s="276" t="s">
        <v>521</v>
      </c>
      <c r="H349" s="275" t="s">
        <v>521</v>
      </c>
      <c r="I349" s="275">
        <v>100</v>
      </c>
      <c r="J349" s="275" t="s">
        <v>199</v>
      </c>
    </row>
    <row r="350" spans="2:10">
      <c r="B350" s="232" t="str">
        <f t="shared" si="5"/>
        <v>MA610100E</v>
      </c>
      <c r="C350" s="232"/>
      <c r="D350" s="275" t="s">
        <v>586</v>
      </c>
      <c r="E350" s="276" t="s">
        <v>587</v>
      </c>
      <c r="F350" s="275" t="s">
        <v>589</v>
      </c>
      <c r="G350" s="276" t="s">
        <v>590</v>
      </c>
      <c r="H350" s="275" t="s">
        <v>588</v>
      </c>
      <c r="I350" s="275">
        <v>50</v>
      </c>
      <c r="J350" s="275" t="s">
        <v>277</v>
      </c>
    </row>
    <row r="351" spans="2:10">
      <c r="B351" s="232" t="str">
        <f t="shared" si="5"/>
        <v>MA610253A</v>
      </c>
      <c r="C351" s="232"/>
      <c r="D351" s="275" t="s">
        <v>586</v>
      </c>
      <c r="E351" s="276" t="s">
        <v>587</v>
      </c>
      <c r="F351" s="275" t="s">
        <v>314</v>
      </c>
      <c r="G351" s="276" t="s">
        <v>315</v>
      </c>
      <c r="H351" s="275" t="s">
        <v>206</v>
      </c>
      <c r="I351" s="275">
        <v>80</v>
      </c>
      <c r="J351" s="275" t="s">
        <v>199</v>
      </c>
    </row>
    <row r="352" spans="2:10">
      <c r="B352" s="232" t="str">
        <f t="shared" si="5"/>
        <v>MA610253B</v>
      </c>
      <c r="C352" s="232"/>
      <c r="D352" s="275" t="s">
        <v>586</v>
      </c>
      <c r="E352" s="276" t="s">
        <v>587</v>
      </c>
      <c r="F352" s="275" t="s">
        <v>316</v>
      </c>
      <c r="G352" s="276" t="s">
        <v>317</v>
      </c>
      <c r="H352" s="275" t="s">
        <v>206</v>
      </c>
      <c r="I352" s="275">
        <v>80</v>
      </c>
      <c r="J352" s="275" t="s">
        <v>199</v>
      </c>
    </row>
    <row r="353" spans="2:10">
      <c r="B353" s="232" t="str">
        <f t="shared" si="5"/>
        <v>MA610253C</v>
      </c>
      <c r="C353" s="232"/>
      <c r="D353" s="275" t="s">
        <v>586</v>
      </c>
      <c r="E353" s="276" t="s">
        <v>587</v>
      </c>
      <c r="F353" s="275" t="s">
        <v>318</v>
      </c>
      <c r="G353" s="276" t="s">
        <v>319</v>
      </c>
      <c r="H353" s="275" t="s">
        <v>206</v>
      </c>
      <c r="I353" s="275">
        <v>80</v>
      </c>
      <c r="J353" s="275" t="s">
        <v>199</v>
      </c>
    </row>
    <row r="354" spans="2:10">
      <c r="B354" s="232" t="str">
        <f t="shared" si="5"/>
        <v>MA610253D</v>
      </c>
      <c r="C354" s="232"/>
      <c r="D354" s="275" t="s">
        <v>586</v>
      </c>
      <c r="E354" s="276" t="s">
        <v>587</v>
      </c>
      <c r="F354" s="275" t="s">
        <v>320</v>
      </c>
      <c r="G354" s="276" t="s">
        <v>321</v>
      </c>
      <c r="H354" s="275" t="s">
        <v>206</v>
      </c>
      <c r="I354" s="275">
        <v>80</v>
      </c>
      <c r="J354" s="275" t="s">
        <v>199</v>
      </c>
    </row>
    <row r="355" spans="2:10">
      <c r="B355" s="232" t="str">
        <f t="shared" si="5"/>
        <v>MA610253E</v>
      </c>
      <c r="C355" s="232"/>
      <c r="D355" s="275" t="s">
        <v>586</v>
      </c>
      <c r="E355" s="276" t="s">
        <v>587</v>
      </c>
      <c r="F355" s="275" t="s">
        <v>322</v>
      </c>
      <c r="G355" s="276" t="s">
        <v>323</v>
      </c>
      <c r="H355" s="275" t="s">
        <v>206</v>
      </c>
      <c r="I355" s="275">
        <v>80</v>
      </c>
      <c r="J355" s="275" t="s">
        <v>199</v>
      </c>
    </row>
    <row r="356" spans="2:10">
      <c r="B356" s="232" t="str">
        <f t="shared" si="5"/>
        <v>MA610255B</v>
      </c>
      <c r="C356" s="232"/>
      <c r="D356" s="275" t="s">
        <v>586</v>
      </c>
      <c r="E356" s="276" t="s">
        <v>587</v>
      </c>
      <c r="F356" s="275" t="s">
        <v>327</v>
      </c>
      <c r="G356" s="276" t="s">
        <v>328</v>
      </c>
      <c r="H356" s="275" t="s">
        <v>326</v>
      </c>
      <c r="I356" s="275">
        <v>80</v>
      </c>
      <c r="J356" s="275" t="s">
        <v>199</v>
      </c>
    </row>
    <row r="357" spans="2:10">
      <c r="B357" s="232" t="str">
        <f t="shared" si="5"/>
        <v>MA610255C</v>
      </c>
      <c r="C357" s="232"/>
      <c r="D357" s="275" t="s">
        <v>586</v>
      </c>
      <c r="E357" s="276" t="s">
        <v>587</v>
      </c>
      <c r="F357" s="275" t="s">
        <v>329</v>
      </c>
      <c r="G357" s="276" t="s">
        <v>330</v>
      </c>
      <c r="H357" s="275" t="s">
        <v>326</v>
      </c>
      <c r="I357" s="275">
        <v>80</v>
      </c>
      <c r="J357" s="275" t="s">
        <v>199</v>
      </c>
    </row>
    <row r="358" spans="2:10">
      <c r="B358" s="232" t="str">
        <f t="shared" si="5"/>
        <v>MA610255D</v>
      </c>
      <c r="C358" s="232"/>
      <c r="D358" s="275" t="s">
        <v>586</v>
      </c>
      <c r="E358" s="276" t="s">
        <v>587</v>
      </c>
      <c r="F358" s="275" t="s">
        <v>468</v>
      </c>
      <c r="G358" s="276" t="s">
        <v>469</v>
      </c>
      <c r="H358" s="275" t="s">
        <v>326</v>
      </c>
      <c r="I358" s="275">
        <v>80</v>
      </c>
      <c r="J358" s="275" t="s">
        <v>199</v>
      </c>
    </row>
    <row r="359" spans="2:10">
      <c r="B359" s="232" t="str">
        <f t="shared" si="5"/>
        <v>MA61051A</v>
      </c>
      <c r="C359" s="232"/>
      <c r="D359" s="275" t="s">
        <v>586</v>
      </c>
      <c r="E359" s="276" t="s">
        <v>587</v>
      </c>
      <c r="F359" s="275" t="s">
        <v>340</v>
      </c>
      <c r="G359" s="276" t="s">
        <v>341</v>
      </c>
      <c r="H359" s="275" t="s">
        <v>342</v>
      </c>
      <c r="I359" s="275">
        <v>80</v>
      </c>
      <c r="J359" s="275" t="s">
        <v>256</v>
      </c>
    </row>
    <row r="360" spans="2:10">
      <c r="B360" s="232" t="str">
        <f t="shared" si="5"/>
        <v>MA61052A</v>
      </c>
      <c r="C360" s="232"/>
      <c r="D360" s="275" t="s">
        <v>586</v>
      </c>
      <c r="E360" s="276" t="s">
        <v>587</v>
      </c>
      <c r="F360" s="275" t="s">
        <v>343</v>
      </c>
      <c r="G360" s="276" t="s">
        <v>344</v>
      </c>
      <c r="H360" s="275" t="s">
        <v>255</v>
      </c>
      <c r="I360" s="275">
        <v>80</v>
      </c>
      <c r="J360" s="275" t="s">
        <v>256</v>
      </c>
    </row>
    <row r="361" spans="2:10">
      <c r="B361" s="232" t="str">
        <f t="shared" si="5"/>
        <v>MA613600</v>
      </c>
      <c r="C361" s="232"/>
      <c r="D361" s="275" t="s">
        <v>592</v>
      </c>
      <c r="E361" s="276" t="s">
        <v>593</v>
      </c>
      <c r="F361" s="275">
        <v>600</v>
      </c>
      <c r="G361" s="276" t="s">
        <v>272</v>
      </c>
      <c r="H361" s="275" t="s">
        <v>198</v>
      </c>
      <c r="I361" s="275">
        <v>100</v>
      </c>
      <c r="J361" s="275" t="s">
        <v>199</v>
      </c>
    </row>
    <row r="362" spans="2:10">
      <c r="B362" s="232" t="str">
        <f t="shared" si="5"/>
        <v>MA613601</v>
      </c>
      <c r="C362" s="232"/>
      <c r="D362" s="275" t="s">
        <v>592</v>
      </c>
      <c r="E362" s="276" t="s">
        <v>593</v>
      </c>
      <c r="F362" s="275">
        <v>601</v>
      </c>
      <c r="G362" s="276" t="s">
        <v>273</v>
      </c>
      <c r="H362" s="275" t="s">
        <v>198</v>
      </c>
      <c r="I362" s="275">
        <v>100</v>
      </c>
      <c r="J362" s="275" t="s">
        <v>277</v>
      </c>
    </row>
    <row r="363" spans="2:10">
      <c r="B363" s="232" t="str">
        <f t="shared" si="5"/>
        <v>MA613245A</v>
      </c>
      <c r="C363" s="232"/>
      <c r="D363" s="275" t="s">
        <v>592</v>
      </c>
      <c r="E363" s="276" t="s">
        <v>593</v>
      </c>
      <c r="F363" s="275" t="s">
        <v>209</v>
      </c>
      <c r="G363" s="276" t="s">
        <v>210</v>
      </c>
      <c r="H363" s="275" t="s">
        <v>206</v>
      </c>
      <c r="I363" s="275">
        <v>80</v>
      </c>
      <c r="J363" s="275" t="s">
        <v>199</v>
      </c>
    </row>
    <row r="364" spans="2:10">
      <c r="B364" s="232" t="str">
        <f t="shared" si="5"/>
        <v>MA613245B</v>
      </c>
      <c r="C364" s="232"/>
      <c r="D364" s="275" t="s">
        <v>592</v>
      </c>
      <c r="E364" s="276" t="s">
        <v>593</v>
      </c>
      <c r="F364" s="275" t="s">
        <v>211</v>
      </c>
      <c r="G364" s="276" t="s">
        <v>212</v>
      </c>
      <c r="H364" s="275" t="s">
        <v>206</v>
      </c>
      <c r="I364" s="275">
        <v>80</v>
      </c>
      <c r="J364" s="275" t="s">
        <v>199</v>
      </c>
    </row>
    <row r="365" spans="2:10">
      <c r="B365" s="232" t="str">
        <f t="shared" si="5"/>
        <v>MA613245C</v>
      </c>
      <c r="C365" s="232"/>
      <c r="D365" s="275" t="s">
        <v>592</v>
      </c>
      <c r="E365" s="276" t="s">
        <v>593</v>
      </c>
      <c r="F365" s="275" t="s">
        <v>462</v>
      </c>
      <c r="G365" s="276" t="s">
        <v>463</v>
      </c>
      <c r="H365" s="275" t="s">
        <v>206</v>
      </c>
      <c r="I365" s="275">
        <v>80</v>
      </c>
      <c r="J365" s="275" t="s">
        <v>199</v>
      </c>
    </row>
    <row r="366" spans="2:10">
      <c r="B366" s="232" t="str">
        <f t="shared" si="5"/>
        <v>MA613245D</v>
      </c>
      <c r="C366" s="232"/>
      <c r="D366" s="275" t="s">
        <v>592</v>
      </c>
      <c r="E366" s="276" t="s">
        <v>593</v>
      </c>
      <c r="F366" s="275" t="s">
        <v>464</v>
      </c>
      <c r="G366" s="276" t="s">
        <v>465</v>
      </c>
      <c r="H366" s="275" t="s">
        <v>206</v>
      </c>
      <c r="I366" s="275">
        <v>80</v>
      </c>
      <c r="J366" s="275" t="s">
        <v>199</v>
      </c>
    </row>
    <row r="367" spans="2:10">
      <c r="B367" s="232" t="str">
        <f t="shared" si="5"/>
        <v>MA613245E</v>
      </c>
      <c r="C367" s="232"/>
      <c r="D367" s="275" t="s">
        <v>592</v>
      </c>
      <c r="E367" s="276" t="s">
        <v>593</v>
      </c>
      <c r="F367" s="275" t="s">
        <v>466</v>
      </c>
      <c r="G367" s="276" t="s">
        <v>467</v>
      </c>
      <c r="H367" s="275" t="s">
        <v>206</v>
      </c>
      <c r="I367" s="275">
        <v>85</v>
      </c>
      <c r="J367" s="275" t="s">
        <v>199</v>
      </c>
    </row>
    <row r="368" spans="2:10">
      <c r="B368" s="232" t="str">
        <f t="shared" si="5"/>
        <v>MA613254A</v>
      </c>
      <c r="C368" s="232"/>
      <c r="D368" s="275" t="s">
        <v>592</v>
      </c>
      <c r="E368" s="276" t="s">
        <v>593</v>
      </c>
      <c r="F368" s="275" t="s">
        <v>667</v>
      </c>
      <c r="G368" s="276" t="s">
        <v>679</v>
      </c>
      <c r="H368" s="275" t="s">
        <v>669</v>
      </c>
      <c r="I368" s="275">
        <v>85</v>
      </c>
      <c r="J368" s="275" t="s">
        <v>199</v>
      </c>
    </row>
    <row r="369" spans="2:10">
      <c r="B369" s="232" t="str">
        <f t="shared" si="5"/>
        <v>MA613254B</v>
      </c>
      <c r="C369" s="232"/>
      <c r="D369" s="275" t="s">
        <v>592</v>
      </c>
      <c r="E369" s="276" t="s">
        <v>593</v>
      </c>
      <c r="F369" s="275" t="s">
        <v>670</v>
      </c>
      <c r="G369" s="276" t="s">
        <v>680</v>
      </c>
      <c r="H369" s="275" t="s">
        <v>669</v>
      </c>
      <c r="I369" s="275">
        <v>85</v>
      </c>
      <c r="J369" s="275" t="s">
        <v>199</v>
      </c>
    </row>
    <row r="370" spans="2:10">
      <c r="B370" s="232" t="str">
        <f t="shared" si="5"/>
        <v>MA613254C</v>
      </c>
      <c r="C370" s="232"/>
      <c r="D370" s="275" t="s">
        <v>592</v>
      </c>
      <c r="E370" s="276" t="s">
        <v>593</v>
      </c>
      <c r="F370" s="275" t="s">
        <v>672</v>
      </c>
      <c r="G370" s="276" t="s">
        <v>681</v>
      </c>
      <c r="H370" s="275" t="s">
        <v>669</v>
      </c>
      <c r="I370" s="275">
        <v>85</v>
      </c>
      <c r="J370" s="275" t="s">
        <v>199</v>
      </c>
    </row>
    <row r="371" spans="2:10">
      <c r="B371" s="232" t="str">
        <f t="shared" si="5"/>
        <v>MA613254D</v>
      </c>
      <c r="C371" s="232"/>
      <c r="D371" s="275" t="s">
        <v>592</v>
      </c>
      <c r="E371" s="276" t="s">
        <v>593</v>
      </c>
      <c r="F371" s="275" t="s">
        <v>674</v>
      </c>
      <c r="G371" s="276" t="s">
        <v>682</v>
      </c>
      <c r="H371" s="275" t="s">
        <v>669</v>
      </c>
      <c r="I371" s="275">
        <v>85</v>
      </c>
      <c r="J371" s="275" t="s">
        <v>199</v>
      </c>
    </row>
    <row r="372" spans="2:10">
      <c r="B372" s="232" t="str">
        <f t="shared" si="5"/>
        <v>MA613255A</v>
      </c>
      <c r="C372" s="232"/>
      <c r="D372" s="275" t="s">
        <v>592</v>
      </c>
      <c r="E372" s="276" t="s">
        <v>593</v>
      </c>
      <c r="F372" s="275" t="s">
        <v>324</v>
      </c>
      <c r="G372" s="276" t="s">
        <v>594</v>
      </c>
      <c r="H372" s="275" t="s">
        <v>326</v>
      </c>
      <c r="I372" s="275">
        <v>80</v>
      </c>
      <c r="J372" s="275" t="s">
        <v>199</v>
      </c>
    </row>
    <row r="373" spans="2:10">
      <c r="B373" s="232" t="str">
        <f t="shared" si="5"/>
        <v>MA613255B</v>
      </c>
      <c r="C373" s="232"/>
      <c r="D373" s="275" t="s">
        <v>592</v>
      </c>
      <c r="E373" s="276" t="s">
        <v>593</v>
      </c>
      <c r="F373" s="275" t="s">
        <v>327</v>
      </c>
      <c r="G373" s="276" t="s">
        <v>595</v>
      </c>
      <c r="H373" s="275" t="s">
        <v>326</v>
      </c>
      <c r="I373" s="275">
        <v>80</v>
      </c>
      <c r="J373" s="275" t="s">
        <v>199</v>
      </c>
    </row>
    <row r="374" spans="2:10">
      <c r="B374" s="232" t="str">
        <f t="shared" si="5"/>
        <v>MA613255C</v>
      </c>
      <c r="C374" s="232"/>
      <c r="D374" s="275" t="s">
        <v>592</v>
      </c>
      <c r="E374" s="276" t="s">
        <v>593</v>
      </c>
      <c r="F374" s="275" t="s">
        <v>329</v>
      </c>
      <c r="G374" s="276" t="s">
        <v>596</v>
      </c>
      <c r="H374" s="275" t="s">
        <v>326</v>
      </c>
      <c r="I374" s="275">
        <v>80</v>
      </c>
      <c r="J374" s="275" t="s">
        <v>199</v>
      </c>
    </row>
    <row r="375" spans="2:10">
      <c r="B375" s="232" t="str">
        <f t="shared" si="5"/>
        <v>MA613255D</v>
      </c>
      <c r="C375" s="232"/>
      <c r="D375" s="275" t="s">
        <v>592</v>
      </c>
      <c r="E375" s="276" t="s">
        <v>593</v>
      </c>
      <c r="F375" s="275" t="s">
        <v>468</v>
      </c>
      <c r="G375" s="276" t="s">
        <v>597</v>
      </c>
      <c r="H375" s="275" t="s">
        <v>326</v>
      </c>
      <c r="I375" s="275">
        <v>85</v>
      </c>
      <c r="J375" s="275" t="s">
        <v>199</v>
      </c>
    </row>
    <row r="376" spans="2:10">
      <c r="B376" s="232" t="str">
        <f t="shared" si="5"/>
        <v>MA613262A</v>
      </c>
      <c r="C376" s="232"/>
      <c r="D376" s="275" t="s">
        <v>592</v>
      </c>
      <c r="E376" s="276" t="s">
        <v>593</v>
      </c>
      <c r="F376" s="275" t="s">
        <v>374</v>
      </c>
      <c r="G376" s="276" t="s">
        <v>598</v>
      </c>
      <c r="H376" s="275" t="s">
        <v>333</v>
      </c>
      <c r="I376" s="275">
        <v>80</v>
      </c>
      <c r="J376" s="275" t="s">
        <v>199</v>
      </c>
    </row>
    <row r="377" spans="2:10">
      <c r="B377" s="232" t="str">
        <f t="shared" si="5"/>
        <v>MA613262B</v>
      </c>
      <c r="C377" s="232"/>
      <c r="D377" s="275" t="s">
        <v>592</v>
      </c>
      <c r="E377" s="276" t="s">
        <v>593</v>
      </c>
      <c r="F377" s="275" t="s">
        <v>331</v>
      </c>
      <c r="G377" s="276" t="s">
        <v>599</v>
      </c>
      <c r="H377" s="275" t="s">
        <v>333</v>
      </c>
      <c r="I377" s="275">
        <v>80</v>
      </c>
      <c r="J377" s="275" t="s">
        <v>199</v>
      </c>
    </row>
    <row r="378" spans="2:10">
      <c r="B378" s="232" t="str">
        <f t="shared" si="5"/>
        <v>MA613262C</v>
      </c>
      <c r="C378" s="232"/>
      <c r="D378" s="275" t="s">
        <v>592</v>
      </c>
      <c r="E378" s="276" t="s">
        <v>593</v>
      </c>
      <c r="F378" s="275" t="s">
        <v>334</v>
      </c>
      <c r="G378" s="276" t="s">
        <v>600</v>
      </c>
      <c r="H378" s="275" t="s">
        <v>333</v>
      </c>
      <c r="I378" s="275">
        <v>80</v>
      </c>
      <c r="J378" s="275" t="s">
        <v>199</v>
      </c>
    </row>
    <row r="379" spans="2:10">
      <c r="B379" s="232" t="str">
        <f t="shared" si="5"/>
        <v>MA613262D</v>
      </c>
      <c r="C379" s="232"/>
      <c r="D379" s="275" t="s">
        <v>592</v>
      </c>
      <c r="E379" s="276" t="s">
        <v>593</v>
      </c>
      <c r="F379" s="275" t="s">
        <v>336</v>
      </c>
      <c r="G379" s="276" t="s">
        <v>601</v>
      </c>
      <c r="H379" s="275" t="s">
        <v>333</v>
      </c>
      <c r="I379" s="275">
        <v>85</v>
      </c>
      <c r="J379" s="275" t="s">
        <v>199</v>
      </c>
    </row>
    <row r="380" spans="2:10">
      <c r="B380" s="232" t="str">
        <f t="shared" si="5"/>
        <v>MA613290B</v>
      </c>
      <c r="C380" s="232"/>
      <c r="D380" s="275" t="s">
        <v>592</v>
      </c>
      <c r="E380" s="276" t="s">
        <v>593</v>
      </c>
      <c r="F380" s="275" t="s">
        <v>470</v>
      </c>
      <c r="G380" s="276" t="s">
        <v>471</v>
      </c>
      <c r="H380" s="275" t="s">
        <v>206</v>
      </c>
      <c r="I380" s="275">
        <v>85</v>
      </c>
      <c r="J380" s="275" t="s">
        <v>199</v>
      </c>
    </row>
    <row r="381" spans="2:10">
      <c r="B381" s="232" t="str">
        <f t="shared" si="5"/>
        <v>MA613290C</v>
      </c>
      <c r="C381" s="232"/>
      <c r="D381" s="275" t="s">
        <v>592</v>
      </c>
      <c r="E381" s="276" t="s">
        <v>593</v>
      </c>
      <c r="F381" s="275" t="s">
        <v>472</v>
      </c>
      <c r="G381" s="276" t="s">
        <v>473</v>
      </c>
      <c r="H381" s="275" t="s">
        <v>206</v>
      </c>
      <c r="I381" s="275">
        <v>80</v>
      </c>
      <c r="J381" s="275" t="s">
        <v>199</v>
      </c>
    </row>
    <row r="382" spans="2:10">
      <c r="B382" s="232" t="str">
        <f t="shared" si="5"/>
        <v>MA61351A</v>
      </c>
      <c r="C382" s="232"/>
      <c r="D382" s="275" t="s">
        <v>592</v>
      </c>
      <c r="E382" s="276" t="s">
        <v>593</v>
      </c>
      <c r="F382" s="275" t="s">
        <v>340</v>
      </c>
      <c r="G382" s="276" t="s">
        <v>341</v>
      </c>
      <c r="H382" s="275" t="s">
        <v>342</v>
      </c>
      <c r="I382" s="275">
        <v>80</v>
      </c>
      <c r="J382" s="275" t="s">
        <v>256</v>
      </c>
    </row>
    <row r="383" spans="2:10">
      <c r="B383" s="232" t="str">
        <f t="shared" si="5"/>
        <v>MA61352A</v>
      </c>
      <c r="C383" s="232"/>
      <c r="D383" s="275" t="s">
        <v>592</v>
      </c>
      <c r="E383" s="276" t="s">
        <v>593</v>
      </c>
      <c r="F383" s="275" t="s">
        <v>343</v>
      </c>
      <c r="G383" s="276" t="s">
        <v>344</v>
      </c>
      <c r="H383" s="275" t="s">
        <v>255</v>
      </c>
      <c r="I383" s="275">
        <v>75</v>
      </c>
      <c r="J383" s="275" t="s">
        <v>256</v>
      </c>
    </row>
    <row r="384" spans="2:10">
      <c r="B384" s="232" t="str">
        <f t="shared" si="5"/>
        <v>MA61353A</v>
      </c>
      <c r="C384" s="232"/>
      <c r="D384" s="275" t="s">
        <v>592</v>
      </c>
      <c r="E384" s="276" t="s">
        <v>593</v>
      </c>
      <c r="F384" s="275" t="s">
        <v>253</v>
      </c>
      <c r="G384" s="276" t="s">
        <v>345</v>
      </c>
      <c r="H384" s="275" t="s">
        <v>255</v>
      </c>
      <c r="I384" s="275">
        <v>80</v>
      </c>
      <c r="J384" s="275" t="s">
        <v>256</v>
      </c>
    </row>
    <row r="385" spans="2:10">
      <c r="B385" s="232" t="str">
        <f t="shared" si="5"/>
        <v>MA613625C</v>
      </c>
      <c r="C385" s="232"/>
      <c r="D385" s="275" t="s">
        <v>592</v>
      </c>
      <c r="E385" s="276" t="s">
        <v>593</v>
      </c>
      <c r="F385" s="275" t="s">
        <v>602</v>
      </c>
      <c r="G385" s="276" t="s">
        <v>603</v>
      </c>
      <c r="H385" s="275" t="s">
        <v>576</v>
      </c>
      <c r="I385" s="275">
        <v>80</v>
      </c>
      <c r="J385" s="275" t="s">
        <v>199</v>
      </c>
    </row>
    <row r="386" spans="2:10">
      <c r="B386" s="232" t="str">
        <f t="shared" si="5"/>
        <v>MA61397A</v>
      </c>
      <c r="C386" s="232"/>
      <c r="D386" s="275" t="s">
        <v>592</v>
      </c>
      <c r="E386" s="276" t="s">
        <v>593</v>
      </c>
      <c r="F386" s="275" t="s">
        <v>347</v>
      </c>
      <c r="G386" s="276" t="s">
        <v>585</v>
      </c>
      <c r="H386" s="275" t="s">
        <v>349</v>
      </c>
      <c r="I386" s="275">
        <v>85</v>
      </c>
      <c r="J386" s="275" t="s">
        <v>199</v>
      </c>
    </row>
    <row r="387" spans="2:10">
      <c r="B387" s="232" t="str">
        <f t="shared" si="5"/>
        <v>MA614600</v>
      </c>
      <c r="C387" s="232"/>
      <c r="D387" s="275" t="s">
        <v>604</v>
      </c>
      <c r="E387" s="276" t="s">
        <v>605</v>
      </c>
      <c r="F387" s="275">
        <v>600</v>
      </c>
      <c r="G387" s="276" t="s">
        <v>272</v>
      </c>
      <c r="H387" s="275" t="s">
        <v>272</v>
      </c>
      <c r="I387" s="275">
        <v>95</v>
      </c>
      <c r="J387" s="275" t="s">
        <v>199</v>
      </c>
    </row>
    <row r="388" spans="2:10">
      <c r="B388" s="232" t="str">
        <f t="shared" si="5"/>
        <v>MA614253A</v>
      </c>
      <c r="C388" s="232"/>
      <c r="D388" s="275" t="s">
        <v>604</v>
      </c>
      <c r="E388" s="276" t="s">
        <v>605</v>
      </c>
      <c r="F388" s="275" t="s">
        <v>314</v>
      </c>
      <c r="G388" s="276" t="s">
        <v>315</v>
      </c>
      <c r="H388" s="275" t="s">
        <v>206</v>
      </c>
      <c r="I388" s="275">
        <v>85</v>
      </c>
      <c r="J388" s="275" t="s">
        <v>199</v>
      </c>
    </row>
    <row r="389" spans="2:10">
      <c r="B389" s="232" t="str">
        <f t="shared" si="5"/>
        <v>MA614253B</v>
      </c>
      <c r="C389" s="232"/>
      <c r="D389" s="275" t="s">
        <v>604</v>
      </c>
      <c r="E389" s="276" t="s">
        <v>605</v>
      </c>
      <c r="F389" s="275" t="s">
        <v>316</v>
      </c>
      <c r="G389" s="276" t="s">
        <v>317</v>
      </c>
      <c r="H389" s="275" t="s">
        <v>206</v>
      </c>
      <c r="I389" s="275">
        <v>85</v>
      </c>
      <c r="J389" s="275" t="s">
        <v>199</v>
      </c>
    </row>
    <row r="390" spans="2:10">
      <c r="B390" s="232" t="str">
        <f t="shared" si="5"/>
        <v>MA614253C</v>
      </c>
      <c r="C390" s="232"/>
      <c r="D390" s="275" t="s">
        <v>604</v>
      </c>
      <c r="E390" s="276" t="s">
        <v>605</v>
      </c>
      <c r="F390" s="275" t="s">
        <v>318</v>
      </c>
      <c r="G390" s="276" t="s">
        <v>319</v>
      </c>
      <c r="H390" s="275" t="s">
        <v>206</v>
      </c>
      <c r="I390" s="275">
        <v>80</v>
      </c>
      <c r="J390" s="275" t="s">
        <v>199</v>
      </c>
    </row>
    <row r="391" spans="2:10">
      <c r="B391" s="232" t="str">
        <f t="shared" si="5"/>
        <v>MA614253D</v>
      </c>
      <c r="C391" s="232"/>
      <c r="D391" s="275" t="s">
        <v>604</v>
      </c>
      <c r="E391" s="276" t="s">
        <v>605</v>
      </c>
      <c r="F391" s="275" t="s">
        <v>320</v>
      </c>
      <c r="G391" s="276" t="s">
        <v>321</v>
      </c>
      <c r="H391" s="275" t="s">
        <v>206</v>
      </c>
      <c r="I391" s="275">
        <v>80</v>
      </c>
      <c r="J391" s="275" t="s">
        <v>199</v>
      </c>
    </row>
    <row r="392" spans="2:10">
      <c r="B392" s="232" t="str">
        <f t="shared" si="5"/>
        <v>MA614253E</v>
      </c>
      <c r="C392" s="232"/>
      <c r="D392" s="275" t="s">
        <v>604</v>
      </c>
      <c r="E392" s="276" t="s">
        <v>605</v>
      </c>
      <c r="F392" s="275" t="s">
        <v>322</v>
      </c>
      <c r="G392" s="276" t="s">
        <v>323</v>
      </c>
      <c r="H392" s="275" t="s">
        <v>206</v>
      </c>
      <c r="I392" s="275">
        <v>75</v>
      </c>
      <c r="J392" s="275" t="s">
        <v>199</v>
      </c>
    </row>
    <row r="393" spans="2:10">
      <c r="B393" s="232" t="str">
        <f t="shared" si="5"/>
        <v>MA614255B</v>
      </c>
      <c r="C393" s="232"/>
      <c r="D393" s="275" t="s">
        <v>604</v>
      </c>
      <c r="E393" s="276" t="s">
        <v>605</v>
      </c>
      <c r="F393" s="275" t="s">
        <v>327</v>
      </c>
      <c r="G393" s="276" t="s">
        <v>595</v>
      </c>
      <c r="H393" s="275" t="s">
        <v>326</v>
      </c>
      <c r="I393" s="275">
        <v>85</v>
      </c>
      <c r="J393" s="275" t="s">
        <v>199</v>
      </c>
    </row>
    <row r="394" spans="2:10">
      <c r="B394" s="232" t="str">
        <f t="shared" si="5"/>
        <v>MA614255D</v>
      </c>
      <c r="C394" s="232"/>
      <c r="D394" s="275" t="s">
        <v>604</v>
      </c>
      <c r="E394" s="276" t="s">
        <v>605</v>
      </c>
      <c r="F394" s="275" t="s">
        <v>468</v>
      </c>
      <c r="G394" s="276" t="s">
        <v>597</v>
      </c>
      <c r="H394" s="275" t="s">
        <v>326</v>
      </c>
      <c r="I394" s="275">
        <v>85</v>
      </c>
      <c r="J394" s="275" t="s">
        <v>199</v>
      </c>
    </row>
    <row r="395" spans="2:10">
      <c r="B395" s="232" t="str">
        <f t="shared" si="5"/>
        <v>MA614280A</v>
      </c>
      <c r="C395" s="232"/>
      <c r="D395" s="275" t="s">
        <v>604</v>
      </c>
      <c r="E395" s="276" t="s">
        <v>605</v>
      </c>
      <c r="F395" s="275" t="s">
        <v>606</v>
      </c>
      <c r="G395" s="276" t="s">
        <v>607</v>
      </c>
      <c r="H395" s="275" t="s">
        <v>608</v>
      </c>
      <c r="I395" s="275">
        <v>85</v>
      </c>
      <c r="J395" s="275" t="s">
        <v>199</v>
      </c>
    </row>
    <row r="396" spans="2:10">
      <c r="B396" s="232" t="str">
        <f t="shared" si="5"/>
        <v>MA614280B</v>
      </c>
      <c r="C396" s="232"/>
      <c r="D396" s="275" t="s">
        <v>604</v>
      </c>
      <c r="E396" s="276" t="s">
        <v>605</v>
      </c>
      <c r="F396" s="275" t="s">
        <v>609</v>
      </c>
      <c r="G396" s="276" t="s">
        <v>610</v>
      </c>
      <c r="H396" s="275" t="s">
        <v>608</v>
      </c>
      <c r="I396" s="275">
        <v>85</v>
      </c>
      <c r="J396" s="275" t="s">
        <v>199</v>
      </c>
    </row>
    <row r="397" spans="2:10">
      <c r="B397" s="232" t="str">
        <f t="shared" si="5"/>
        <v>MA614280C</v>
      </c>
      <c r="C397" s="232"/>
      <c r="D397" s="275" t="s">
        <v>604</v>
      </c>
      <c r="E397" s="276" t="s">
        <v>605</v>
      </c>
      <c r="F397" s="275" t="s">
        <v>611</v>
      </c>
      <c r="G397" s="276" t="s">
        <v>612</v>
      </c>
      <c r="H397" s="275" t="s">
        <v>608</v>
      </c>
      <c r="I397" s="275">
        <v>80</v>
      </c>
      <c r="J397" s="275" t="s">
        <v>199</v>
      </c>
    </row>
    <row r="398" spans="2:10">
      <c r="B398" s="232" t="str">
        <f t="shared" si="5"/>
        <v>MA614282A</v>
      </c>
      <c r="C398" s="232"/>
      <c r="D398" s="275" t="s">
        <v>604</v>
      </c>
      <c r="E398" s="276" t="s">
        <v>605</v>
      </c>
      <c r="F398" s="275" t="s">
        <v>613</v>
      </c>
      <c r="G398" s="276" t="s">
        <v>614</v>
      </c>
      <c r="H398" s="275" t="s">
        <v>615</v>
      </c>
      <c r="I398" s="275">
        <v>80</v>
      </c>
      <c r="J398" s="275" t="s">
        <v>199</v>
      </c>
    </row>
    <row r="399" spans="2:10">
      <c r="B399" s="232" t="str">
        <f t="shared" si="5"/>
        <v>MA614282B</v>
      </c>
      <c r="C399" s="232"/>
      <c r="D399" s="275" t="s">
        <v>604</v>
      </c>
      <c r="E399" s="276" t="s">
        <v>605</v>
      </c>
      <c r="F399" s="275" t="s">
        <v>616</v>
      </c>
      <c r="G399" s="276" t="s">
        <v>617</v>
      </c>
      <c r="H399" s="275" t="s">
        <v>615</v>
      </c>
      <c r="I399" s="275">
        <v>85</v>
      </c>
      <c r="J399" s="275" t="s">
        <v>199</v>
      </c>
    </row>
    <row r="400" spans="2:10">
      <c r="B400" s="232" t="str">
        <f t="shared" si="5"/>
        <v>MA614282C</v>
      </c>
      <c r="C400" s="232"/>
      <c r="D400" s="275" t="s">
        <v>604</v>
      </c>
      <c r="E400" s="276" t="s">
        <v>605</v>
      </c>
      <c r="F400" s="275" t="s">
        <v>618</v>
      </c>
      <c r="G400" s="276" t="s">
        <v>619</v>
      </c>
      <c r="H400" s="275" t="s">
        <v>615</v>
      </c>
      <c r="I400" s="275">
        <v>80</v>
      </c>
      <c r="J400" s="275" t="s">
        <v>199</v>
      </c>
    </row>
    <row r="401" spans="2:10">
      <c r="B401" s="232" t="str">
        <f t="shared" si="5"/>
        <v>MA614282D</v>
      </c>
      <c r="C401" s="232"/>
      <c r="D401" s="275" t="s">
        <v>604</v>
      </c>
      <c r="E401" s="276" t="s">
        <v>605</v>
      </c>
      <c r="F401" s="275" t="s">
        <v>620</v>
      </c>
      <c r="G401" s="276" t="s">
        <v>621</v>
      </c>
      <c r="H401" s="275" t="s">
        <v>615</v>
      </c>
      <c r="I401" s="275">
        <v>80</v>
      </c>
      <c r="J401" s="275" t="s">
        <v>199</v>
      </c>
    </row>
    <row r="402" spans="2:10">
      <c r="B402" s="232" t="str">
        <f t="shared" si="5"/>
        <v>MA614282E</v>
      </c>
      <c r="C402" s="232"/>
      <c r="D402" s="275" t="s">
        <v>604</v>
      </c>
      <c r="E402" s="276" t="s">
        <v>605</v>
      </c>
      <c r="F402" s="275" t="s">
        <v>622</v>
      </c>
      <c r="G402" s="276" t="s">
        <v>623</v>
      </c>
      <c r="H402" s="275" t="s">
        <v>615</v>
      </c>
      <c r="I402" s="275">
        <v>75</v>
      </c>
      <c r="J402" s="275" t="s">
        <v>199</v>
      </c>
    </row>
    <row r="403" spans="2:10">
      <c r="B403" s="232" t="str">
        <f t="shared" si="5"/>
        <v>MA61456A</v>
      </c>
      <c r="C403" s="232"/>
      <c r="D403" s="275" t="s">
        <v>604</v>
      </c>
      <c r="E403" s="276" t="s">
        <v>605</v>
      </c>
      <c r="F403" s="275" t="s">
        <v>624</v>
      </c>
      <c r="G403" s="276" t="s">
        <v>625</v>
      </c>
      <c r="H403" s="275" t="s">
        <v>626</v>
      </c>
      <c r="I403" s="275">
        <v>80</v>
      </c>
      <c r="J403" s="275" t="s">
        <v>256</v>
      </c>
    </row>
    <row r="404" spans="2:10">
      <c r="B404" s="232" t="str">
        <f t="shared" ref="B404:B467" si="6">CONCATENATE(D404,F404)</f>
        <v>MA615600</v>
      </c>
      <c r="C404" s="232"/>
      <c r="D404" s="275" t="s">
        <v>627</v>
      </c>
      <c r="E404" s="276" t="s">
        <v>628</v>
      </c>
      <c r="F404" s="275">
        <v>600</v>
      </c>
      <c r="G404" s="276" t="s">
        <v>272</v>
      </c>
      <c r="H404" s="275" t="s">
        <v>272</v>
      </c>
      <c r="I404" s="275">
        <v>100</v>
      </c>
      <c r="J404" s="275" t="s">
        <v>199</v>
      </c>
    </row>
    <row r="405" spans="2:10">
      <c r="B405" s="232" t="str">
        <f t="shared" si="6"/>
        <v>MA615101E</v>
      </c>
      <c r="C405" s="232"/>
      <c r="D405" s="275" t="s">
        <v>627</v>
      </c>
      <c r="E405" s="276" t="s">
        <v>628</v>
      </c>
      <c r="F405" s="275" t="s">
        <v>629</v>
      </c>
      <c r="G405" s="276" t="s">
        <v>630</v>
      </c>
      <c r="H405" s="275" t="s">
        <v>588</v>
      </c>
      <c r="I405" s="275">
        <v>55</v>
      </c>
      <c r="J405" s="275" t="s">
        <v>277</v>
      </c>
    </row>
    <row r="406" spans="2:10">
      <c r="B406" s="232" t="str">
        <f t="shared" si="6"/>
        <v>MA615245A</v>
      </c>
      <c r="C406" s="232"/>
      <c r="D406" s="275" t="s">
        <v>627</v>
      </c>
      <c r="E406" s="276" t="s">
        <v>628</v>
      </c>
      <c r="F406" s="275" t="s">
        <v>209</v>
      </c>
      <c r="G406" s="276" t="s">
        <v>210</v>
      </c>
      <c r="H406" s="275" t="s">
        <v>206</v>
      </c>
      <c r="I406" s="275">
        <v>85</v>
      </c>
      <c r="J406" s="275" t="s">
        <v>199</v>
      </c>
    </row>
    <row r="407" spans="2:10">
      <c r="B407" s="232" t="str">
        <f t="shared" si="6"/>
        <v>MA615245B</v>
      </c>
      <c r="C407" s="232"/>
      <c r="D407" s="275" t="s">
        <v>627</v>
      </c>
      <c r="E407" s="276" t="s">
        <v>628</v>
      </c>
      <c r="F407" s="275" t="s">
        <v>211</v>
      </c>
      <c r="G407" s="276" t="s">
        <v>212</v>
      </c>
      <c r="H407" s="275" t="s">
        <v>206</v>
      </c>
      <c r="I407" s="275">
        <v>85</v>
      </c>
      <c r="J407" s="275" t="s">
        <v>199</v>
      </c>
    </row>
    <row r="408" spans="2:10">
      <c r="B408" s="232" t="str">
        <f t="shared" si="6"/>
        <v>MA615245C</v>
      </c>
      <c r="C408" s="232"/>
      <c r="D408" s="275" t="s">
        <v>627</v>
      </c>
      <c r="E408" s="276" t="s">
        <v>628</v>
      </c>
      <c r="F408" s="275" t="s">
        <v>462</v>
      </c>
      <c r="G408" s="276" t="s">
        <v>463</v>
      </c>
      <c r="H408" s="275" t="s">
        <v>206</v>
      </c>
      <c r="I408" s="275">
        <v>80</v>
      </c>
      <c r="J408" s="275" t="s">
        <v>199</v>
      </c>
    </row>
    <row r="409" spans="2:10">
      <c r="B409" s="232" t="str">
        <f t="shared" si="6"/>
        <v>MA615245E</v>
      </c>
      <c r="C409" s="232"/>
      <c r="D409" s="275" t="s">
        <v>627</v>
      </c>
      <c r="E409" s="276" t="s">
        <v>628</v>
      </c>
      <c r="F409" s="275" t="s">
        <v>466</v>
      </c>
      <c r="G409" s="276" t="s">
        <v>631</v>
      </c>
      <c r="H409" s="275" t="s">
        <v>206</v>
      </c>
      <c r="I409" s="275">
        <v>80</v>
      </c>
      <c r="J409" s="275" t="s">
        <v>199</v>
      </c>
    </row>
    <row r="410" spans="2:10">
      <c r="B410" s="232" t="str">
        <f t="shared" si="6"/>
        <v>MA615254A</v>
      </c>
      <c r="C410" s="232"/>
      <c r="D410" s="275" t="s">
        <v>627</v>
      </c>
      <c r="E410" s="276" t="s">
        <v>628</v>
      </c>
      <c r="F410" s="275" t="s">
        <v>667</v>
      </c>
      <c r="G410" s="276" t="s">
        <v>679</v>
      </c>
      <c r="H410" s="275" t="s">
        <v>669</v>
      </c>
      <c r="I410" s="275">
        <v>85</v>
      </c>
      <c r="J410" s="275" t="s">
        <v>199</v>
      </c>
    </row>
    <row r="411" spans="2:10">
      <c r="B411" s="232" t="str">
        <f t="shared" si="6"/>
        <v>MA615254B</v>
      </c>
      <c r="C411" s="232"/>
      <c r="D411" s="275" t="s">
        <v>627</v>
      </c>
      <c r="E411" s="276" t="s">
        <v>628</v>
      </c>
      <c r="F411" s="275" t="s">
        <v>670</v>
      </c>
      <c r="G411" s="276" t="s">
        <v>680</v>
      </c>
      <c r="H411" s="275" t="s">
        <v>669</v>
      </c>
      <c r="I411" s="275">
        <v>80</v>
      </c>
      <c r="J411" s="275" t="s">
        <v>199</v>
      </c>
    </row>
    <row r="412" spans="2:10">
      <c r="B412" s="232" t="str">
        <f t="shared" si="6"/>
        <v>MA615254C</v>
      </c>
      <c r="C412" s="232"/>
      <c r="D412" s="275" t="s">
        <v>627</v>
      </c>
      <c r="E412" s="276" t="s">
        <v>628</v>
      </c>
      <c r="F412" s="275" t="s">
        <v>672</v>
      </c>
      <c r="G412" s="276" t="s">
        <v>681</v>
      </c>
      <c r="H412" s="275" t="s">
        <v>669</v>
      </c>
      <c r="I412" s="275">
        <v>80</v>
      </c>
      <c r="J412" s="275" t="s">
        <v>199</v>
      </c>
    </row>
    <row r="413" spans="2:10">
      <c r="B413" s="232" t="str">
        <f t="shared" si="6"/>
        <v>MA615254E</v>
      </c>
      <c r="C413" s="232"/>
      <c r="D413" s="275" t="s">
        <v>627</v>
      </c>
      <c r="E413" s="276" t="s">
        <v>628</v>
      </c>
      <c r="F413" s="275" t="s">
        <v>707</v>
      </c>
      <c r="G413" s="276" t="s">
        <v>708</v>
      </c>
      <c r="H413" s="275" t="s">
        <v>669</v>
      </c>
      <c r="I413" s="275">
        <v>85</v>
      </c>
      <c r="J413" s="275" t="s">
        <v>199</v>
      </c>
    </row>
    <row r="414" spans="2:10">
      <c r="B414" s="232" t="str">
        <f t="shared" si="6"/>
        <v>MA615255A</v>
      </c>
      <c r="C414" s="232"/>
      <c r="D414" s="275" t="s">
        <v>627</v>
      </c>
      <c r="E414" s="276" t="s">
        <v>628</v>
      </c>
      <c r="F414" s="275" t="s">
        <v>324</v>
      </c>
      <c r="G414" s="276" t="s">
        <v>594</v>
      </c>
      <c r="H414" s="275" t="s">
        <v>326</v>
      </c>
      <c r="I414" s="275">
        <v>80</v>
      </c>
      <c r="J414" s="275" t="s">
        <v>199</v>
      </c>
    </row>
    <row r="415" spans="2:10">
      <c r="B415" s="232" t="str">
        <f t="shared" si="6"/>
        <v>MA615255B</v>
      </c>
      <c r="C415" s="232"/>
      <c r="D415" s="275" t="s">
        <v>627</v>
      </c>
      <c r="E415" s="276" t="s">
        <v>628</v>
      </c>
      <c r="F415" s="275" t="s">
        <v>327</v>
      </c>
      <c r="G415" s="276" t="s">
        <v>595</v>
      </c>
      <c r="H415" s="275" t="s">
        <v>326</v>
      </c>
      <c r="I415" s="275">
        <v>80</v>
      </c>
      <c r="J415" s="275" t="s">
        <v>199</v>
      </c>
    </row>
    <row r="416" spans="2:10">
      <c r="B416" s="232" t="str">
        <f t="shared" si="6"/>
        <v>MA615255C</v>
      </c>
      <c r="C416" s="232"/>
      <c r="D416" s="275" t="s">
        <v>627</v>
      </c>
      <c r="E416" s="276" t="s">
        <v>628</v>
      </c>
      <c r="F416" s="275" t="s">
        <v>329</v>
      </c>
      <c r="G416" s="276" t="s">
        <v>596</v>
      </c>
      <c r="H416" s="275" t="s">
        <v>326</v>
      </c>
      <c r="I416" s="275">
        <v>85</v>
      </c>
      <c r="J416" s="275" t="s">
        <v>199</v>
      </c>
    </row>
    <row r="417" spans="2:10">
      <c r="B417" s="232" t="str">
        <f t="shared" si="6"/>
        <v>MA615255D</v>
      </c>
      <c r="C417" s="232"/>
      <c r="D417" s="275" t="s">
        <v>627</v>
      </c>
      <c r="E417" s="276" t="s">
        <v>628</v>
      </c>
      <c r="F417" s="275" t="s">
        <v>468</v>
      </c>
      <c r="G417" s="276" t="s">
        <v>597</v>
      </c>
      <c r="H417" s="275" t="s">
        <v>326</v>
      </c>
      <c r="I417" s="275">
        <v>85</v>
      </c>
      <c r="J417" s="275" t="s">
        <v>199</v>
      </c>
    </row>
    <row r="418" spans="2:10">
      <c r="B418" s="232" t="str">
        <f t="shared" si="6"/>
        <v>MA61551A</v>
      </c>
      <c r="C418" s="232"/>
      <c r="D418" s="275" t="s">
        <v>627</v>
      </c>
      <c r="E418" s="276" t="s">
        <v>628</v>
      </c>
      <c r="F418" s="275" t="s">
        <v>340</v>
      </c>
      <c r="G418" s="276" t="s">
        <v>341</v>
      </c>
      <c r="H418" s="275" t="s">
        <v>342</v>
      </c>
      <c r="I418" s="275">
        <v>80</v>
      </c>
      <c r="J418" s="275" t="s">
        <v>256</v>
      </c>
    </row>
    <row r="419" spans="2:10">
      <c r="B419" s="232" t="str">
        <f t="shared" si="6"/>
        <v>MA61552A</v>
      </c>
      <c r="C419" s="232"/>
      <c r="D419" s="275" t="s">
        <v>627</v>
      </c>
      <c r="E419" s="276" t="s">
        <v>628</v>
      </c>
      <c r="F419" s="275" t="s">
        <v>343</v>
      </c>
      <c r="G419" s="276" t="s">
        <v>344</v>
      </c>
      <c r="H419" s="275" t="s">
        <v>255</v>
      </c>
      <c r="I419" s="275">
        <v>80</v>
      </c>
      <c r="J419" s="275" t="s">
        <v>256</v>
      </c>
    </row>
    <row r="420" spans="2:10">
      <c r="B420" s="232" t="str">
        <f t="shared" si="6"/>
        <v>MA61553A</v>
      </c>
      <c r="C420" s="232"/>
      <c r="D420" s="275" t="s">
        <v>627</v>
      </c>
      <c r="E420" s="276" t="s">
        <v>628</v>
      </c>
      <c r="F420" s="275" t="s">
        <v>253</v>
      </c>
      <c r="G420" s="276" t="s">
        <v>345</v>
      </c>
      <c r="H420" s="275" t="s">
        <v>255</v>
      </c>
      <c r="I420" s="275">
        <v>85</v>
      </c>
      <c r="J420" s="275" t="s">
        <v>256</v>
      </c>
    </row>
    <row r="421" spans="2:10">
      <c r="B421" s="232" t="str">
        <f t="shared" si="6"/>
        <v>MA615625C</v>
      </c>
      <c r="C421" s="232"/>
      <c r="D421" s="275" t="s">
        <v>627</v>
      </c>
      <c r="E421" s="276" t="s">
        <v>628</v>
      </c>
      <c r="F421" s="275" t="s">
        <v>602</v>
      </c>
      <c r="G421" s="276" t="s">
        <v>603</v>
      </c>
      <c r="H421" s="275" t="s">
        <v>576</v>
      </c>
      <c r="I421" s="275">
        <v>80</v>
      </c>
      <c r="J421" s="275" t="s">
        <v>199</v>
      </c>
    </row>
    <row r="422" spans="2:10">
      <c r="B422" s="232" t="str">
        <f t="shared" si="6"/>
        <v>MA61651</v>
      </c>
      <c r="C422" s="232"/>
      <c r="D422" s="275" t="s">
        <v>632</v>
      </c>
      <c r="E422" s="276" t="s">
        <v>633</v>
      </c>
      <c r="F422" s="275">
        <v>51</v>
      </c>
      <c r="G422" s="276" t="s">
        <v>341</v>
      </c>
      <c r="H422" s="275" t="s">
        <v>342</v>
      </c>
      <c r="I422" s="275">
        <v>85</v>
      </c>
      <c r="J422" s="275" t="s">
        <v>256</v>
      </c>
    </row>
    <row r="423" spans="2:10">
      <c r="B423" s="232" t="str">
        <f t="shared" si="6"/>
        <v>MA61652</v>
      </c>
      <c r="C423" s="232"/>
      <c r="D423" s="275" t="s">
        <v>632</v>
      </c>
      <c r="E423" s="276" t="s">
        <v>633</v>
      </c>
      <c r="F423" s="275">
        <v>52</v>
      </c>
      <c r="G423" s="276" t="s">
        <v>344</v>
      </c>
      <c r="H423" s="275" t="s">
        <v>255</v>
      </c>
      <c r="I423" s="275">
        <v>85</v>
      </c>
      <c r="J423" s="275" t="s">
        <v>256</v>
      </c>
    </row>
    <row r="424" spans="2:10">
      <c r="B424" s="232" t="str">
        <f t="shared" si="6"/>
        <v>MA61653</v>
      </c>
      <c r="C424" s="232"/>
      <c r="D424" s="275" t="s">
        <v>632</v>
      </c>
      <c r="E424" s="276" t="s">
        <v>633</v>
      </c>
      <c r="F424" s="275">
        <v>53</v>
      </c>
      <c r="G424" s="276" t="s">
        <v>345</v>
      </c>
      <c r="H424" s="275" t="s">
        <v>255</v>
      </c>
      <c r="I424" s="275">
        <v>85</v>
      </c>
      <c r="J424" s="275" t="s">
        <v>256</v>
      </c>
    </row>
    <row r="425" spans="2:10">
      <c r="B425" s="232" t="str">
        <f t="shared" si="6"/>
        <v>MA616600</v>
      </c>
      <c r="C425" s="232"/>
      <c r="D425" s="275" t="s">
        <v>632</v>
      </c>
      <c r="E425" s="276" t="s">
        <v>633</v>
      </c>
      <c r="F425" s="275">
        <v>600</v>
      </c>
      <c r="G425" s="276" t="s">
        <v>197</v>
      </c>
      <c r="H425" s="275" t="s">
        <v>198</v>
      </c>
      <c r="I425" s="275">
        <v>100</v>
      </c>
      <c r="J425" s="275" t="s">
        <v>199</v>
      </c>
    </row>
    <row r="426" spans="2:10">
      <c r="B426" s="232" t="str">
        <f t="shared" si="6"/>
        <v>MA616601</v>
      </c>
      <c r="C426" s="232"/>
      <c r="D426" s="275" t="s">
        <v>632</v>
      </c>
      <c r="E426" s="276" t="s">
        <v>633</v>
      </c>
      <c r="F426" s="275">
        <v>601</v>
      </c>
      <c r="G426" s="276" t="s">
        <v>273</v>
      </c>
      <c r="H426" s="275" t="s">
        <v>198</v>
      </c>
      <c r="I426" s="275">
        <v>100</v>
      </c>
      <c r="J426" s="275" t="s">
        <v>277</v>
      </c>
    </row>
    <row r="427" spans="2:10">
      <c r="B427" s="232" t="str">
        <f t="shared" si="6"/>
        <v>MA616610</v>
      </c>
      <c r="C427" s="232"/>
      <c r="D427" s="275" t="s">
        <v>632</v>
      </c>
      <c r="E427" s="276" t="s">
        <v>633</v>
      </c>
      <c r="F427" s="275">
        <v>610</v>
      </c>
      <c r="G427" s="276" t="s">
        <v>200</v>
      </c>
      <c r="H427" s="275" t="s">
        <v>200</v>
      </c>
      <c r="I427" s="275">
        <v>95</v>
      </c>
      <c r="J427" s="275" t="s">
        <v>199</v>
      </c>
    </row>
    <row r="428" spans="2:10">
      <c r="B428" s="232" t="str">
        <f t="shared" si="6"/>
        <v>MA616104C</v>
      </c>
      <c r="C428" s="232"/>
      <c r="D428" s="277" t="s">
        <v>632</v>
      </c>
      <c r="E428" s="278" t="s">
        <v>633</v>
      </c>
      <c r="F428" s="277" t="s">
        <v>307</v>
      </c>
      <c r="G428" s="278" t="s">
        <v>308</v>
      </c>
      <c r="H428" s="277" t="s">
        <v>306</v>
      </c>
      <c r="I428" s="277">
        <v>65</v>
      </c>
      <c r="J428" s="277" t="s">
        <v>277</v>
      </c>
    </row>
    <row r="429" spans="2:10">
      <c r="B429" s="232" t="str">
        <f t="shared" si="6"/>
        <v>MA616104D</v>
      </c>
      <c r="C429" s="232"/>
      <c r="D429" s="277" t="s">
        <v>632</v>
      </c>
      <c r="E429" s="278" t="s">
        <v>633</v>
      </c>
      <c r="F429" s="277" t="s">
        <v>309</v>
      </c>
      <c r="G429" s="278" t="s">
        <v>634</v>
      </c>
      <c r="H429" s="277" t="s">
        <v>306</v>
      </c>
      <c r="I429" s="277">
        <v>65</v>
      </c>
      <c r="J429" s="277" t="s">
        <v>277</v>
      </c>
    </row>
    <row r="430" spans="2:10">
      <c r="B430" s="232" t="str">
        <f t="shared" si="6"/>
        <v>MA616105D</v>
      </c>
      <c r="C430" s="232"/>
      <c r="D430" s="277" t="s">
        <v>632</v>
      </c>
      <c r="E430" s="278" t="s">
        <v>633</v>
      </c>
      <c r="F430" s="277" t="s">
        <v>487</v>
      </c>
      <c r="G430" s="278" t="s">
        <v>488</v>
      </c>
      <c r="H430" s="277" t="s">
        <v>313</v>
      </c>
      <c r="I430" s="277">
        <v>90</v>
      </c>
      <c r="J430" s="277" t="s">
        <v>277</v>
      </c>
    </row>
    <row r="431" spans="2:10">
      <c r="B431" s="232" t="str">
        <f t="shared" si="6"/>
        <v>MA616245B</v>
      </c>
      <c r="C431" s="232"/>
      <c r="D431" s="275" t="s">
        <v>632</v>
      </c>
      <c r="E431" s="276" t="s">
        <v>633</v>
      </c>
      <c r="F431" s="275" t="s">
        <v>211</v>
      </c>
      <c r="G431" s="276" t="s">
        <v>212</v>
      </c>
      <c r="H431" s="275" t="s">
        <v>206</v>
      </c>
      <c r="I431" s="275">
        <v>80</v>
      </c>
      <c r="J431" s="275" t="s">
        <v>199</v>
      </c>
    </row>
    <row r="432" spans="2:10">
      <c r="B432" s="232" t="str">
        <f t="shared" si="6"/>
        <v>MA616245C</v>
      </c>
      <c r="C432" s="232"/>
      <c r="D432" s="275" t="s">
        <v>632</v>
      </c>
      <c r="E432" s="276" t="s">
        <v>633</v>
      </c>
      <c r="F432" s="275" t="s">
        <v>462</v>
      </c>
      <c r="G432" s="276" t="s">
        <v>463</v>
      </c>
      <c r="H432" s="275" t="s">
        <v>206</v>
      </c>
      <c r="I432" s="275">
        <v>80</v>
      </c>
      <c r="J432" s="275" t="s">
        <v>199</v>
      </c>
    </row>
    <row r="433" spans="2:10">
      <c r="B433" s="232" t="str">
        <f t="shared" si="6"/>
        <v>MA616253D</v>
      </c>
      <c r="C433" s="232"/>
      <c r="D433" s="275" t="s">
        <v>632</v>
      </c>
      <c r="E433" s="276" t="s">
        <v>633</v>
      </c>
      <c r="F433" s="275" t="s">
        <v>320</v>
      </c>
      <c r="G433" s="276" t="s">
        <v>635</v>
      </c>
      <c r="H433" s="275" t="s">
        <v>206</v>
      </c>
      <c r="I433" s="275">
        <v>85</v>
      </c>
      <c r="J433" s="275" t="s">
        <v>199</v>
      </c>
    </row>
    <row r="434" spans="2:10">
      <c r="B434" s="232" t="str">
        <f t="shared" si="6"/>
        <v>MA616255A</v>
      </c>
      <c r="C434" s="232"/>
      <c r="D434" s="275" t="s">
        <v>632</v>
      </c>
      <c r="E434" s="276" t="s">
        <v>633</v>
      </c>
      <c r="F434" s="275" t="s">
        <v>324</v>
      </c>
      <c r="G434" s="276" t="s">
        <v>325</v>
      </c>
      <c r="H434" s="275" t="s">
        <v>326</v>
      </c>
      <c r="I434" s="275">
        <v>85</v>
      </c>
      <c r="J434" s="275" t="s">
        <v>199</v>
      </c>
    </row>
    <row r="435" spans="2:10">
      <c r="B435" s="232" t="str">
        <f t="shared" si="6"/>
        <v>MA616255B</v>
      </c>
      <c r="C435" s="232"/>
      <c r="D435" s="275" t="s">
        <v>632</v>
      </c>
      <c r="E435" s="276" t="s">
        <v>633</v>
      </c>
      <c r="F435" s="275" t="s">
        <v>327</v>
      </c>
      <c r="G435" s="276" t="s">
        <v>328</v>
      </c>
      <c r="H435" s="275" t="s">
        <v>326</v>
      </c>
      <c r="I435" s="275">
        <v>85</v>
      </c>
      <c r="J435" s="275" t="s">
        <v>199</v>
      </c>
    </row>
    <row r="436" spans="2:10">
      <c r="B436" s="232" t="str">
        <f t="shared" si="6"/>
        <v>MA616255C</v>
      </c>
      <c r="C436" s="232"/>
      <c r="D436" s="275" t="s">
        <v>632</v>
      </c>
      <c r="E436" s="276" t="s">
        <v>633</v>
      </c>
      <c r="F436" s="275" t="s">
        <v>329</v>
      </c>
      <c r="G436" s="276" t="s">
        <v>330</v>
      </c>
      <c r="H436" s="275" t="s">
        <v>326</v>
      </c>
      <c r="I436" s="275">
        <v>80</v>
      </c>
      <c r="J436" s="275" t="s">
        <v>199</v>
      </c>
    </row>
    <row r="437" spans="2:10">
      <c r="B437" s="232" t="str">
        <f t="shared" si="6"/>
        <v>CT60018</v>
      </c>
      <c r="C437" s="232"/>
      <c r="D437" s="275" t="s">
        <v>709</v>
      </c>
      <c r="E437" s="276" t="s">
        <v>710</v>
      </c>
      <c r="F437" s="275">
        <v>18</v>
      </c>
      <c r="G437" s="276" t="s">
        <v>711</v>
      </c>
      <c r="H437" s="275" t="s">
        <v>255</v>
      </c>
      <c r="I437" s="275">
        <v>50</v>
      </c>
      <c r="J437" s="275" t="s">
        <v>256</v>
      </c>
    </row>
    <row r="438" spans="2:10">
      <c r="B438" s="232" t="str">
        <f t="shared" si="6"/>
        <v>CT600100</v>
      </c>
      <c r="C438" s="232"/>
      <c r="D438" s="275" t="s">
        <v>709</v>
      </c>
      <c r="E438" s="276" t="s">
        <v>710</v>
      </c>
      <c r="F438" s="275">
        <v>100</v>
      </c>
      <c r="G438" s="276" t="s">
        <v>712</v>
      </c>
      <c r="H438" s="275" t="s">
        <v>349</v>
      </c>
      <c r="I438" s="275">
        <v>80</v>
      </c>
      <c r="J438" s="275" t="s">
        <v>199</v>
      </c>
    </row>
    <row r="439" spans="2:10">
      <c r="B439" s="232" t="str">
        <f t="shared" si="6"/>
        <v>CT600301</v>
      </c>
      <c r="C439" s="232"/>
      <c r="D439" s="275" t="s">
        <v>709</v>
      </c>
      <c r="E439" s="276" t="s">
        <v>710</v>
      </c>
      <c r="F439" s="275">
        <v>301</v>
      </c>
      <c r="G439" s="276" t="s">
        <v>713</v>
      </c>
      <c r="H439" s="275" t="s">
        <v>714</v>
      </c>
      <c r="I439" s="275">
        <v>35</v>
      </c>
      <c r="J439" s="275" t="s">
        <v>199</v>
      </c>
    </row>
    <row r="440" spans="2:10">
      <c r="B440" s="232" t="str">
        <f t="shared" si="6"/>
        <v>CT600303</v>
      </c>
      <c r="C440" s="232"/>
      <c r="D440" s="275" t="s">
        <v>709</v>
      </c>
      <c r="E440" s="276" t="s">
        <v>710</v>
      </c>
      <c r="F440" s="275">
        <v>303</v>
      </c>
      <c r="G440" s="276" t="s">
        <v>569</v>
      </c>
      <c r="H440" s="275" t="s">
        <v>198</v>
      </c>
      <c r="I440" s="275">
        <v>90</v>
      </c>
      <c r="J440" s="275" t="s">
        <v>277</v>
      </c>
    </row>
    <row r="441" spans="2:10">
      <c r="B441" s="232" t="str">
        <f t="shared" si="6"/>
        <v>CT600234B</v>
      </c>
      <c r="C441" s="232"/>
      <c r="D441" s="275" t="s">
        <v>709</v>
      </c>
      <c r="E441" s="276" t="s">
        <v>710</v>
      </c>
      <c r="F441" s="275" t="s">
        <v>715</v>
      </c>
      <c r="G441" s="276" t="s">
        <v>684</v>
      </c>
      <c r="H441" s="275" t="s">
        <v>685</v>
      </c>
      <c r="I441" s="275">
        <v>75</v>
      </c>
      <c r="J441" s="275" t="s">
        <v>199</v>
      </c>
    </row>
    <row r="442" spans="2:10">
      <c r="B442" s="232" t="str">
        <f t="shared" si="6"/>
        <v>CT600235B</v>
      </c>
      <c r="C442" s="232"/>
      <c r="D442" s="275" t="s">
        <v>709</v>
      </c>
      <c r="E442" s="276" t="s">
        <v>710</v>
      </c>
      <c r="F442" s="275" t="s">
        <v>716</v>
      </c>
      <c r="G442" s="276" t="s">
        <v>717</v>
      </c>
      <c r="H442" s="275" t="s">
        <v>718</v>
      </c>
      <c r="I442" s="275">
        <v>75</v>
      </c>
      <c r="J442" s="275" t="s">
        <v>199</v>
      </c>
    </row>
    <row r="443" spans="2:10">
      <c r="B443" s="232" t="str">
        <f t="shared" si="6"/>
        <v>CT600236B</v>
      </c>
      <c r="C443" s="232"/>
      <c r="D443" s="275" t="s">
        <v>709</v>
      </c>
      <c r="E443" s="276" t="s">
        <v>710</v>
      </c>
      <c r="F443" s="275" t="s">
        <v>719</v>
      </c>
      <c r="G443" s="276" t="s">
        <v>720</v>
      </c>
      <c r="H443" s="275" t="s">
        <v>721</v>
      </c>
      <c r="I443" s="275">
        <v>75</v>
      </c>
      <c r="J443" s="275" t="s">
        <v>199</v>
      </c>
    </row>
    <row r="444" spans="2:10">
      <c r="B444" s="232" t="str">
        <f t="shared" si="6"/>
        <v>CT600237A</v>
      </c>
      <c r="C444" s="232"/>
      <c r="D444" s="275" t="s">
        <v>709</v>
      </c>
      <c r="E444" s="276" t="s">
        <v>710</v>
      </c>
      <c r="F444" s="275" t="s">
        <v>722</v>
      </c>
      <c r="G444" s="276" t="s">
        <v>723</v>
      </c>
      <c r="H444" s="275" t="s">
        <v>724</v>
      </c>
      <c r="I444" s="275">
        <v>75</v>
      </c>
      <c r="J444" s="275" t="s">
        <v>199</v>
      </c>
    </row>
    <row r="445" spans="2:10">
      <c r="B445" s="232" t="str">
        <f t="shared" si="6"/>
        <v>CT600237C</v>
      </c>
      <c r="C445" s="232"/>
      <c r="D445" s="275" t="s">
        <v>709</v>
      </c>
      <c r="E445" s="276" t="s">
        <v>710</v>
      </c>
      <c r="F445" s="275" t="s">
        <v>725</v>
      </c>
      <c r="G445" s="276" t="s">
        <v>726</v>
      </c>
      <c r="H445" s="275" t="s">
        <v>724</v>
      </c>
      <c r="I445" s="275">
        <v>75</v>
      </c>
      <c r="J445" s="275" t="s">
        <v>199</v>
      </c>
    </row>
    <row r="446" spans="2:10">
      <c r="B446" s="232" t="str">
        <f t="shared" si="6"/>
        <v>CT60033A</v>
      </c>
      <c r="C446" s="232"/>
      <c r="D446" s="275" t="s">
        <v>709</v>
      </c>
      <c r="E446" s="276" t="s">
        <v>710</v>
      </c>
      <c r="F446" s="275" t="s">
        <v>727</v>
      </c>
      <c r="G446" s="276" t="s">
        <v>728</v>
      </c>
      <c r="H446" s="275" t="s">
        <v>729</v>
      </c>
      <c r="I446" s="275">
        <v>80</v>
      </c>
      <c r="J446" s="275" t="s">
        <v>199</v>
      </c>
    </row>
    <row r="447" spans="2:10">
      <c r="B447" s="232" t="str">
        <f t="shared" si="6"/>
        <v>CT60033B</v>
      </c>
      <c r="C447" s="232"/>
      <c r="D447" s="275" t="s">
        <v>709</v>
      </c>
      <c r="E447" s="276" t="s">
        <v>710</v>
      </c>
      <c r="F447" s="275" t="s">
        <v>730</v>
      </c>
      <c r="G447" s="276" t="s">
        <v>731</v>
      </c>
      <c r="H447" s="275" t="s">
        <v>729</v>
      </c>
      <c r="I447" s="275">
        <v>80</v>
      </c>
      <c r="J447" s="275" t="s">
        <v>199</v>
      </c>
    </row>
    <row r="448" spans="2:10">
      <c r="B448" s="232" t="str">
        <f t="shared" si="6"/>
        <v>CT60034A</v>
      </c>
      <c r="C448" s="232"/>
      <c r="D448" s="275" t="s">
        <v>709</v>
      </c>
      <c r="E448" s="276" t="s">
        <v>710</v>
      </c>
      <c r="F448" s="275" t="s">
        <v>732</v>
      </c>
      <c r="G448" s="276" t="s">
        <v>668</v>
      </c>
      <c r="H448" s="275" t="s">
        <v>669</v>
      </c>
      <c r="I448" s="275">
        <v>80</v>
      </c>
      <c r="J448" s="275" t="s">
        <v>199</v>
      </c>
    </row>
    <row r="449" spans="2:10">
      <c r="B449" s="232" t="str">
        <f t="shared" si="6"/>
        <v>CT60034B</v>
      </c>
      <c r="C449" s="232"/>
      <c r="D449" s="275" t="s">
        <v>709</v>
      </c>
      <c r="E449" s="276" t="s">
        <v>710</v>
      </c>
      <c r="F449" s="275" t="s">
        <v>733</v>
      </c>
      <c r="G449" s="276" t="s">
        <v>671</v>
      </c>
      <c r="H449" s="275" t="s">
        <v>669</v>
      </c>
      <c r="I449" s="275">
        <v>80</v>
      </c>
      <c r="J449" s="275" t="s">
        <v>199</v>
      </c>
    </row>
    <row r="450" spans="2:10">
      <c r="B450" s="232" t="str">
        <f t="shared" si="6"/>
        <v>CT60034C</v>
      </c>
      <c r="C450" s="232"/>
      <c r="D450" s="275" t="s">
        <v>709</v>
      </c>
      <c r="E450" s="276" t="s">
        <v>710</v>
      </c>
      <c r="F450" s="275" t="s">
        <v>734</v>
      </c>
      <c r="G450" s="276" t="s">
        <v>673</v>
      </c>
      <c r="H450" s="275" t="s">
        <v>669</v>
      </c>
      <c r="I450" s="275">
        <v>80</v>
      </c>
      <c r="J450" s="275" t="s">
        <v>199</v>
      </c>
    </row>
    <row r="451" spans="2:10">
      <c r="B451" s="232" t="str">
        <f t="shared" si="6"/>
        <v>CT60035A</v>
      </c>
      <c r="C451" s="232"/>
      <c r="D451" s="275" t="s">
        <v>709</v>
      </c>
      <c r="E451" s="276" t="s">
        <v>710</v>
      </c>
      <c r="F451" s="275" t="s">
        <v>735</v>
      </c>
      <c r="G451" s="276" t="s">
        <v>736</v>
      </c>
      <c r="H451" s="275" t="s">
        <v>737</v>
      </c>
      <c r="I451" s="275">
        <v>80</v>
      </c>
      <c r="J451" s="275" t="s">
        <v>199</v>
      </c>
    </row>
    <row r="452" spans="2:10">
      <c r="B452" s="232" t="str">
        <f t="shared" si="6"/>
        <v>CT60035B</v>
      </c>
      <c r="C452" s="232"/>
      <c r="D452" s="275" t="s">
        <v>709</v>
      </c>
      <c r="E452" s="276" t="s">
        <v>710</v>
      </c>
      <c r="F452" s="275" t="s">
        <v>738</v>
      </c>
      <c r="G452" s="276" t="s">
        <v>739</v>
      </c>
      <c r="H452" s="275" t="s">
        <v>737</v>
      </c>
      <c r="I452" s="275">
        <v>80</v>
      </c>
      <c r="J452" s="275" t="s">
        <v>199</v>
      </c>
    </row>
    <row r="453" spans="2:10">
      <c r="B453" s="232" t="str">
        <f t="shared" si="6"/>
        <v>CT60036A</v>
      </c>
      <c r="C453" s="232"/>
      <c r="D453" s="275" t="s">
        <v>709</v>
      </c>
      <c r="E453" s="276" t="s">
        <v>710</v>
      </c>
      <c r="F453" s="275" t="s">
        <v>740</v>
      </c>
      <c r="G453" s="276" t="s">
        <v>325</v>
      </c>
      <c r="H453" s="275" t="s">
        <v>326</v>
      </c>
      <c r="I453" s="275">
        <v>80</v>
      </c>
      <c r="J453" s="275" t="s">
        <v>199</v>
      </c>
    </row>
    <row r="454" spans="2:10">
      <c r="B454" s="232" t="str">
        <f t="shared" si="6"/>
        <v>CT60036B</v>
      </c>
      <c r="C454" s="232"/>
      <c r="D454" s="275" t="s">
        <v>709</v>
      </c>
      <c r="E454" s="276" t="s">
        <v>710</v>
      </c>
      <c r="F454" s="275" t="s">
        <v>741</v>
      </c>
      <c r="G454" s="276" t="s">
        <v>328</v>
      </c>
      <c r="H454" s="275" t="s">
        <v>326</v>
      </c>
      <c r="I454" s="275">
        <v>80</v>
      </c>
      <c r="J454" s="275" t="s">
        <v>199</v>
      </c>
    </row>
    <row r="455" spans="2:10">
      <c r="B455" s="232" t="str">
        <f t="shared" si="6"/>
        <v>CT60036C</v>
      </c>
      <c r="C455" s="232"/>
      <c r="D455" s="275" t="s">
        <v>709</v>
      </c>
      <c r="E455" s="276" t="s">
        <v>710</v>
      </c>
      <c r="F455" s="275" t="s">
        <v>742</v>
      </c>
      <c r="G455" s="276" t="s">
        <v>330</v>
      </c>
      <c r="H455" s="275" t="s">
        <v>326</v>
      </c>
      <c r="I455" s="275">
        <v>80</v>
      </c>
      <c r="J455" s="275" t="s">
        <v>199</v>
      </c>
    </row>
    <row r="456" spans="2:10">
      <c r="B456" s="232" t="str">
        <f t="shared" si="6"/>
        <v>CT60037A</v>
      </c>
      <c r="C456" s="232"/>
      <c r="D456" s="275" t="s">
        <v>709</v>
      </c>
      <c r="E456" s="276" t="s">
        <v>710</v>
      </c>
      <c r="F456" s="275" t="s">
        <v>743</v>
      </c>
      <c r="G456" s="276" t="s">
        <v>744</v>
      </c>
      <c r="H456" s="275" t="s">
        <v>745</v>
      </c>
      <c r="I456" s="275">
        <v>80</v>
      </c>
      <c r="J456" s="275" t="s">
        <v>199</v>
      </c>
    </row>
    <row r="457" spans="2:10">
      <c r="B457" s="232" t="str">
        <f t="shared" si="6"/>
        <v>CT60037C</v>
      </c>
      <c r="C457" s="232"/>
      <c r="D457" s="275" t="s">
        <v>709</v>
      </c>
      <c r="E457" s="276" t="s">
        <v>710</v>
      </c>
      <c r="F457" s="275" t="s">
        <v>746</v>
      </c>
      <c r="G457" s="276" t="s">
        <v>747</v>
      </c>
      <c r="H457" s="275" t="s">
        <v>745</v>
      </c>
      <c r="I457" s="275">
        <v>80</v>
      </c>
      <c r="J457" s="275" t="s">
        <v>199</v>
      </c>
    </row>
    <row r="458" spans="2:10">
      <c r="B458" s="232" t="str">
        <f t="shared" si="6"/>
        <v>CT60037E</v>
      </c>
      <c r="C458" s="232"/>
      <c r="D458" s="275" t="s">
        <v>709</v>
      </c>
      <c r="E458" s="276" t="s">
        <v>710</v>
      </c>
      <c r="F458" s="275" t="s">
        <v>748</v>
      </c>
      <c r="G458" s="276" t="s">
        <v>749</v>
      </c>
      <c r="H458" s="275" t="s">
        <v>745</v>
      </c>
      <c r="I458" s="275">
        <v>80</v>
      </c>
      <c r="J458" s="275" t="s">
        <v>199</v>
      </c>
    </row>
    <row r="459" spans="2:10">
      <c r="B459" s="232" t="str">
        <f t="shared" si="6"/>
        <v>CT600402D</v>
      </c>
      <c r="C459" s="232"/>
      <c r="D459" s="275" t="s">
        <v>709</v>
      </c>
      <c r="E459" s="276" t="s">
        <v>710</v>
      </c>
      <c r="F459" s="275" t="s">
        <v>750</v>
      </c>
      <c r="G459" s="276" t="s">
        <v>751</v>
      </c>
      <c r="H459" s="275" t="s">
        <v>752</v>
      </c>
      <c r="I459" s="275">
        <v>50</v>
      </c>
      <c r="J459" s="275" t="s">
        <v>277</v>
      </c>
    </row>
    <row r="460" spans="2:10">
      <c r="B460" s="232" t="str">
        <f t="shared" si="6"/>
        <v>CT600403C</v>
      </c>
      <c r="C460" s="232"/>
      <c r="D460" s="275" t="s">
        <v>709</v>
      </c>
      <c r="E460" s="276" t="s">
        <v>710</v>
      </c>
      <c r="F460" s="275" t="s">
        <v>753</v>
      </c>
      <c r="G460" s="276" t="s">
        <v>754</v>
      </c>
      <c r="H460" s="275" t="s">
        <v>752</v>
      </c>
      <c r="I460" s="275">
        <v>95</v>
      </c>
      <c r="J460" s="275" t="s">
        <v>277</v>
      </c>
    </row>
    <row r="461" spans="2:10">
      <c r="B461" s="232" t="str">
        <f t="shared" si="6"/>
        <v>CT600403E</v>
      </c>
      <c r="C461" s="232"/>
      <c r="D461" s="275" t="s">
        <v>709</v>
      </c>
      <c r="E461" s="276" t="s">
        <v>710</v>
      </c>
      <c r="F461" s="275" t="s">
        <v>755</v>
      </c>
      <c r="G461" s="276" t="s">
        <v>756</v>
      </c>
      <c r="H461" s="275" t="s">
        <v>752</v>
      </c>
      <c r="I461" s="275">
        <v>90</v>
      </c>
      <c r="J461" s="275" t="s">
        <v>277</v>
      </c>
    </row>
    <row r="462" spans="2:10">
      <c r="B462" s="232" t="str">
        <f t="shared" si="6"/>
        <v>CT600403F</v>
      </c>
      <c r="C462" s="232"/>
      <c r="D462" s="275" t="s">
        <v>709</v>
      </c>
      <c r="E462" s="276" t="s">
        <v>710</v>
      </c>
      <c r="F462" s="275" t="s">
        <v>757</v>
      </c>
      <c r="G462" s="276" t="s">
        <v>758</v>
      </c>
      <c r="H462" s="275" t="s">
        <v>752</v>
      </c>
      <c r="I462" s="275">
        <v>90</v>
      </c>
      <c r="J462" s="275" t="s">
        <v>277</v>
      </c>
    </row>
    <row r="463" spans="2:10">
      <c r="B463" s="232" t="str">
        <f t="shared" si="6"/>
        <v>CT600415C</v>
      </c>
      <c r="C463" s="232"/>
      <c r="D463" s="275" t="s">
        <v>709</v>
      </c>
      <c r="E463" s="276" t="s">
        <v>710</v>
      </c>
      <c r="F463" s="275" t="s">
        <v>759</v>
      </c>
      <c r="G463" s="276" t="s">
        <v>760</v>
      </c>
      <c r="H463" s="275" t="s">
        <v>556</v>
      </c>
      <c r="I463" s="275">
        <v>55</v>
      </c>
      <c r="J463" s="275" t="s">
        <v>277</v>
      </c>
    </row>
    <row r="464" spans="2:10">
      <c r="B464" s="232" t="str">
        <f t="shared" si="6"/>
        <v>CT600415E</v>
      </c>
      <c r="C464" s="232"/>
      <c r="D464" s="275" t="s">
        <v>709</v>
      </c>
      <c r="E464" s="276" t="s">
        <v>710</v>
      </c>
      <c r="F464" s="275" t="s">
        <v>761</v>
      </c>
      <c r="G464" s="276" t="s">
        <v>762</v>
      </c>
      <c r="H464" s="275" t="s">
        <v>556</v>
      </c>
      <c r="I464" s="275">
        <v>55</v>
      </c>
      <c r="J464" s="275" t="s">
        <v>277</v>
      </c>
    </row>
    <row r="465" spans="2:10">
      <c r="B465" s="232" t="str">
        <f t="shared" si="6"/>
        <v>CT600416E</v>
      </c>
      <c r="C465" s="232"/>
      <c r="D465" s="275" t="s">
        <v>709</v>
      </c>
      <c r="E465" s="276" t="s">
        <v>710</v>
      </c>
      <c r="F465" s="275" t="s">
        <v>763</v>
      </c>
      <c r="G465" s="276" t="s">
        <v>764</v>
      </c>
      <c r="H465" s="275" t="s">
        <v>765</v>
      </c>
      <c r="I465" s="275">
        <v>90</v>
      </c>
      <c r="J465" s="275" t="s">
        <v>277</v>
      </c>
    </row>
    <row r="466" spans="2:10">
      <c r="B466" s="232" t="str">
        <f t="shared" si="6"/>
        <v>CT600416F</v>
      </c>
      <c r="C466" s="232"/>
      <c r="D466" s="275" t="s">
        <v>709</v>
      </c>
      <c r="E466" s="276" t="s">
        <v>710</v>
      </c>
      <c r="F466" s="275" t="s">
        <v>766</v>
      </c>
      <c r="G466" s="276" t="s">
        <v>767</v>
      </c>
      <c r="H466" s="275" t="s">
        <v>765</v>
      </c>
      <c r="I466" s="275">
        <v>90</v>
      </c>
      <c r="J466" s="275" t="s">
        <v>277</v>
      </c>
    </row>
    <row r="467" spans="2:10">
      <c r="B467" s="232" t="str">
        <f t="shared" si="6"/>
        <v>CT600434A</v>
      </c>
      <c r="C467" s="232"/>
      <c r="D467" s="275" t="s">
        <v>709</v>
      </c>
      <c r="E467" s="276" t="s">
        <v>710</v>
      </c>
      <c r="F467" s="275" t="s">
        <v>768</v>
      </c>
      <c r="G467" s="276" t="s">
        <v>769</v>
      </c>
      <c r="H467" s="275" t="s">
        <v>669</v>
      </c>
      <c r="I467" s="275">
        <v>80</v>
      </c>
      <c r="J467" s="275" t="s">
        <v>199</v>
      </c>
    </row>
    <row r="468" spans="2:10">
      <c r="B468" s="232" t="str">
        <f t="shared" ref="B468:B531" si="7">CONCATENATE(D468,F468)</f>
        <v>CT600434B</v>
      </c>
      <c r="C468" s="232"/>
      <c r="D468" s="275" t="s">
        <v>709</v>
      </c>
      <c r="E468" s="276" t="s">
        <v>710</v>
      </c>
      <c r="F468" s="275" t="s">
        <v>770</v>
      </c>
      <c r="G468" s="276" t="s">
        <v>771</v>
      </c>
      <c r="H468" s="275" t="s">
        <v>669</v>
      </c>
      <c r="I468" s="275">
        <v>80</v>
      </c>
      <c r="J468" s="275" t="s">
        <v>199</v>
      </c>
    </row>
    <row r="469" spans="2:10">
      <c r="B469" s="232" t="str">
        <f t="shared" si="7"/>
        <v>CT600434C</v>
      </c>
      <c r="C469" s="232"/>
      <c r="D469" s="275" t="s">
        <v>709</v>
      </c>
      <c r="E469" s="276" t="s">
        <v>710</v>
      </c>
      <c r="F469" s="275" t="s">
        <v>772</v>
      </c>
      <c r="G469" s="276" t="s">
        <v>773</v>
      </c>
      <c r="H469" s="275" t="s">
        <v>669</v>
      </c>
      <c r="I469" s="275">
        <v>80</v>
      </c>
      <c r="J469" s="275" t="s">
        <v>199</v>
      </c>
    </row>
    <row r="470" spans="2:10">
      <c r="B470" s="232" t="str">
        <f t="shared" si="7"/>
        <v>CT600440A</v>
      </c>
      <c r="C470" s="232"/>
      <c r="D470" s="275" t="s">
        <v>709</v>
      </c>
      <c r="E470" s="276" t="s">
        <v>710</v>
      </c>
      <c r="F470" s="275" t="s">
        <v>774</v>
      </c>
      <c r="G470" s="276" t="s">
        <v>775</v>
      </c>
      <c r="H470" s="275" t="s">
        <v>776</v>
      </c>
      <c r="I470" s="275">
        <v>80</v>
      </c>
      <c r="J470" s="275" t="s">
        <v>199</v>
      </c>
    </row>
    <row r="471" spans="2:10">
      <c r="B471" s="232" t="str">
        <f t="shared" si="7"/>
        <v>CT600440C</v>
      </c>
      <c r="C471" s="232"/>
      <c r="D471" s="275" t="s">
        <v>709</v>
      </c>
      <c r="E471" s="276" t="s">
        <v>710</v>
      </c>
      <c r="F471" s="275" t="s">
        <v>572</v>
      </c>
      <c r="G471" s="276" t="s">
        <v>777</v>
      </c>
      <c r="H471" s="275" t="s">
        <v>776</v>
      </c>
      <c r="I471" s="275">
        <v>80</v>
      </c>
      <c r="J471" s="275" t="s">
        <v>199</v>
      </c>
    </row>
    <row r="472" spans="2:10">
      <c r="B472" s="232" t="str">
        <f t="shared" si="7"/>
        <v>CT600440E</v>
      </c>
      <c r="C472" s="232"/>
      <c r="D472" s="275" t="s">
        <v>709</v>
      </c>
      <c r="E472" s="276" t="s">
        <v>710</v>
      </c>
      <c r="F472" s="275" t="s">
        <v>778</v>
      </c>
      <c r="G472" s="276" t="s">
        <v>779</v>
      </c>
      <c r="H472" s="275" t="s">
        <v>776</v>
      </c>
      <c r="I472" s="275">
        <v>85</v>
      </c>
      <c r="J472" s="275" t="s">
        <v>199</v>
      </c>
    </row>
    <row r="473" spans="2:10">
      <c r="B473" s="232" t="str">
        <f t="shared" si="7"/>
        <v>CT60075C</v>
      </c>
      <c r="C473" s="232"/>
      <c r="D473" s="275" t="s">
        <v>709</v>
      </c>
      <c r="E473" s="276" t="s">
        <v>710</v>
      </c>
      <c r="F473" s="275" t="s">
        <v>780</v>
      </c>
      <c r="G473" s="276" t="s">
        <v>781</v>
      </c>
      <c r="H473" s="275" t="s">
        <v>306</v>
      </c>
      <c r="I473" s="275">
        <v>50</v>
      </c>
      <c r="J473" s="275" t="s">
        <v>277</v>
      </c>
    </row>
    <row r="474" spans="2:10">
      <c r="B474" s="232" t="str">
        <f t="shared" si="7"/>
        <v>CT60075E</v>
      </c>
      <c r="C474" s="232"/>
      <c r="D474" s="275" t="s">
        <v>709</v>
      </c>
      <c r="E474" s="276" t="s">
        <v>710</v>
      </c>
      <c r="F474" s="275" t="s">
        <v>782</v>
      </c>
      <c r="G474" s="276" t="s">
        <v>783</v>
      </c>
      <c r="H474" s="275" t="s">
        <v>306</v>
      </c>
      <c r="I474" s="275">
        <v>50</v>
      </c>
      <c r="J474" s="275" t="s">
        <v>277</v>
      </c>
    </row>
    <row r="475" spans="2:10">
      <c r="B475" s="232" t="str">
        <f t="shared" si="7"/>
        <v>CT60076E</v>
      </c>
      <c r="C475" s="232"/>
      <c r="D475" s="275" t="s">
        <v>709</v>
      </c>
      <c r="E475" s="276" t="s">
        <v>710</v>
      </c>
      <c r="F475" s="275" t="s">
        <v>784</v>
      </c>
      <c r="G475" s="276" t="s">
        <v>785</v>
      </c>
      <c r="H475" s="275" t="s">
        <v>313</v>
      </c>
      <c r="I475" s="275">
        <v>80</v>
      </c>
      <c r="J475" s="275" t="s">
        <v>277</v>
      </c>
    </row>
    <row r="476" spans="2:10">
      <c r="B476" s="232" t="str">
        <f t="shared" si="7"/>
        <v>CT60076F</v>
      </c>
      <c r="C476" s="232"/>
      <c r="D476" s="275" t="s">
        <v>709</v>
      </c>
      <c r="E476" s="276" t="s">
        <v>710</v>
      </c>
      <c r="F476" s="275" t="s">
        <v>786</v>
      </c>
      <c r="G476" s="276" t="s">
        <v>787</v>
      </c>
      <c r="H476" s="275" t="s">
        <v>313</v>
      </c>
      <c r="I476" s="275">
        <v>80</v>
      </c>
      <c r="J476" s="275" t="s">
        <v>277</v>
      </c>
    </row>
    <row r="477" spans="2:10">
      <c r="B477" s="232" t="str">
        <f t="shared" si="7"/>
        <v>CT60078C</v>
      </c>
      <c r="C477" s="232"/>
      <c r="D477" s="275" t="s">
        <v>709</v>
      </c>
      <c r="E477" s="276" t="s">
        <v>710</v>
      </c>
      <c r="F477" s="275" t="s">
        <v>788</v>
      </c>
      <c r="G477" s="276" t="s">
        <v>534</v>
      </c>
      <c r="H477" s="275" t="s">
        <v>535</v>
      </c>
      <c r="I477" s="275">
        <v>75</v>
      </c>
      <c r="J477" s="275" t="s">
        <v>277</v>
      </c>
    </row>
    <row r="478" spans="2:10">
      <c r="B478" s="232" t="str">
        <f t="shared" si="7"/>
        <v>CT60078E</v>
      </c>
      <c r="C478" s="232"/>
      <c r="D478" s="275" t="s">
        <v>709</v>
      </c>
      <c r="E478" s="276" t="s">
        <v>710</v>
      </c>
      <c r="F478" s="275" t="s">
        <v>789</v>
      </c>
      <c r="G478" s="276" t="s">
        <v>790</v>
      </c>
      <c r="H478" s="275" t="s">
        <v>535</v>
      </c>
      <c r="I478" s="275">
        <v>75</v>
      </c>
      <c r="J478" s="275" t="s">
        <v>277</v>
      </c>
    </row>
    <row r="479" spans="2:10">
      <c r="B479" s="232" t="str">
        <f t="shared" si="7"/>
        <v>CT60079E</v>
      </c>
      <c r="C479" s="232"/>
      <c r="D479" s="275" t="s">
        <v>709</v>
      </c>
      <c r="E479" s="276" t="s">
        <v>710</v>
      </c>
      <c r="F479" s="275" t="s">
        <v>791</v>
      </c>
      <c r="G479" s="276" t="s">
        <v>792</v>
      </c>
      <c r="H479" s="275" t="s">
        <v>538</v>
      </c>
      <c r="I479" s="275">
        <v>80</v>
      </c>
      <c r="J479" s="275" t="s">
        <v>277</v>
      </c>
    </row>
    <row r="480" spans="2:10">
      <c r="B480" s="232" t="str">
        <f t="shared" si="7"/>
        <v>CT60095C</v>
      </c>
      <c r="C480" s="232"/>
      <c r="D480" s="275" t="s">
        <v>709</v>
      </c>
      <c r="E480" s="276" t="s">
        <v>710</v>
      </c>
      <c r="F480" s="275" t="s">
        <v>793</v>
      </c>
      <c r="G480" s="276" t="s">
        <v>279</v>
      </c>
      <c r="H480" s="275" t="s">
        <v>280</v>
      </c>
      <c r="I480" s="275">
        <v>80</v>
      </c>
      <c r="J480" s="275" t="s">
        <v>277</v>
      </c>
    </row>
    <row r="481" spans="2:10">
      <c r="B481" s="232" t="str">
        <f t="shared" si="7"/>
        <v>CT60095E</v>
      </c>
      <c r="C481" s="232"/>
      <c r="D481" s="275" t="s">
        <v>709</v>
      </c>
      <c r="E481" s="276" t="s">
        <v>710</v>
      </c>
      <c r="F481" s="275" t="s">
        <v>794</v>
      </c>
      <c r="G481" s="276" t="s">
        <v>795</v>
      </c>
      <c r="H481" s="275" t="s">
        <v>280</v>
      </c>
      <c r="I481" s="275">
        <v>80</v>
      </c>
      <c r="J481" s="275" t="s">
        <v>277</v>
      </c>
    </row>
    <row r="482" spans="2:10">
      <c r="B482" s="232" t="str">
        <f t="shared" si="7"/>
        <v>RI600BiB</v>
      </c>
      <c r="C482" s="232"/>
      <c r="D482" s="275" t="s">
        <v>796</v>
      </c>
      <c r="E482" s="276" t="s">
        <v>797</v>
      </c>
      <c r="F482" s="275" t="s">
        <v>798</v>
      </c>
      <c r="G482" s="276" t="s">
        <v>799</v>
      </c>
      <c r="H482" s="275" t="s">
        <v>800</v>
      </c>
      <c r="I482" s="275">
        <v>90</v>
      </c>
      <c r="J482" s="275" t="s">
        <v>199</v>
      </c>
    </row>
    <row r="483" spans="2:10">
      <c r="B483" s="232" t="str">
        <f t="shared" si="7"/>
        <v>RI600FeA</v>
      </c>
      <c r="C483" s="232"/>
      <c r="D483" s="275" t="s">
        <v>796</v>
      </c>
      <c r="E483" s="276" t="s">
        <v>797</v>
      </c>
      <c r="F483" s="275" t="s">
        <v>801</v>
      </c>
      <c r="G483" s="276" t="s">
        <v>802</v>
      </c>
      <c r="H483" s="275" t="s">
        <v>255</v>
      </c>
      <c r="I483" s="275">
        <v>90</v>
      </c>
      <c r="J483" s="275" t="s">
        <v>256</v>
      </c>
    </row>
    <row r="484" spans="2:10">
      <c r="B484" s="232" t="str">
        <f t="shared" si="7"/>
        <v>RI600HsB</v>
      </c>
      <c r="C484" s="232"/>
      <c r="D484" s="275" t="s">
        <v>796</v>
      </c>
      <c r="E484" s="276" t="s">
        <v>797</v>
      </c>
      <c r="F484" s="275" t="s">
        <v>803</v>
      </c>
      <c r="G484" s="276" t="s">
        <v>804</v>
      </c>
      <c r="H484" s="275" t="s">
        <v>264</v>
      </c>
      <c r="I484" s="275">
        <v>80</v>
      </c>
      <c r="J484" s="275" t="s">
        <v>199</v>
      </c>
    </row>
    <row r="485" spans="2:10">
      <c r="B485" s="232" t="str">
        <f t="shared" si="7"/>
        <v>RI600HsC</v>
      </c>
      <c r="C485" s="232"/>
      <c r="D485" s="275" t="s">
        <v>796</v>
      </c>
      <c r="E485" s="276" t="s">
        <v>797</v>
      </c>
      <c r="F485" s="275" t="s">
        <v>805</v>
      </c>
      <c r="G485" s="276" t="s">
        <v>806</v>
      </c>
      <c r="H485" s="275" t="s">
        <v>264</v>
      </c>
      <c r="I485" s="275">
        <v>90</v>
      </c>
      <c r="J485" s="275" t="s">
        <v>199</v>
      </c>
    </row>
    <row r="486" spans="2:10">
      <c r="B486" s="232" t="str">
        <f t="shared" si="7"/>
        <v>RI600HU</v>
      </c>
      <c r="C486" s="232"/>
      <c r="D486" s="275" t="s">
        <v>796</v>
      </c>
      <c r="E486" s="276" t="s">
        <v>797</v>
      </c>
      <c r="F486" s="275" t="s">
        <v>807</v>
      </c>
      <c r="G486" s="276" t="s">
        <v>808</v>
      </c>
      <c r="H486" s="275" t="s">
        <v>809</v>
      </c>
      <c r="I486" s="275">
        <v>90</v>
      </c>
      <c r="J486" s="275" t="s">
        <v>199</v>
      </c>
    </row>
    <row r="487" spans="2:10">
      <c r="B487" s="232" t="str">
        <f t="shared" si="7"/>
        <v>RI600MmA</v>
      </c>
      <c r="C487" s="232"/>
      <c r="D487" s="275" t="s">
        <v>796</v>
      </c>
      <c r="E487" s="276" t="s">
        <v>797</v>
      </c>
      <c r="F487" s="275" t="s">
        <v>810</v>
      </c>
      <c r="G487" s="276" t="s">
        <v>668</v>
      </c>
      <c r="H487" s="275" t="s">
        <v>669</v>
      </c>
      <c r="I487" s="275">
        <v>90</v>
      </c>
      <c r="J487" s="275" t="s">
        <v>199</v>
      </c>
    </row>
    <row r="488" spans="2:10">
      <c r="B488" s="232" t="str">
        <f t="shared" si="7"/>
        <v>RI600MmB</v>
      </c>
      <c r="C488" s="232"/>
      <c r="D488" s="275" t="s">
        <v>796</v>
      </c>
      <c r="E488" s="276" t="s">
        <v>797</v>
      </c>
      <c r="F488" s="275" t="s">
        <v>811</v>
      </c>
      <c r="G488" s="276" t="s">
        <v>671</v>
      </c>
      <c r="H488" s="275" t="s">
        <v>669</v>
      </c>
      <c r="I488" s="275">
        <v>90</v>
      </c>
      <c r="J488" s="275" t="s">
        <v>199</v>
      </c>
    </row>
    <row r="489" spans="2:10">
      <c r="B489" s="232" t="str">
        <f t="shared" si="7"/>
        <v>RI600MU</v>
      </c>
      <c r="C489" s="232"/>
      <c r="D489" s="275" t="s">
        <v>796</v>
      </c>
      <c r="E489" s="276" t="s">
        <v>797</v>
      </c>
      <c r="F489" s="275" t="s">
        <v>812</v>
      </c>
      <c r="G489" s="276" t="s">
        <v>813</v>
      </c>
      <c r="H489" s="275" t="s">
        <v>685</v>
      </c>
      <c r="I489" s="275">
        <v>75</v>
      </c>
      <c r="J489" s="275" t="s">
        <v>199</v>
      </c>
    </row>
    <row r="490" spans="2:10">
      <c r="B490" s="232" t="str">
        <f t="shared" si="7"/>
        <v>RI600QoA</v>
      </c>
      <c r="C490" s="232"/>
      <c r="D490" s="275" t="s">
        <v>796</v>
      </c>
      <c r="E490" s="276" t="s">
        <v>797</v>
      </c>
      <c r="F490" s="275" t="s">
        <v>814</v>
      </c>
      <c r="G490" s="276" t="s">
        <v>815</v>
      </c>
      <c r="H490" s="275" t="s">
        <v>333</v>
      </c>
      <c r="I490" s="275">
        <v>90</v>
      </c>
      <c r="J490" s="275" t="s">
        <v>199</v>
      </c>
    </row>
    <row r="491" spans="2:10">
      <c r="B491" s="232" t="str">
        <f t="shared" si="7"/>
        <v>RI600QoC</v>
      </c>
      <c r="C491" s="232"/>
      <c r="D491" s="275" t="s">
        <v>796</v>
      </c>
      <c r="E491" s="276" t="s">
        <v>797</v>
      </c>
      <c r="F491" s="275" t="s">
        <v>816</v>
      </c>
      <c r="G491" s="276" t="s">
        <v>817</v>
      </c>
      <c r="H491" s="275" t="s">
        <v>333</v>
      </c>
      <c r="I491" s="275">
        <v>90</v>
      </c>
      <c r="J491" s="275" t="s">
        <v>199</v>
      </c>
    </row>
    <row r="492" spans="2:10">
      <c r="B492" s="232" t="str">
        <f t="shared" si="7"/>
        <v>RI600Rk</v>
      </c>
      <c r="C492" s="232"/>
      <c r="D492" s="275" t="s">
        <v>796</v>
      </c>
      <c r="E492" s="276" t="s">
        <v>797</v>
      </c>
      <c r="F492" s="275" t="s">
        <v>818</v>
      </c>
      <c r="G492" s="276" t="s">
        <v>366</v>
      </c>
      <c r="H492" s="275" t="s">
        <v>366</v>
      </c>
      <c r="I492" s="275">
        <v>80</v>
      </c>
      <c r="J492" s="275" t="s">
        <v>277</v>
      </c>
    </row>
    <row r="493" spans="2:10">
      <c r="B493" s="232" t="str">
        <f t="shared" si="7"/>
        <v>RI600Rp</v>
      </c>
      <c r="C493" s="232"/>
      <c r="D493" s="275" t="s">
        <v>796</v>
      </c>
      <c r="E493" s="276" t="s">
        <v>797</v>
      </c>
      <c r="F493" s="275" t="s">
        <v>819</v>
      </c>
      <c r="G493" s="276" t="s">
        <v>820</v>
      </c>
      <c r="H493" s="275" t="s">
        <v>366</v>
      </c>
      <c r="I493" s="275">
        <v>50</v>
      </c>
      <c r="J493" s="275" t="s">
        <v>277</v>
      </c>
    </row>
    <row r="494" spans="2:10">
      <c r="B494" s="232" t="str">
        <f t="shared" si="7"/>
        <v>RI600SwA</v>
      </c>
      <c r="C494" s="232"/>
      <c r="D494" s="275" t="s">
        <v>796</v>
      </c>
      <c r="E494" s="276" t="s">
        <v>797</v>
      </c>
      <c r="F494" s="275" t="s">
        <v>821</v>
      </c>
      <c r="G494" s="276" t="s">
        <v>822</v>
      </c>
      <c r="H494" s="275" t="s">
        <v>342</v>
      </c>
      <c r="I494" s="275">
        <v>90</v>
      </c>
      <c r="J494" s="275" t="s">
        <v>256</v>
      </c>
    </row>
    <row r="495" spans="2:10">
      <c r="B495" s="232" t="str">
        <f t="shared" si="7"/>
        <v>RI600UAB</v>
      </c>
      <c r="C495" s="232"/>
      <c r="D495" s="275" t="s">
        <v>796</v>
      </c>
      <c r="E495" s="276" t="s">
        <v>797</v>
      </c>
      <c r="F495" s="275" t="s">
        <v>823</v>
      </c>
      <c r="G495" s="276" t="s">
        <v>203</v>
      </c>
      <c r="H495" s="275" t="s">
        <v>203</v>
      </c>
      <c r="I495" s="275">
        <v>98</v>
      </c>
      <c r="J495" s="275" t="s">
        <v>199</v>
      </c>
    </row>
    <row r="496" spans="2:10">
      <c r="B496" s="232" t="str">
        <f t="shared" si="7"/>
        <v>RI600WgA</v>
      </c>
      <c r="C496" s="232"/>
      <c r="D496" s="275" t="s">
        <v>796</v>
      </c>
      <c r="E496" s="276" t="s">
        <v>797</v>
      </c>
      <c r="F496" s="275" t="s">
        <v>824</v>
      </c>
      <c r="G496" s="276" t="s">
        <v>325</v>
      </c>
      <c r="H496" s="275" t="s">
        <v>326</v>
      </c>
      <c r="I496" s="275">
        <v>90</v>
      </c>
      <c r="J496" s="275" t="s">
        <v>199</v>
      </c>
    </row>
    <row r="497" spans="2:10">
      <c r="B497" s="232" t="str">
        <f t="shared" si="7"/>
        <v>RI600WgB</v>
      </c>
      <c r="C497" s="232"/>
      <c r="D497" s="275" t="s">
        <v>796</v>
      </c>
      <c r="E497" s="276" t="s">
        <v>797</v>
      </c>
      <c r="F497" s="275" t="s">
        <v>825</v>
      </c>
      <c r="G497" s="276" t="s">
        <v>328</v>
      </c>
      <c r="H497" s="275" t="s">
        <v>326</v>
      </c>
      <c r="I497" s="275">
        <v>90</v>
      </c>
      <c r="J497" s="275" t="s">
        <v>199</v>
      </c>
    </row>
    <row r="498" spans="2:10">
      <c r="B498" s="232" t="str">
        <f t="shared" si="7"/>
        <v>ME005AbE</v>
      </c>
      <c r="C498" s="232"/>
      <c r="D498" s="275" t="s">
        <v>826</v>
      </c>
      <c r="E498" s="276" t="s">
        <v>827</v>
      </c>
      <c r="F498" s="275" t="s">
        <v>828</v>
      </c>
      <c r="G498" s="276" t="s">
        <v>829</v>
      </c>
      <c r="H498" s="275" t="s">
        <v>830</v>
      </c>
      <c r="I498" s="275">
        <v>85</v>
      </c>
      <c r="J498" s="275" t="s">
        <v>277</v>
      </c>
    </row>
    <row r="499" spans="2:10">
      <c r="B499" s="232" t="str">
        <f t="shared" si="7"/>
        <v>ME005ACC</v>
      </c>
      <c r="C499" s="232"/>
      <c r="D499" s="275" t="s">
        <v>826</v>
      </c>
      <c r="E499" s="276" t="s">
        <v>827</v>
      </c>
      <c r="F499" s="275" t="s">
        <v>831</v>
      </c>
      <c r="G499" s="276" t="s">
        <v>832</v>
      </c>
      <c r="H499" s="275" t="s">
        <v>833</v>
      </c>
      <c r="I499" s="275">
        <v>80</v>
      </c>
      <c r="J499" s="275" t="s">
        <v>277</v>
      </c>
    </row>
    <row r="500" spans="2:10">
      <c r="B500" s="232" t="str">
        <f t="shared" si="7"/>
        <v>ME005ACE</v>
      </c>
      <c r="C500" s="232"/>
      <c r="D500" s="275" t="s">
        <v>826</v>
      </c>
      <c r="E500" s="276" t="s">
        <v>827</v>
      </c>
      <c r="F500" s="275" t="s">
        <v>834</v>
      </c>
      <c r="G500" s="276" t="s">
        <v>835</v>
      </c>
      <c r="H500" s="275" t="s">
        <v>833</v>
      </c>
      <c r="I500" s="275">
        <v>75</v>
      </c>
      <c r="J500" s="275" t="s">
        <v>277</v>
      </c>
    </row>
    <row r="501" spans="2:10">
      <c r="B501" s="232" t="str">
        <f t="shared" si="7"/>
        <v>ME005AdA</v>
      </c>
      <c r="C501" s="232"/>
      <c r="D501" s="275" t="s">
        <v>826</v>
      </c>
      <c r="E501" s="276" t="s">
        <v>827</v>
      </c>
      <c r="F501" s="275" t="s">
        <v>836</v>
      </c>
      <c r="G501" s="276" t="s">
        <v>607</v>
      </c>
      <c r="H501" s="275" t="s">
        <v>608</v>
      </c>
      <c r="I501" s="275">
        <v>85</v>
      </c>
      <c r="J501" s="275" t="s">
        <v>199</v>
      </c>
    </row>
    <row r="502" spans="2:10">
      <c r="B502" s="232" t="str">
        <f t="shared" si="7"/>
        <v>ME005AdB</v>
      </c>
      <c r="C502" s="232"/>
      <c r="D502" s="275" t="s">
        <v>826</v>
      </c>
      <c r="E502" s="276" t="s">
        <v>827</v>
      </c>
      <c r="F502" s="275" t="s">
        <v>837</v>
      </c>
      <c r="G502" s="276" t="s">
        <v>610</v>
      </c>
      <c r="H502" s="275" t="s">
        <v>608</v>
      </c>
      <c r="I502" s="275">
        <v>85</v>
      </c>
      <c r="J502" s="275" t="s">
        <v>199</v>
      </c>
    </row>
    <row r="503" spans="2:10">
      <c r="B503" s="232" t="str">
        <f t="shared" si="7"/>
        <v>ME005AdC</v>
      </c>
      <c r="C503" s="232"/>
      <c r="D503" s="275" t="s">
        <v>826</v>
      </c>
      <c r="E503" s="276" t="s">
        <v>827</v>
      </c>
      <c r="F503" s="275" t="s">
        <v>838</v>
      </c>
      <c r="G503" s="276" t="s">
        <v>612</v>
      </c>
      <c r="H503" s="275" t="s">
        <v>608</v>
      </c>
      <c r="I503" s="275">
        <v>85</v>
      </c>
      <c r="J503" s="275" t="s">
        <v>199</v>
      </c>
    </row>
    <row r="504" spans="2:10">
      <c r="B504" s="232" t="str">
        <f t="shared" si="7"/>
        <v>ME005AdD</v>
      </c>
      <c r="C504" s="232"/>
      <c r="D504" s="275" t="s">
        <v>826</v>
      </c>
      <c r="E504" s="276" t="s">
        <v>827</v>
      </c>
      <c r="F504" s="275" t="s">
        <v>839</v>
      </c>
      <c r="G504" s="276" t="s">
        <v>840</v>
      </c>
      <c r="H504" s="275" t="s">
        <v>608</v>
      </c>
      <c r="I504" s="275">
        <v>85</v>
      </c>
      <c r="J504" s="275" t="s">
        <v>199</v>
      </c>
    </row>
    <row r="505" spans="2:10">
      <c r="B505" s="232" t="str">
        <f t="shared" si="7"/>
        <v>ME005AED</v>
      </c>
      <c r="C505" s="232"/>
      <c r="D505" s="275" t="s">
        <v>826</v>
      </c>
      <c r="E505" s="276" t="s">
        <v>827</v>
      </c>
      <c r="F505" s="275" t="s">
        <v>841</v>
      </c>
      <c r="G505" s="276" t="s">
        <v>842</v>
      </c>
      <c r="H505" s="275" t="s">
        <v>608</v>
      </c>
      <c r="I505" s="275">
        <v>70</v>
      </c>
      <c r="J505" s="275" t="s">
        <v>199</v>
      </c>
    </row>
    <row r="506" spans="2:10">
      <c r="B506" s="232" t="str">
        <f t="shared" si="7"/>
        <v>ME005AGC</v>
      </c>
      <c r="C506" s="232"/>
      <c r="D506" s="275" t="s">
        <v>826</v>
      </c>
      <c r="E506" s="276" t="s">
        <v>827</v>
      </c>
      <c r="F506" s="275" t="s">
        <v>843</v>
      </c>
      <c r="G506" s="276" t="s">
        <v>844</v>
      </c>
      <c r="H506" s="275" t="s">
        <v>608</v>
      </c>
      <c r="I506" s="275">
        <v>50</v>
      </c>
      <c r="J506" s="275" t="s">
        <v>199</v>
      </c>
    </row>
    <row r="507" spans="2:10">
      <c r="B507" s="232" t="str">
        <f t="shared" si="7"/>
        <v>ME005AHC</v>
      </c>
      <c r="C507" s="232"/>
      <c r="D507" s="275" t="s">
        <v>826</v>
      </c>
      <c r="E507" s="276" t="s">
        <v>827</v>
      </c>
      <c r="F507" s="275" t="s">
        <v>845</v>
      </c>
      <c r="G507" s="276" t="s">
        <v>846</v>
      </c>
      <c r="H507" s="275" t="s">
        <v>608</v>
      </c>
      <c r="I507" s="275">
        <v>50</v>
      </c>
      <c r="J507" s="275" t="s">
        <v>199</v>
      </c>
    </row>
    <row r="508" spans="2:10">
      <c r="B508" s="232" t="str">
        <f t="shared" si="7"/>
        <v>ME005AHD</v>
      </c>
      <c r="C508" s="232"/>
      <c r="D508" s="275" t="s">
        <v>826</v>
      </c>
      <c r="E508" s="276" t="s">
        <v>827</v>
      </c>
      <c r="F508" s="275" t="s">
        <v>847</v>
      </c>
      <c r="G508" s="276" t="s">
        <v>848</v>
      </c>
      <c r="H508" s="275" t="s">
        <v>608</v>
      </c>
      <c r="I508" s="275">
        <v>50</v>
      </c>
      <c r="J508" s="275" t="s">
        <v>199</v>
      </c>
    </row>
    <row r="509" spans="2:10">
      <c r="B509" s="232" t="str">
        <f t="shared" si="7"/>
        <v>ME005CaB</v>
      </c>
      <c r="C509" s="232"/>
      <c r="D509" s="275" t="s">
        <v>826</v>
      </c>
      <c r="E509" s="276" t="s">
        <v>827</v>
      </c>
      <c r="F509" s="275" t="s">
        <v>849</v>
      </c>
      <c r="G509" s="276" t="s">
        <v>850</v>
      </c>
      <c r="H509" s="275" t="s">
        <v>851</v>
      </c>
      <c r="I509" s="275">
        <v>85</v>
      </c>
      <c r="J509" s="275" t="s">
        <v>277</v>
      </c>
    </row>
    <row r="510" spans="2:10">
      <c r="B510" s="232" t="str">
        <f t="shared" si="7"/>
        <v>ME005CaC</v>
      </c>
      <c r="C510" s="232"/>
      <c r="D510" s="275" t="s">
        <v>826</v>
      </c>
      <c r="E510" s="276" t="s">
        <v>827</v>
      </c>
      <c r="F510" s="275" t="s">
        <v>852</v>
      </c>
      <c r="G510" s="276" t="s">
        <v>853</v>
      </c>
      <c r="H510" s="275" t="s">
        <v>851</v>
      </c>
      <c r="I510" s="275">
        <v>85</v>
      </c>
      <c r="J510" s="275" t="s">
        <v>277</v>
      </c>
    </row>
    <row r="511" spans="2:10">
      <c r="B511" s="232" t="str">
        <f t="shared" si="7"/>
        <v>ME005CeB</v>
      </c>
      <c r="C511" s="232"/>
      <c r="D511" s="275" t="s">
        <v>826</v>
      </c>
      <c r="E511" s="276" t="s">
        <v>827</v>
      </c>
      <c r="F511" s="275" t="s">
        <v>854</v>
      </c>
      <c r="G511" s="276" t="s">
        <v>855</v>
      </c>
      <c r="H511" s="275" t="s">
        <v>851</v>
      </c>
      <c r="I511" s="275">
        <v>85</v>
      </c>
      <c r="J511" s="275" t="s">
        <v>277</v>
      </c>
    </row>
    <row r="512" spans="2:10">
      <c r="B512" s="232" t="str">
        <f t="shared" si="7"/>
        <v>ME005CeC</v>
      </c>
      <c r="C512" s="232"/>
      <c r="D512" s="275" t="s">
        <v>826</v>
      </c>
      <c r="E512" s="276" t="s">
        <v>827</v>
      </c>
      <c r="F512" s="275" t="s">
        <v>856</v>
      </c>
      <c r="G512" s="276" t="s">
        <v>857</v>
      </c>
      <c r="H512" s="275" t="s">
        <v>851</v>
      </c>
      <c r="I512" s="275">
        <v>85</v>
      </c>
      <c r="J512" s="275" t="s">
        <v>277</v>
      </c>
    </row>
    <row r="513" spans="2:10">
      <c r="B513" s="232" t="str">
        <f t="shared" si="7"/>
        <v>ME005CeE</v>
      </c>
      <c r="C513" s="232"/>
      <c r="D513" s="275" t="s">
        <v>826</v>
      </c>
      <c r="E513" s="276" t="s">
        <v>827</v>
      </c>
      <c r="F513" s="275" t="s">
        <v>858</v>
      </c>
      <c r="G513" s="276" t="s">
        <v>859</v>
      </c>
      <c r="H513" s="275" t="s">
        <v>851</v>
      </c>
      <c r="I513" s="275">
        <v>85</v>
      </c>
      <c r="J513" s="275" t="s">
        <v>277</v>
      </c>
    </row>
    <row r="514" spans="2:10">
      <c r="B514" s="232" t="str">
        <f t="shared" si="7"/>
        <v>ME005CgB</v>
      </c>
      <c r="C514" s="232"/>
      <c r="D514" s="275" t="s">
        <v>826</v>
      </c>
      <c r="E514" s="276" t="s">
        <v>827</v>
      </c>
      <c r="F514" s="275" t="s">
        <v>860</v>
      </c>
      <c r="G514" s="276" t="s">
        <v>617</v>
      </c>
      <c r="H514" s="275" t="s">
        <v>615</v>
      </c>
      <c r="I514" s="275">
        <v>85</v>
      </c>
      <c r="J514" s="275" t="s">
        <v>199</v>
      </c>
    </row>
    <row r="515" spans="2:10">
      <c r="B515" s="232" t="str">
        <f t="shared" si="7"/>
        <v>ME005CgC</v>
      </c>
      <c r="C515" s="232"/>
      <c r="D515" s="275" t="s">
        <v>826</v>
      </c>
      <c r="E515" s="276" t="s">
        <v>827</v>
      </c>
      <c r="F515" s="275" t="s">
        <v>861</v>
      </c>
      <c r="G515" s="276" t="s">
        <v>619</v>
      </c>
      <c r="H515" s="275" t="s">
        <v>615</v>
      </c>
      <c r="I515" s="275">
        <v>85</v>
      </c>
      <c r="J515" s="275" t="s">
        <v>199</v>
      </c>
    </row>
    <row r="516" spans="2:10">
      <c r="B516" s="232" t="str">
        <f t="shared" si="7"/>
        <v>ME005CHC</v>
      </c>
      <c r="C516" s="232"/>
      <c r="D516" s="275" t="s">
        <v>826</v>
      </c>
      <c r="E516" s="276" t="s">
        <v>827</v>
      </c>
      <c r="F516" s="275" t="s">
        <v>862</v>
      </c>
      <c r="G516" s="276" t="s">
        <v>863</v>
      </c>
      <c r="H516" s="275" t="s">
        <v>864</v>
      </c>
      <c r="I516" s="275">
        <v>80</v>
      </c>
      <c r="J516" s="275" t="s">
        <v>199</v>
      </c>
    </row>
    <row r="517" spans="2:10">
      <c r="B517" s="232" t="str">
        <f t="shared" si="7"/>
        <v>ME005Du</v>
      </c>
      <c r="C517" s="232"/>
      <c r="D517" s="275" t="s">
        <v>826</v>
      </c>
      <c r="E517" s="276" t="s">
        <v>827</v>
      </c>
      <c r="F517" s="275" t="s">
        <v>865</v>
      </c>
      <c r="G517" s="276" t="s">
        <v>201</v>
      </c>
      <c r="H517" s="275" t="s">
        <v>201</v>
      </c>
      <c r="I517" s="275">
        <v>85</v>
      </c>
      <c r="J517" s="275" t="s">
        <v>199</v>
      </c>
    </row>
    <row r="518" spans="2:10">
      <c r="B518" s="232" t="str">
        <f t="shared" si="7"/>
        <v>ME005Gp</v>
      </c>
      <c r="C518" s="232"/>
      <c r="D518" s="275" t="s">
        <v>826</v>
      </c>
      <c r="E518" s="276" t="s">
        <v>827</v>
      </c>
      <c r="F518" s="275" t="s">
        <v>866</v>
      </c>
      <c r="G518" s="276" t="s">
        <v>867</v>
      </c>
      <c r="H518" s="275" t="s">
        <v>867</v>
      </c>
      <c r="I518" s="275">
        <v>92</v>
      </c>
      <c r="J518" s="275" t="s">
        <v>199</v>
      </c>
    </row>
    <row r="519" spans="2:10">
      <c r="B519" s="232" t="str">
        <f t="shared" si="7"/>
        <v>ME005HlB</v>
      </c>
      <c r="C519" s="232"/>
      <c r="D519" s="275" t="s">
        <v>826</v>
      </c>
      <c r="E519" s="276" t="s">
        <v>827</v>
      </c>
      <c r="F519" s="275" t="s">
        <v>868</v>
      </c>
      <c r="G519" s="276" t="s">
        <v>285</v>
      </c>
      <c r="H519" s="275" t="s">
        <v>206</v>
      </c>
      <c r="I519" s="275">
        <v>85</v>
      </c>
      <c r="J519" s="275" t="s">
        <v>199</v>
      </c>
    </row>
    <row r="520" spans="2:10">
      <c r="B520" s="232" t="str">
        <f t="shared" si="7"/>
        <v>ME005HlC</v>
      </c>
      <c r="C520" s="232"/>
      <c r="D520" s="275" t="s">
        <v>826</v>
      </c>
      <c r="E520" s="276" t="s">
        <v>827</v>
      </c>
      <c r="F520" s="275" t="s">
        <v>869</v>
      </c>
      <c r="G520" s="276" t="s">
        <v>205</v>
      </c>
      <c r="H520" s="275" t="s">
        <v>206</v>
      </c>
      <c r="I520" s="275">
        <v>85</v>
      </c>
      <c r="J520" s="275" t="s">
        <v>199</v>
      </c>
    </row>
    <row r="521" spans="2:10">
      <c r="B521" s="232" t="str">
        <f t="shared" si="7"/>
        <v>ME005HlD</v>
      </c>
      <c r="C521" s="232"/>
      <c r="D521" s="275" t="s">
        <v>826</v>
      </c>
      <c r="E521" s="276" t="s">
        <v>827</v>
      </c>
      <c r="F521" s="275" t="s">
        <v>870</v>
      </c>
      <c r="G521" s="276" t="s">
        <v>286</v>
      </c>
      <c r="H521" s="275" t="s">
        <v>206</v>
      </c>
      <c r="I521" s="275">
        <v>85</v>
      </c>
      <c r="J521" s="275" t="s">
        <v>199</v>
      </c>
    </row>
    <row r="522" spans="2:10">
      <c r="B522" s="232" t="str">
        <f t="shared" si="7"/>
        <v>ME005HnB</v>
      </c>
      <c r="C522" s="232"/>
      <c r="D522" s="275" t="s">
        <v>826</v>
      </c>
      <c r="E522" s="276" t="s">
        <v>827</v>
      </c>
      <c r="F522" s="275" t="s">
        <v>871</v>
      </c>
      <c r="G522" s="276" t="s">
        <v>872</v>
      </c>
      <c r="H522" s="275" t="s">
        <v>206</v>
      </c>
      <c r="I522" s="275">
        <v>60</v>
      </c>
      <c r="J522" s="275" t="s">
        <v>199</v>
      </c>
    </row>
    <row r="523" spans="2:10">
      <c r="B523" s="232" t="str">
        <f t="shared" si="7"/>
        <v>ME005HnC</v>
      </c>
      <c r="C523" s="232"/>
      <c r="D523" s="275" t="s">
        <v>826</v>
      </c>
      <c r="E523" s="276" t="s">
        <v>827</v>
      </c>
      <c r="F523" s="275" t="s">
        <v>873</v>
      </c>
      <c r="G523" s="276" t="s">
        <v>874</v>
      </c>
      <c r="H523" s="275" t="s">
        <v>206</v>
      </c>
      <c r="I523" s="275">
        <v>60</v>
      </c>
      <c r="J523" s="275" t="s">
        <v>199</v>
      </c>
    </row>
    <row r="524" spans="2:10">
      <c r="B524" s="232" t="str">
        <f t="shared" si="7"/>
        <v>ME005HnD</v>
      </c>
      <c r="C524" s="232"/>
      <c r="D524" s="275" t="s">
        <v>826</v>
      </c>
      <c r="E524" s="276" t="s">
        <v>827</v>
      </c>
      <c r="F524" s="275" t="s">
        <v>875</v>
      </c>
      <c r="G524" s="276" t="s">
        <v>876</v>
      </c>
      <c r="H524" s="275" t="s">
        <v>206</v>
      </c>
      <c r="I524" s="275">
        <v>60</v>
      </c>
      <c r="J524" s="275" t="s">
        <v>199</v>
      </c>
    </row>
    <row r="525" spans="2:10">
      <c r="B525" s="232" t="str">
        <f t="shared" si="7"/>
        <v>ME005HrB</v>
      </c>
      <c r="C525" s="232"/>
      <c r="D525" s="275" t="s">
        <v>826</v>
      </c>
      <c r="E525" s="276" t="s">
        <v>827</v>
      </c>
      <c r="F525" s="275" t="s">
        <v>877</v>
      </c>
      <c r="G525" s="276" t="s">
        <v>878</v>
      </c>
      <c r="H525" s="275" t="s">
        <v>522</v>
      </c>
      <c r="I525" s="275">
        <v>85</v>
      </c>
      <c r="J525" s="275" t="s">
        <v>277</v>
      </c>
    </row>
    <row r="526" spans="2:10">
      <c r="B526" s="232" t="str">
        <f t="shared" si="7"/>
        <v>ME005HrC</v>
      </c>
      <c r="C526" s="232"/>
      <c r="D526" s="275" t="s">
        <v>826</v>
      </c>
      <c r="E526" s="276" t="s">
        <v>827</v>
      </c>
      <c r="F526" s="275" t="s">
        <v>879</v>
      </c>
      <c r="G526" s="276" t="s">
        <v>880</v>
      </c>
      <c r="H526" s="275" t="s">
        <v>522</v>
      </c>
      <c r="I526" s="275">
        <v>85</v>
      </c>
      <c r="J526" s="275" t="s">
        <v>277</v>
      </c>
    </row>
    <row r="527" spans="2:10">
      <c r="B527" s="232" t="str">
        <f t="shared" si="7"/>
        <v>ME005HrD</v>
      </c>
      <c r="C527" s="232"/>
      <c r="D527" s="275" t="s">
        <v>826</v>
      </c>
      <c r="E527" s="276" t="s">
        <v>827</v>
      </c>
      <c r="F527" s="275" t="s">
        <v>881</v>
      </c>
      <c r="G527" s="276" t="s">
        <v>882</v>
      </c>
      <c r="H527" s="275" t="s">
        <v>522</v>
      </c>
      <c r="I527" s="275">
        <v>85</v>
      </c>
      <c r="J527" s="275" t="s">
        <v>277</v>
      </c>
    </row>
    <row r="528" spans="2:10">
      <c r="B528" s="232" t="str">
        <f t="shared" si="7"/>
        <v>ME005HsB</v>
      </c>
      <c r="C528" s="232"/>
      <c r="D528" s="275" t="s">
        <v>826</v>
      </c>
      <c r="E528" s="276" t="s">
        <v>827</v>
      </c>
      <c r="F528" s="275" t="s">
        <v>803</v>
      </c>
      <c r="G528" s="276" t="s">
        <v>883</v>
      </c>
      <c r="H528" s="275" t="s">
        <v>522</v>
      </c>
      <c r="I528" s="275">
        <v>85</v>
      </c>
      <c r="J528" s="275" t="s">
        <v>277</v>
      </c>
    </row>
    <row r="529" spans="2:10">
      <c r="B529" s="232" t="str">
        <f t="shared" si="7"/>
        <v>ME005HsC</v>
      </c>
      <c r="D529" s="275" t="s">
        <v>826</v>
      </c>
      <c r="E529" s="276" t="s">
        <v>827</v>
      </c>
      <c r="F529" s="275" t="s">
        <v>805</v>
      </c>
      <c r="G529" s="276" t="s">
        <v>884</v>
      </c>
      <c r="H529" s="275" t="s">
        <v>522</v>
      </c>
      <c r="I529" s="275">
        <v>85</v>
      </c>
      <c r="J529" s="275" t="s">
        <v>277</v>
      </c>
    </row>
    <row r="530" spans="2:10">
      <c r="B530" s="232" t="str">
        <f t="shared" si="7"/>
        <v>ME005HsE</v>
      </c>
      <c r="D530" s="275" t="s">
        <v>826</v>
      </c>
      <c r="E530" s="276" t="s">
        <v>827</v>
      </c>
      <c r="F530" s="275" t="s">
        <v>885</v>
      </c>
      <c r="G530" s="276" t="s">
        <v>886</v>
      </c>
      <c r="H530" s="275" t="s">
        <v>522</v>
      </c>
      <c r="I530" s="275">
        <v>85</v>
      </c>
      <c r="J530" s="275" t="s">
        <v>277</v>
      </c>
    </row>
    <row r="531" spans="2:10">
      <c r="B531" s="232" t="str">
        <f t="shared" si="7"/>
        <v>ME005LtB</v>
      </c>
      <c r="D531" s="275" t="s">
        <v>826</v>
      </c>
      <c r="E531" s="276" t="s">
        <v>827</v>
      </c>
      <c r="F531" s="275" t="s">
        <v>887</v>
      </c>
      <c r="G531" s="276" t="s">
        <v>888</v>
      </c>
      <c r="H531" s="275" t="s">
        <v>289</v>
      </c>
      <c r="I531" s="275">
        <v>50</v>
      </c>
      <c r="J531" s="275" t="s">
        <v>277</v>
      </c>
    </row>
    <row r="532" spans="2:10">
      <c r="B532" s="232" t="str">
        <f t="shared" ref="B532:B595" si="8">CONCATENATE(D532,F532)</f>
        <v>ME005LtC</v>
      </c>
      <c r="D532" s="275" t="s">
        <v>826</v>
      </c>
      <c r="E532" s="276" t="s">
        <v>827</v>
      </c>
      <c r="F532" s="275" t="s">
        <v>889</v>
      </c>
      <c r="G532" s="276" t="s">
        <v>890</v>
      </c>
      <c r="H532" s="275" t="s">
        <v>289</v>
      </c>
      <c r="I532" s="275">
        <v>50</v>
      </c>
      <c r="J532" s="275" t="s">
        <v>277</v>
      </c>
    </row>
    <row r="533" spans="2:10">
      <c r="B533" s="232" t="str">
        <f t="shared" si="8"/>
        <v>ME005LtD</v>
      </c>
      <c r="D533" s="275" t="s">
        <v>826</v>
      </c>
      <c r="E533" s="276" t="s">
        <v>827</v>
      </c>
      <c r="F533" s="275" t="s">
        <v>891</v>
      </c>
      <c r="G533" s="276" t="s">
        <v>892</v>
      </c>
      <c r="H533" s="275" t="s">
        <v>289</v>
      </c>
      <c r="I533" s="275">
        <v>50</v>
      </c>
      <c r="J533" s="275" t="s">
        <v>277</v>
      </c>
    </row>
    <row r="534" spans="2:10">
      <c r="B534" s="232" t="str">
        <f t="shared" si="8"/>
        <v>ME005LyB</v>
      </c>
      <c r="D534" s="275" t="s">
        <v>826</v>
      </c>
      <c r="E534" s="276" t="s">
        <v>827</v>
      </c>
      <c r="F534" s="275" t="s">
        <v>893</v>
      </c>
      <c r="G534" s="276" t="s">
        <v>894</v>
      </c>
      <c r="H534" s="275" t="s">
        <v>289</v>
      </c>
      <c r="I534" s="275">
        <v>85</v>
      </c>
      <c r="J534" s="275" t="s">
        <v>277</v>
      </c>
    </row>
    <row r="535" spans="2:10">
      <c r="B535" s="232" t="str">
        <f t="shared" si="8"/>
        <v>ME005LyC</v>
      </c>
      <c r="D535" s="275" t="s">
        <v>826</v>
      </c>
      <c r="E535" s="276" t="s">
        <v>827</v>
      </c>
      <c r="F535" s="275" t="s">
        <v>895</v>
      </c>
      <c r="G535" s="276" t="s">
        <v>896</v>
      </c>
      <c r="H535" s="275" t="s">
        <v>289</v>
      </c>
      <c r="I535" s="275">
        <v>85</v>
      </c>
      <c r="J535" s="275" t="s">
        <v>277</v>
      </c>
    </row>
    <row r="536" spans="2:10">
      <c r="B536" s="232" t="str">
        <f t="shared" si="8"/>
        <v>ME005LzB</v>
      </c>
      <c r="D536" s="275" t="s">
        <v>826</v>
      </c>
      <c r="E536" s="276" t="s">
        <v>827</v>
      </c>
      <c r="F536" s="275" t="s">
        <v>897</v>
      </c>
      <c r="G536" s="276" t="s">
        <v>898</v>
      </c>
      <c r="H536" s="275" t="s">
        <v>289</v>
      </c>
      <c r="I536" s="275">
        <v>85</v>
      </c>
      <c r="J536" s="275" t="s">
        <v>277</v>
      </c>
    </row>
    <row r="537" spans="2:10">
      <c r="B537" s="232" t="str">
        <f t="shared" si="8"/>
        <v>ME005LzC</v>
      </c>
      <c r="D537" s="275" t="s">
        <v>826</v>
      </c>
      <c r="E537" s="276" t="s">
        <v>827</v>
      </c>
      <c r="F537" s="275" t="s">
        <v>899</v>
      </c>
      <c r="G537" s="276" t="s">
        <v>900</v>
      </c>
      <c r="H537" s="275" t="s">
        <v>289</v>
      </c>
      <c r="I537" s="275">
        <v>85</v>
      </c>
      <c r="J537" s="275" t="s">
        <v>277</v>
      </c>
    </row>
    <row r="538" spans="2:10">
      <c r="B538" s="232" t="str">
        <f t="shared" si="8"/>
        <v>ME005LzE</v>
      </c>
      <c r="D538" s="275" t="s">
        <v>826</v>
      </c>
      <c r="E538" s="276" t="s">
        <v>827</v>
      </c>
      <c r="F538" s="275" t="s">
        <v>901</v>
      </c>
      <c r="G538" s="276" t="s">
        <v>902</v>
      </c>
      <c r="H538" s="275" t="s">
        <v>289</v>
      </c>
      <c r="I538" s="275">
        <v>85</v>
      </c>
      <c r="J538" s="275" t="s">
        <v>277</v>
      </c>
    </row>
    <row r="539" spans="2:10">
      <c r="B539" s="232" t="str">
        <f t="shared" si="8"/>
        <v>ME005Qu</v>
      </c>
      <c r="D539" s="275" t="s">
        <v>826</v>
      </c>
      <c r="E539" s="276" t="s">
        <v>827</v>
      </c>
      <c r="F539" s="275" t="s">
        <v>903</v>
      </c>
      <c r="G539" s="276" t="s">
        <v>904</v>
      </c>
      <c r="H539" s="275" t="s">
        <v>486</v>
      </c>
      <c r="I539" s="275">
        <v>92</v>
      </c>
      <c r="J539" s="275" t="s">
        <v>277</v>
      </c>
    </row>
    <row r="540" spans="2:10">
      <c r="B540" s="232" t="str">
        <f t="shared" si="8"/>
        <v>ME005Ro</v>
      </c>
      <c r="D540" s="275" t="s">
        <v>826</v>
      </c>
      <c r="E540" s="276" t="s">
        <v>827</v>
      </c>
      <c r="F540" s="275" t="s">
        <v>905</v>
      </c>
      <c r="G540" s="276" t="s">
        <v>906</v>
      </c>
      <c r="H540" s="275" t="s">
        <v>907</v>
      </c>
      <c r="I540" s="275">
        <v>90</v>
      </c>
      <c r="J540" s="275" t="s">
        <v>277</v>
      </c>
    </row>
    <row r="541" spans="2:10">
      <c r="B541" s="232" t="str">
        <f t="shared" si="8"/>
        <v>ME005Sp</v>
      </c>
      <c r="D541" s="275" t="s">
        <v>826</v>
      </c>
      <c r="E541" s="276" t="s">
        <v>827</v>
      </c>
      <c r="F541" s="275" t="s">
        <v>908</v>
      </c>
      <c r="G541" s="276" t="s">
        <v>909</v>
      </c>
      <c r="H541" s="275" t="s">
        <v>910</v>
      </c>
      <c r="I541" s="275">
        <v>85</v>
      </c>
      <c r="J541" s="275" t="s">
        <v>256</v>
      </c>
    </row>
    <row r="542" spans="2:10">
      <c r="B542" s="232" t="str">
        <f t="shared" si="8"/>
        <v>ME005UaC</v>
      </c>
      <c r="D542" s="275" t="s">
        <v>826</v>
      </c>
      <c r="E542" s="276" t="s">
        <v>827</v>
      </c>
      <c r="F542" s="275" t="s">
        <v>911</v>
      </c>
      <c r="G542" s="276" t="s">
        <v>912</v>
      </c>
      <c r="H542" s="275" t="s">
        <v>913</v>
      </c>
      <c r="I542" s="275">
        <v>85</v>
      </c>
      <c r="J542" s="275" t="s">
        <v>199</v>
      </c>
    </row>
    <row r="543" spans="2:10">
      <c r="B543" s="232" t="str">
        <f t="shared" si="8"/>
        <v>ME005Va</v>
      </c>
      <c r="D543" s="275" t="s">
        <v>826</v>
      </c>
      <c r="E543" s="276" t="s">
        <v>827</v>
      </c>
      <c r="F543" s="275" t="s">
        <v>914</v>
      </c>
      <c r="G543" s="276" t="s">
        <v>915</v>
      </c>
      <c r="H543" s="275" t="s">
        <v>916</v>
      </c>
      <c r="I543" s="275">
        <v>90</v>
      </c>
      <c r="J543" s="275" t="s">
        <v>256</v>
      </c>
    </row>
    <row r="544" spans="2:10">
      <c r="B544" s="232" t="str">
        <f t="shared" si="8"/>
        <v>ME005Vb</v>
      </c>
      <c r="D544" s="275" t="s">
        <v>826</v>
      </c>
      <c r="E544" s="276" t="s">
        <v>827</v>
      </c>
      <c r="F544" s="275" t="s">
        <v>917</v>
      </c>
      <c r="G544" s="276" t="s">
        <v>918</v>
      </c>
      <c r="H544" s="275" t="s">
        <v>916</v>
      </c>
      <c r="I544" s="275">
        <v>90</v>
      </c>
      <c r="J544" s="275" t="s">
        <v>256</v>
      </c>
    </row>
    <row r="545" spans="2:10">
      <c r="B545" s="232" t="str">
        <f t="shared" si="8"/>
        <v>ME005VW</v>
      </c>
      <c r="D545" s="275" t="s">
        <v>826</v>
      </c>
      <c r="E545" s="276" t="s">
        <v>827</v>
      </c>
      <c r="F545" s="275" t="s">
        <v>919</v>
      </c>
      <c r="G545" s="276" t="s">
        <v>920</v>
      </c>
      <c r="H545" s="275" t="s">
        <v>916</v>
      </c>
      <c r="I545" s="275">
        <v>60</v>
      </c>
      <c r="J545" s="275" t="s">
        <v>256</v>
      </c>
    </row>
    <row r="546" spans="2:10">
      <c r="B546" s="232" t="str">
        <f t="shared" si="8"/>
        <v>ME005WmB</v>
      </c>
      <c r="D546" s="275" t="s">
        <v>826</v>
      </c>
      <c r="E546" s="276" t="s">
        <v>827</v>
      </c>
      <c r="F546" s="275" t="s">
        <v>921</v>
      </c>
      <c r="G546" s="276" t="s">
        <v>922</v>
      </c>
      <c r="H546" s="275" t="s">
        <v>326</v>
      </c>
      <c r="I546" s="275">
        <v>85</v>
      </c>
      <c r="J546" s="275" t="s">
        <v>199</v>
      </c>
    </row>
    <row r="547" spans="2:10">
      <c r="B547" s="232" t="str">
        <f t="shared" si="8"/>
        <v>ME005WmC</v>
      </c>
      <c r="D547" s="275" t="s">
        <v>826</v>
      </c>
      <c r="E547" s="276" t="s">
        <v>827</v>
      </c>
      <c r="F547" s="275" t="s">
        <v>923</v>
      </c>
      <c r="G547" s="276" t="s">
        <v>330</v>
      </c>
      <c r="H547" s="275" t="s">
        <v>326</v>
      </c>
      <c r="I547" s="275">
        <v>85</v>
      </c>
      <c r="J547" s="275" t="s">
        <v>199</v>
      </c>
    </row>
    <row r="548" spans="2:10">
      <c r="B548" s="232" t="str">
        <f t="shared" si="8"/>
        <v>ME005WmD</v>
      </c>
      <c r="D548" s="275" t="s">
        <v>826</v>
      </c>
      <c r="E548" s="276" t="s">
        <v>827</v>
      </c>
      <c r="F548" s="275" t="s">
        <v>924</v>
      </c>
      <c r="G548" s="276" t="s">
        <v>925</v>
      </c>
      <c r="H548" s="275" t="s">
        <v>326</v>
      </c>
      <c r="I548" s="275">
        <v>85</v>
      </c>
      <c r="J548" s="275" t="s">
        <v>199</v>
      </c>
    </row>
    <row r="549" spans="2:10">
      <c r="B549" s="232" t="str">
        <f t="shared" si="8"/>
        <v>ME011DL</v>
      </c>
      <c r="D549" s="275" t="s">
        <v>926</v>
      </c>
      <c r="E549" s="276" t="s">
        <v>927</v>
      </c>
      <c r="F549" s="275" t="s">
        <v>928</v>
      </c>
      <c r="G549" s="276" t="s">
        <v>201</v>
      </c>
      <c r="H549" s="275" t="s">
        <v>201</v>
      </c>
      <c r="I549" s="275">
        <v>87</v>
      </c>
      <c r="J549" s="275" t="s">
        <v>199</v>
      </c>
    </row>
    <row r="550" spans="2:10">
      <c r="B550" s="232" t="str">
        <f t="shared" si="8"/>
        <v>ME011GP</v>
      </c>
      <c r="D550" s="275" t="s">
        <v>926</v>
      </c>
      <c r="E550" s="276" t="s">
        <v>927</v>
      </c>
      <c r="F550" s="275" t="s">
        <v>929</v>
      </c>
      <c r="G550" s="276" t="s">
        <v>867</v>
      </c>
      <c r="H550" s="275" t="s">
        <v>867</v>
      </c>
      <c r="I550" s="275">
        <v>85</v>
      </c>
      <c r="J550" s="275" t="s">
        <v>199</v>
      </c>
    </row>
    <row r="551" spans="2:10">
      <c r="B551" s="232" t="str">
        <f t="shared" si="8"/>
        <v>ME011HkB</v>
      </c>
      <c r="D551" s="275" t="s">
        <v>926</v>
      </c>
      <c r="E551" s="276" t="s">
        <v>927</v>
      </c>
      <c r="F551" s="275" t="s">
        <v>930</v>
      </c>
      <c r="G551" s="276" t="s">
        <v>285</v>
      </c>
      <c r="H551" s="275" t="s">
        <v>206</v>
      </c>
      <c r="I551" s="275">
        <v>87</v>
      </c>
      <c r="J551" s="275" t="s">
        <v>199</v>
      </c>
    </row>
    <row r="552" spans="2:10">
      <c r="B552" s="232" t="str">
        <f t="shared" si="8"/>
        <v>ME011HkC</v>
      </c>
      <c r="D552" s="275" t="s">
        <v>926</v>
      </c>
      <c r="E552" s="276" t="s">
        <v>927</v>
      </c>
      <c r="F552" s="275" t="s">
        <v>931</v>
      </c>
      <c r="G552" s="276" t="s">
        <v>205</v>
      </c>
      <c r="H552" s="275" t="s">
        <v>206</v>
      </c>
      <c r="I552" s="275">
        <v>88</v>
      </c>
      <c r="J552" s="275" t="s">
        <v>199</v>
      </c>
    </row>
    <row r="553" spans="2:10">
      <c r="B553" s="232" t="str">
        <f t="shared" si="8"/>
        <v>ME011HkD</v>
      </c>
      <c r="D553" s="275" t="s">
        <v>926</v>
      </c>
      <c r="E553" s="276" t="s">
        <v>927</v>
      </c>
      <c r="F553" s="275" t="s">
        <v>932</v>
      </c>
      <c r="G553" s="276" t="s">
        <v>933</v>
      </c>
      <c r="H553" s="275" t="s">
        <v>206</v>
      </c>
      <c r="I553" s="275">
        <v>88</v>
      </c>
      <c r="J553" s="275" t="s">
        <v>199</v>
      </c>
    </row>
    <row r="554" spans="2:10">
      <c r="B554" s="232" t="str">
        <f t="shared" si="8"/>
        <v>ME011HrB</v>
      </c>
      <c r="D554" s="275" t="s">
        <v>926</v>
      </c>
      <c r="E554" s="276" t="s">
        <v>927</v>
      </c>
      <c r="F554" s="275" t="s">
        <v>877</v>
      </c>
      <c r="G554" s="276" t="s">
        <v>878</v>
      </c>
      <c r="H554" s="275" t="s">
        <v>522</v>
      </c>
      <c r="I554" s="275">
        <v>85</v>
      </c>
      <c r="J554" s="275" t="s">
        <v>277</v>
      </c>
    </row>
    <row r="555" spans="2:10">
      <c r="B555" s="232" t="str">
        <f t="shared" si="8"/>
        <v>ME011HrC</v>
      </c>
      <c r="D555" s="275" t="s">
        <v>926</v>
      </c>
      <c r="E555" s="276" t="s">
        <v>927</v>
      </c>
      <c r="F555" s="275" t="s">
        <v>879</v>
      </c>
      <c r="G555" s="276" t="s">
        <v>880</v>
      </c>
      <c r="H555" s="275" t="s">
        <v>522</v>
      </c>
      <c r="I555" s="275">
        <v>85</v>
      </c>
      <c r="J555" s="275" t="s">
        <v>277</v>
      </c>
    </row>
    <row r="556" spans="2:10">
      <c r="B556" s="232" t="str">
        <f t="shared" si="8"/>
        <v>ME011HrD</v>
      </c>
      <c r="D556" s="275" t="s">
        <v>926</v>
      </c>
      <c r="E556" s="276" t="s">
        <v>927</v>
      </c>
      <c r="F556" s="275" t="s">
        <v>881</v>
      </c>
      <c r="G556" s="276" t="s">
        <v>882</v>
      </c>
      <c r="H556" s="275" t="s">
        <v>522</v>
      </c>
      <c r="I556" s="275">
        <v>85</v>
      </c>
      <c r="J556" s="275" t="s">
        <v>277</v>
      </c>
    </row>
    <row r="557" spans="2:10">
      <c r="B557" s="232" t="str">
        <f t="shared" si="8"/>
        <v>ME011HtB</v>
      </c>
      <c r="D557" s="275" t="s">
        <v>926</v>
      </c>
      <c r="E557" s="276" t="s">
        <v>927</v>
      </c>
      <c r="F557" s="275" t="s">
        <v>934</v>
      </c>
      <c r="G557" s="276" t="s">
        <v>935</v>
      </c>
      <c r="H557" s="275" t="s">
        <v>306</v>
      </c>
      <c r="I557" s="275">
        <v>90</v>
      </c>
      <c r="J557" s="275" t="s">
        <v>277</v>
      </c>
    </row>
    <row r="558" spans="2:10">
      <c r="B558" s="232" t="str">
        <f t="shared" si="8"/>
        <v>ME011HtC</v>
      </c>
      <c r="D558" s="275" t="s">
        <v>926</v>
      </c>
      <c r="E558" s="276" t="s">
        <v>927</v>
      </c>
      <c r="F558" s="275" t="s">
        <v>936</v>
      </c>
      <c r="G558" s="276" t="s">
        <v>937</v>
      </c>
      <c r="H558" s="275" t="s">
        <v>306</v>
      </c>
      <c r="I558" s="275">
        <v>85</v>
      </c>
      <c r="J558" s="275" t="s">
        <v>277</v>
      </c>
    </row>
    <row r="559" spans="2:10">
      <c r="B559" s="232" t="str">
        <f t="shared" si="8"/>
        <v>ME011HtD</v>
      </c>
      <c r="D559" s="275" t="s">
        <v>926</v>
      </c>
      <c r="E559" s="276" t="s">
        <v>927</v>
      </c>
      <c r="F559" s="275" t="s">
        <v>938</v>
      </c>
      <c r="G559" s="276" t="s">
        <v>939</v>
      </c>
      <c r="H559" s="275" t="s">
        <v>306</v>
      </c>
      <c r="I559" s="275">
        <v>90</v>
      </c>
      <c r="J559" s="275" t="s">
        <v>277</v>
      </c>
    </row>
    <row r="560" spans="2:10">
      <c r="B560" s="232" t="str">
        <f t="shared" si="8"/>
        <v>ME011LyB</v>
      </c>
      <c r="D560" s="275" t="s">
        <v>926</v>
      </c>
      <c r="E560" s="276" t="s">
        <v>927</v>
      </c>
      <c r="F560" s="275" t="s">
        <v>893</v>
      </c>
      <c r="G560" s="276" t="s">
        <v>940</v>
      </c>
      <c r="H560" s="275" t="s">
        <v>289</v>
      </c>
      <c r="I560" s="275">
        <v>85</v>
      </c>
      <c r="J560" s="275" t="s">
        <v>277</v>
      </c>
    </row>
    <row r="561" spans="2:10">
      <c r="B561" s="232" t="str">
        <f t="shared" si="8"/>
        <v>ME011LyC</v>
      </c>
      <c r="D561" s="275" t="s">
        <v>926</v>
      </c>
      <c r="E561" s="276" t="s">
        <v>927</v>
      </c>
      <c r="F561" s="275" t="s">
        <v>895</v>
      </c>
      <c r="G561" s="276" t="s">
        <v>941</v>
      </c>
      <c r="H561" s="275" t="s">
        <v>289</v>
      </c>
      <c r="I561" s="275">
        <v>86</v>
      </c>
      <c r="J561" s="275" t="s">
        <v>277</v>
      </c>
    </row>
    <row r="562" spans="2:10">
      <c r="B562" s="232" t="str">
        <f t="shared" si="8"/>
        <v>ME011LyD</v>
      </c>
      <c r="D562" s="275" t="s">
        <v>926</v>
      </c>
      <c r="E562" s="276" t="s">
        <v>927</v>
      </c>
      <c r="F562" s="275" t="s">
        <v>942</v>
      </c>
      <c r="G562" s="276" t="s">
        <v>943</v>
      </c>
      <c r="H562" s="275" t="s">
        <v>289</v>
      </c>
      <c r="I562" s="275">
        <v>86</v>
      </c>
      <c r="J562" s="275" t="s">
        <v>277</v>
      </c>
    </row>
    <row r="563" spans="2:10">
      <c r="B563" s="232" t="str">
        <f t="shared" si="8"/>
        <v>ME011LzC</v>
      </c>
      <c r="D563" s="275" t="s">
        <v>926</v>
      </c>
      <c r="E563" s="276" t="s">
        <v>927</v>
      </c>
      <c r="F563" s="275" t="s">
        <v>899</v>
      </c>
      <c r="G563" s="276" t="s">
        <v>944</v>
      </c>
      <c r="H563" s="275" t="s">
        <v>945</v>
      </c>
      <c r="I563" s="275">
        <v>85</v>
      </c>
      <c r="J563" s="275" t="s">
        <v>277</v>
      </c>
    </row>
    <row r="564" spans="2:10">
      <c r="B564" s="232" t="str">
        <f t="shared" si="8"/>
        <v>ME011QU</v>
      </c>
      <c r="D564" s="275" t="s">
        <v>926</v>
      </c>
      <c r="E564" s="276" t="s">
        <v>927</v>
      </c>
      <c r="F564" s="275" t="s">
        <v>946</v>
      </c>
      <c r="G564" s="276" t="s">
        <v>486</v>
      </c>
      <c r="H564" s="275" t="s">
        <v>486</v>
      </c>
      <c r="I564" s="275">
        <v>90</v>
      </c>
      <c r="J564" s="275" t="s">
        <v>277</v>
      </c>
    </row>
    <row r="565" spans="2:10">
      <c r="B565" s="232" t="str">
        <f t="shared" si="8"/>
        <v>ME011VA</v>
      </c>
      <c r="D565" s="275" t="s">
        <v>926</v>
      </c>
      <c r="E565" s="276" t="s">
        <v>927</v>
      </c>
      <c r="F565" s="275" t="s">
        <v>947</v>
      </c>
      <c r="G565" s="276" t="s">
        <v>948</v>
      </c>
      <c r="H565" s="275" t="s">
        <v>916</v>
      </c>
      <c r="I565" s="275">
        <v>90</v>
      </c>
      <c r="J565" s="275" t="s">
        <v>256</v>
      </c>
    </row>
    <row r="566" spans="2:10">
      <c r="B566" s="232" t="str">
        <f t="shared" si="8"/>
        <v>ME011WmB</v>
      </c>
      <c r="D566" s="275" t="s">
        <v>926</v>
      </c>
      <c r="E566" s="276" t="s">
        <v>927</v>
      </c>
      <c r="F566" s="275" t="s">
        <v>921</v>
      </c>
      <c r="G566" s="276" t="s">
        <v>328</v>
      </c>
      <c r="H566" s="275" t="s">
        <v>326</v>
      </c>
      <c r="I566" s="275">
        <v>86</v>
      </c>
      <c r="J566" s="275" t="s">
        <v>199</v>
      </c>
    </row>
    <row r="567" spans="2:10">
      <c r="B567" s="232" t="str">
        <f t="shared" si="8"/>
        <v>ME011WmC</v>
      </c>
      <c r="D567" s="275" t="s">
        <v>926</v>
      </c>
      <c r="E567" s="276" t="s">
        <v>927</v>
      </c>
      <c r="F567" s="275" t="s">
        <v>923</v>
      </c>
      <c r="G567" s="276" t="s">
        <v>330</v>
      </c>
      <c r="H567" s="275" t="s">
        <v>326</v>
      </c>
      <c r="I567" s="275">
        <v>90</v>
      </c>
      <c r="J567" s="275" t="s">
        <v>199</v>
      </c>
    </row>
    <row r="568" spans="2:10">
      <c r="B568" s="232" t="str">
        <f t="shared" si="8"/>
        <v>ME011WmD</v>
      </c>
      <c r="D568" s="275" t="s">
        <v>926</v>
      </c>
      <c r="E568" s="276" t="s">
        <v>927</v>
      </c>
      <c r="F568" s="275" t="s">
        <v>924</v>
      </c>
      <c r="G568" s="276" t="s">
        <v>925</v>
      </c>
      <c r="H568" s="275" t="s">
        <v>326</v>
      </c>
      <c r="I568" s="275">
        <v>90</v>
      </c>
      <c r="J568" s="275" t="s">
        <v>199</v>
      </c>
    </row>
    <row r="569" spans="2:10">
      <c r="B569" s="232" t="str">
        <f t="shared" si="8"/>
        <v>ME027AdB</v>
      </c>
      <c r="D569" s="275" t="s">
        <v>949</v>
      </c>
      <c r="E569" s="276" t="s">
        <v>950</v>
      </c>
      <c r="F569" s="275" t="s">
        <v>837</v>
      </c>
      <c r="G569" s="276" t="s">
        <v>951</v>
      </c>
      <c r="H569" s="275" t="s">
        <v>608</v>
      </c>
      <c r="I569" s="275">
        <v>87</v>
      </c>
      <c r="J569" s="275" t="s">
        <v>199</v>
      </c>
    </row>
    <row r="570" spans="2:10">
      <c r="B570" s="232" t="str">
        <f t="shared" si="8"/>
        <v>ME027AdC</v>
      </c>
      <c r="D570" s="275" t="s">
        <v>949</v>
      </c>
      <c r="E570" s="276" t="s">
        <v>950</v>
      </c>
      <c r="F570" s="275" t="s">
        <v>838</v>
      </c>
      <c r="G570" s="276" t="s">
        <v>952</v>
      </c>
      <c r="H570" s="275" t="s">
        <v>608</v>
      </c>
      <c r="I570" s="275">
        <v>86</v>
      </c>
      <c r="J570" s="275" t="s">
        <v>199</v>
      </c>
    </row>
    <row r="571" spans="2:10">
      <c r="B571" s="232" t="str">
        <f t="shared" si="8"/>
        <v>ME027AdD</v>
      </c>
      <c r="D571" s="275" t="s">
        <v>949</v>
      </c>
      <c r="E571" s="276" t="s">
        <v>950</v>
      </c>
      <c r="F571" s="275" t="s">
        <v>839</v>
      </c>
      <c r="G571" s="276" t="s">
        <v>953</v>
      </c>
      <c r="H571" s="275" t="s">
        <v>608</v>
      </c>
      <c r="I571" s="275">
        <v>87</v>
      </c>
      <c r="J571" s="275" t="s">
        <v>199</v>
      </c>
    </row>
    <row r="572" spans="2:10">
      <c r="B572" s="232" t="str">
        <f t="shared" si="8"/>
        <v>ME027Be</v>
      </c>
      <c r="D572" s="275" t="s">
        <v>949</v>
      </c>
      <c r="E572" s="276" t="s">
        <v>950</v>
      </c>
      <c r="F572" s="275" t="s">
        <v>954</v>
      </c>
      <c r="G572" s="276" t="s">
        <v>200</v>
      </c>
      <c r="H572" s="275" t="s">
        <v>200</v>
      </c>
      <c r="I572" s="275">
        <v>94</v>
      </c>
      <c r="J572" s="275" t="s">
        <v>199</v>
      </c>
    </row>
    <row r="573" spans="2:10">
      <c r="B573" s="232" t="str">
        <f t="shared" si="8"/>
        <v>ME027LrB</v>
      </c>
      <c r="D573" s="275" t="s">
        <v>949</v>
      </c>
      <c r="E573" s="276" t="s">
        <v>950</v>
      </c>
      <c r="F573" s="275" t="s">
        <v>955</v>
      </c>
      <c r="G573" s="276" t="s">
        <v>956</v>
      </c>
      <c r="H573" s="275" t="s">
        <v>945</v>
      </c>
      <c r="I573" s="275">
        <v>82</v>
      </c>
      <c r="J573" s="275" t="s">
        <v>277</v>
      </c>
    </row>
    <row r="574" spans="2:10">
      <c r="B574" s="232" t="str">
        <f t="shared" si="8"/>
        <v>ME027LrC</v>
      </c>
      <c r="D574" s="275" t="s">
        <v>949</v>
      </c>
      <c r="E574" s="276" t="s">
        <v>950</v>
      </c>
      <c r="F574" s="275" t="s">
        <v>957</v>
      </c>
      <c r="G574" s="276" t="s">
        <v>944</v>
      </c>
      <c r="H574" s="275" t="s">
        <v>945</v>
      </c>
      <c r="I574" s="275">
        <v>82</v>
      </c>
      <c r="J574" s="275" t="s">
        <v>277</v>
      </c>
    </row>
    <row r="575" spans="2:10">
      <c r="B575" s="232" t="str">
        <f t="shared" si="8"/>
        <v>ME027LrE</v>
      </c>
      <c r="D575" s="275" t="s">
        <v>949</v>
      </c>
      <c r="E575" s="276" t="s">
        <v>950</v>
      </c>
      <c r="F575" s="275" t="s">
        <v>958</v>
      </c>
      <c r="G575" s="276" t="s">
        <v>959</v>
      </c>
      <c r="H575" s="275" t="s">
        <v>945</v>
      </c>
      <c r="I575" s="275">
        <v>80</v>
      </c>
      <c r="J575" s="275" t="s">
        <v>277</v>
      </c>
    </row>
    <row r="576" spans="2:10">
      <c r="B576" s="232" t="str">
        <f t="shared" si="8"/>
        <v>ME027MrB</v>
      </c>
      <c r="D576" s="275" t="s">
        <v>949</v>
      </c>
      <c r="E576" s="276" t="s">
        <v>950</v>
      </c>
      <c r="F576" s="275" t="s">
        <v>960</v>
      </c>
      <c r="G576" s="276" t="s">
        <v>961</v>
      </c>
      <c r="H576" s="275" t="s">
        <v>962</v>
      </c>
      <c r="I576" s="275">
        <v>88</v>
      </c>
      <c r="J576" s="275" t="s">
        <v>199</v>
      </c>
    </row>
    <row r="577" spans="2:10">
      <c r="B577" s="232" t="str">
        <f t="shared" si="8"/>
        <v>ME027MrC</v>
      </c>
      <c r="D577" s="275" t="s">
        <v>949</v>
      </c>
      <c r="E577" s="276" t="s">
        <v>950</v>
      </c>
      <c r="F577" s="275" t="s">
        <v>963</v>
      </c>
      <c r="G577" s="276" t="s">
        <v>964</v>
      </c>
      <c r="H577" s="275" t="s">
        <v>962</v>
      </c>
      <c r="I577" s="275">
        <v>87</v>
      </c>
      <c r="J577" s="275" t="s">
        <v>199</v>
      </c>
    </row>
    <row r="578" spans="2:10">
      <c r="B578" s="232" t="str">
        <f t="shared" si="8"/>
        <v>ME027MsB</v>
      </c>
      <c r="D578" s="275" t="s">
        <v>949</v>
      </c>
      <c r="E578" s="276" t="s">
        <v>950</v>
      </c>
      <c r="F578" s="275" t="s">
        <v>965</v>
      </c>
      <c r="G578" s="276" t="s">
        <v>966</v>
      </c>
      <c r="H578" s="275" t="s">
        <v>967</v>
      </c>
      <c r="I578" s="275">
        <v>90</v>
      </c>
      <c r="J578" s="275" t="s">
        <v>199</v>
      </c>
    </row>
    <row r="579" spans="2:10">
      <c r="B579" s="232" t="str">
        <f t="shared" si="8"/>
        <v>ME027MsC</v>
      </c>
      <c r="D579" s="275" t="s">
        <v>949</v>
      </c>
      <c r="E579" s="276" t="s">
        <v>950</v>
      </c>
      <c r="F579" s="275" t="s">
        <v>968</v>
      </c>
      <c r="G579" s="276" t="s">
        <v>969</v>
      </c>
      <c r="H579" s="275" t="s">
        <v>967</v>
      </c>
      <c r="I579" s="275">
        <v>90</v>
      </c>
      <c r="J579" s="275" t="s">
        <v>199</v>
      </c>
    </row>
    <row r="580" spans="2:10">
      <c r="B580" s="232" t="str">
        <f t="shared" si="8"/>
        <v>ME027Pg</v>
      </c>
      <c r="D580" s="275" t="s">
        <v>949</v>
      </c>
      <c r="E580" s="276" t="s">
        <v>950</v>
      </c>
      <c r="F580" s="275" t="s">
        <v>970</v>
      </c>
      <c r="G580" s="276" t="s">
        <v>971</v>
      </c>
      <c r="H580" s="275" t="s">
        <v>198</v>
      </c>
      <c r="I580" s="275">
        <v>83</v>
      </c>
      <c r="J580" s="275" t="s">
        <v>199</v>
      </c>
    </row>
    <row r="581" spans="2:10">
      <c r="B581" s="232" t="str">
        <f t="shared" si="8"/>
        <v>ME027Qu</v>
      </c>
      <c r="D581" s="275" t="s">
        <v>949</v>
      </c>
      <c r="E581" s="276" t="s">
        <v>950</v>
      </c>
      <c r="F581" s="275" t="s">
        <v>903</v>
      </c>
      <c r="G581" s="276" t="s">
        <v>486</v>
      </c>
      <c r="H581" s="275" t="s">
        <v>486</v>
      </c>
      <c r="I581" s="275">
        <v>87</v>
      </c>
      <c r="J581" s="275" t="s">
        <v>277</v>
      </c>
    </row>
    <row r="582" spans="2:10">
      <c r="B582" s="232" t="str">
        <f t="shared" si="8"/>
        <v>ME027Rc</v>
      </c>
      <c r="D582" s="275" t="s">
        <v>949</v>
      </c>
      <c r="E582" s="276" t="s">
        <v>950</v>
      </c>
      <c r="F582" s="275" t="s">
        <v>972</v>
      </c>
      <c r="G582" s="276" t="s">
        <v>366</v>
      </c>
      <c r="H582" s="275" t="s">
        <v>366</v>
      </c>
      <c r="I582" s="275">
        <v>92</v>
      </c>
      <c r="J582" s="275" t="s">
        <v>277</v>
      </c>
    </row>
    <row r="583" spans="2:10">
      <c r="B583" s="232" t="str">
        <f t="shared" si="8"/>
        <v>ME027RmC</v>
      </c>
      <c r="D583" s="275" t="s">
        <v>949</v>
      </c>
      <c r="E583" s="276" t="s">
        <v>950</v>
      </c>
      <c r="F583" s="275" t="s">
        <v>973</v>
      </c>
      <c r="G583" s="276" t="s">
        <v>974</v>
      </c>
      <c r="H583" s="275" t="s">
        <v>975</v>
      </c>
      <c r="I583" s="275">
        <v>82</v>
      </c>
      <c r="J583" s="275" t="s">
        <v>277</v>
      </c>
    </row>
    <row r="584" spans="2:10">
      <c r="B584" s="232" t="str">
        <f t="shared" si="8"/>
        <v>ME027RmE</v>
      </c>
      <c r="D584" s="275" t="s">
        <v>949</v>
      </c>
      <c r="E584" s="276" t="s">
        <v>950</v>
      </c>
      <c r="F584" s="275" t="s">
        <v>976</v>
      </c>
      <c r="G584" s="276" t="s">
        <v>977</v>
      </c>
      <c r="H584" s="275" t="s">
        <v>975</v>
      </c>
      <c r="I584" s="275">
        <v>83</v>
      </c>
      <c r="J584" s="275" t="s">
        <v>277</v>
      </c>
    </row>
    <row r="585" spans="2:10">
      <c r="B585" s="232" t="str">
        <f t="shared" si="8"/>
        <v>ME027ThB</v>
      </c>
      <c r="D585" s="275" t="s">
        <v>949</v>
      </c>
      <c r="E585" s="276" t="s">
        <v>950</v>
      </c>
      <c r="F585" s="275" t="s">
        <v>978</v>
      </c>
      <c r="G585" s="276" t="s">
        <v>979</v>
      </c>
      <c r="H585" s="275" t="s">
        <v>980</v>
      </c>
      <c r="I585" s="275">
        <v>61</v>
      </c>
      <c r="J585" s="275" t="s">
        <v>277</v>
      </c>
    </row>
    <row r="586" spans="2:10">
      <c r="B586" s="232" t="str">
        <f t="shared" si="8"/>
        <v>ME027ThC</v>
      </c>
      <c r="D586" s="275" t="s">
        <v>949</v>
      </c>
      <c r="E586" s="276" t="s">
        <v>950</v>
      </c>
      <c r="F586" s="275" t="s">
        <v>981</v>
      </c>
      <c r="G586" s="276" t="s">
        <v>982</v>
      </c>
      <c r="H586" s="275" t="s">
        <v>980</v>
      </c>
      <c r="I586" s="275">
        <v>60</v>
      </c>
      <c r="J586" s="275" t="s">
        <v>277</v>
      </c>
    </row>
    <row r="587" spans="2:10">
      <c r="B587" s="232" t="str">
        <f t="shared" si="8"/>
        <v>ME027ThD</v>
      </c>
      <c r="D587" s="275" t="s">
        <v>949</v>
      </c>
      <c r="E587" s="276" t="s">
        <v>950</v>
      </c>
      <c r="F587" s="275" t="s">
        <v>983</v>
      </c>
      <c r="G587" s="276" t="s">
        <v>984</v>
      </c>
      <c r="H587" s="275" t="s">
        <v>980</v>
      </c>
      <c r="I587" s="275">
        <v>64</v>
      </c>
      <c r="J587" s="275" t="s">
        <v>277</v>
      </c>
    </row>
    <row r="588" spans="2:10">
      <c r="B588" s="232" t="str">
        <f t="shared" si="8"/>
        <v>ME027TkB</v>
      </c>
      <c r="D588" s="275" t="s">
        <v>949</v>
      </c>
      <c r="E588" s="276" t="s">
        <v>950</v>
      </c>
      <c r="F588" s="275" t="s">
        <v>985</v>
      </c>
      <c r="G588" s="276" t="s">
        <v>986</v>
      </c>
      <c r="H588" s="275" t="s">
        <v>987</v>
      </c>
      <c r="I588" s="275">
        <v>86</v>
      </c>
      <c r="J588" s="275" t="s">
        <v>277</v>
      </c>
    </row>
    <row r="589" spans="2:10">
      <c r="B589" s="232" t="str">
        <f t="shared" si="8"/>
        <v>ME027TkC</v>
      </c>
      <c r="D589" s="275" t="s">
        <v>949</v>
      </c>
      <c r="E589" s="276" t="s">
        <v>950</v>
      </c>
      <c r="F589" s="275" t="s">
        <v>988</v>
      </c>
      <c r="G589" s="276" t="s">
        <v>989</v>
      </c>
      <c r="H589" s="275" t="s">
        <v>987</v>
      </c>
      <c r="I589" s="275">
        <v>86</v>
      </c>
      <c r="J589" s="275" t="s">
        <v>277</v>
      </c>
    </row>
    <row r="590" spans="2:10">
      <c r="B590" s="232" t="str">
        <f t="shared" si="8"/>
        <v>ME027TkE</v>
      </c>
      <c r="D590" s="275" t="s">
        <v>949</v>
      </c>
      <c r="E590" s="276" t="s">
        <v>950</v>
      </c>
      <c r="F590" s="275" t="s">
        <v>990</v>
      </c>
      <c r="G590" s="276" t="s">
        <v>991</v>
      </c>
      <c r="H590" s="275" t="s">
        <v>987</v>
      </c>
      <c r="I590" s="275">
        <v>81</v>
      </c>
      <c r="J590" s="275" t="s">
        <v>277</v>
      </c>
    </row>
    <row r="591" spans="2:10">
      <c r="B591" s="232" t="str">
        <f t="shared" si="8"/>
        <v>ME031AdB</v>
      </c>
      <c r="D591" s="275" t="s">
        <v>992</v>
      </c>
      <c r="E591" s="276" t="s">
        <v>993</v>
      </c>
      <c r="F591" s="275" t="s">
        <v>837</v>
      </c>
      <c r="G591" s="276" t="s">
        <v>994</v>
      </c>
      <c r="H591" s="275" t="s">
        <v>608</v>
      </c>
      <c r="I591" s="275">
        <v>85</v>
      </c>
      <c r="J591" s="275" t="s">
        <v>199</v>
      </c>
    </row>
    <row r="592" spans="2:10">
      <c r="B592" s="232" t="str">
        <f t="shared" si="8"/>
        <v>ME031AdC</v>
      </c>
      <c r="D592" s="275" t="s">
        <v>992</v>
      </c>
      <c r="E592" s="276" t="s">
        <v>993</v>
      </c>
      <c r="F592" s="275" t="s">
        <v>838</v>
      </c>
      <c r="G592" s="276" t="s">
        <v>612</v>
      </c>
      <c r="H592" s="275" t="s">
        <v>608</v>
      </c>
      <c r="I592" s="275">
        <v>85</v>
      </c>
      <c r="J592" s="275" t="s">
        <v>199</v>
      </c>
    </row>
    <row r="593" spans="2:10">
      <c r="B593" s="232" t="str">
        <f t="shared" si="8"/>
        <v>ME031AdD</v>
      </c>
      <c r="D593" s="275" t="s">
        <v>992</v>
      </c>
      <c r="E593" s="276" t="s">
        <v>993</v>
      </c>
      <c r="F593" s="275" t="s">
        <v>839</v>
      </c>
      <c r="G593" s="276" t="s">
        <v>995</v>
      </c>
      <c r="H593" s="275" t="s">
        <v>608</v>
      </c>
      <c r="I593" s="275">
        <v>85</v>
      </c>
      <c r="J593" s="275" t="s">
        <v>199</v>
      </c>
    </row>
    <row r="594" spans="2:10">
      <c r="B594" s="232" t="str">
        <f t="shared" si="8"/>
        <v>ME031AgB</v>
      </c>
      <c r="D594" s="275" t="s">
        <v>992</v>
      </c>
      <c r="E594" s="276" t="s">
        <v>993</v>
      </c>
      <c r="F594" s="275" t="s">
        <v>996</v>
      </c>
      <c r="G594" s="276" t="s">
        <v>997</v>
      </c>
      <c r="H594" s="275" t="s">
        <v>998</v>
      </c>
      <c r="I594" s="275">
        <v>90</v>
      </c>
      <c r="J594" s="275" t="s">
        <v>199</v>
      </c>
    </row>
    <row r="595" spans="2:10">
      <c r="B595" s="232" t="str">
        <f t="shared" si="8"/>
        <v>ME031Ba</v>
      </c>
      <c r="D595" s="275" t="s">
        <v>992</v>
      </c>
      <c r="E595" s="276" t="s">
        <v>993</v>
      </c>
      <c r="F595" s="275" t="s">
        <v>999</v>
      </c>
      <c r="G595" s="276" t="s">
        <v>200</v>
      </c>
      <c r="H595" s="275" t="s">
        <v>200</v>
      </c>
      <c r="I595" s="275">
        <v>91</v>
      </c>
      <c r="J595" s="275" t="s">
        <v>199</v>
      </c>
    </row>
    <row r="596" spans="2:10">
      <c r="B596" s="232" t="str">
        <f t="shared" ref="B596:B659" si="9">CONCATENATE(D596,F596)</f>
        <v>ME031Ch</v>
      </c>
      <c r="D596" s="275" t="s">
        <v>992</v>
      </c>
      <c r="E596" s="276" t="s">
        <v>993</v>
      </c>
      <c r="F596" s="275" t="s">
        <v>1000</v>
      </c>
      <c r="G596" s="276" t="s">
        <v>1001</v>
      </c>
      <c r="H596" s="275" t="s">
        <v>1002</v>
      </c>
      <c r="I596" s="275">
        <v>87</v>
      </c>
      <c r="J596" s="275" t="s">
        <v>256</v>
      </c>
    </row>
    <row r="597" spans="2:10">
      <c r="B597" s="232" t="str">
        <f t="shared" si="9"/>
        <v>ME031CoB</v>
      </c>
      <c r="D597" s="275" t="s">
        <v>992</v>
      </c>
      <c r="E597" s="276" t="s">
        <v>993</v>
      </c>
      <c r="F597" s="275" t="s">
        <v>1003</v>
      </c>
      <c r="G597" s="276" t="s">
        <v>1004</v>
      </c>
      <c r="H597" s="275" t="s">
        <v>615</v>
      </c>
      <c r="I597" s="275">
        <v>85</v>
      </c>
      <c r="J597" s="275" t="s">
        <v>199</v>
      </c>
    </row>
    <row r="598" spans="2:10">
      <c r="B598" s="232" t="str">
        <f t="shared" si="9"/>
        <v>ME031CoC</v>
      </c>
      <c r="D598" s="275" t="s">
        <v>992</v>
      </c>
      <c r="E598" s="276" t="s">
        <v>993</v>
      </c>
      <c r="F598" s="275" t="s">
        <v>1005</v>
      </c>
      <c r="G598" s="276" t="s">
        <v>1006</v>
      </c>
      <c r="H598" s="275" t="s">
        <v>615</v>
      </c>
      <c r="I598" s="275">
        <v>90</v>
      </c>
      <c r="J598" s="275" t="s">
        <v>199</v>
      </c>
    </row>
    <row r="599" spans="2:10">
      <c r="B599" s="232" t="str">
        <f t="shared" si="9"/>
        <v>ME031CoD</v>
      </c>
      <c r="D599" s="275" t="s">
        <v>992</v>
      </c>
      <c r="E599" s="276" t="s">
        <v>993</v>
      </c>
      <c r="F599" s="275" t="s">
        <v>1007</v>
      </c>
      <c r="G599" s="276" t="s">
        <v>1008</v>
      </c>
      <c r="H599" s="275" t="s">
        <v>615</v>
      </c>
      <c r="I599" s="275">
        <v>90</v>
      </c>
      <c r="J599" s="275" t="s">
        <v>199</v>
      </c>
    </row>
    <row r="600" spans="2:10">
      <c r="B600" s="232" t="str">
        <f t="shared" si="9"/>
        <v>ME031CoE</v>
      </c>
      <c r="D600" s="275" t="s">
        <v>992</v>
      </c>
      <c r="E600" s="276" t="s">
        <v>993</v>
      </c>
      <c r="F600" s="275" t="s">
        <v>1009</v>
      </c>
      <c r="G600" s="276" t="s">
        <v>1010</v>
      </c>
      <c r="H600" s="275" t="s">
        <v>615</v>
      </c>
      <c r="I600" s="275">
        <v>93</v>
      </c>
      <c r="J600" s="275" t="s">
        <v>199</v>
      </c>
    </row>
    <row r="601" spans="2:10">
      <c r="B601" s="232" t="str">
        <f t="shared" si="9"/>
        <v>ME031LnB</v>
      </c>
      <c r="D601" s="275" t="s">
        <v>992</v>
      </c>
      <c r="E601" s="276" t="s">
        <v>993</v>
      </c>
      <c r="F601" s="275" t="s">
        <v>1011</v>
      </c>
      <c r="G601" s="276" t="s">
        <v>894</v>
      </c>
      <c r="H601" s="275" t="s">
        <v>289</v>
      </c>
      <c r="I601" s="275">
        <v>85</v>
      </c>
      <c r="J601" s="275" t="s">
        <v>277</v>
      </c>
    </row>
    <row r="602" spans="2:10">
      <c r="B602" s="232" t="str">
        <f t="shared" si="9"/>
        <v>ME031LnC</v>
      </c>
      <c r="D602" s="275" t="s">
        <v>992</v>
      </c>
      <c r="E602" s="276" t="s">
        <v>993</v>
      </c>
      <c r="F602" s="275" t="s">
        <v>1012</v>
      </c>
      <c r="G602" s="276" t="s">
        <v>896</v>
      </c>
      <c r="H602" s="275" t="s">
        <v>289</v>
      </c>
      <c r="I602" s="275">
        <v>85</v>
      </c>
      <c r="J602" s="275" t="s">
        <v>277</v>
      </c>
    </row>
    <row r="603" spans="2:10">
      <c r="B603" s="232" t="str">
        <f t="shared" si="9"/>
        <v>ME031LnD</v>
      </c>
      <c r="D603" s="275" t="s">
        <v>992</v>
      </c>
      <c r="E603" s="276" t="s">
        <v>993</v>
      </c>
      <c r="F603" s="275" t="s">
        <v>1013</v>
      </c>
      <c r="G603" s="276" t="s">
        <v>1014</v>
      </c>
      <c r="H603" s="275" t="s">
        <v>289</v>
      </c>
      <c r="I603" s="275">
        <v>90</v>
      </c>
      <c r="J603" s="275" t="s">
        <v>277</v>
      </c>
    </row>
    <row r="604" spans="2:10">
      <c r="B604" s="232" t="str">
        <f t="shared" si="9"/>
        <v>ME031LyB</v>
      </c>
      <c r="D604" s="275" t="s">
        <v>992</v>
      </c>
      <c r="E604" s="276" t="s">
        <v>993</v>
      </c>
      <c r="F604" s="275" t="s">
        <v>893</v>
      </c>
      <c r="G604" s="276" t="s">
        <v>956</v>
      </c>
      <c r="H604" s="275" t="s">
        <v>945</v>
      </c>
      <c r="I604" s="275">
        <v>85</v>
      </c>
      <c r="J604" s="275" t="s">
        <v>277</v>
      </c>
    </row>
    <row r="605" spans="2:10">
      <c r="B605" s="232" t="str">
        <f t="shared" si="9"/>
        <v>ME031LyC</v>
      </c>
      <c r="D605" s="275" t="s">
        <v>992</v>
      </c>
      <c r="E605" s="276" t="s">
        <v>993</v>
      </c>
      <c r="F605" s="275" t="s">
        <v>895</v>
      </c>
      <c r="G605" s="276" t="s">
        <v>944</v>
      </c>
      <c r="H605" s="275" t="s">
        <v>945</v>
      </c>
      <c r="I605" s="275">
        <v>87</v>
      </c>
      <c r="J605" s="275" t="s">
        <v>277</v>
      </c>
    </row>
    <row r="606" spans="2:10">
      <c r="B606" s="232" t="str">
        <f t="shared" si="9"/>
        <v>ME031LyE</v>
      </c>
      <c r="D606" s="275" t="s">
        <v>992</v>
      </c>
      <c r="E606" s="276" t="s">
        <v>993</v>
      </c>
      <c r="F606" s="275" t="s">
        <v>1015</v>
      </c>
      <c r="G606" s="276" t="s">
        <v>1016</v>
      </c>
      <c r="H606" s="275" t="s">
        <v>945</v>
      </c>
      <c r="I606" s="275">
        <v>88</v>
      </c>
      <c r="J606" s="275" t="s">
        <v>277</v>
      </c>
    </row>
    <row r="607" spans="2:10">
      <c r="B607" s="232" t="str">
        <f t="shared" si="9"/>
        <v>ME031Pg</v>
      </c>
      <c r="D607" s="275" t="s">
        <v>992</v>
      </c>
      <c r="E607" s="276" t="s">
        <v>993</v>
      </c>
      <c r="F607" s="275" t="s">
        <v>970</v>
      </c>
      <c r="G607" s="276" t="s">
        <v>272</v>
      </c>
      <c r="H607" s="275" t="s">
        <v>198</v>
      </c>
      <c r="I607" s="275">
        <v>88</v>
      </c>
      <c r="J607" s="275" t="s">
        <v>199</v>
      </c>
    </row>
    <row r="608" spans="2:10">
      <c r="B608" s="232" t="str">
        <f t="shared" si="9"/>
        <v>ME031RoC</v>
      </c>
      <c r="D608" s="275" t="s">
        <v>992</v>
      </c>
      <c r="E608" s="276" t="s">
        <v>993</v>
      </c>
      <c r="F608" s="275" t="s">
        <v>1017</v>
      </c>
      <c r="G608" s="276" t="s">
        <v>1018</v>
      </c>
      <c r="H608" s="275" t="s">
        <v>975</v>
      </c>
      <c r="I608" s="275">
        <v>86</v>
      </c>
      <c r="J608" s="275" t="s">
        <v>277</v>
      </c>
    </row>
    <row r="609" spans="2:10">
      <c r="B609" s="232" t="str">
        <f t="shared" si="9"/>
        <v>ME031RoE</v>
      </c>
      <c r="D609" s="275" t="s">
        <v>992</v>
      </c>
      <c r="E609" s="276" t="s">
        <v>993</v>
      </c>
      <c r="F609" s="275" t="s">
        <v>1019</v>
      </c>
      <c r="G609" s="276" t="s">
        <v>1020</v>
      </c>
      <c r="H609" s="275" t="s">
        <v>975</v>
      </c>
      <c r="I609" s="275">
        <v>85</v>
      </c>
      <c r="J609" s="275" t="s">
        <v>277</v>
      </c>
    </row>
    <row r="610" spans="2:10">
      <c r="B610" s="232" t="str">
        <f t="shared" si="9"/>
        <v>ME031Sg</v>
      </c>
      <c r="D610" s="275" t="s">
        <v>992</v>
      </c>
      <c r="E610" s="276" t="s">
        <v>993</v>
      </c>
      <c r="F610" s="275" t="s">
        <v>1021</v>
      </c>
      <c r="G610" s="276" t="s">
        <v>1022</v>
      </c>
      <c r="H610" s="275" t="s">
        <v>910</v>
      </c>
      <c r="I610" s="275">
        <v>88</v>
      </c>
      <c r="J610" s="275" t="s">
        <v>256</v>
      </c>
    </row>
    <row r="611" spans="2:10">
      <c r="B611" s="232" t="str">
        <f t="shared" si="9"/>
        <v>ME031Ud</v>
      </c>
      <c r="D611" s="275" t="s">
        <v>992</v>
      </c>
      <c r="E611" s="276" t="s">
        <v>993</v>
      </c>
      <c r="F611" s="275" t="s">
        <v>1023</v>
      </c>
      <c r="G611" s="276" t="s">
        <v>1024</v>
      </c>
      <c r="H611" s="275" t="s">
        <v>1025</v>
      </c>
      <c r="I611" s="275">
        <v>90</v>
      </c>
      <c r="J611" s="275" t="s">
        <v>199</v>
      </c>
    </row>
    <row r="612" spans="2:10">
      <c r="B612" s="232" t="str">
        <f t="shared" si="9"/>
        <v>ME031Va</v>
      </c>
      <c r="D612" s="275" t="s">
        <v>992</v>
      </c>
      <c r="E612" s="276" t="s">
        <v>993</v>
      </c>
      <c r="F612" s="275" t="s">
        <v>914</v>
      </c>
      <c r="G612" s="276" t="s">
        <v>1026</v>
      </c>
      <c r="H612" s="275" t="s">
        <v>916</v>
      </c>
      <c r="I612" s="275">
        <v>90</v>
      </c>
      <c r="J612" s="275" t="s">
        <v>256</v>
      </c>
    </row>
    <row r="613" spans="2:10">
      <c r="B613" s="232" t="str">
        <f t="shared" si="9"/>
        <v>ME031Vp</v>
      </c>
      <c r="D613" s="275" t="s">
        <v>992</v>
      </c>
      <c r="E613" s="276" t="s">
        <v>993</v>
      </c>
      <c r="F613" s="275" t="s">
        <v>1027</v>
      </c>
      <c r="G613" s="276" t="s">
        <v>1028</v>
      </c>
      <c r="H613" s="275" t="s">
        <v>916</v>
      </c>
      <c r="I613" s="275">
        <v>90</v>
      </c>
      <c r="J613" s="275" t="s">
        <v>256</v>
      </c>
    </row>
    <row r="614" spans="2:10">
      <c r="B614" s="232" t="str">
        <f t="shared" si="9"/>
        <v>ME031Wa</v>
      </c>
      <c r="D614" s="275" t="s">
        <v>992</v>
      </c>
      <c r="E614" s="276" t="s">
        <v>993</v>
      </c>
      <c r="F614" s="275" t="s">
        <v>1029</v>
      </c>
      <c r="G614" s="276" t="s">
        <v>1030</v>
      </c>
      <c r="H614" s="275" t="s">
        <v>1031</v>
      </c>
      <c r="I614" s="275">
        <v>90</v>
      </c>
      <c r="J614" s="275" t="s">
        <v>256</v>
      </c>
    </row>
    <row r="615" spans="2:10">
      <c r="B615" s="232" t="str">
        <f t="shared" si="9"/>
        <v>ME601AdB</v>
      </c>
      <c r="D615" s="275" t="s">
        <v>1032</v>
      </c>
      <c r="E615" s="276" t="s">
        <v>1033</v>
      </c>
      <c r="F615" s="275" t="s">
        <v>837</v>
      </c>
      <c r="G615" s="276" t="s">
        <v>951</v>
      </c>
      <c r="H615" s="275" t="s">
        <v>608</v>
      </c>
      <c r="I615" s="275">
        <v>85</v>
      </c>
      <c r="J615" s="275" t="s">
        <v>199</v>
      </c>
    </row>
    <row r="616" spans="2:10">
      <c r="B616" s="232" t="str">
        <f t="shared" si="9"/>
        <v>ME601AdC</v>
      </c>
      <c r="D616" s="275" t="s">
        <v>1032</v>
      </c>
      <c r="E616" s="276" t="s">
        <v>1033</v>
      </c>
      <c r="F616" s="275" t="s">
        <v>838</v>
      </c>
      <c r="G616" s="276" t="s">
        <v>952</v>
      </c>
      <c r="H616" s="275" t="s">
        <v>608</v>
      </c>
      <c r="I616" s="275">
        <v>87</v>
      </c>
      <c r="J616" s="275" t="s">
        <v>199</v>
      </c>
    </row>
    <row r="617" spans="2:10">
      <c r="B617" s="232" t="str">
        <f t="shared" si="9"/>
        <v>ME601AdD</v>
      </c>
      <c r="D617" s="275" t="s">
        <v>1032</v>
      </c>
      <c r="E617" s="276" t="s">
        <v>1033</v>
      </c>
      <c r="F617" s="275" t="s">
        <v>839</v>
      </c>
      <c r="G617" s="276" t="s">
        <v>953</v>
      </c>
      <c r="H617" s="275" t="s">
        <v>608</v>
      </c>
      <c r="I617" s="275">
        <v>88</v>
      </c>
      <c r="J617" s="275" t="s">
        <v>199</v>
      </c>
    </row>
    <row r="618" spans="2:10">
      <c r="B618" s="232" t="str">
        <f t="shared" si="9"/>
        <v>ME601Be</v>
      </c>
      <c r="D618" s="275" t="s">
        <v>1032</v>
      </c>
      <c r="E618" s="276" t="s">
        <v>1033</v>
      </c>
      <c r="F618" s="275" t="s">
        <v>954</v>
      </c>
      <c r="G618" s="276" t="s">
        <v>200</v>
      </c>
      <c r="H618" s="275" t="s">
        <v>200</v>
      </c>
      <c r="I618" s="275">
        <v>90</v>
      </c>
      <c r="J618" s="275" t="s">
        <v>199</v>
      </c>
    </row>
    <row r="619" spans="2:10">
      <c r="B619" s="232" t="str">
        <f t="shared" si="9"/>
        <v>ME601Dp</v>
      </c>
      <c r="D619" s="275" t="s">
        <v>1032</v>
      </c>
      <c r="E619" s="276" t="s">
        <v>1033</v>
      </c>
      <c r="F619" s="275" t="s">
        <v>1034</v>
      </c>
      <c r="G619" s="276" t="s">
        <v>1035</v>
      </c>
      <c r="H619" s="275" t="s">
        <v>1036</v>
      </c>
      <c r="I619" s="275">
        <v>70</v>
      </c>
      <c r="J619" s="275" t="s">
        <v>277</v>
      </c>
    </row>
    <row r="620" spans="2:10">
      <c r="B620" s="232" t="str">
        <f t="shared" si="9"/>
        <v>ME601LmB</v>
      </c>
      <c r="D620" s="275" t="s">
        <v>1032</v>
      </c>
      <c r="E620" s="276" t="s">
        <v>1033</v>
      </c>
      <c r="F620" s="275" t="s">
        <v>1037</v>
      </c>
      <c r="G620" s="276" t="s">
        <v>1038</v>
      </c>
      <c r="H620" s="275" t="s">
        <v>945</v>
      </c>
      <c r="I620" s="275">
        <v>60</v>
      </c>
      <c r="J620" s="275" t="s">
        <v>277</v>
      </c>
    </row>
    <row r="621" spans="2:10">
      <c r="B621" s="232" t="str">
        <f t="shared" si="9"/>
        <v>ME601LrB</v>
      </c>
      <c r="D621" s="275" t="s">
        <v>1032</v>
      </c>
      <c r="E621" s="276" t="s">
        <v>1033</v>
      </c>
      <c r="F621" s="275" t="s">
        <v>955</v>
      </c>
      <c r="G621" s="276" t="s">
        <v>1039</v>
      </c>
      <c r="H621" s="275" t="s">
        <v>945</v>
      </c>
      <c r="I621" s="275">
        <v>65</v>
      </c>
      <c r="J621" s="275" t="s">
        <v>277</v>
      </c>
    </row>
    <row r="622" spans="2:10">
      <c r="B622" s="232" t="str">
        <f t="shared" si="9"/>
        <v>ME601LrC</v>
      </c>
      <c r="D622" s="275" t="s">
        <v>1032</v>
      </c>
      <c r="E622" s="276" t="s">
        <v>1033</v>
      </c>
      <c r="F622" s="275" t="s">
        <v>957</v>
      </c>
      <c r="G622" s="276" t="s">
        <v>1040</v>
      </c>
      <c r="H622" s="275" t="s">
        <v>945</v>
      </c>
      <c r="I622" s="275">
        <v>65</v>
      </c>
      <c r="J622" s="275" t="s">
        <v>277</v>
      </c>
    </row>
    <row r="623" spans="2:10">
      <c r="B623" s="232" t="str">
        <f t="shared" si="9"/>
        <v>ME601LrE</v>
      </c>
      <c r="D623" s="275" t="s">
        <v>1032</v>
      </c>
      <c r="E623" s="276" t="s">
        <v>1033</v>
      </c>
      <c r="F623" s="275" t="s">
        <v>958</v>
      </c>
      <c r="G623" s="276" t="s">
        <v>1041</v>
      </c>
      <c r="H623" s="275" t="s">
        <v>945</v>
      </c>
      <c r="I623" s="275">
        <v>70</v>
      </c>
      <c r="J623" s="275" t="s">
        <v>277</v>
      </c>
    </row>
    <row r="624" spans="2:10">
      <c r="B624" s="232" t="str">
        <f t="shared" si="9"/>
        <v>ME601Pg</v>
      </c>
      <c r="D624" s="275" t="s">
        <v>1032</v>
      </c>
      <c r="E624" s="276" t="s">
        <v>1033</v>
      </c>
      <c r="F624" s="275" t="s">
        <v>970</v>
      </c>
      <c r="G624" s="276" t="s">
        <v>971</v>
      </c>
      <c r="H624" s="275" t="s">
        <v>198</v>
      </c>
      <c r="I624" s="275">
        <v>90</v>
      </c>
      <c r="J624" s="275" t="s">
        <v>199</v>
      </c>
    </row>
    <row r="625" spans="2:10">
      <c r="B625" s="232" t="str">
        <f t="shared" si="9"/>
        <v>ME601Rc</v>
      </c>
      <c r="D625" s="275" t="s">
        <v>1032</v>
      </c>
      <c r="E625" s="276" t="s">
        <v>1033</v>
      </c>
      <c r="F625" s="275" t="s">
        <v>972</v>
      </c>
      <c r="G625" s="276" t="s">
        <v>366</v>
      </c>
      <c r="H625" s="275" t="s">
        <v>366</v>
      </c>
      <c r="I625" s="275">
        <v>90</v>
      </c>
      <c r="J625" s="275" t="s">
        <v>277</v>
      </c>
    </row>
    <row r="626" spans="2:10">
      <c r="B626" s="232" t="str">
        <f t="shared" si="9"/>
        <v>ME601RmC</v>
      </c>
      <c r="D626" s="275" t="s">
        <v>1032</v>
      </c>
      <c r="E626" s="276" t="s">
        <v>1033</v>
      </c>
      <c r="F626" s="275" t="s">
        <v>973</v>
      </c>
      <c r="G626" s="276" t="s">
        <v>1042</v>
      </c>
      <c r="H626" s="275" t="s">
        <v>975</v>
      </c>
      <c r="I626" s="275">
        <v>81</v>
      </c>
      <c r="J626" s="275" t="s">
        <v>277</v>
      </c>
    </row>
    <row r="627" spans="2:10">
      <c r="B627" s="232" t="str">
        <f t="shared" si="9"/>
        <v>ME601RmE</v>
      </c>
      <c r="D627" s="275" t="s">
        <v>1032</v>
      </c>
      <c r="E627" s="276" t="s">
        <v>1033</v>
      </c>
      <c r="F627" s="275" t="s">
        <v>976</v>
      </c>
      <c r="G627" s="276" t="s">
        <v>1020</v>
      </c>
      <c r="H627" s="275" t="s">
        <v>975</v>
      </c>
      <c r="I627" s="275">
        <v>80</v>
      </c>
      <c r="J627" s="275" t="s">
        <v>277</v>
      </c>
    </row>
    <row r="628" spans="2:10">
      <c r="B628" s="232" t="str">
        <f t="shared" si="9"/>
        <v>ME602AaB</v>
      </c>
      <c r="D628" s="275" t="s">
        <v>1043</v>
      </c>
      <c r="E628" s="276" t="s">
        <v>1044</v>
      </c>
      <c r="F628" s="275" t="s">
        <v>1045</v>
      </c>
      <c r="G628" s="276" t="s">
        <v>994</v>
      </c>
      <c r="H628" s="275" t="s">
        <v>608</v>
      </c>
      <c r="I628" s="275">
        <v>88</v>
      </c>
      <c r="J628" s="275" t="s">
        <v>199</v>
      </c>
    </row>
    <row r="629" spans="2:10">
      <c r="B629" s="232" t="str">
        <f t="shared" si="9"/>
        <v>ME602AaC</v>
      </c>
      <c r="D629" s="275" t="s">
        <v>1043</v>
      </c>
      <c r="E629" s="276" t="s">
        <v>1044</v>
      </c>
      <c r="F629" s="275" t="s">
        <v>1046</v>
      </c>
      <c r="G629" s="276" t="s">
        <v>612</v>
      </c>
      <c r="H629" s="275" t="s">
        <v>608</v>
      </c>
      <c r="I629" s="275">
        <v>88</v>
      </c>
      <c r="J629" s="275" t="s">
        <v>199</v>
      </c>
    </row>
    <row r="630" spans="2:10">
      <c r="B630" s="232" t="str">
        <f t="shared" si="9"/>
        <v>ME602AaD</v>
      </c>
      <c r="D630" s="275" t="s">
        <v>1043</v>
      </c>
      <c r="E630" s="276" t="s">
        <v>1044</v>
      </c>
      <c r="F630" s="275" t="s">
        <v>1047</v>
      </c>
      <c r="G630" s="276" t="s">
        <v>840</v>
      </c>
      <c r="H630" s="275" t="s">
        <v>608</v>
      </c>
      <c r="I630" s="275">
        <v>88</v>
      </c>
      <c r="J630" s="275" t="s">
        <v>199</v>
      </c>
    </row>
    <row r="631" spans="2:10">
      <c r="B631" s="232" t="str">
        <f t="shared" si="9"/>
        <v>ME602CnC</v>
      </c>
      <c r="D631" s="275" t="s">
        <v>1043</v>
      </c>
      <c r="E631" s="276" t="s">
        <v>1044</v>
      </c>
      <c r="F631" s="275" t="s">
        <v>1048</v>
      </c>
      <c r="G631" s="276" t="s">
        <v>1049</v>
      </c>
      <c r="H631" s="275" t="s">
        <v>615</v>
      </c>
      <c r="I631" s="275">
        <v>88</v>
      </c>
      <c r="J631" s="275" t="s">
        <v>199</v>
      </c>
    </row>
    <row r="632" spans="2:10">
      <c r="B632" s="232" t="str">
        <f t="shared" si="9"/>
        <v>ME602CnD</v>
      </c>
      <c r="D632" s="275" t="s">
        <v>1043</v>
      </c>
      <c r="E632" s="276" t="s">
        <v>1044</v>
      </c>
      <c r="F632" s="275" t="s">
        <v>1050</v>
      </c>
      <c r="G632" s="276" t="s">
        <v>1051</v>
      </c>
      <c r="H632" s="275" t="s">
        <v>615</v>
      </c>
      <c r="I632" s="275">
        <v>89</v>
      </c>
      <c r="J632" s="275" t="s">
        <v>199</v>
      </c>
    </row>
    <row r="633" spans="2:10">
      <c r="B633" s="232" t="str">
        <f t="shared" si="9"/>
        <v>ME602CnE</v>
      </c>
      <c r="D633" s="275" t="s">
        <v>1043</v>
      </c>
      <c r="E633" s="276" t="s">
        <v>1044</v>
      </c>
      <c r="F633" s="275" t="s">
        <v>1052</v>
      </c>
      <c r="G633" s="276" t="s">
        <v>1053</v>
      </c>
      <c r="H633" s="275" t="s">
        <v>615</v>
      </c>
      <c r="I633" s="275">
        <v>90</v>
      </c>
      <c r="J633" s="275" t="s">
        <v>199</v>
      </c>
    </row>
    <row r="634" spans="2:10">
      <c r="B634" s="232" t="str">
        <f t="shared" si="9"/>
        <v>ME602Dz</v>
      </c>
      <c r="D634" s="275" t="s">
        <v>1043</v>
      </c>
      <c r="E634" s="276" t="s">
        <v>1044</v>
      </c>
      <c r="F634" s="275" t="s">
        <v>1054</v>
      </c>
      <c r="G634" s="276" t="s">
        <v>201</v>
      </c>
      <c r="H634" s="275" t="s">
        <v>201</v>
      </c>
      <c r="I634" s="275">
        <v>93</v>
      </c>
      <c r="J634" s="275" t="s">
        <v>199</v>
      </c>
    </row>
    <row r="635" spans="2:10">
      <c r="B635" s="232" t="str">
        <f t="shared" si="9"/>
        <v>ME602Gp</v>
      </c>
      <c r="D635" s="275" t="s">
        <v>1043</v>
      </c>
      <c r="E635" s="276" t="s">
        <v>1044</v>
      </c>
      <c r="F635" s="275" t="s">
        <v>866</v>
      </c>
      <c r="G635" s="276" t="s">
        <v>867</v>
      </c>
      <c r="H635" s="275" t="s">
        <v>867</v>
      </c>
      <c r="I635" s="275">
        <v>85</v>
      </c>
      <c r="J635" s="275" t="s">
        <v>199</v>
      </c>
    </row>
    <row r="636" spans="2:10">
      <c r="B636" s="232" t="str">
        <f t="shared" si="9"/>
        <v>ME602LyB</v>
      </c>
      <c r="D636" s="275" t="s">
        <v>1043</v>
      </c>
      <c r="E636" s="276" t="s">
        <v>1044</v>
      </c>
      <c r="F636" s="275" t="s">
        <v>893</v>
      </c>
      <c r="G636" s="276" t="s">
        <v>1055</v>
      </c>
      <c r="H636" s="275" t="s">
        <v>289</v>
      </c>
      <c r="I636" s="275">
        <v>88</v>
      </c>
      <c r="J636" s="275" t="s">
        <v>277</v>
      </c>
    </row>
    <row r="637" spans="2:10">
      <c r="B637" s="232" t="str">
        <f t="shared" si="9"/>
        <v>ME602LyC</v>
      </c>
      <c r="D637" s="275" t="s">
        <v>1043</v>
      </c>
      <c r="E637" s="276" t="s">
        <v>1044</v>
      </c>
      <c r="F637" s="275" t="s">
        <v>895</v>
      </c>
      <c r="G637" s="276" t="s">
        <v>941</v>
      </c>
      <c r="H637" s="275" t="s">
        <v>289</v>
      </c>
      <c r="I637" s="275">
        <v>89</v>
      </c>
      <c r="J637" s="275" t="s">
        <v>277</v>
      </c>
    </row>
    <row r="638" spans="2:10">
      <c r="B638" s="232" t="str">
        <f t="shared" si="9"/>
        <v>ME602LzC</v>
      </c>
      <c r="D638" s="275" t="s">
        <v>1043</v>
      </c>
      <c r="E638" s="276" t="s">
        <v>1044</v>
      </c>
      <c r="F638" s="275" t="s">
        <v>899</v>
      </c>
      <c r="G638" s="276" t="s">
        <v>1056</v>
      </c>
      <c r="H638" s="275" t="s">
        <v>289</v>
      </c>
      <c r="I638" s="275">
        <v>82</v>
      </c>
      <c r="J638" s="275" t="s">
        <v>277</v>
      </c>
    </row>
    <row r="639" spans="2:10">
      <c r="B639" s="232" t="str">
        <f t="shared" si="9"/>
        <v>ME602LzE</v>
      </c>
      <c r="D639" s="275" t="s">
        <v>1043</v>
      </c>
      <c r="E639" s="276" t="s">
        <v>1044</v>
      </c>
      <c r="F639" s="275" t="s">
        <v>901</v>
      </c>
      <c r="G639" s="276" t="s">
        <v>1057</v>
      </c>
      <c r="H639" s="275" t="s">
        <v>289</v>
      </c>
      <c r="I639" s="275">
        <v>82</v>
      </c>
      <c r="J639" s="275" t="s">
        <v>277</v>
      </c>
    </row>
    <row r="640" spans="2:10">
      <c r="B640" s="232" t="str">
        <f t="shared" si="9"/>
        <v>ME602Pa</v>
      </c>
      <c r="D640" s="275" t="s">
        <v>1043</v>
      </c>
      <c r="E640" s="276" t="s">
        <v>1044</v>
      </c>
      <c r="F640" s="275" t="s">
        <v>1058</v>
      </c>
      <c r="G640" s="276" t="s">
        <v>1059</v>
      </c>
      <c r="H640" s="275" t="s">
        <v>1060</v>
      </c>
      <c r="I640" s="275">
        <v>93</v>
      </c>
      <c r="J640" s="275" t="s">
        <v>256</v>
      </c>
    </row>
    <row r="641" spans="2:10">
      <c r="B641" s="232" t="str">
        <f t="shared" si="9"/>
        <v>ME602RtC</v>
      </c>
      <c r="D641" s="275" t="s">
        <v>1043</v>
      </c>
      <c r="E641" s="276" t="s">
        <v>1044</v>
      </c>
      <c r="F641" s="275" t="s">
        <v>1061</v>
      </c>
      <c r="G641" s="276" t="s">
        <v>1062</v>
      </c>
      <c r="H641" s="275" t="s">
        <v>1063</v>
      </c>
      <c r="I641" s="275">
        <v>92</v>
      </c>
      <c r="J641" s="275" t="s">
        <v>277</v>
      </c>
    </row>
    <row r="642" spans="2:10">
      <c r="B642" s="232" t="str">
        <f t="shared" si="9"/>
        <v>ME602RtE</v>
      </c>
      <c r="D642" s="275" t="s">
        <v>1043</v>
      </c>
      <c r="E642" s="276" t="s">
        <v>1044</v>
      </c>
      <c r="F642" s="275" t="s">
        <v>1064</v>
      </c>
      <c r="G642" s="276" t="s">
        <v>1065</v>
      </c>
      <c r="H642" s="275" t="s">
        <v>1063</v>
      </c>
      <c r="I642" s="275">
        <v>96</v>
      </c>
      <c r="J642" s="275" t="s">
        <v>277</v>
      </c>
    </row>
    <row r="643" spans="2:10">
      <c r="B643" s="232" t="str">
        <f t="shared" si="9"/>
        <v>ME602TkC</v>
      </c>
      <c r="D643" s="275" t="s">
        <v>1043</v>
      </c>
      <c r="E643" s="276" t="s">
        <v>1044</v>
      </c>
      <c r="F643" s="275" t="s">
        <v>988</v>
      </c>
      <c r="G643" s="276" t="s">
        <v>1066</v>
      </c>
      <c r="H643" s="275" t="s">
        <v>980</v>
      </c>
      <c r="I643" s="275">
        <v>78</v>
      </c>
      <c r="J643" s="275" t="s">
        <v>277</v>
      </c>
    </row>
    <row r="644" spans="2:10">
      <c r="B644" s="232" t="str">
        <f t="shared" si="9"/>
        <v>ME602TkD</v>
      </c>
      <c r="D644" s="275" t="s">
        <v>1043</v>
      </c>
      <c r="E644" s="276" t="s">
        <v>1044</v>
      </c>
      <c r="F644" s="275" t="s">
        <v>1067</v>
      </c>
      <c r="G644" s="276" t="s">
        <v>1068</v>
      </c>
      <c r="H644" s="275" t="s">
        <v>980</v>
      </c>
      <c r="I644" s="275">
        <v>78</v>
      </c>
      <c r="J644" s="275" t="s">
        <v>277</v>
      </c>
    </row>
    <row r="645" spans="2:10">
      <c r="B645" s="232" t="str">
        <f t="shared" si="9"/>
        <v>ME602TpB</v>
      </c>
      <c r="D645" s="275" t="s">
        <v>1043</v>
      </c>
      <c r="E645" s="276" t="s">
        <v>1044</v>
      </c>
      <c r="F645" s="275" t="s">
        <v>1069</v>
      </c>
      <c r="G645" s="276" t="s">
        <v>1070</v>
      </c>
      <c r="H645" s="275" t="s">
        <v>980</v>
      </c>
      <c r="I645" s="275">
        <v>56</v>
      </c>
      <c r="J645" s="275" t="s">
        <v>277</v>
      </c>
    </row>
    <row r="646" spans="2:10">
      <c r="B646" s="232" t="str">
        <f t="shared" si="9"/>
        <v>ME602TpC</v>
      </c>
      <c r="D646" s="275" t="s">
        <v>1043</v>
      </c>
      <c r="E646" s="276" t="s">
        <v>1044</v>
      </c>
      <c r="F646" s="275" t="s">
        <v>1071</v>
      </c>
      <c r="G646" s="276" t="s">
        <v>1072</v>
      </c>
      <c r="H646" s="275" t="s">
        <v>980</v>
      </c>
      <c r="I646" s="275">
        <v>58</v>
      </c>
      <c r="J646" s="275" t="s">
        <v>277</v>
      </c>
    </row>
    <row r="647" spans="2:10">
      <c r="B647" s="232" t="str">
        <f t="shared" si="9"/>
        <v>ME602TpD</v>
      </c>
      <c r="D647" s="275" t="s">
        <v>1043</v>
      </c>
      <c r="E647" s="276" t="s">
        <v>1044</v>
      </c>
      <c r="F647" s="275" t="s">
        <v>1073</v>
      </c>
      <c r="G647" s="276" t="s">
        <v>1074</v>
      </c>
      <c r="H647" s="275" t="s">
        <v>980</v>
      </c>
      <c r="I647" s="275">
        <v>58</v>
      </c>
      <c r="J647" s="275" t="s">
        <v>277</v>
      </c>
    </row>
    <row r="648" spans="2:10">
      <c r="B648" s="232" t="str">
        <f t="shared" si="9"/>
        <v>ME602TtB</v>
      </c>
      <c r="D648" s="275" t="s">
        <v>1043</v>
      </c>
      <c r="E648" s="276" t="s">
        <v>1044</v>
      </c>
      <c r="F648" s="275" t="s">
        <v>1075</v>
      </c>
      <c r="G648" s="276" t="s">
        <v>1076</v>
      </c>
      <c r="H648" s="275" t="s">
        <v>980</v>
      </c>
      <c r="I648" s="275">
        <v>56</v>
      </c>
      <c r="J648" s="275" t="s">
        <v>277</v>
      </c>
    </row>
    <row r="649" spans="2:10">
      <c r="B649" s="232" t="str">
        <f t="shared" si="9"/>
        <v>ME602TtC</v>
      </c>
      <c r="D649" s="275" t="s">
        <v>1043</v>
      </c>
      <c r="E649" s="276" t="s">
        <v>1044</v>
      </c>
      <c r="F649" s="275" t="s">
        <v>1077</v>
      </c>
      <c r="G649" s="276" t="s">
        <v>1078</v>
      </c>
      <c r="H649" s="275" t="s">
        <v>980</v>
      </c>
      <c r="I649" s="275">
        <v>56</v>
      </c>
      <c r="J649" s="275" t="s">
        <v>277</v>
      </c>
    </row>
    <row r="650" spans="2:10">
      <c r="B650" s="232" t="str">
        <f t="shared" si="9"/>
        <v>ME602TtD</v>
      </c>
      <c r="D650" s="275" t="s">
        <v>1043</v>
      </c>
      <c r="E650" s="276" t="s">
        <v>1044</v>
      </c>
      <c r="F650" s="275" t="s">
        <v>1079</v>
      </c>
      <c r="G650" s="276" t="s">
        <v>1080</v>
      </c>
      <c r="H650" s="275" t="s">
        <v>980</v>
      </c>
      <c r="I650" s="275">
        <v>58</v>
      </c>
      <c r="J650" s="275" t="s">
        <v>277</v>
      </c>
    </row>
    <row r="651" spans="2:10">
      <c r="B651" s="232" t="str">
        <f t="shared" si="9"/>
        <v>ME606AaB</v>
      </c>
      <c r="D651" s="275" t="s">
        <v>1081</v>
      </c>
      <c r="E651" s="276" t="s">
        <v>1082</v>
      </c>
      <c r="F651" s="275" t="s">
        <v>1045</v>
      </c>
      <c r="G651" s="276" t="s">
        <v>994</v>
      </c>
      <c r="H651" s="275" t="s">
        <v>608</v>
      </c>
      <c r="I651" s="275">
        <v>85</v>
      </c>
      <c r="J651" s="275" t="s">
        <v>199</v>
      </c>
    </row>
    <row r="652" spans="2:10">
      <c r="B652" s="232" t="str">
        <f t="shared" si="9"/>
        <v>ME606AaC</v>
      </c>
      <c r="D652" s="275" t="s">
        <v>1081</v>
      </c>
      <c r="E652" s="276" t="s">
        <v>1082</v>
      </c>
      <c r="F652" s="275" t="s">
        <v>1046</v>
      </c>
      <c r="G652" s="276" t="s">
        <v>612</v>
      </c>
      <c r="H652" s="275" t="s">
        <v>608</v>
      </c>
      <c r="I652" s="275">
        <v>85</v>
      </c>
      <c r="J652" s="275" t="s">
        <v>199</v>
      </c>
    </row>
    <row r="653" spans="2:10">
      <c r="B653" s="232" t="str">
        <f t="shared" si="9"/>
        <v>ME606AaD</v>
      </c>
      <c r="D653" s="275" t="s">
        <v>1081</v>
      </c>
      <c r="E653" s="276" t="s">
        <v>1082</v>
      </c>
      <c r="F653" s="275" t="s">
        <v>1047</v>
      </c>
      <c r="G653" s="276" t="s">
        <v>1083</v>
      </c>
      <c r="H653" s="275" t="s">
        <v>608</v>
      </c>
      <c r="I653" s="275">
        <v>86</v>
      </c>
      <c r="J653" s="275" t="s">
        <v>199</v>
      </c>
    </row>
    <row r="654" spans="2:10">
      <c r="B654" s="232" t="str">
        <f t="shared" si="9"/>
        <v>ME606AbD</v>
      </c>
      <c r="D654" s="275" t="s">
        <v>1081</v>
      </c>
      <c r="E654" s="276" t="s">
        <v>1082</v>
      </c>
      <c r="F654" s="275" t="s">
        <v>1084</v>
      </c>
      <c r="G654" s="276" t="s">
        <v>1085</v>
      </c>
      <c r="H654" s="275" t="s">
        <v>608</v>
      </c>
      <c r="I654" s="275">
        <v>85</v>
      </c>
      <c r="J654" s="275" t="s">
        <v>199</v>
      </c>
    </row>
    <row r="655" spans="2:10">
      <c r="B655" s="232" t="str">
        <f t="shared" si="9"/>
        <v>ME606Du</v>
      </c>
      <c r="D655" s="275" t="s">
        <v>1081</v>
      </c>
      <c r="E655" s="276" t="s">
        <v>1082</v>
      </c>
      <c r="F655" s="275" t="s">
        <v>865</v>
      </c>
      <c r="G655" s="276" t="s">
        <v>201</v>
      </c>
      <c r="H655" s="275" t="s">
        <v>201</v>
      </c>
      <c r="I655" s="275">
        <v>91</v>
      </c>
      <c r="J655" s="275" t="s">
        <v>199</v>
      </c>
    </row>
    <row r="656" spans="2:10">
      <c r="B656" s="232" t="str">
        <f t="shared" si="9"/>
        <v>ME606GP</v>
      </c>
      <c r="D656" s="275" t="s">
        <v>1081</v>
      </c>
      <c r="E656" s="276" t="s">
        <v>1082</v>
      </c>
      <c r="F656" s="275" t="s">
        <v>929</v>
      </c>
      <c r="G656" s="276" t="s">
        <v>1086</v>
      </c>
      <c r="H656" s="275" t="s">
        <v>1086</v>
      </c>
      <c r="I656" s="275">
        <v>90</v>
      </c>
      <c r="J656" s="275" t="s">
        <v>199</v>
      </c>
    </row>
    <row r="657" spans="2:10">
      <c r="B657" s="232" t="str">
        <f t="shared" si="9"/>
        <v>ME606HkB</v>
      </c>
      <c r="D657" s="275" t="s">
        <v>1081</v>
      </c>
      <c r="E657" s="276" t="s">
        <v>1082</v>
      </c>
      <c r="F657" s="275" t="s">
        <v>930</v>
      </c>
      <c r="G657" s="276" t="s">
        <v>1087</v>
      </c>
      <c r="H657" s="275" t="s">
        <v>206</v>
      </c>
      <c r="I657" s="275">
        <v>85</v>
      </c>
      <c r="J657" s="275" t="s">
        <v>199</v>
      </c>
    </row>
    <row r="658" spans="2:10">
      <c r="B658" s="232" t="str">
        <f t="shared" si="9"/>
        <v>ME606HkC</v>
      </c>
      <c r="D658" s="275" t="s">
        <v>1081</v>
      </c>
      <c r="E658" s="276" t="s">
        <v>1082</v>
      </c>
      <c r="F658" s="275" t="s">
        <v>931</v>
      </c>
      <c r="G658" s="276" t="s">
        <v>205</v>
      </c>
      <c r="H658" s="275" t="s">
        <v>206</v>
      </c>
      <c r="I658" s="275">
        <v>85</v>
      </c>
      <c r="J658" s="275" t="s">
        <v>199</v>
      </c>
    </row>
    <row r="659" spans="2:10">
      <c r="B659" s="232" t="str">
        <f t="shared" si="9"/>
        <v>ME606HkD</v>
      </c>
      <c r="D659" s="275" t="s">
        <v>1081</v>
      </c>
      <c r="E659" s="276" t="s">
        <v>1082</v>
      </c>
      <c r="F659" s="275" t="s">
        <v>932</v>
      </c>
      <c r="G659" s="276" t="s">
        <v>286</v>
      </c>
      <c r="H659" s="275" t="s">
        <v>206</v>
      </c>
      <c r="I659" s="275">
        <v>85</v>
      </c>
      <c r="J659" s="275" t="s">
        <v>199</v>
      </c>
    </row>
    <row r="660" spans="2:10">
      <c r="B660" s="232" t="str">
        <f t="shared" ref="B660:B723" si="10">CONCATENATE(D660,F660)</f>
        <v>ME606HrB</v>
      </c>
      <c r="D660" s="275" t="s">
        <v>1081</v>
      </c>
      <c r="E660" s="276" t="s">
        <v>1082</v>
      </c>
      <c r="F660" s="275" t="s">
        <v>877</v>
      </c>
      <c r="G660" s="276" t="s">
        <v>1088</v>
      </c>
      <c r="H660" s="275" t="s">
        <v>522</v>
      </c>
      <c r="I660" s="275">
        <v>85</v>
      </c>
      <c r="J660" s="275" t="s">
        <v>277</v>
      </c>
    </row>
    <row r="661" spans="2:10">
      <c r="B661" s="232" t="str">
        <f t="shared" si="10"/>
        <v>ME606HrC</v>
      </c>
      <c r="D661" s="275" t="s">
        <v>1081</v>
      </c>
      <c r="E661" s="276" t="s">
        <v>1082</v>
      </c>
      <c r="F661" s="275" t="s">
        <v>879</v>
      </c>
      <c r="G661" s="276" t="s">
        <v>880</v>
      </c>
      <c r="H661" s="275" t="s">
        <v>522</v>
      </c>
      <c r="I661" s="275">
        <v>83</v>
      </c>
      <c r="J661" s="275" t="s">
        <v>277</v>
      </c>
    </row>
    <row r="662" spans="2:10">
      <c r="B662" s="232" t="str">
        <f t="shared" si="10"/>
        <v>ME606HrD</v>
      </c>
      <c r="D662" s="275" t="s">
        <v>1081</v>
      </c>
      <c r="E662" s="276" t="s">
        <v>1082</v>
      </c>
      <c r="F662" s="275" t="s">
        <v>881</v>
      </c>
      <c r="G662" s="276" t="s">
        <v>1089</v>
      </c>
      <c r="H662" s="275" t="s">
        <v>522</v>
      </c>
      <c r="I662" s="275">
        <v>85</v>
      </c>
      <c r="J662" s="275" t="s">
        <v>277</v>
      </c>
    </row>
    <row r="663" spans="2:10">
      <c r="B663" s="232" t="str">
        <f t="shared" si="10"/>
        <v>ME606HsB</v>
      </c>
      <c r="D663" s="275" t="s">
        <v>1081</v>
      </c>
      <c r="E663" s="276" t="s">
        <v>1082</v>
      </c>
      <c r="F663" s="275" t="s">
        <v>803</v>
      </c>
      <c r="G663" s="276" t="s">
        <v>1090</v>
      </c>
      <c r="H663" s="275" t="s">
        <v>522</v>
      </c>
      <c r="I663" s="275">
        <v>85</v>
      </c>
      <c r="J663" s="275" t="s">
        <v>277</v>
      </c>
    </row>
    <row r="664" spans="2:10">
      <c r="B664" s="232" t="str">
        <f t="shared" si="10"/>
        <v>ME606HsC</v>
      </c>
      <c r="D664" s="275" t="s">
        <v>1081</v>
      </c>
      <c r="E664" s="276" t="s">
        <v>1082</v>
      </c>
      <c r="F664" s="275" t="s">
        <v>805</v>
      </c>
      <c r="G664" s="276" t="s">
        <v>1091</v>
      </c>
      <c r="H664" s="275" t="s">
        <v>522</v>
      </c>
      <c r="I664" s="275">
        <v>85</v>
      </c>
      <c r="J664" s="275" t="s">
        <v>277</v>
      </c>
    </row>
    <row r="665" spans="2:10">
      <c r="B665" s="232" t="str">
        <f t="shared" si="10"/>
        <v>ME606HsD</v>
      </c>
      <c r="D665" s="275" t="s">
        <v>1081</v>
      </c>
      <c r="E665" s="276" t="s">
        <v>1082</v>
      </c>
      <c r="F665" s="275" t="s">
        <v>1092</v>
      </c>
      <c r="G665" s="276" t="s">
        <v>1093</v>
      </c>
      <c r="H665" s="275" t="s">
        <v>522</v>
      </c>
      <c r="I665" s="275">
        <v>85</v>
      </c>
      <c r="J665" s="275" t="s">
        <v>277</v>
      </c>
    </row>
    <row r="666" spans="2:10">
      <c r="B666" s="232" t="str">
        <f t="shared" si="10"/>
        <v>ME606Pa</v>
      </c>
      <c r="D666" s="275" t="s">
        <v>1081</v>
      </c>
      <c r="E666" s="276" t="s">
        <v>1082</v>
      </c>
      <c r="F666" s="275" t="s">
        <v>1058</v>
      </c>
      <c r="G666" s="276" t="s">
        <v>1059</v>
      </c>
      <c r="H666" s="275" t="s">
        <v>1060</v>
      </c>
      <c r="I666" s="275">
        <v>85</v>
      </c>
      <c r="J666" s="275" t="s">
        <v>256</v>
      </c>
    </row>
    <row r="667" spans="2:10">
      <c r="B667" s="232" t="str">
        <f t="shared" si="10"/>
        <v>ME606QU</v>
      </c>
      <c r="D667" s="275" t="s">
        <v>1081</v>
      </c>
      <c r="E667" s="276" t="s">
        <v>1082</v>
      </c>
      <c r="F667" s="275" t="s">
        <v>946</v>
      </c>
      <c r="G667" s="276" t="s">
        <v>486</v>
      </c>
      <c r="H667" s="275" t="s">
        <v>486</v>
      </c>
      <c r="I667" s="275">
        <v>92</v>
      </c>
      <c r="J667" s="275" t="s">
        <v>277</v>
      </c>
    </row>
    <row r="668" spans="2:10">
      <c r="B668" s="232" t="str">
        <f t="shared" si="10"/>
        <v>ME606RhC</v>
      </c>
      <c r="D668" s="275" t="s">
        <v>1081</v>
      </c>
      <c r="E668" s="276" t="s">
        <v>1082</v>
      </c>
      <c r="F668" s="275" t="s">
        <v>1094</v>
      </c>
      <c r="G668" s="276" t="s">
        <v>1095</v>
      </c>
      <c r="H668" s="275" t="s">
        <v>1096</v>
      </c>
      <c r="I668" s="275">
        <v>90</v>
      </c>
      <c r="J668" s="275" t="s">
        <v>277</v>
      </c>
    </row>
    <row r="669" spans="2:10">
      <c r="B669" s="232" t="str">
        <f t="shared" si="10"/>
        <v>ME606RhD</v>
      </c>
      <c r="D669" s="275" t="s">
        <v>1081</v>
      </c>
      <c r="E669" s="276" t="s">
        <v>1082</v>
      </c>
      <c r="F669" s="275" t="s">
        <v>1097</v>
      </c>
      <c r="G669" s="276" t="s">
        <v>1098</v>
      </c>
      <c r="H669" s="275" t="s">
        <v>1096</v>
      </c>
      <c r="I669" s="275">
        <v>92</v>
      </c>
      <c r="J669" s="275" t="s">
        <v>277</v>
      </c>
    </row>
    <row r="670" spans="2:10">
      <c r="B670" s="232" t="str">
        <f t="shared" si="10"/>
        <v>ME607BeB</v>
      </c>
      <c r="D670" s="275" t="s">
        <v>1099</v>
      </c>
      <c r="E670" s="276" t="s">
        <v>1100</v>
      </c>
      <c r="F670" s="275" t="s">
        <v>1101</v>
      </c>
      <c r="G670" s="276" t="s">
        <v>1102</v>
      </c>
      <c r="H670" s="275" t="s">
        <v>1103</v>
      </c>
      <c r="I670" s="275">
        <v>89</v>
      </c>
      <c r="J670" s="275" t="s">
        <v>277</v>
      </c>
    </row>
    <row r="671" spans="2:10">
      <c r="B671" s="232" t="str">
        <f t="shared" si="10"/>
        <v>ME607BeC</v>
      </c>
      <c r="D671" s="275" t="s">
        <v>1099</v>
      </c>
      <c r="E671" s="276" t="s">
        <v>1100</v>
      </c>
      <c r="F671" s="275" t="s">
        <v>1104</v>
      </c>
      <c r="G671" s="276" t="s">
        <v>1105</v>
      </c>
      <c r="H671" s="275" t="s">
        <v>1103</v>
      </c>
      <c r="I671" s="275">
        <v>91</v>
      </c>
      <c r="J671" s="275" t="s">
        <v>277</v>
      </c>
    </row>
    <row r="672" spans="2:10">
      <c r="B672" s="232" t="str">
        <f t="shared" si="10"/>
        <v>ME607BeD</v>
      </c>
      <c r="D672" s="275" t="s">
        <v>1099</v>
      </c>
      <c r="E672" s="276" t="s">
        <v>1100</v>
      </c>
      <c r="F672" s="275" t="s">
        <v>1106</v>
      </c>
      <c r="G672" s="276" t="s">
        <v>1107</v>
      </c>
      <c r="H672" s="275" t="s">
        <v>1103</v>
      </c>
      <c r="I672" s="275">
        <v>91</v>
      </c>
      <c r="J672" s="275" t="s">
        <v>277</v>
      </c>
    </row>
    <row r="673" spans="2:10">
      <c r="B673" s="232" t="str">
        <f t="shared" si="10"/>
        <v>ME607GP</v>
      </c>
      <c r="D673" s="275" t="s">
        <v>1099</v>
      </c>
      <c r="E673" s="276" t="s">
        <v>1100</v>
      </c>
      <c r="F673" s="275" t="s">
        <v>929</v>
      </c>
      <c r="G673" s="276" t="s">
        <v>519</v>
      </c>
      <c r="H673" s="275" t="s">
        <v>198</v>
      </c>
      <c r="I673" s="275">
        <v>83</v>
      </c>
      <c r="J673" s="275" t="s">
        <v>199</v>
      </c>
    </row>
    <row r="674" spans="2:10">
      <c r="B674" s="232" t="str">
        <f t="shared" si="10"/>
        <v>ME607Pa</v>
      </c>
      <c r="D674" s="275" t="s">
        <v>1099</v>
      </c>
      <c r="E674" s="276" t="s">
        <v>1100</v>
      </c>
      <c r="F674" s="275" t="s">
        <v>1058</v>
      </c>
      <c r="G674" s="276" t="s">
        <v>1059</v>
      </c>
      <c r="H674" s="275" t="s">
        <v>1060</v>
      </c>
      <c r="I674" s="275">
        <v>85</v>
      </c>
      <c r="J674" s="275" t="s">
        <v>256</v>
      </c>
    </row>
    <row r="675" spans="2:10">
      <c r="B675" s="232" t="str">
        <f t="shared" si="10"/>
        <v>ME607Sb</v>
      </c>
      <c r="D675" s="275" t="s">
        <v>1099</v>
      </c>
      <c r="E675" s="276" t="s">
        <v>1100</v>
      </c>
      <c r="F675" s="275" t="s">
        <v>1108</v>
      </c>
      <c r="G675" s="276" t="s">
        <v>1109</v>
      </c>
      <c r="H675" s="275" t="s">
        <v>1110</v>
      </c>
      <c r="I675" s="275">
        <v>92</v>
      </c>
      <c r="J675" s="275" t="s">
        <v>277</v>
      </c>
    </row>
    <row r="676" spans="2:10">
      <c r="B676" s="232" t="str">
        <f t="shared" si="10"/>
        <v>ME607ThB</v>
      </c>
      <c r="D676" s="275" t="s">
        <v>1099</v>
      </c>
      <c r="E676" s="276" t="s">
        <v>1100</v>
      </c>
      <c r="F676" s="275" t="s">
        <v>978</v>
      </c>
      <c r="G676" s="276" t="s">
        <v>1111</v>
      </c>
      <c r="H676" s="275" t="s">
        <v>980</v>
      </c>
      <c r="I676" s="275">
        <v>88</v>
      </c>
      <c r="J676" s="275" t="s">
        <v>277</v>
      </c>
    </row>
    <row r="677" spans="2:10">
      <c r="B677" s="232" t="str">
        <f t="shared" si="10"/>
        <v>ME607ThC</v>
      </c>
      <c r="D677" s="275" t="s">
        <v>1099</v>
      </c>
      <c r="E677" s="276" t="s">
        <v>1100</v>
      </c>
      <c r="F677" s="275" t="s">
        <v>981</v>
      </c>
      <c r="G677" s="276" t="s">
        <v>1112</v>
      </c>
      <c r="H677" s="275" t="s">
        <v>980</v>
      </c>
      <c r="I677" s="275">
        <v>89</v>
      </c>
      <c r="J677" s="275" t="s">
        <v>277</v>
      </c>
    </row>
    <row r="678" spans="2:10">
      <c r="B678" s="232" t="str">
        <f t="shared" si="10"/>
        <v>ME607ThD</v>
      </c>
      <c r="D678" s="275" t="s">
        <v>1099</v>
      </c>
      <c r="E678" s="276" t="s">
        <v>1100</v>
      </c>
      <c r="F678" s="275" t="s">
        <v>983</v>
      </c>
      <c r="G678" s="276" t="s">
        <v>1113</v>
      </c>
      <c r="H678" s="275" t="s">
        <v>980</v>
      </c>
      <c r="I678" s="275">
        <v>88</v>
      </c>
      <c r="J678" s="275" t="s">
        <v>277</v>
      </c>
    </row>
    <row r="679" spans="2:10">
      <c r="B679" s="232" t="str">
        <f t="shared" si="10"/>
        <v>ME607ThE</v>
      </c>
      <c r="D679" s="275" t="s">
        <v>1099</v>
      </c>
      <c r="E679" s="276" t="s">
        <v>1100</v>
      </c>
      <c r="F679" s="275" t="s">
        <v>1114</v>
      </c>
      <c r="G679" s="276" t="s">
        <v>1115</v>
      </c>
      <c r="H679" s="275" t="s">
        <v>980</v>
      </c>
      <c r="I679" s="275">
        <v>87</v>
      </c>
      <c r="J679" s="275" t="s">
        <v>277</v>
      </c>
    </row>
    <row r="680" spans="2:10">
      <c r="B680" s="232" t="str">
        <f t="shared" si="10"/>
        <v>ME607TkB</v>
      </c>
      <c r="D680" s="275" t="s">
        <v>1099</v>
      </c>
      <c r="E680" s="276" t="s">
        <v>1100</v>
      </c>
      <c r="F680" s="275" t="s">
        <v>985</v>
      </c>
      <c r="G680" s="276" t="s">
        <v>1116</v>
      </c>
      <c r="H680" s="275" t="s">
        <v>980</v>
      </c>
      <c r="I680" s="275">
        <v>85</v>
      </c>
      <c r="J680" s="275" t="s">
        <v>277</v>
      </c>
    </row>
    <row r="681" spans="2:10">
      <c r="B681" s="232" t="str">
        <f t="shared" si="10"/>
        <v>ME607TkC</v>
      </c>
      <c r="D681" s="275" t="s">
        <v>1099</v>
      </c>
      <c r="E681" s="276" t="s">
        <v>1100</v>
      </c>
      <c r="F681" s="275" t="s">
        <v>988</v>
      </c>
      <c r="G681" s="276" t="s">
        <v>1117</v>
      </c>
      <c r="H681" s="275" t="s">
        <v>980</v>
      </c>
      <c r="I681" s="275">
        <v>85</v>
      </c>
      <c r="J681" s="275" t="s">
        <v>277</v>
      </c>
    </row>
    <row r="682" spans="2:10">
      <c r="B682" s="232" t="str">
        <f t="shared" si="10"/>
        <v>ME607TkD</v>
      </c>
      <c r="D682" s="275" t="s">
        <v>1099</v>
      </c>
      <c r="E682" s="276" t="s">
        <v>1100</v>
      </c>
      <c r="F682" s="275" t="s">
        <v>1067</v>
      </c>
      <c r="G682" s="276" t="s">
        <v>1118</v>
      </c>
      <c r="H682" s="275" t="s">
        <v>980</v>
      </c>
      <c r="I682" s="275">
        <v>85</v>
      </c>
      <c r="J682" s="275" t="s">
        <v>277</v>
      </c>
    </row>
    <row r="683" spans="2:10">
      <c r="B683" s="232" t="str">
        <f t="shared" si="10"/>
        <v>ME607TkE</v>
      </c>
      <c r="D683" s="275" t="s">
        <v>1099</v>
      </c>
      <c r="E683" s="276" t="s">
        <v>1100</v>
      </c>
      <c r="F683" s="275" t="s">
        <v>990</v>
      </c>
      <c r="G683" s="276" t="s">
        <v>1119</v>
      </c>
      <c r="H683" s="275" t="s">
        <v>980</v>
      </c>
      <c r="I683" s="275">
        <v>85</v>
      </c>
      <c r="J683" s="275" t="s">
        <v>277</v>
      </c>
    </row>
    <row r="684" spans="2:10">
      <c r="B684" s="232" t="str">
        <f t="shared" si="10"/>
        <v>ME607TrE</v>
      </c>
      <c r="D684" s="275" t="s">
        <v>1099</v>
      </c>
      <c r="E684" s="276" t="s">
        <v>1100</v>
      </c>
      <c r="F684" s="275" t="s">
        <v>1120</v>
      </c>
      <c r="G684" s="276" t="s">
        <v>1121</v>
      </c>
      <c r="H684" s="275" t="s">
        <v>987</v>
      </c>
      <c r="I684" s="275">
        <v>95</v>
      </c>
      <c r="J684" s="275" t="s">
        <v>277</v>
      </c>
    </row>
    <row r="685" spans="2:10">
      <c r="B685" s="232" t="str">
        <f t="shared" si="10"/>
        <v>ME607TsB</v>
      </c>
      <c r="D685" s="275" t="s">
        <v>1099</v>
      </c>
      <c r="E685" s="276" t="s">
        <v>1100</v>
      </c>
      <c r="F685" s="275" t="s">
        <v>1122</v>
      </c>
      <c r="G685" s="276" t="s">
        <v>1123</v>
      </c>
      <c r="H685" s="275" t="s">
        <v>980</v>
      </c>
      <c r="I685" s="275">
        <v>70</v>
      </c>
      <c r="J685" s="275" t="s">
        <v>277</v>
      </c>
    </row>
    <row r="686" spans="2:10">
      <c r="B686" s="232" t="str">
        <f t="shared" si="10"/>
        <v>ME607TsC</v>
      </c>
      <c r="D686" s="275" t="s">
        <v>1099</v>
      </c>
      <c r="E686" s="276" t="s">
        <v>1100</v>
      </c>
      <c r="F686" s="275" t="s">
        <v>1124</v>
      </c>
      <c r="G686" s="276" t="s">
        <v>1125</v>
      </c>
      <c r="H686" s="275" t="s">
        <v>980</v>
      </c>
      <c r="I686" s="275">
        <v>70</v>
      </c>
      <c r="J686" s="275" t="s">
        <v>277</v>
      </c>
    </row>
    <row r="687" spans="2:10">
      <c r="B687" s="232" t="str">
        <f t="shared" si="10"/>
        <v>ME608CnB</v>
      </c>
      <c r="D687" s="275" t="s">
        <v>1126</v>
      </c>
      <c r="E687" s="276" t="s">
        <v>1127</v>
      </c>
      <c r="F687" s="275" t="s">
        <v>1128</v>
      </c>
      <c r="G687" s="276" t="s">
        <v>1129</v>
      </c>
      <c r="H687" s="275" t="s">
        <v>615</v>
      </c>
      <c r="I687" s="275">
        <v>90</v>
      </c>
      <c r="J687" s="275" t="s">
        <v>199</v>
      </c>
    </row>
    <row r="688" spans="2:10">
      <c r="B688" s="232" t="str">
        <f t="shared" si="10"/>
        <v>ME608CnC</v>
      </c>
      <c r="D688" s="275" t="s">
        <v>1126</v>
      </c>
      <c r="E688" s="276" t="s">
        <v>1127</v>
      </c>
      <c r="F688" s="275" t="s">
        <v>1048</v>
      </c>
      <c r="G688" s="276" t="s">
        <v>1130</v>
      </c>
      <c r="H688" s="275" t="s">
        <v>615</v>
      </c>
      <c r="I688" s="275">
        <v>92</v>
      </c>
      <c r="J688" s="275" t="s">
        <v>199</v>
      </c>
    </row>
    <row r="689" spans="2:10">
      <c r="B689" s="232" t="str">
        <f t="shared" si="10"/>
        <v>ME608CnD</v>
      </c>
      <c r="D689" s="275" t="s">
        <v>1126</v>
      </c>
      <c r="E689" s="276" t="s">
        <v>1127</v>
      </c>
      <c r="F689" s="275" t="s">
        <v>1050</v>
      </c>
      <c r="G689" s="276" t="s">
        <v>1131</v>
      </c>
      <c r="H689" s="275" t="s">
        <v>615</v>
      </c>
      <c r="I689" s="275">
        <v>93</v>
      </c>
      <c r="J689" s="275" t="s">
        <v>199</v>
      </c>
    </row>
    <row r="690" spans="2:10">
      <c r="B690" s="232" t="str">
        <f t="shared" si="10"/>
        <v>ME608CnE</v>
      </c>
      <c r="D690" s="275" t="s">
        <v>1126</v>
      </c>
      <c r="E690" s="276" t="s">
        <v>1127</v>
      </c>
      <c r="F690" s="275" t="s">
        <v>1052</v>
      </c>
      <c r="G690" s="276" t="s">
        <v>1132</v>
      </c>
      <c r="H690" s="275" t="s">
        <v>615</v>
      </c>
      <c r="I690" s="275">
        <v>91</v>
      </c>
      <c r="J690" s="275" t="s">
        <v>199</v>
      </c>
    </row>
    <row r="691" spans="2:10">
      <c r="B691" s="232" t="str">
        <f t="shared" si="10"/>
        <v>ME608GP</v>
      </c>
      <c r="D691" s="275" t="s">
        <v>1126</v>
      </c>
      <c r="E691" s="276" t="s">
        <v>1127</v>
      </c>
      <c r="F691" s="275" t="s">
        <v>929</v>
      </c>
      <c r="G691" s="276" t="s">
        <v>867</v>
      </c>
      <c r="H691" s="275" t="s">
        <v>198</v>
      </c>
      <c r="I691" s="275">
        <v>83</v>
      </c>
      <c r="J691" s="275" t="s">
        <v>199</v>
      </c>
    </row>
    <row r="692" spans="2:10">
      <c r="B692" s="232" t="str">
        <f t="shared" si="10"/>
        <v>ME608Pa</v>
      </c>
      <c r="D692" s="275" t="s">
        <v>1126</v>
      </c>
      <c r="E692" s="276" t="s">
        <v>1127</v>
      </c>
      <c r="F692" s="275" t="s">
        <v>1058</v>
      </c>
      <c r="G692" s="276" t="s">
        <v>1059</v>
      </c>
      <c r="H692" s="275" t="s">
        <v>1060</v>
      </c>
      <c r="I692" s="275">
        <v>85</v>
      </c>
      <c r="J692" s="275" t="s">
        <v>256</v>
      </c>
    </row>
    <row r="693" spans="2:10">
      <c r="B693" s="232" t="str">
        <f t="shared" si="10"/>
        <v>ME608ThB</v>
      </c>
      <c r="D693" s="275" t="s">
        <v>1126</v>
      </c>
      <c r="E693" s="276" t="s">
        <v>1127</v>
      </c>
      <c r="F693" s="275" t="s">
        <v>978</v>
      </c>
      <c r="G693" s="276" t="s">
        <v>1111</v>
      </c>
      <c r="H693" s="275" t="s">
        <v>980</v>
      </c>
      <c r="I693" s="275">
        <v>89</v>
      </c>
      <c r="J693" s="275" t="s">
        <v>277</v>
      </c>
    </row>
    <row r="694" spans="2:10">
      <c r="B694" s="232" t="str">
        <f t="shared" si="10"/>
        <v>ME608ThC</v>
      </c>
      <c r="D694" s="275" t="s">
        <v>1126</v>
      </c>
      <c r="E694" s="276" t="s">
        <v>1127</v>
      </c>
      <c r="F694" s="275" t="s">
        <v>981</v>
      </c>
      <c r="G694" s="276" t="s">
        <v>1112</v>
      </c>
      <c r="H694" s="275" t="s">
        <v>980</v>
      </c>
      <c r="I694" s="275">
        <v>88</v>
      </c>
      <c r="J694" s="275" t="s">
        <v>277</v>
      </c>
    </row>
    <row r="695" spans="2:10">
      <c r="B695" s="232" t="str">
        <f t="shared" si="10"/>
        <v>ME608ThD</v>
      </c>
      <c r="D695" s="275" t="s">
        <v>1126</v>
      </c>
      <c r="E695" s="276" t="s">
        <v>1127</v>
      </c>
      <c r="F695" s="275" t="s">
        <v>983</v>
      </c>
      <c r="G695" s="276" t="s">
        <v>1113</v>
      </c>
      <c r="H695" s="275" t="s">
        <v>980</v>
      </c>
      <c r="I695" s="275">
        <v>85</v>
      </c>
      <c r="J695" s="275" t="s">
        <v>277</v>
      </c>
    </row>
    <row r="696" spans="2:10">
      <c r="B696" s="232" t="str">
        <f t="shared" si="10"/>
        <v>ME608ThE</v>
      </c>
      <c r="D696" s="275" t="s">
        <v>1126</v>
      </c>
      <c r="E696" s="276" t="s">
        <v>1127</v>
      </c>
      <c r="F696" s="275" t="s">
        <v>1114</v>
      </c>
      <c r="G696" s="276" t="s">
        <v>1115</v>
      </c>
      <c r="H696" s="275" t="s">
        <v>980</v>
      </c>
      <c r="I696" s="275">
        <v>85</v>
      </c>
      <c r="J696" s="275" t="s">
        <v>277</v>
      </c>
    </row>
    <row r="697" spans="2:10">
      <c r="B697" s="232" t="str">
        <f t="shared" si="10"/>
        <v>ME608TkB</v>
      </c>
      <c r="D697" s="275" t="s">
        <v>1126</v>
      </c>
      <c r="E697" s="276" t="s">
        <v>1127</v>
      </c>
      <c r="F697" s="275" t="s">
        <v>985</v>
      </c>
      <c r="G697" s="276" t="s">
        <v>1116</v>
      </c>
      <c r="H697" s="275" t="s">
        <v>980</v>
      </c>
      <c r="I697" s="275">
        <v>85</v>
      </c>
      <c r="J697" s="275" t="s">
        <v>277</v>
      </c>
    </row>
    <row r="698" spans="2:10">
      <c r="B698" s="232" t="str">
        <f t="shared" si="10"/>
        <v>ME608TkC</v>
      </c>
      <c r="D698" s="275" t="s">
        <v>1126</v>
      </c>
      <c r="E698" s="276" t="s">
        <v>1127</v>
      </c>
      <c r="F698" s="275" t="s">
        <v>988</v>
      </c>
      <c r="G698" s="276" t="s">
        <v>1117</v>
      </c>
      <c r="H698" s="275" t="s">
        <v>980</v>
      </c>
      <c r="I698" s="275">
        <v>85</v>
      </c>
      <c r="J698" s="275" t="s">
        <v>277</v>
      </c>
    </row>
    <row r="699" spans="2:10">
      <c r="B699" s="232" t="str">
        <f t="shared" si="10"/>
        <v>ME608TkD</v>
      </c>
      <c r="D699" s="275" t="s">
        <v>1126</v>
      </c>
      <c r="E699" s="276" t="s">
        <v>1127</v>
      </c>
      <c r="F699" s="275" t="s">
        <v>1067</v>
      </c>
      <c r="G699" s="276" t="s">
        <v>1118</v>
      </c>
      <c r="H699" s="275" t="s">
        <v>980</v>
      </c>
      <c r="I699" s="275">
        <v>85</v>
      </c>
      <c r="J699" s="275" t="s">
        <v>277</v>
      </c>
    </row>
    <row r="700" spans="2:10">
      <c r="B700" s="232" t="str">
        <f t="shared" si="10"/>
        <v>ME608TkE</v>
      </c>
      <c r="D700" s="275" t="s">
        <v>1126</v>
      </c>
      <c r="E700" s="276" t="s">
        <v>1127</v>
      </c>
      <c r="F700" s="275" t="s">
        <v>990</v>
      </c>
      <c r="G700" s="276" t="s">
        <v>1119</v>
      </c>
      <c r="H700" s="275" t="s">
        <v>980</v>
      </c>
      <c r="I700" s="275">
        <v>85</v>
      </c>
      <c r="J700" s="275" t="s">
        <v>277</v>
      </c>
    </row>
    <row r="701" spans="2:10">
      <c r="B701" s="232" t="str">
        <f t="shared" si="10"/>
        <v>ME608TsB</v>
      </c>
      <c r="D701" s="275" t="s">
        <v>1126</v>
      </c>
      <c r="E701" s="276" t="s">
        <v>1127</v>
      </c>
      <c r="F701" s="275" t="s">
        <v>1122</v>
      </c>
      <c r="G701" s="276" t="s">
        <v>1123</v>
      </c>
      <c r="H701" s="275" t="s">
        <v>980</v>
      </c>
      <c r="I701" s="275">
        <v>63</v>
      </c>
      <c r="J701" s="275" t="s">
        <v>277</v>
      </c>
    </row>
    <row r="702" spans="2:10">
      <c r="B702" s="232" t="str">
        <f t="shared" si="10"/>
        <v>ME608TsC</v>
      </c>
      <c r="D702" s="275" t="s">
        <v>1126</v>
      </c>
      <c r="E702" s="276" t="s">
        <v>1127</v>
      </c>
      <c r="F702" s="275" t="s">
        <v>1124</v>
      </c>
      <c r="G702" s="276" t="s">
        <v>1125</v>
      </c>
      <c r="H702" s="275" t="s">
        <v>980</v>
      </c>
      <c r="I702" s="275">
        <v>64</v>
      </c>
      <c r="J702" s="275" t="s">
        <v>277</v>
      </c>
    </row>
    <row r="703" spans="2:10">
      <c r="B703" s="232" t="str">
        <f t="shared" si="10"/>
        <v>ME610AdB</v>
      </c>
      <c r="D703" s="275" t="s">
        <v>1133</v>
      </c>
      <c r="E703" s="276" t="s">
        <v>1134</v>
      </c>
      <c r="F703" s="275" t="s">
        <v>837</v>
      </c>
      <c r="G703" s="276" t="s">
        <v>994</v>
      </c>
      <c r="H703" s="275" t="s">
        <v>608</v>
      </c>
      <c r="I703" s="275">
        <v>85</v>
      </c>
      <c r="J703" s="275" t="s">
        <v>199</v>
      </c>
    </row>
    <row r="704" spans="2:10">
      <c r="B704" s="232" t="str">
        <f t="shared" si="10"/>
        <v>ME610AdC</v>
      </c>
      <c r="D704" s="275" t="s">
        <v>1133</v>
      </c>
      <c r="E704" s="276" t="s">
        <v>1134</v>
      </c>
      <c r="F704" s="275" t="s">
        <v>838</v>
      </c>
      <c r="G704" s="276" t="s">
        <v>612</v>
      </c>
      <c r="H704" s="275" t="s">
        <v>608</v>
      </c>
      <c r="I704" s="275">
        <v>85</v>
      </c>
      <c r="J704" s="275" t="s">
        <v>199</v>
      </c>
    </row>
    <row r="705" spans="2:10">
      <c r="B705" s="232" t="str">
        <f t="shared" si="10"/>
        <v>ME610AdD</v>
      </c>
      <c r="D705" s="275" t="s">
        <v>1133</v>
      </c>
      <c r="E705" s="276" t="s">
        <v>1134</v>
      </c>
      <c r="F705" s="275" t="s">
        <v>839</v>
      </c>
      <c r="G705" s="276" t="s">
        <v>840</v>
      </c>
      <c r="H705" s="275" t="s">
        <v>608</v>
      </c>
      <c r="I705" s="275">
        <v>85</v>
      </c>
      <c r="J705" s="275" t="s">
        <v>199</v>
      </c>
    </row>
    <row r="706" spans="2:10">
      <c r="B706" s="232" t="str">
        <f t="shared" si="10"/>
        <v>ME610AED</v>
      </c>
      <c r="D706" s="275" t="s">
        <v>1133</v>
      </c>
      <c r="E706" s="276" t="s">
        <v>1134</v>
      </c>
      <c r="F706" s="275" t="s">
        <v>841</v>
      </c>
      <c r="G706" s="276" t="s">
        <v>1135</v>
      </c>
      <c r="H706" s="275" t="s">
        <v>1136</v>
      </c>
      <c r="I706" s="275">
        <v>80</v>
      </c>
      <c r="J706" s="275" t="s">
        <v>199</v>
      </c>
    </row>
    <row r="707" spans="2:10">
      <c r="B707" s="232" t="str">
        <f t="shared" si="10"/>
        <v>ME610AFC</v>
      </c>
      <c r="D707" s="275" t="s">
        <v>1133</v>
      </c>
      <c r="E707" s="276" t="s">
        <v>1134</v>
      </c>
      <c r="F707" s="275" t="s">
        <v>1137</v>
      </c>
      <c r="G707" s="276" t="s">
        <v>844</v>
      </c>
      <c r="H707" s="275" t="s">
        <v>608</v>
      </c>
      <c r="I707" s="275">
        <v>50</v>
      </c>
      <c r="J707" s="275" t="s">
        <v>199</v>
      </c>
    </row>
    <row r="708" spans="2:10">
      <c r="B708" s="232" t="str">
        <f t="shared" si="10"/>
        <v>ME610CsB</v>
      </c>
      <c r="D708" s="275" t="s">
        <v>1133</v>
      </c>
      <c r="E708" s="276" t="s">
        <v>1134</v>
      </c>
      <c r="F708" s="275" t="s">
        <v>1138</v>
      </c>
      <c r="G708" s="276" t="s">
        <v>1139</v>
      </c>
      <c r="H708" s="275" t="s">
        <v>615</v>
      </c>
      <c r="I708" s="275">
        <v>85</v>
      </c>
      <c r="J708" s="275" t="s">
        <v>199</v>
      </c>
    </row>
    <row r="709" spans="2:10">
      <c r="B709" s="232" t="str">
        <f t="shared" si="10"/>
        <v>ME610CsC</v>
      </c>
      <c r="D709" s="275" t="s">
        <v>1133</v>
      </c>
      <c r="E709" s="276" t="s">
        <v>1134</v>
      </c>
      <c r="F709" s="275" t="s">
        <v>1140</v>
      </c>
      <c r="G709" s="276" t="s">
        <v>1141</v>
      </c>
      <c r="H709" s="275" t="s">
        <v>615</v>
      </c>
      <c r="I709" s="275">
        <v>85</v>
      </c>
      <c r="J709" s="275" t="s">
        <v>199</v>
      </c>
    </row>
    <row r="710" spans="2:10">
      <c r="B710" s="232" t="str">
        <f t="shared" si="10"/>
        <v>ME610CsD</v>
      </c>
      <c r="D710" s="275" t="s">
        <v>1133</v>
      </c>
      <c r="E710" s="276" t="s">
        <v>1134</v>
      </c>
      <c r="F710" s="275" t="s">
        <v>1142</v>
      </c>
      <c r="G710" s="276" t="s">
        <v>1143</v>
      </c>
      <c r="H710" s="275" t="s">
        <v>615</v>
      </c>
      <c r="I710" s="275">
        <v>85</v>
      </c>
      <c r="J710" s="275" t="s">
        <v>199</v>
      </c>
    </row>
    <row r="711" spans="2:10">
      <c r="B711" s="232" t="str">
        <f t="shared" si="10"/>
        <v>ME610CTC</v>
      </c>
      <c r="D711" s="275" t="s">
        <v>1133</v>
      </c>
      <c r="E711" s="276" t="s">
        <v>1134</v>
      </c>
      <c r="F711" s="275" t="s">
        <v>1144</v>
      </c>
      <c r="G711" s="276" t="s">
        <v>1145</v>
      </c>
      <c r="H711" s="275" t="s">
        <v>615</v>
      </c>
      <c r="I711" s="275">
        <v>50</v>
      </c>
      <c r="J711" s="275" t="s">
        <v>199</v>
      </c>
    </row>
    <row r="712" spans="2:10">
      <c r="B712" s="232" t="str">
        <f t="shared" si="10"/>
        <v>ME610LmE</v>
      </c>
      <c r="D712" s="275" t="s">
        <v>1133</v>
      </c>
      <c r="E712" s="276" t="s">
        <v>1134</v>
      </c>
      <c r="F712" s="275" t="s">
        <v>1146</v>
      </c>
      <c r="G712" s="276" t="s">
        <v>1147</v>
      </c>
      <c r="H712" s="275" t="s">
        <v>945</v>
      </c>
      <c r="I712" s="275">
        <v>70</v>
      </c>
      <c r="J712" s="275" t="s">
        <v>277</v>
      </c>
    </row>
    <row r="713" spans="2:10">
      <c r="B713" s="232" t="str">
        <f t="shared" si="10"/>
        <v>ME610LNC</v>
      </c>
      <c r="D713" s="275" t="s">
        <v>1133</v>
      </c>
      <c r="E713" s="276" t="s">
        <v>1134</v>
      </c>
      <c r="F713" s="275" t="s">
        <v>1148</v>
      </c>
      <c r="G713" s="276" t="s">
        <v>1149</v>
      </c>
      <c r="H713" s="275" t="s">
        <v>1150</v>
      </c>
      <c r="I713" s="275">
        <v>50</v>
      </c>
      <c r="J713" s="275" t="s">
        <v>277</v>
      </c>
    </row>
    <row r="714" spans="2:10">
      <c r="B714" s="232" t="str">
        <f t="shared" si="10"/>
        <v>ME610LNE</v>
      </c>
      <c r="D714" s="275" t="s">
        <v>1133</v>
      </c>
      <c r="E714" s="276" t="s">
        <v>1134</v>
      </c>
      <c r="F714" s="275" t="s">
        <v>1151</v>
      </c>
      <c r="G714" s="276" t="s">
        <v>1152</v>
      </c>
      <c r="H714" s="275" t="s">
        <v>1150</v>
      </c>
      <c r="I714" s="275">
        <v>55</v>
      </c>
      <c r="J714" s="275" t="s">
        <v>277</v>
      </c>
    </row>
    <row r="715" spans="2:10">
      <c r="B715" s="232" t="str">
        <f t="shared" si="10"/>
        <v>ME610LyC</v>
      </c>
      <c r="D715" s="275" t="s">
        <v>1133</v>
      </c>
      <c r="E715" s="276" t="s">
        <v>1134</v>
      </c>
      <c r="F715" s="275" t="s">
        <v>895</v>
      </c>
      <c r="G715" s="276" t="s">
        <v>1153</v>
      </c>
      <c r="H715" s="275" t="s">
        <v>945</v>
      </c>
      <c r="I715" s="275">
        <v>60</v>
      </c>
      <c r="J715" s="275" t="s">
        <v>277</v>
      </c>
    </row>
    <row r="716" spans="2:10">
      <c r="B716" s="232" t="str">
        <f t="shared" si="10"/>
        <v>ME610Pr</v>
      </c>
      <c r="D716" s="275" t="s">
        <v>1133</v>
      </c>
      <c r="E716" s="276" t="s">
        <v>1134</v>
      </c>
      <c r="F716" s="275" t="s">
        <v>1154</v>
      </c>
      <c r="G716" s="276" t="s">
        <v>273</v>
      </c>
      <c r="H716" s="275" t="s">
        <v>198</v>
      </c>
      <c r="I716" s="275">
        <v>85</v>
      </c>
      <c r="J716" s="275" t="s">
        <v>277</v>
      </c>
    </row>
    <row r="717" spans="2:10">
      <c r="B717" s="232" t="str">
        <f t="shared" si="10"/>
        <v>ME610Ps</v>
      </c>
      <c r="D717" s="275" t="s">
        <v>1133</v>
      </c>
      <c r="E717" s="276" t="s">
        <v>1134</v>
      </c>
      <c r="F717" s="275" t="s">
        <v>1155</v>
      </c>
      <c r="G717" s="276" t="s">
        <v>197</v>
      </c>
      <c r="H717" s="275" t="s">
        <v>198</v>
      </c>
      <c r="I717" s="275">
        <v>100</v>
      </c>
      <c r="J717" s="275" t="s">
        <v>199</v>
      </c>
    </row>
    <row r="718" spans="2:10">
      <c r="B718" s="232" t="str">
        <f t="shared" si="10"/>
        <v>ME610RRE</v>
      </c>
      <c r="D718" s="275" t="s">
        <v>1133</v>
      </c>
      <c r="E718" s="276" t="s">
        <v>1134</v>
      </c>
      <c r="F718" s="275" t="s">
        <v>1156</v>
      </c>
      <c r="G718" s="276" t="s">
        <v>1157</v>
      </c>
      <c r="H718" s="275" t="s">
        <v>1158</v>
      </c>
      <c r="I718" s="275">
        <v>80</v>
      </c>
      <c r="J718" s="275" t="s">
        <v>277</v>
      </c>
    </row>
    <row r="719" spans="2:10">
      <c r="B719" s="232" t="str">
        <f t="shared" si="10"/>
        <v>ME610RSE</v>
      </c>
      <c r="D719" s="275" t="s">
        <v>1133</v>
      </c>
      <c r="E719" s="276" t="s">
        <v>1134</v>
      </c>
      <c r="F719" s="275" t="s">
        <v>1159</v>
      </c>
      <c r="G719" s="276" t="s">
        <v>1160</v>
      </c>
      <c r="H719" s="275" t="s">
        <v>1161</v>
      </c>
      <c r="I719" s="275">
        <v>80</v>
      </c>
      <c r="J719" s="275" t="s">
        <v>277</v>
      </c>
    </row>
    <row r="720" spans="2:10">
      <c r="B720" s="232" t="str">
        <f t="shared" si="10"/>
        <v>ME610RYE</v>
      </c>
      <c r="D720" s="275" t="s">
        <v>1133</v>
      </c>
      <c r="E720" s="276" t="s">
        <v>1134</v>
      </c>
      <c r="F720" s="275" t="s">
        <v>1162</v>
      </c>
      <c r="G720" s="276" t="s">
        <v>1163</v>
      </c>
      <c r="H720" s="275" t="s">
        <v>1164</v>
      </c>
      <c r="I720" s="275">
        <v>75</v>
      </c>
      <c r="J720" s="275" t="s">
        <v>277</v>
      </c>
    </row>
    <row r="721" spans="2:10">
      <c r="B721" s="232" t="str">
        <f t="shared" si="10"/>
        <v>ME610SAE</v>
      </c>
      <c r="D721" s="275" t="s">
        <v>1133</v>
      </c>
      <c r="E721" s="276" t="s">
        <v>1134</v>
      </c>
      <c r="F721" s="275" t="s">
        <v>1165</v>
      </c>
      <c r="G721" s="276" t="s">
        <v>1166</v>
      </c>
      <c r="H721" s="275" t="s">
        <v>1167</v>
      </c>
      <c r="I721" s="275">
        <v>60</v>
      </c>
      <c r="J721" s="275" t="s">
        <v>277</v>
      </c>
    </row>
    <row r="722" spans="2:10">
      <c r="B722" s="232" t="str">
        <f t="shared" si="10"/>
        <v>ME610Sn</v>
      </c>
      <c r="D722" s="275" t="s">
        <v>1133</v>
      </c>
      <c r="E722" s="276" t="s">
        <v>1134</v>
      </c>
      <c r="F722" s="275" t="s">
        <v>1168</v>
      </c>
      <c r="G722" s="276" t="s">
        <v>1169</v>
      </c>
      <c r="H722" s="275" t="s">
        <v>1170</v>
      </c>
      <c r="I722" s="275">
        <v>85</v>
      </c>
      <c r="J722" s="275" t="s">
        <v>199</v>
      </c>
    </row>
    <row r="723" spans="2:10">
      <c r="B723" s="232" t="str">
        <f t="shared" si="10"/>
        <v>ME611AdB</v>
      </c>
      <c r="D723" s="275" t="s">
        <v>1171</v>
      </c>
      <c r="E723" s="276" t="s">
        <v>1172</v>
      </c>
      <c r="F723" s="275" t="s">
        <v>837</v>
      </c>
      <c r="G723" s="276" t="s">
        <v>994</v>
      </c>
      <c r="H723" s="275" t="s">
        <v>608</v>
      </c>
      <c r="I723" s="275">
        <v>85</v>
      </c>
      <c r="J723" s="275" t="s">
        <v>199</v>
      </c>
    </row>
    <row r="724" spans="2:10">
      <c r="B724" s="232" t="str">
        <f t="shared" ref="B724:B787" si="11">CONCATENATE(D724,F724)</f>
        <v>ME611AdC</v>
      </c>
      <c r="D724" s="275" t="s">
        <v>1171</v>
      </c>
      <c r="E724" s="276" t="s">
        <v>1172</v>
      </c>
      <c r="F724" s="275" t="s">
        <v>838</v>
      </c>
      <c r="G724" s="276" t="s">
        <v>612</v>
      </c>
      <c r="H724" s="275" t="s">
        <v>608</v>
      </c>
      <c r="I724" s="275">
        <v>89</v>
      </c>
      <c r="J724" s="275" t="s">
        <v>199</v>
      </c>
    </row>
    <row r="725" spans="2:10">
      <c r="B725" s="232" t="str">
        <f t="shared" si="11"/>
        <v>ME611CoB</v>
      </c>
      <c r="D725" s="275" t="s">
        <v>1171</v>
      </c>
      <c r="E725" s="276" t="s">
        <v>1172</v>
      </c>
      <c r="F725" s="275" t="s">
        <v>1003</v>
      </c>
      <c r="G725" s="276" t="s">
        <v>1173</v>
      </c>
      <c r="H725" s="275" t="s">
        <v>615</v>
      </c>
      <c r="I725" s="275">
        <v>87</v>
      </c>
      <c r="J725" s="275" t="s">
        <v>199</v>
      </c>
    </row>
    <row r="726" spans="2:10">
      <c r="B726" s="232" t="str">
        <f t="shared" si="11"/>
        <v>ME611CoC</v>
      </c>
      <c r="D726" s="275" t="s">
        <v>1171</v>
      </c>
      <c r="E726" s="276" t="s">
        <v>1172</v>
      </c>
      <c r="F726" s="275" t="s">
        <v>1005</v>
      </c>
      <c r="G726" s="276" t="s">
        <v>1174</v>
      </c>
      <c r="H726" s="275" t="s">
        <v>615</v>
      </c>
      <c r="I726" s="275">
        <v>85</v>
      </c>
      <c r="J726" s="275" t="s">
        <v>199</v>
      </c>
    </row>
    <row r="727" spans="2:10">
      <c r="B727" s="232" t="str">
        <f t="shared" si="11"/>
        <v>ME611CoE</v>
      </c>
      <c r="D727" s="275" t="s">
        <v>1171</v>
      </c>
      <c r="E727" s="276" t="s">
        <v>1172</v>
      </c>
      <c r="F727" s="275" t="s">
        <v>1009</v>
      </c>
      <c r="G727" s="276" t="s">
        <v>1175</v>
      </c>
      <c r="H727" s="275" t="s">
        <v>615</v>
      </c>
      <c r="I727" s="275">
        <v>87</v>
      </c>
      <c r="J727" s="275" t="s">
        <v>199</v>
      </c>
    </row>
    <row r="728" spans="2:10">
      <c r="B728" s="232" t="str">
        <f t="shared" si="11"/>
        <v>ME611CRE</v>
      </c>
      <c r="D728" s="275" t="s">
        <v>1171</v>
      </c>
      <c r="E728" s="276" t="s">
        <v>1172</v>
      </c>
      <c r="F728" s="275" t="s">
        <v>1176</v>
      </c>
      <c r="G728" s="276" t="s">
        <v>1177</v>
      </c>
      <c r="H728" s="275" t="s">
        <v>864</v>
      </c>
      <c r="I728" s="275">
        <v>85</v>
      </c>
      <c r="J728" s="275" t="s">
        <v>199</v>
      </c>
    </row>
    <row r="729" spans="2:10">
      <c r="B729" s="232" t="str">
        <f t="shared" si="11"/>
        <v>ME611CSC</v>
      </c>
      <c r="D729" s="275" t="s">
        <v>1171</v>
      </c>
      <c r="E729" s="276" t="s">
        <v>1172</v>
      </c>
      <c r="F729" s="275" t="s">
        <v>1178</v>
      </c>
      <c r="G729" s="276" t="s">
        <v>1179</v>
      </c>
      <c r="H729" s="275" t="s">
        <v>864</v>
      </c>
      <c r="I729" s="275">
        <v>65</v>
      </c>
      <c r="J729" s="275" t="s">
        <v>199</v>
      </c>
    </row>
    <row r="730" spans="2:10">
      <c r="B730" s="232" t="str">
        <f t="shared" si="11"/>
        <v>ME611LgB</v>
      </c>
      <c r="D730" s="275" t="s">
        <v>1171</v>
      </c>
      <c r="E730" s="276" t="s">
        <v>1172</v>
      </c>
      <c r="F730" s="275" t="s">
        <v>1180</v>
      </c>
      <c r="G730" s="276" t="s">
        <v>1181</v>
      </c>
      <c r="H730" s="275" t="s">
        <v>289</v>
      </c>
      <c r="I730" s="275">
        <v>50</v>
      </c>
      <c r="J730" s="275" t="s">
        <v>277</v>
      </c>
    </row>
    <row r="731" spans="2:10">
      <c r="B731" s="232" t="str">
        <f t="shared" si="11"/>
        <v>ME611LHC</v>
      </c>
      <c r="D731" s="275" t="s">
        <v>1171</v>
      </c>
      <c r="E731" s="276" t="s">
        <v>1172</v>
      </c>
      <c r="F731" s="275" t="s">
        <v>1182</v>
      </c>
      <c r="G731" s="276" t="s">
        <v>1183</v>
      </c>
      <c r="H731" s="275" t="s">
        <v>1184</v>
      </c>
      <c r="I731" s="275">
        <v>50</v>
      </c>
      <c r="J731" s="275" t="s">
        <v>277</v>
      </c>
    </row>
    <row r="732" spans="2:10">
      <c r="B732" s="232" t="str">
        <f t="shared" si="11"/>
        <v>ME611LsE</v>
      </c>
      <c r="D732" s="275" t="s">
        <v>1171</v>
      </c>
      <c r="E732" s="276" t="s">
        <v>1172</v>
      </c>
      <c r="F732" s="275" t="s">
        <v>1185</v>
      </c>
      <c r="G732" s="276" t="s">
        <v>1186</v>
      </c>
      <c r="H732" s="275" t="s">
        <v>1184</v>
      </c>
      <c r="I732" s="275">
        <v>75</v>
      </c>
      <c r="J732" s="275" t="s">
        <v>277</v>
      </c>
    </row>
    <row r="733" spans="2:10">
      <c r="B733" s="232" t="str">
        <f t="shared" si="11"/>
        <v>ME611LTE</v>
      </c>
      <c r="D733" s="275" t="s">
        <v>1171</v>
      </c>
      <c r="E733" s="276" t="s">
        <v>1172</v>
      </c>
      <c r="F733" s="275" t="s">
        <v>1187</v>
      </c>
      <c r="G733" s="276" t="s">
        <v>1188</v>
      </c>
      <c r="H733" s="275" t="s">
        <v>1189</v>
      </c>
      <c r="I733" s="275">
        <v>85</v>
      </c>
      <c r="J733" s="275" t="s">
        <v>277</v>
      </c>
    </row>
    <row r="734" spans="2:10">
      <c r="B734" s="232" t="str">
        <f t="shared" si="11"/>
        <v>ME611LuC</v>
      </c>
      <c r="D734" s="275" t="s">
        <v>1171</v>
      </c>
      <c r="E734" s="276" t="s">
        <v>1172</v>
      </c>
      <c r="F734" s="275" t="s">
        <v>1190</v>
      </c>
      <c r="G734" s="276" t="s">
        <v>1191</v>
      </c>
      <c r="H734" s="275" t="s">
        <v>289</v>
      </c>
      <c r="I734" s="275">
        <v>50</v>
      </c>
      <c r="J734" s="275" t="s">
        <v>277</v>
      </c>
    </row>
    <row r="735" spans="2:10">
      <c r="B735" s="232" t="str">
        <f t="shared" si="11"/>
        <v>ME611LWC</v>
      </c>
      <c r="D735" s="275" t="s">
        <v>1171</v>
      </c>
      <c r="E735" s="276" t="s">
        <v>1172</v>
      </c>
      <c r="F735" s="275" t="s">
        <v>1192</v>
      </c>
      <c r="G735" s="276" t="s">
        <v>1193</v>
      </c>
      <c r="H735" s="275" t="s">
        <v>1184</v>
      </c>
      <c r="I735" s="275">
        <v>50</v>
      </c>
      <c r="J735" s="275" t="s">
        <v>277</v>
      </c>
    </row>
    <row r="736" spans="2:10">
      <c r="B736" s="232" t="str">
        <f t="shared" si="11"/>
        <v>ME611Ps</v>
      </c>
      <c r="D736" s="275" t="s">
        <v>1171</v>
      </c>
      <c r="E736" s="276" t="s">
        <v>1172</v>
      </c>
      <c r="F736" s="275" t="s">
        <v>1155</v>
      </c>
      <c r="G736" s="276" t="s">
        <v>971</v>
      </c>
      <c r="H736" s="275" t="s">
        <v>198</v>
      </c>
      <c r="I736" s="275">
        <v>100</v>
      </c>
      <c r="J736" s="275" t="s">
        <v>199</v>
      </c>
    </row>
    <row r="737" spans="2:10">
      <c r="B737" s="232" t="str">
        <f t="shared" si="11"/>
        <v>ME611SfC</v>
      </c>
      <c r="D737" s="275" t="s">
        <v>1171</v>
      </c>
      <c r="E737" s="276" t="s">
        <v>1172</v>
      </c>
      <c r="F737" s="275" t="s">
        <v>1194</v>
      </c>
      <c r="G737" s="276" t="s">
        <v>1195</v>
      </c>
      <c r="H737" s="275" t="s">
        <v>1196</v>
      </c>
      <c r="I737" s="275">
        <v>75</v>
      </c>
      <c r="J737" s="275" t="s">
        <v>277</v>
      </c>
    </row>
    <row r="738" spans="2:10">
      <c r="B738" s="232" t="str">
        <f t="shared" si="11"/>
        <v>ME611SfE</v>
      </c>
      <c r="D738" s="275" t="s">
        <v>1171</v>
      </c>
      <c r="E738" s="276" t="s">
        <v>1172</v>
      </c>
      <c r="F738" s="275" t="s">
        <v>1197</v>
      </c>
      <c r="G738" s="276" t="s">
        <v>1198</v>
      </c>
      <c r="H738" s="275" t="s">
        <v>1196</v>
      </c>
      <c r="I738" s="275">
        <v>80</v>
      </c>
      <c r="J738" s="275" t="s">
        <v>277</v>
      </c>
    </row>
    <row r="739" spans="2:10">
      <c r="B739" s="232" t="str">
        <f t="shared" si="11"/>
        <v>ME611SGE</v>
      </c>
      <c r="D739" s="275" t="s">
        <v>1171</v>
      </c>
      <c r="E739" s="276" t="s">
        <v>1172</v>
      </c>
      <c r="F739" s="275" t="s">
        <v>1199</v>
      </c>
      <c r="G739" s="276" t="s">
        <v>1200</v>
      </c>
      <c r="H739" s="275" t="s">
        <v>1201</v>
      </c>
      <c r="I739" s="275">
        <v>90</v>
      </c>
      <c r="J739" s="275" t="s">
        <v>277</v>
      </c>
    </row>
    <row r="740" spans="2:10">
      <c r="B740" s="232" t="str">
        <f t="shared" si="11"/>
        <v>ME611SKC</v>
      </c>
      <c r="D740" s="275" t="s">
        <v>1171</v>
      </c>
      <c r="E740" s="276" t="s">
        <v>1172</v>
      </c>
      <c r="F740" s="275" t="s">
        <v>1202</v>
      </c>
      <c r="G740" s="276" t="s">
        <v>1203</v>
      </c>
      <c r="H740" s="275" t="s">
        <v>1196</v>
      </c>
      <c r="I740" s="275">
        <v>65</v>
      </c>
      <c r="J740" s="275" t="s">
        <v>277</v>
      </c>
    </row>
    <row r="741" spans="2:10">
      <c r="B741" s="232" t="str">
        <f t="shared" si="11"/>
        <v>ME611ThC</v>
      </c>
      <c r="D741" s="275" t="s">
        <v>1171</v>
      </c>
      <c r="E741" s="276" t="s">
        <v>1172</v>
      </c>
      <c r="F741" s="275" t="s">
        <v>981</v>
      </c>
      <c r="G741" s="276" t="s">
        <v>1204</v>
      </c>
      <c r="H741" s="275" t="s">
        <v>980</v>
      </c>
      <c r="I741" s="275">
        <v>50</v>
      </c>
      <c r="J741" s="275" t="s">
        <v>277</v>
      </c>
    </row>
    <row r="742" spans="2:10">
      <c r="B742" s="232" t="str">
        <f t="shared" si="11"/>
        <v>ME611WA</v>
      </c>
      <c r="D742" s="275" t="s">
        <v>1171</v>
      </c>
      <c r="E742" s="276" t="s">
        <v>1172</v>
      </c>
      <c r="F742" s="275" t="s">
        <v>1205</v>
      </c>
      <c r="G742" s="276" t="s">
        <v>1206</v>
      </c>
      <c r="H742" s="275" t="s">
        <v>1207</v>
      </c>
      <c r="I742" s="275">
        <v>80</v>
      </c>
      <c r="J742" s="275" t="s">
        <v>256</v>
      </c>
    </row>
    <row r="743" spans="2:10">
      <c r="B743" s="232" t="str">
        <f t="shared" si="11"/>
        <v>ME61265</v>
      </c>
      <c r="D743" s="275" t="s">
        <v>1208</v>
      </c>
      <c r="E743" s="276" t="s">
        <v>1209</v>
      </c>
      <c r="F743" s="275">
        <v>65</v>
      </c>
      <c r="G743" s="276" t="s">
        <v>197</v>
      </c>
      <c r="H743" s="275" t="s">
        <v>198</v>
      </c>
      <c r="I743" s="275">
        <v>85</v>
      </c>
      <c r="J743" s="275" t="s">
        <v>199</v>
      </c>
    </row>
    <row r="744" spans="2:10">
      <c r="B744" s="232" t="str">
        <f t="shared" si="11"/>
        <v>ME612177B</v>
      </c>
      <c r="D744" s="275" t="s">
        <v>1208</v>
      </c>
      <c r="E744" s="276" t="s">
        <v>1209</v>
      </c>
      <c r="F744" s="275" t="s">
        <v>1210</v>
      </c>
      <c r="G744" s="276" t="s">
        <v>1211</v>
      </c>
      <c r="H744" s="275" t="s">
        <v>980</v>
      </c>
      <c r="I744" s="275">
        <v>50</v>
      </c>
      <c r="J744" s="275" t="s">
        <v>277</v>
      </c>
    </row>
    <row r="745" spans="2:10">
      <c r="B745" s="232" t="str">
        <f t="shared" si="11"/>
        <v>ME612179C</v>
      </c>
      <c r="D745" s="275" t="s">
        <v>1208</v>
      </c>
      <c r="E745" s="276" t="s">
        <v>1209</v>
      </c>
      <c r="F745" s="275" t="s">
        <v>1212</v>
      </c>
      <c r="G745" s="276" t="s">
        <v>1213</v>
      </c>
      <c r="H745" s="275" t="s">
        <v>980</v>
      </c>
      <c r="I745" s="275">
        <v>60</v>
      </c>
      <c r="J745" s="275" t="s">
        <v>277</v>
      </c>
    </row>
    <row r="746" spans="2:10">
      <c r="B746" s="232" t="str">
        <f t="shared" si="11"/>
        <v>ME6121A</v>
      </c>
      <c r="D746" s="275" t="s">
        <v>1208</v>
      </c>
      <c r="E746" s="276" t="s">
        <v>1209</v>
      </c>
      <c r="F746" s="275" t="s">
        <v>1214</v>
      </c>
      <c r="G746" s="276" t="s">
        <v>1215</v>
      </c>
      <c r="H746" s="275" t="s">
        <v>608</v>
      </c>
      <c r="I746" s="275">
        <v>87</v>
      </c>
      <c r="J746" s="275" t="s">
        <v>199</v>
      </c>
    </row>
    <row r="747" spans="2:10">
      <c r="B747" s="232" t="str">
        <f t="shared" si="11"/>
        <v>ME6121B</v>
      </c>
      <c r="D747" s="275" t="s">
        <v>1208</v>
      </c>
      <c r="E747" s="276" t="s">
        <v>1209</v>
      </c>
      <c r="F747" s="275" t="s">
        <v>1216</v>
      </c>
      <c r="G747" s="276" t="s">
        <v>951</v>
      </c>
      <c r="H747" s="275" t="s">
        <v>608</v>
      </c>
      <c r="I747" s="275">
        <v>87</v>
      </c>
      <c r="J747" s="275" t="s">
        <v>199</v>
      </c>
    </row>
    <row r="748" spans="2:10">
      <c r="B748" s="232" t="str">
        <f t="shared" si="11"/>
        <v>ME6121C</v>
      </c>
      <c r="D748" s="275" t="s">
        <v>1208</v>
      </c>
      <c r="E748" s="276" t="s">
        <v>1209</v>
      </c>
      <c r="F748" s="275" t="s">
        <v>1217</v>
      </c>
      <c r="G748" s="276" t="s">
        <v>952</v>
      </c>
      <c r="H748" s="275" t="s">
        <v>608</v>
      </c>
      <c r="I748" s="275">
        <v>86</v>
      </c>
      <c r="J748" s="275" t="s">
        <v>199</v>
      </c>
    </row>
    <row r="749" spans="2:10">
      <c r="B749" s="232" t="str">
        <f t="shared" si="11"/>
        <v>ME6121D</v>
      </c>
      <c r="D749" s="275" t="s">
        <v>1208</v>
      </c>
      <c r="E749" s="276" t="s">
        <v>1209</v>
      </c>
      <c r="F749" s="275" t="s">
        <v>1218</v>
      </c>
      <c r="G749" s="276" t="s">
        <v>953</v>
      </c>
      <c r="H749" s="275" t="s">
        <v>608</v>
      </c>
      <c r="I749" s="275">
        <v>86</v>
      </c>
      <c r="J749" s="275" t="s">
        <v>199</v>
      </c>
    </row>
    <row r="750" spans="2:10">
      <c r="B750" s="232" t="str">
        <f t="shared" si="11"/>
        <v>ME612277B</v>
      </c>
      <c r="D750" s="275" t="s">
        <v>1208</v>
      </c>
      <c r="E750" s="276" t="s">
        <v>1209</v>
      </c>
      <c r="F750" s="275" t="s">
        <v>1219</v>
      </c>
      <c r="G750" s="276" t="s">
        <v>1220</v>
      </c>
      <c r="H750" s="275" t="s">
        <v>1221</v>
      </c>
      <c r="I750" s="275">
        <v>55</v>
      </c>
      <c r="J750" s="275" t="s">
        <v>277</v>
      </c>
    </row>
    <row r="751" spans="2:10">
      <c r="B751" s="232" t="str">
        <f t="shared" si="11"/>
        <v>ME612277C</v>
      </c>
      <c r="D751" s="275" t="s">
        <v>1208</v>
      </c>
      <c r="E751" s="276" t="s">
        <v>1209</v>
      </c>
      <c r="F751" s="275" t="s">
        <v>1222</v>
      </c>
      <c r="G751" s="276" t="s">
        <v>1223</v>
      </c>
      <c r="H751" s="275" t="s">
        <v>1221</v>
      </c>
      <c r="I751" s="275">
        <v>60</v>
      </c>
      <c r="J751" s="275" t="s">
        <v>277</v>
      </c>
    </row>
    <row r="752" spans="2:10">
      <c r="B752" s="232" t="str">
        <f t="shared" si="11"/>
        <v>ME612300C</v>
      </c>
      <c r="D752" s="275" t="s">
        <v>1208</v>
      </c>
      <c r="E752" s="276" t="s">
        <v>1209</v>
      </c>
      <c r="F752" s="275" t="s">
        <v>1224</v>
      </c>
      <c r="G752" s="276" t="s">
        <v>1225</v>
      </c>
      <c r="H752" s="275" t="s">
        <v>608</v>
      </c>
      <c r="I752" s="275">
        <v>85</v>
      </c>
      <c r="J752" s="275" t="s">
        <v>199</v>
      </c>
    </row>
    <row r="753" spans="2:10">
      <c r="B753" s="232" t="str">
        <f t="shared" si="11"/>
        <v>ME612314C</v>
      </c>
      <c r="D753" s="275" t="s">
        <v>1208</v>
      </c>
      <c r="E753" s="276" t="s">
        <v>1209</v>
      </c>
      <c r="F753" s="275" t="s">
        <v>1226</v>
      </c>
      <c r="G753" s="276" t="s">
        <v>1227</v>
      </c>
      <c r="H753" s="275" t="s">
        <v>864</v>
      </c>
      <c r="I753" s="275">
        <v>65</v>
      </c>
      <c r="J753" s="275" t="s">
        <v>199</v>
      </c>
    </row>
    <row r="754" spans="2:10">
      <c r="B754" s="232" t="str">
        <f t="shared" si="11"/>
        <v>ME612314E</v>
      </c>
      <c r="D754" s="275" t="s">
        <v>1208</v>
      </c>
      <c r="E754" s="276" t="s">
        <v>1209</v>
      </c>
      <c r="F754" s="275" t="s">
        <v>1228</v>
      </c>
      <c r="G754" s="276" t="s">
        <v>1177</v>
      </c>
      <c r="H754" s="275" t="s">
        <v>864</v>
      </c>
      <c r="I754" s="275">
        <v>65</v>
      </c>
      <c r="J754" s="275" t="s">
        <v>199</v>
      </c>
    </row>
    <row r="755" spans="2:10">
      <c r="B755" s="232" t="str">
        <f t="shared" si="11"/>
        <v>ME612323D</v>
      </c>
      <c r="D755" s="275" t="s">
        <v>1208</v>
      </c>
      <c r="E755" s="276" t="s">
        <v>1209</v>
      </c>
      <c r="F755" s="275" t="s">
        <v>513</v>
      </c>
      <c r="G755" s="276" t="s">
        <v>1229</v>
      </c>
      <c r="H755" s="275" t="s">
        <v>1150</v>
      </c>
      <c r="I755" s="275">
        <v>75</v>
      </c>
      <c r="J755" s="275" t="s">
        <v>277</v>
      </c>
    </row>
    <row r="756" spans="2:10">
      <c r="B756" s="232" t="str">
        <f t="shared" si="11"/>
        <v>ME612323E</v>
      </c>
      <c r="D756" s="275" t="s">
        <v>1208</v>
      </c>
      <c r="E756" s="276" t="s">
        <v>1209</v>
      </c>
      <c r="F756" s="275" t="s">
        <v>1230</v>
      </c>
      <c r="G756" s="276" t="s">
        <v>1231</v>
      </c>
      <c r="H756" s="275" t="s">
        <v>1150</v>
      </c>
      <c r="I756" s="275">
        <v>80</v>
      </c>
      <c r="J756" s="275" t="s">
        <v>277</v>
      </c>
    </row>
    <row r="757" spans="2:10">
      <c r="B757" s="232" t="str">
        <f t="shared" si="11"/>
        <v>ME612324C</v>
      </c>
      <c r="D757" s="275" t="s">
        <v>1208</v>
      </c>
      <c r="E757" s="276" t="s">
        <v>1209</v>
      </c>
      <c r="F757" s="275" t="s">
        <v>1232</v>
      </c>
      <c r="G757" s="276" t="s">
        <v>1193</v>
      </c>
      <c r="H757" s="275" t="s">
        <v>1184</v>
      </c>
      <c r="I757" s="275">
        <v>60</v>
      </c>
      <c r="J757" s="275" t="s">
        <v>277</v>
      </c>
    </row>
    <row r="758" spans="2:10">
      <c r="B758" s="232" t="str">
        <f t="shared" si="11"/>
        <v>ME612324E</v>
      </c>
      <c r="D758" s="275" t="s">
        <v>1208</v>
      </c>
      <c r="E758" s="276" t="s">
        <v>1209</v>
      </c>
      <c r="F758" s="275" t="s">
        <v>1233</v>
      </c>
      <c r="G758" s="276" t="s">
        <v>1234</v>
      </c>
      <c r="H758" s="275" t="s">
        <v>289</v>
      </c>
      <c r="I758" s="275">
        <v>50</v>
      </c>
      <c r="J758" s="275" t="s">
        <v>277</v>
      </c>
    </row>
    <row r="759" spans="2:10">
      <c r="B759" s="232" t="str">
        <f t="shared" si="11"/>
        <v>ME612330D</v>
      </c>
      <c r="D759" s="275" t="s">
        <v>1208</v>
      </c>
      <c r="E759" s="276" t="s">
        <v>1209</v>
      </c>
      <c r="F759" s="275" t="s">
        <v>1235</v>
      </c>
      <c r="G759" s="276" t="s">
        <v>1236</v>
      </c>
      <c r="H759" s="275" t="s">
        <v>1221</v>
      </c>
      <c r="I759" s="275">
        <v>55</v>
      </c>
      <c r="J759" s="275" t="s">
        <v>277</v>
      </c>
    </row>
    <row r="760" spans="2:10">
      <c r="B760" s="232" t="str">
        <f t="shared" si="11"/>
        <v>ME612330E</v>
      </c>
      <c r="D760" s="275" t="s">
        <v>1208</v>
      </c>
      <c r="E760" s="276" t="s">
        <v>1209</v>
      </c>
      <c r="F760" s="275" t="s">
        <v>1237</v>
      </c>
      <c r="G760" s="276" t="s">
        <v>1238</v>
      </c>
      <c r="H760" s="275" t="s">
        <v>1221</v>
      </c>
      <c r="I760" s="275">
        <v>60</v>
      </c>
      <c r="J760" s="275" t="s">
        <v>277</v>
      </c>
    </row>
    <row r="761" spans="2:10">
      <c r="B761" s="232" t="str">
        <f t="shared" si="11"/>
        <v>ME612336A</v>
      </c>
      <c r="D761" s="275" t="s">
        <v>1208</v>
      </c>
      <c r="E761" s="276" t="s">
        <v>1209</v>
      </c>
      <c r="F761" s="275" t="s">
        <v>1239</v>
      </c>
      <c r="G761" s="276" t="s">
        <v>1240</v>
      </c>
      <c r="H761" s="275" t="s">
        <v>1241</v>
      </c>
      <c r="I761" s="275">
        <v>90</v>
      </c>
      <c r="J761" s="275" t="s">
        <v>256</v>
      </c>
    </row>
    <row r="762" spans="2:10">
      <c r="B762" s="232" t="str">
        <f t="shared" si="11"/>
        <v>ME612336C</v>
      </c>
      <c r="D762" s="275" t="s">
        <v>1208</v>
      </c>
      <c r="E762" s="276" t="s">
        <v>1209</v>
      </c>
      <c r="F762" s="275" t="s">
        <v>1242</v>
      </c>
      <c r="G762" s="276" t="s">
        <v>1203</v>
      </c>
      <c r="H762" s="275" t="s">
        <v>1196</v>
      </c>
      <c r="I762" s="275">
        <v>75</v>
      </c>
      <c r="J762" s="275" t="s">
        <v>277</v>
      </c>
    </row>
    <row r="763" spans="2:10">
      <c r="B763" s="232" t="str">
        <f t="shared" si="11"/>
        <v>ME612336E</v>
      </c>
      <c r="D763" s="275" t="s">
        <v>1208</v>
      </c>
      <c r="E763" s="276" t="s">
        <v>1209</v>
      </c>
      <c r="F763" s="275" t="s">
        <v>1243</v>
      </c>
      <c r="G763" s="276" t="s">
        <v>1200</v>
      </c>
      <c r="H763" s="275" t="s">
        <v>1201</v>
      </c>
      <c r="I763" s="275">
        <v>95</v>
      </c>
      <c r="J763" s="275" t="s">
        <v>277</v>
      </c>
    </row>
    <row r="764" spans="2:10">
      <c r="B764" s="232" t="str">
        <f t="shared" si="11"/>
        <v>ME612345C</v>
      </c>
      <c r="D764" s="275" t="s">
        <v>1208</v>
      </c>
      <c r="E764" s="276" t="s">
        <v>1209</v>
      </c>
      <c r="F764" s="275" t="s">
        <v>1244</v>
      </c>
      <c r="G764" s="276" t="s">
        <v>1245</v>
      </c>
      <c r="H764" s="275" t="s">
        <v>980</v>
      </c>
      <c r="I764" s="275">
        <v>50</v>
      </c>
      <c r="J764" s="275" t="s">
        <v>277</v>
      </c>
    </row>
    <row r="765" spans="2:10">
      <c r="B765" s="232" t="str">
        <f t="shared" si="11"/>
        <v>ME612346C</v>
      </c>
      <c r="D765" s="275" t="s">
        <v>1208</v>
      </c>
      <c r="E765" s="276" t="s">
        <v>1209</v>
      </c>
      <c r="F765" s="275" t="s">
        <v>1246</v>
      </c>
      <c r="G765" s="276" t="s">
        <v>1247</v>
      </c>
      <c r="H765" s="275" t="s">
        <v>1248</v>
      </c>
      <c r="I765" s="275">
        <v>55</v>
      </c>
      <c r="J765" s="275" t="s">
        <v>277</v>
      </c>
    </row>
    <row r="766" spans="2:10">
      <c r="B766" s="232" t="str">
        <f t="shared" si="11"/>
        <v>ME612423E</v>
      </c>
      <c r="D766" s="275" t="s">
        <v>1208</v>
      </c>
      <c r="E766" s="276" t="s">
        <v>1209</v>
      </c>
      <c r="F766" s="275" t="s">
        <v>1249</v>
      </c>
      <c r="G766" s="276" t="s">
        <v>1188</v>
      </c>
      <c r="H766" s="275" t="s">
        <v>1189</v>
      </c>
      <c r="I766" s="275">
        <v>95</v>
      </c>
      <c r="J766" s="275" t="s">
        <v>277</v>
      </c>
    </row>
    <row r="767" spans="2:10">
      <c r="B767" s="232" t="str">
        <f t="shared" si="11"/>
        <v>ME612431C</v>
      </c>
      <c r="D767" s="275" t="s">
        <v>1208</v>
      </c>
      <c r="E767" s="276" t="s">
        <v>1209</v>
      </c>
      <c r="F767" s="275" t="s">
        <v>1250</v>
      </c>
      <c r="G767" s="276" t="s">
        <v>1251</v>
      </c>
      <c r="H767" s="275" t="s">
        <v>1252</v>
      </c>
      <c r="I767" s="275">
        <v>50</v>
      </c>
      <c r="J767" s="275" t="s">
        <v>277</v>
      </c>
    </row>
    <row r="768" spans="2:10">
      <c r="B768" s="232" t="str">
        <f t="shared" si="11"/>
        <v>ME612431D</v>
      </c>
      <c r="D768" s="275" t="s">
        <v>1208</v>
      </c>
      <c r="E768" s="276" t="s">
        <v>1209</v>
      </c>
      <c r="F768" s="275" t="s">
        <v>1253</v>
      </c>
      <c r="G768" s="276" t="s">
        <v>1254</v>
      </c>
      <c r="H768" s="275" t="s">
        <v>1252</v>
      </c>
      <c r="I768" s="275">
        <v>50</v>
      </c>
      <c r="J768" s="275" t="s">
        <v>277</v>
      </c>
    </row>
    <row r="769" spans="2:10">
      <c r="B769" s="232" t="str">
        <f t="shared" si="11"/>
        <v>ME612432C</v>
      </c>
      <c r="D769" s="275" t="s">
        <v>1208</v>
      </c>
      <c r="E769" s="276" t="s">
        <v>1209</v>
      </c>
      <c r="F769" s="275" t="s">
        <v>1255</v>
      </c>
      <c r="G769" s="276" t="s">
        <v>1256</v>
      </c>
      <c r="H769" s="275" t="s">
        <v>1257</v>
      </c>
      <c r="I769" s="275">
        <v>50</v>
      </c>
      <c r="J769" s="275" t="s">
        <v>277</v>
      </c>
    </row>
    <row r="770" spans="2:10">
      <c r="B770" s="232" t="str">
        <f t="shared" si="11"/>
        <v>ME61244B</v>
      </c>
      <c r="D770" s="275" t="s">
        <v>1208</v>
      </c>
      <c r="E770" s="276" t="s">
        <v>1209</v>
      </c>
      <c r="F770" s="275" t="s">
        <v>1258</v>
      </c>
      <c r="G770" s="276" t="s">
        <v>1259</v>
      </c>
      <c r="H770" s="275" t="s">
        <v>1150</v>
      </c>
      <c r="I770" s="275">
        <v>80</v>
      </c>
      <c r="J770" s="275" t="s">
        <v>277</v>
      </c>
    </row>
    <row r="771" spans="2:10">
      <c r="B771" s="232" t="str">
        <f t="shared" si="11"/>
        <v>ME61244C</v>
      </c>
      <c r="D771" s="275" t="s">
        <v>1208</v>
      </c>
      <c r="E771" s="276" t="s">
        <v>1209</v>
      </c>
      <c r="F771" s="275" t="s">
        <v>1260</v>
      </c>
      <c r="G771" s="276" t="s">
        <v>1261</v>
      </c>
      <c r="H771" s="275" t="s">
        <v>1150</v>
      </c>
      <c r="I771" s="275">
        <v>80</v>
      </c>
      <c r="J771" s="275" t="s">
        <v>277</v>
      </c>
    </row>
    <row r="772" spans="2:10">
      <c r="B772" s="232" t="str">
        <f t="shared" si="11"/>
        <v>ME61245E</v>
      </c>
      <c r="D772" s="275" t="s">
        <v>1208</v>
      </c>
      <c r="E772" s="276" t="s">
        <v>1209</v>
      </c>
      <c r="F772" s="275" t="s">
        <v>1262</v>
      </c>
      <c r="G772" s="276" t="s">
        <v>959</v>
      </c>
      <c r="H772" s="275" t="s">
        <v>945</v>
      </c>
      <c r="I772" s="275">
        <v>80</v>
      </c>
      <c r="J772" s="275" t="s">
        <v>277</v>
      </c>
    </row>
    <row r="773" spans="2:10">
      <c r="B773" s="232" t="str">
        <f t="shared" si="11"/>
        <v>ME61255B</v>
      </c>
      <c r="D773" s="275" t="s">
        <v>1208</v>
      </c>
      <c r="E773" s="276" t="s">
        <v>1209</v>
      </c>
      <c r="F773" s="275" t="s">
        <v>1263</v>
      </c>
      <c r="G773" s="276" t="s">
        <v>1264</v>
      </c>
      <c r="H773" s="275" t="s">
        <v>1252</v>
      </c>
      <c r="I773" s="275">
        <v>50</v>
      </c>
      <c r="J773" s="275" t="s">
        <v>277</v>
      </c>
    </row>
    <row r="774" spans="2:10">
      <c r="B774" s="232" t="str">
        <f t="shared" si="11"/>
        <v>ME61255C</v>
      </c>
      <c r="D774" s="275" t="s">
        <v>1208</v>
      </c>
      <c r="E774" s="276" t="s">
        <v>1209</v>
      </c>
      <c r="F774" s="275" t="s">
        <v>1265</v>
      </c>
      <c r="G774" s="276" t="s">
        <v>1266</v>
      </c>
      <c r="H774" s="275" t="s">
        <v>1252</v>
      </c>
      <c r="I774" s="275">
        <v>50</v>
      </c>
      <c r="J774" s="275" t="s">
        <v>277</v>
      </c>
    </row>
    <row r="775" spans="2:10">
      <c r="B775" s="232" t="str">
        <f t="shared" si="11"/>
        <v>ME61268E</v>
      </c>
      <c r="D775" s="275" t="s">
        <v>1208</v>
      </c>
      <c r="E775" s="276" t="s">
        <v>1209</v>
      </c>
      <c r="F775" s="275" t="s">
        <v>1267</v>
      </c>
      <c r="G775" s="276" t="s">
        <v>977</v>
      </c>
      <c r="H775" s="275" t="s">
        <v>975</v>
      </c>
      <c r="I775" s="275">
        <v>80</v>
      </c>
      <c r="J775" s="275" t="s">
        <v>277</v>
      </c>
    </row>
    <row r="776" spans="2:10">
      <c r="B776" s="232" t="str">
        <f t="shared" si="11"/>
        <v>ME61270C</v>
      </c>
      <c r="D776" s="275" t="s">
        <v>1208</v>
      </c>
      <c r="E776" s="276" t="s">
        <v>1209</v>
      </c>
      <c r="F776" s="275" t="s">
        <v>1268</v>
      </c>
      <c r="G776" s="276" t="s">
        <v>1195</v>
      </c>
      <c r="H776" s="275" t="s">
        <v>1196</v>
      </c>
      <c r="I776" s="275">
        <v>80</v>
      </c>
      <c r="J776" s="275" t="s">
        <v>277</v>
      </c>
    </row>
    <row r="777" spans="2:10">
      <c r="B777" s="232" t="str">
        <f t="shared" si="11"/>
        <v>ME61270E</v>
      </c>
      <c r="D777" s="275" t="s">
        <v>1208</v>
      </c>
      <c r="E777" s="276" t="s">
        <v>1209</v>
      </c>
      <c r="F777" s="275" t="s">
        <v>1269</v>
      </c>
      <c r="G777" s="276" t="s">
        <v>1198</v>
      </c>
      <c r="H777" s="275" t="s">
        <v>1196</v>
      </c>
      <c r="I777" s="275">
        <v>80</v>
      </c>
      <c r="J777" s="275" t="s">
        <v>277</v>
      </c>
    </row>
    <row r="778" spans="2:10">
      <c r="B778" s="232" t="str">
        <f t="shared" si="11"/>
        <v>ME61275C</v>
      </c>
      <c r="D778" s="275" t="s">
        <v>1208</v>
      </c>
      <c r="E778" s="276" t="s">
        <v>1209</v>
      </c>
      <c r="F778" s="275" t="s">
        <v>780</v>
      </c>
      <c r="G778" s="276" t="s">
        <v>1270</v>
      </c>
      <c r="H778" s="275" t="s">
        <v>1248</v>
      </c>
      <c r="I778" s="275">
        <v>60</v>
      </c>
      <c r="J778" s="275" t="s">
        <v>277</v>
      </c>
    </row>
    <row r="779" spans="2:10">
      <c r="B779" s="232" t="str">
        <f t="shared" si="11"/>
        <v>ME61276C</v>
      </c>
      <c r="D779" s="275" t="s">
        <v>1208</v>
      </c>
      <c r="E779" s="276" t="s">
        <v>1209</v>
      </c>
      <c r="F779" s="275" t="s">
        <v>1271</v>
      </c>
      <c r="G779" s="276" t="s">
        <v>1272</v>
      </c>
      <c r="H779" s="275" t="s">
        <v>1248</v>
      </c>
      <c r="I779" s="275">
        <v>60</v>
      </c>
      <c r="J779" s="275" t="s">
        <v>277</v>
      </c>
    </row>
    <row r="780" spans="2:10">
      <c r="B780" s="232" t="str">
        <f t="shared" si="11"/>
        <v>ME61278B</v>
      </c>
      <c r="D780" s="275" t="s">
        <v>1208</v>
      </c>
      <c r="E780" s="276" t="s">
        <v>1209</v>
      </c>
      <c r="F780" s="275" t="s">
        <v>1273</v>
      </c>
      <c r="G780" s="276" t="s">
        <v>986</v>
      </c>
      <c r="H780" s="275" t="s">
        <v>987</v>
      </c>
      <c r="I780" s="275">
        <v>80</v>
      </c>
      <c r="J780" s="275" t="s">
        <v>277</v>
      </c>
    </row>
    <row r="781" spans="2:10">
      <c r="B781" s="232" t="str">
        <f t="shared" si="11"/>
        <v>ME61278C</v>
      </c>
      <c r="D781" s="275" t="s">
        <v>1208</v>
      </c>
      <c r="E781" s="276" t="s">
        <v>1209</v>
      </c>
      <c r="F781" s="275" t="s">
        <v>788</v>
      </c>
      <c r="G781" s="276" t="s">
        <v>989</v>
      </c>
      <c r="H781" s="275" t="s">
        <v>987</v>
      </c>
      <c r="I781" s="275">
        <v>80</v>
      </c>
      <c r="J781" s="275" t="s">
        <v>277</v>
      </c>
    </row>
    <row r="782" spans="2:10">
      <c r="B782" s="232" t="str">
        <f t="shared" si="11"/>
        <v>ME61278E</v>
      </c>
      <c r="D782" s="275" t="s">
        <v>1208</v>
      </c>
      <c r="E782" s="276" t="s">
        <v>1209</v>
      </c>
      <c r="F782" s="275" t="s">
        <v>789</v>
      </c>
      <c r="G782" s="276" t="s">
        <v>991</v>
      </c>
      <c r="H782" s="275" t="s">
        <v>987</v>
      </c>
      <c r="I782" s="275">
        <v>80</v>
      </c>
      <c r="J782" s="275" t="s">
        <v>277</v>
      </c>
    </row>
    <row r="783" spans="2:10">
      <c r="B783" s="232" t="str">
        <f t="shared" si="11"/>
        <v>ME61279B</v>
      </c>
      <c r="D783" s="275" t="s">
        <v>1208</v>
      </c>
      <c r="E783" s="276" t="s">
        <v>1209</v>
      </c>
      <c r="F783" s="275" t="s">
        <v>1274</v>
      </c>
      <c r="G783" s="276" t="s">
        <v>979</v>
      </c>
      <c r="H783" s="275" t="s">
        <v>980</v>
      </c>
      <c r="I783" s="275">
        <v>60</v>
      </c>
      <c r="J783" s="275" t="s">
        <v>277</v>
      </c>
    </row>
    <row r="784" spans="2:10">
      <c r="B784" s="232" t="str">
        <f t="shared" si="11"/>
        <v>ME61279C</v>
      </c>
      <c r="D784" s="275" t="s">
        <v>1208</v>
      </c>
      <c r="E784" s="276" t="s">
        <v>1209</v>
      </c>
      <c r="F784" s="275" t="s">
        <v>1275</v>
      </c>
      <c r="G784" s="276" t="s">
        <v>1276</v>
      </c>
      <c r="H784" s="275" t="s">
        <v>980</v>
      </c>
      <c r="I784" s="275">
        <v>60</v>
      </c>
      <c r="J784" s="275" t="s">
        <v>277</v>
      </c>
    </row>
    <row r="785" spans="2:10">
      <c r="B785" s="232" t="str">
        <f t="shared" si="11"/>
        <v>ME61279D</v>
      </c>
      <c r="D785" s="275" t="s">
        <v>1208</v>
      </c>
      <c r="E785" s="276" t="s">
        <v>1209</v>
      </c>
      <c r="F785" s="275" t="s">
        <v>1277</v>
      </c>
      <c r="G785" s="276" t="s">
        <v>984</v>
      </c>
      <c r="H785" s="275" t="s">
        <v>980</v>
      </c>
      <c r="I785" s="275">
        <v>60</v>
      </c>
      <c r="J785" s="275" t="s">
        <v>277</v>
      </c>
    </row>
    <row r="786" spans="2:10">
      <c r="B786" s="232" t="str">
        <f t="shared" si="11"/>
        <v>ME61292A</v>
      </c>
      <c r="D786" s="275" t="s">
        <v>1208</v>
      </c>
      <c r="E786" s="276" t="s">
        <v>1209</v>
      </c>
      <c r="F786" s="275" t="s">
        <v>1278</v>
      </c>
      <c r="G786" s="276" t="s">
        <v>1279</v>
      </c>
      <c r="H786" s="275" t="s">
        <v>1280</v>
      </c>
      <c r="I786" s="275">
        <v>90</v>
      </c>
      <c r="J786" s="275" t="s">
        <v>256</v>
      </c>
    </row>
    <row r="787" spans="2:10">
      <c r="B787" s="232" t="str">
        <f t="shared" si="11"/>
        <v>ME613AbE</v>
      </c>
      <c r="D787" s="275" t="s">
        <v>1281</v>
      </c>
      <c r="E787" s="276" t="s">
        <v>1282</v>
      </c>
      <c r="F787" s="275" t="s">
        <v>828</v>
      </c>
      <c r="G787" s="276" t="s">
        <v>829</v>
      </c>
      <c r="H787" s="275" t="s">
        <v>830</v>
      </c>
      <c r="I787" s="275">
        <v>85</v>
      </c>
      <c r="J787" s="275" t="s">
        <v>277</v>
      </c>
    </row>
    <row r="788" spans="2:10">
      <c r="B788" s="232" t="str">
        <f t="shared" ref="B788:B851" si="12">CONCATENATE(D788,F788)</f>
        <v>ME613ACC</v>
      </c>
      <c r="D788" s="275" t="s">
        <v>1281</v>
      </c>
      <c r="E788" s="276" t="s">
        <v>1282</v>
      </c>
      <c r="F788" s="275" t="s">
        <v>831</v>
      </c>
      <c r="G788" s="276" t="s">
        <v>832</v>
      </c>
      <c r="H788" s="275" t="s">
        <v>833</v>
      </c>
      <c r="I788" s="275">
        <v>80</v>
      </c>
      <c r="J788" s="275" t="s">
        <v>277</v>
      </c>
    </row>
    <row r="789" spans="2:10">
      <c r="B789" s="232" t="str">
        <f t="shared" si="12"/>
        <v>ME613ACE</v>
      </c>
      <c r="D789" s="275" t="s">
        <v>1281</v>
      </c>
      <c r="E789" s="276" t="s">
        <v>1282</v>
      </c>
      <c r="F789" s="275" t="s">
        <v>834</v>
      </c>
      <c r="G789" s="276" t="s">
        <v>835</v>
      </c>
      <c r="H789" s="275" t="s">
        <v>833</v>
      </c>
      <c r="I789" s="275">
        <v>75</v>
      </c>
      <c r="J789" s="275" t="s">
        <v>277</v>
      </c>
    </row>
    <row r="790" spans="2:10">
      <c r="B790" s="232" t="str">
        <f t="shared" si="12"/>
        <v>ME613AdA</v>
      </c>
      <c r="D790" s="275" t="s">
        <v>1281</v>
      </c>
      <c r="E790" s="276" t="s">
        <v>1282</v>
      </c>
      <c r="F790" s="275" t="s">
        <v>836</v>
      </c>
      <c r="G790" s="276" t="s">
        <v>607</v>
      </c>
      <c r="H790" s="275" t="s">
        <v>608</v>
      </c>
      <c r="I790" s="275">
        <v>85</v>
      </c>
      <c r="J790" s="275" t="s">
        <v>199</v>
      </c>
    </row>
    <row r="791" spans="2:10">
      <c r="B791" s="232" t="str">
        <f t="shared" si="12"/>
        <v>ME613AdB</v>
      </c>
      <c r="D791" s="275" t="s">
        <v>1281</v>
      </c>
      <c r="E791" s="276" t="s">
        <v>1282</v>
      </c>
      <c r="F791" s="275" t="s">
        <v>837</v>
      </c>
      <c r="G791" s="276" t="s">
        <v>610</v>
      </c>
      <c r="H791" s="275" t="s">
        <v>608</v>
      </c>
      <c r="I791" s="275">
        <v>85</v>
      </c>
      <c r="J791" s="275" t="s">
        <v>199</v>
      </c>
    </row>
    <row r="792" spans="2:10">
      <c r="B792" s="232" t="str">
        <f t="shared" si="12"/>
        <v>ME613AdC</v>
      </c>
      <c r="D792" s="275" t="s">
        <v>1281</v>
      </c>
      <c r="E792" s="276" t="s">
        <v>1282</v>
      </c>
      <c r="F792" s="275" t="s">
        <v>838</v>
      </c>
      <c r="G792" s="276" t="s">
        <v>612</v>
      </c>
      <c r="H792" s="275" t="s">
        <v>608</v>
      </c>
      <c r="I792" s="275">
        <v>85</v>
      </c>
      <c r="J792" s="275" t="s">
        <v>199</v>
      </c>
    </row>
    <row r="793" spans="2:10">
      <c r="B793" s="232" t="str">
        <f t="shared" si="12"/>
        <v>ME613AdD</v>
      </c>
      <c r="D793" s="275" t="s">
        <v>1281</v>
      </c>
      <c r="E793" s="276" t="s">
        <v>1282</v>
      </c>
      <c r="F793" s="275" t="s">
        <v>839</v>
      </c>
      <c r="G793" s="276" t="s">
        <v>840</v>
      </c>
      <c r="H793" s="275" t="s">
        <v>608</v>
      </c>
      <c r="I793" s="275">
        <v>85</v>
      </c>
      <c r="J793" s="275" t="s">
        <v>199</v>
      </c>
    </row>
    <row r="794" spans="2:10">
      <c r="B794" s="232" t="str">
        <f t="shared" si="12"/>
        <v>ME613AED</v>
      </c>
      <c r="D794" s="275" t="s">
        <v>1281</v>
      </c>
      <c r="E794" s="276" t="s">
        <v>1282</v>
      </c>
      <c r="F794" s="275" t="s">
        <v>841</v>
      </c>
      <c r="G794" s="276" t="s">
        <v>842</v>
      </c>
      <c r="H794" s="275" t="s">
        <v>608</v>
      </c>
      <c r="I794" s="275">
        <v>70</v>
      </c>
      <c r="J794" s="275" t="s">
        <v>199</v>
      </c>
    </row>
    <row r="795" spans="2:10">
      <c r="B795" s="232" t="str">
        <f t="shared" si="12"/>
        <v>ME613AGC</v>
      </c>
      <c r="D795" s="275" t="s">
        <v>1281</v>
      </c>
      <c r="E795" s="276" t="s">
        <v>1282</v>
      </c>
      <c r="F795" s="275" t="s">
        <v>843</v>
      </c>
      <c r="G795" s="276" t="s">
        <v>844</v>
      </c>
      <c r="H795" s="275" t="s">
        <v>608</v>
      </c>
      <c r="I795" s="275">
        <v>50</v>
      </c>
      <c r="J795" s="275" t="s">
        <v>199</v>
      </c>
    </row>
    <row r="796" spans="2:10">
      <c r="B796" s="232" t="str">
        <f t="shared" si="12"/>
        <v>ME613AHC</v>
      </c>
      <c r="D796" s="275" t="s">
        <v>1281</v>
      </c>
      <c r="E796" s="276" t="s">
        <v>1282</v>
      </c>
      <c r="F796" s="275" t="s">
        <v>845</v>
      </c>
      <c r="G796" s="276" t="s">
        <v>846</v>
      </c>
      <c r="H796" s="275" t="s">
        <v>608</v>
      </c>
      <c r="I796" s="275">
        <v>50</v>
      </c>
      <c r="J796" s="275" t="s">
        <v>199</v>
      </c>
    </row>
    <row r="797" spans="2:10">
      <c r="B797" s="232" t="str">
        <f t="shared" si="12"/>
        <v>ME613AHD</v>
      </c>
      <c r="D797" s="275" t="s">
        <v>1281</v>
      </c>
      <c r="E797" s="276" t="s">
        <v>1282</v>
      </c>
      <c r="F797" s="275" t="s">
        <v>847</v>
      </c>
      <c r="G797" s="276" t="s">
        <v>848</v>
      </c>
      <c r="H797" s="275" t="s">
        <v>608</v>
      </c>
      <c r="I797" s="275">
        <v>50</v>
      </c>
      <c r="J797" s="275" t="s">
        <v>199</v>
      </c>
    </row>
    <row r="798" spans="2:10">
      <c r="B798" s="232" t="str">
        <f t="shared" si="12"/>
        <v>ME613CgB</v>
      </c>
      <c r="D798" s="275" t="s">
        <v>1281</v>
      </c>
      <c r="E798" s="276" t="s">
        <v>1282</v>
      </c>
      <c r="F798" s="275" t="s">
        <v>860</v>
      </c>
      <c r="G798" s="276" t="s">
        <v>617</v>
      </c>
      <c r="H798" s="275" t="s">
        <v>615</v>
      </c>
      <c r="I798" s="275">
        <v>85</v>
      </c>
      <c r="J798" s="275" t="s">
        <v>199</v>
      </c>
    </row>
    <row r="799" spans="2:10">
      <c r="B799" s="232" t="str">
        <f t="shared" si="12"/>
        <v>ME613CgC</v>
      </c>
      <c r="D799" s="275" t="s">
        <v>1281</v>
      </c>
      <c r="E799" s="276" t="s">
        <v>1282</v>
      </c>
      <c r="F799" s="275" t="s">
        <v>861</v>
      </c>
      <c r="G799" s="276" t="s">
        <v>619</v>
      </c>
      <c r="H799" s="275" t="s">
        <v>615</v>
      </c>
      <c r="I799" s="275">
        <v>85</v>
      </c>
      <c r="J799" s="275" t="s">
        <v>199</v>
      </c>
    </row>
    <row r="800" spans="2:10">
      <c r="B800" s="232" t="str">
        <f t="shared" si="12"/>
        <v>ME613CgD</v>
      </c>
      <c r="D800" s="275" t="s">
        <v>1281</v>
      </c>
      <c r="E800" s="276" t="s">
        <v>1282</v>
      </c>
      <c r="F800" s="275" t="s">
        <v>1283</v>
      </c>
      <c r="G800" s="276" t="s">
        <v>621</v>
      </c>
      <c r="H800" s="275" t="s">
        <v>615</v>
      </c>
      <c r="I800" s="275">
        <v>85</v>
      </c>
      <c r="J800" s="275" t="s">
        <v>199</v>
      </c>
    </row>
    <row r="801" spans="2:10">
      <c r="B801" s="232" t="str">
        <f t="shared" si="12"/>
        <v>ME613CHC</v>
      </c>
      <c r="D801" s="275" t="s">
        <v>1281</v>
      </c>
      <c r="E801" s="276" t="s">
        <v>1282</v>
      </c>
      <c r="F801" s="275" t="s">
        <v>862</v>
      </c>
      <c r="G801" s="276" t="s">
        <v>863</v>
      </c>
      <c r="H801" s="275" t="s">
        <v>864</v>
      </c>
      <c r="I801" s="275">
        <v>80</v>
      </c>
      <c r="J801" s="275" t="s">
        <v>199</v>
      </c>
    </row>
    <row r="802" spans="2:10">
      <c r="B802" s="232" t="str">
        <f t="shared" si="12"/>
        <v>ME613CHD</v>
      </c>
      <c r="D802" s="275" t="s">
        <v>1281</v>
      </c>
      <c r="E802" s="276" t="s">
        <v>1282</v>
      </c>
      <c r="F802" s="275" t="s">
        <v>1284</v>
      </c>
      <c r="G802" s="276" t="s">
        <v>1285</v>
      </c>
      <c r="H802" s="275" t="s">
        <v>864</v>
      </c>
      <c r="I802" s="275">
        <v>80</v>
      </c>
      <c r="J802" s="275" t="s">
        <v>199</v>
      </c>
    </row>
    <row r="803" spans="2:10">
      <c r="B803" s="232" t="str">
        <f t="shared" si="12"/>
        <v>ME613LtB</v>
      </c>
      <c r="D803" s="275" t="s">
        <v>1281</v>
      </c>
      <c r="E803" s="276" t="s">
        <v>1282</v>
      </c>
      <c r="F803" s="275" t="s">
        <v>887</v>
      </c>
      <c r="G803" s="276" t="s">
        <v>888</v>
      </c>
      <c r="H803" s="275" t="s">
        <v>289</v>
      </c>
      <c r="I803" s="275">
        <v>50</v>
      </c>
      <c r="J803" s="275" t="s">
        <v>277</v>
      </c>
    </row>
    <row r="804" spans="2:10">
      <c r="B804" s="232" t="str">
        <f t="shared" si="12"/>
        <v>ME613LtC</v>
      </c>
      <c r="D804" s="275" t="s">
        <v>1281</v>
      </c>
      <c r="E804" s="276" t="s">
        <v>1282</v>
      </c>
      <c r="F804" s="275" t="s">
        <v>889</v>
      </c>
      <c r="G804" s="276" t="s">
        <v>890</v>
      </c>
      <c r="H804" s="275" t="s">
        <v>289</v>
      </c>
      <c r="I804" s="275">
        <v>50</v>
      </c>
      <c r="J804" s="275" t="s">
        <v>277</v>
      </c>
    </row>
    <row r="805" spans="2:10">
      <c r="B805" s="232" t="str">
        <f t="shared" si="12"/>
        <v>ME613LtD</v>
      </c>
      <c r="D805" s="275" t="s">
        <v>1281</v>
      </c>
      <c r="E805" s="276" t="s">
        <v>1282</v>
      </c>
      <c r="F805" s="275" t="s">
        <v>891</v>
      </c>
      <c r="G805" s="276" t="s">
        <v>892</v>
      </c>
      <c r="H805" s="275" t="s">
        <v>289</v>
      </c>
      <c r="I805" s="275">
        <v>50</v>
      </c>
      <c r="J805" s="275" t="s">
        <v>277</v>
      </c>
    </row>
    <row r="806" spans="2:10">
      <c r="B806" s="232" t="str">
        <f t="shared" si="12"/>
        <v>ME613Pg</v>
      </c>
      <c r="D806" s="275" t="s">
        <v>1281</v>
      </c>
      <c r="E806" s="276" t="s">
        <v>1282</v>
      </c>
      <c r="F806" s="275" t="s">
        <v>970</v>
      </c>
      <c r="G806" s="276" t="s">
        <v>272</v>
      </c>
      <c r="H806" s="275" t="s">
        <v>198</v>
      </c>
      <c r="I806" s="275">
        <v>92</v>
      </c>
      <c r="J806" s="275" t="s">
        <v>199</v>
      </c>
    </row>
    <row r="807" spans="2:10">
      <c r="B807" s="232" t="str">
        <f t="shared" si="12"/>
        <v>ME613Ps</v>
      </c>
      <c r="D807" s="275" t="s">
        <v>1281</v>
      </c>
      <c r="E807" s="276" t="s">
        <v>1282</v>
      </c>
      <c r="F807" s="275" t="s">
        <v>1155</v>
      </c>
      <c r="G807" s="276" t="s">
        <v>1286</v>
      </c>
      <c r="H807" s="275" t="s">
        <v>198</v>
      </c>
      <c r="I807" s="275">
        <v>92</v>
      </c>
      <c r="J807" s="275" t="s">
        <v>199</v>
      </c>
    </row>
    <row r="808" spans="2:10">
      <c r="B808" s="232" t="str">
        <f t="shared" si="12"/>
        <v>ME613RCE</v>
      </c>
      <c r="D808" s="275" t="s">
        <v>1281</v>
      </c>
      <c r="E808" s="276" t="s">
        <v>1282</v>
      </c>
      <c r="F808" s="275" t="s">
        <v>1287</v>
      </c>
      <c r="G808" s="276" t="s">
        <v>1288</v>
      </c>
      <c r="H808" s="275" t="s">
        <v>1289</v>
      </c>
      <c r="I808" s="275">
        <v>75</v>
      </c>
      <c r="J808" s="275" t="s">
        <v>277</v>
      </c>
    </row>
    <row r="809" spans="2:10">
      <c r="B809" s="232" t="str">
        <f t="shared" si="12"/>
        <v>ME613RNE</v>
      </c>
      <c r="D809" s="275" t="s">
        <v>1281</v>
      </c>
      <c r="E809" s="276" t="s">
        <v>1282</v>
      </c>
      <c r="F809" s="275" t="s">
        <v>1290</v>
      </c>
      <c r="G809" s="276" t="s">
        <v>1291</v>
      </c>
      <c r="H809" s="275" t="s">
        <v>1292</v>
      </c>
      <c r="I809" s="275">
        <v>85</v>
      </c>
      <c r="J809" s="275" t="s">
        <v>277</v>
      </c>
    </row>
    <row r="810" spans="2:10">
      <c r="B810" s="232" t="str">
        <f t="shared" si="12"/>
        <v>ME613SAD</v>
      </c>
      <c r="D810" s="275" t="s">
        <v>1281</v>
      </c>
      <c r="E810" s="276" t="s">
        <v>1282</v>
      </c>
      <c r="F810" s="275" t="s">
        <v>1293</v>
      </c>
      <c r="G810" s="276" t="s">
        <v>1294</v>
      </c>
      <c r="H810" s="275" t="s">
        <v>1295</v>
      </c>
      <c r="I810" s="275">
        <v>70</v>
      </c>
      <c r="J810" s="275" t="s">
        <v>277</v>
      </c>
    </row>
    <row r="811" spans="2:10">
      <c r="B811" s="232" t="str">
        <f t="shared" si="12"/>
        <v>ME613SAE</v>
      </c>
      <c r="D811" s="275" t="s">
        <v>1281</v>
      </c>
      <c r="E811" s="276" t="s">
        <v>1282</v>
      </c>
      <c r="F811" s="275" t="s">
        <v>1165</v>
      </c>
      <c r="G811" s="276" t="s">
        <v>1296</v>
      </c>
      <c r="H811" s="275" t="s">
        <v>1295</v>
      </c>
      <c r="I811" s="275">
        <v>75</v>
      </c>
      <c r="J811" s="275" t="s">
        <v>277</v>
      </c>
    </row>
    <row r="812" spans="2:10">
      <c r="B812" s="232" t="str">
        <f t="shared" si="12"/>
        <v>ME613Su</v>
      </c>
      <c r="D812" s="275" t="s">
        <v>1281</v>
      </c>
      <c r="E812" s="276" t="s">
        <v>1282</v>
      </c>
      <c r="F812" s="275" t="s">
        <v>1297</v>
      </c>
      <c r="G812" s="276" t="s">
        <v>1298</v>
      </c>
      <c r="H812" s="275" t="s">
        <v>1170</v>
      </c>
      <c r="I812" s="275">
        <v>90</v>
      </c>
      <c r="J812" s="275" t="s">
        <v>199</v>
      </c>
    </row>
    <row r="813" spans="2:10">
      <c r="B813" s="232" t="str">
        <f t="shared" si="12"/>
        <v>ME613Sy</v>
      </c>
      <c r="D813" s="275" t="s">
        <v>1281</v>
      </c>
      <c r="E813" s="276" t="s">
        <v>1282</v>
      </c>
      <c r="F813" s="275" t="s">
        <v>1299</v>
      </c>
      <c r="G813" s="276" t="s">
        <v>1300</v>
      </c>
      <c r="H813" s="275" t="s">
        <v>1170</v>
      </c>
      <c r="I813" s="275">
        <v>90</v>
      </c>
      <c r="J813" s="275" t="s">
        <v>199</v>
      </c>
    </row>
    <row r="814" spans="2:10">
      <c r="B814" s="232" t="str">
        <f t="shared" si="12"/>
        <v>ME613UaC</v>
      </c>
      <c r="D814" s="275" t="s">
        <v>1281</v>
      </c>
      <c r="E814" s="276" t="s">
        <v>1282</v>
      </c>
      <c r="F814" s="275" t="s">
        <v>911</v>
      </c>
      <c r="G814" s="276" t="s">
        <v>912</v>
      </c>
      <c r="H814" s="275" t="s">
        <v>913</v>
      </c>
      <c r="I814" s="275">
        <v>85</v>
      </c>
      <c r="J814" s="275" t="s">
        <v>199</v>
      </c>
    </row>
    <row r="815" spans="2:10">
      <c r="B815" s="232" t="str">
        <f t="shared" si="12"/>
        <v>ME613Va</v>
      </c>
      <c r="D815" s="275" t="s">
        <v>1281</v>
      </c>
      <c r="E815" s="276" t="s">
        <v>1282</v>
      </c>
      <c r="F815" s="275" t="s">
        <v>914</v>
      </c>
      <c r="G815" s="276" t="s">
        <v>915</v>
      </c>
      <c r="H815" s="275" t="s">
        <v>916</v>
      </c>
      <c r="I815" s="275">
        <v>90</v>
      </c>
      <c r="J815" s="275" t="s">
        <v>256</v>
      </c>
    </row>
    <row r="816" spans="2:10">
      <c r="B816" s="232" t="str">
        <f t="shared" si="12"/>
        <v>ME613Vb</v>
      </c>
      <c r="D816" s="275" t="s">
        <v>1281</v>
      </c>
      <c r="E816" s="276" t="s">
        <v>1282</v>
      </c>
      <c r="F816" s="275" t="s">
        <v>917</v>
      </c>
      <c r="G816" s="276" t="s">
        <v>918</v>
      </c>
      <c r="H816" s="275" t="s">
        <v>916</v>
      </c>
      <c r="I816" s="275">
        <v>90</v>
      </c>
      <c r="J816" s="275" t="s">
        <v>256</v>
      </c>
    </row>
    <row r="817" spans="2:10">
      <c r="B817" s="232" t="str">
        <f t="shared" si="12"/>
        <v>ME613VW</v>
      </c>
      <c r="D817" s="275" t="s">
        <v>1281</v>
      </c>
      <c r="E817" s="276" t="s">
        <v>1282</v>
      </c>
      <c r="F817" s="275" t="s">
        <v>919</v>
      </c>
      <c r="G817" s="276" t="s">
        <v>920</v>
      </c>
      <c r="H817" s="275" t="s">
        <v>916</v>
      </c>
      <c r="I817" s="275">
        <v>60</v>
      </c>
      <c r="J817" s="275" t="s">
        <v>256</v>
      </c>
    </row>
    <row r="818" spans="2:10">
      <c r="B818" s="232" t="str">
        <f t="shared" si="12"/>
        <v>ME614AaB</v>
      </c>
      <c r="D818" s="275" t="s">
        <v>1301</v>
      </c>
      <c r="E818" s="276" t="s">
        <v>1302</v>
      </c>
      <c r="F818" s="275" t="s">
        <v>1045</v>
      </c>
      <c r="G818" s="276" t="s">
        <v>994</v>
      </c>
      <c r="H818" s="275" t="s">
        <v>608</v>
      </c>
      <c r="I818" s="275">
        <v>89</v>
      </c>
      <c r="J818" s="275" t="s">
        <v>199</v>
      </c>
    </row>
    <row r="819" spans="2:10">
      <c r="B819" s="232" t="str">
        <f t="shared" si="12"/>
        <v>ME614AaC</v>
      </c>
      <c r="D819" s="275" t="s">
        <v>1301</v>
      </c>
      <c r="E819" s="276" t="s">
        <v>1302</v>
      </c>
      <c r="F819" s="275" t="s">
        <v>1046</v>
      </c>
      <c r="G819" s="276" t="s">
        <v>612</v>
      </c>
      <c r="H819" s="275" t="s">
        <v>608</v>
      </c>
      <c r="I819" s="275">
        <v>89</v>
      </c>
      <c r="J819" s="275" t="s">
        <v>199</v>
      </c>
    </row>
    <row r="820" spans="2:10">
      <c r="B820" s="232" t="str">
        <f t="shared" si="12"/>
        <v>ME614AaE</v>
      </c>
      <c r="D820" s="275" t="s">
        <v>1301</v>
      </c>
      <c r="E820" s="276" t="s">
        <v>1302</v>
      </c>
      <c r="F820" s="275" t="s">
        <v>1303</v>
      </c>
      <c r="G820" s="276" t="s">
        <v>1304</v>
      </c>
      <c r="H820" s="275" t="s">
        <v>608</v>
      </c>
      <c r="I820" s="275">
        <v>88</v>
      </c>
      <c r="J820" s="275" t="s">
        <v>199</v>
      </c>
    </row>
    <row r="821" spans="2:10">
      <c r="B821" s="232" t="str">
        <f t="shared" si="12"/>
        <v>ME614CaC</v>
      </c>
      <c r="D821" s="275" t="s">
        <v>1301</v>
      </c>
      <c r="E821" s="276" t="s">
        <v>1302</v>
      </c>
      <c r="F821" s="275" t="s">
        <v>852</v>
      </c>
      <c r="G821" s="276" t="s">
        <v>1305</v>
      </c>
      <c r="H821" s="275" t="s">
        <v>1306</v>
      </c>
      <c r="I821" s="275">
        <v>95</v>
      </c>
      <c r="J821" s="275" t="s">
        <v>277</v>
      </c>
    </row>
    <row r="822" spans="2:10">
      <c r="B822" s="232" t="str">
        <f t="shared" si="12"/>
        <v>ME614CaE</v>
      </c>
      <c r="D822" s="275" t="s">
        <v>1301</v>
      </c>
      <c r="E822" s="276" t="s">
        <v>1302</v>
      </c>
      <c r="F822" s="275" t="s">
        <v>1307</v>
      </c>
      <c r="G822" s="276" t="s">
        <v>1308</v>
      </c>
      <c r="H822" s="275" t="s">
        <v>1306</v>
      </c>
      <c r="I822" s="275">
        <v>96</v>
      </c>
      <c r="J822" s="275" t="s">
        <v>277</v>
      </c>
    </row>
    <row r="823" spans="2:10">
      <c r="B823" s="232" t="str">
        <f t="shared" si="12"/>
        <v>ME614GP</v>
      </c>
      <c r="D823" s="275" t="s">
        <v>1301</v>
      </c>
      <c r="E823" s="276" t="s">
        <v>1302</v>
      </c>
      <c r="F823" s="275" t="s">
        <v>929</v>
      </c>
      <c r="G823" s="276" t="s">
        <v>867</v>
      </c>
      <c r="H823" s="275" t="s">
        <v>867</v>
      </c>
      <c r="I823" s="275">
        <v>92</v>
      </c>
      <c r="J823" s="275" t="s">
        <v>199</v>
      </c>
    </row>
    <row r="824" spans="2:10">
      <c r="B824" s="232" t="str">
        <f t="shared" si="12"/>
        <v>ME614Pa</v>
      </c>
      <c r="D824" s="275" t="s">
        <v>1301</v>
      </c>
      <c r="E824" s="276" t="s">
        <v>1302</v>
      </c>
      <c r="F824" s="275" t="s">
        <v>1058</v>
      </c>
      <c r="G824" s="276" t="s">
        <v>1059</v>
      </c>
      <c r="H824" s="275" t="s">
        <v>1060</v>
      </c>
      <c r="I824" s="275">
        <v>90</v>
      </c>
      <c r="J824" s="275" t="s">
        <v>256</v>
      </c>
    </row>
    <row r="825" spans="2:10">
      <c r="B825" s="232" t="str">
        <f t="shared" si="12"/>
        <v>ME614Pc</v>
      </c>
      <c r="D825" s="275" t="s">
        <v>1301</v>
      </c>
      <c r="E825" s="276" t="s">
        <v>1302</v>
      </c>
      <c r="F825" s="275" t="s">
        <v>1309</v>
      </c>
      <c r="G825" s="276" t="s">
        <v>1310</v>
      </c>
      <c r="H825" s="275" t="s">
        <v>1311</v>
      </c>
      <c r="I825" s="275">
        <v>90</v>
      </c>
      <c r="J825" s="275" t="s">
        <v>256</v>
      </c>
    </row>
    <row r="826" spans="2:10">
      <c r="B826" s="232" t="str">
        <f t="shared" si="12"/>
        <v>ME614Pf</v>
      </c>
      <c r="D826" s="275" t="s">
        <v>1301</v>
      </c>
      <c r="E826" s="276" t="s">
        <v>1302</v>
      </c>
      <c r="F826" s="275" t="s">
        <v>1312</v>
      </c>
      <c r="G826" s="276" t="s">
        <v>1313</v>
      </c>
      <c r="H826" s="275" t="s">
        <v>1311</v>
      </c>
      <c r="I826" s="275">
        <v>90</v>
      </c>
      <c r="J826" s="275" t="s">
        <v>256</v>
      </c>
    </row>
    <row r="827" spans="2:10">
      <c r="B827" s="232" t="str">
        <f t="shared" si="12"/>
        <v>ME614Ps</v>
      </c>
      <c r="D827" s="275" t="s">
        <v>1301</v>
      </c>
      <c r="E827" s="276" t="s">
        <v>1302</v>
      </c>
      <c r="F827" s="275" t="s">
        <v>1155</v>
      </c>
      <c r="G827" s="276" t="s">
        <v>1314</v>
      </c>
      <c r="H827" s="275" t="s">
        <v>1311</v>
      </c>
      <c r="I827" s="275">
        <v>90</v>
      </c>
      <c r="J827" s="275" t="s">
        <v>256</v>
      </c>
    </row>
    <row r="828" spans="2:10">
      <c r="B828" s="232" t="str">
        <f t="shared" si="12"/>
        <v>ME614RkC</v>
      </c>
      <c r="D828" s="275" t="s">
        <v>1301</v>
      </c>
      <c r="E828" s="276" t="s">
        <v>1302</v>
      </c>
      <c r="F828" s="275" t="s">
        <v>1315</v>
      </c>
      <c r="G828" s="276" t="s">
        <v>1316</v>
      </c>
      <c r="H828" s="275" t="s">
        <v>1317</v>
      </c>
      <c r="I828" s="275">
        <v>93</v>
      </c>
      <c r="J828" s="275" t="s">
        <v>277</v>
      </c>
    </row>
    <row r="829" spans="2:10">
      <c r="B829" s="232" t="str">
        <f t="shared" si="12"/>
        <v>ME614RkD</v>
      </c>
      <c r="D829" s="275" t="s">
        <v>1301</v>
      </c>
      <c r="E829" s="276" t="s">
        <v>1302</v>
      </c>
      <c r="F829" s="275" t="s">
        <v>1318</v>
      </c>
      <c r="G829" s="276" t="s">
        <v>1319</v>
      </c>
      <c r="H829" s="275" t="s">
        <v>1317</v>
      </c>
      <c r="I829" s="275">
        <v>95</v>
      </c>
      <c r="J829" s="275" t="s">
        <v>277</v>
      </c>
    </row>
    <row r="830" spans="2:10">
      <c r="B830" s="232" t="str">
        <f t="shared" si="12"/>
        <v>ME614RmC</v>
      </c>
      <c r="D830" s="275" t="s">
        <v>1301</v>
      </c>
      <c r="E830" s="276" t="s">
        <v>1302</v>
      </c>
      <c r="F830" s="275" t="s">
        <v>973</v>
      </c>
      <c r="G830" s="276" t="s">
        <v>1320</v>
      </c>
      <c r="H830" s="275" t="s">
        <v>1321</v>
      </c>
      <c r="I830" s="275">
        <v>94</v>
      </c>
      <c r="J830" s="275" t="s">
        <v>277</v>
      </c>
    </row>
    <row r="831" spans="2:10">
      <c r="B831" s="232" t="str">
        <f t="shared" si="12"/>
        <v>ME614RmD</v>
      </c>
      <c r="D831" s="275" t="s">
        <v>1301</v>
      </c>
      <c r="E831" s="276" t="s">
        <v>1302</v>
      </c>
      <c r="F831" s="275" t="s">
        <v>1322</v>
      </c>
      <c r="G831" s="276" t="s">
        <v>1323</v>
      </c>
      <c r="H831" s="275" t="s">
        <v>1321</v>
      </c>
      <c r="I831" s="275">
        <v>95</v>
      </c>
      <c r="J831" s="275" t="s">
        <v>277</v>
      </c>
    </row>
    <row r="832" spans="2:10">
      <c r="B832" s="232" t="str">
        <f t="shared" si="12"/>
        <v>ME614Ro</v>
      </c>
      <c r="D832" s="275" t="s">
        <v>1301</v>
      </c>
      <c r="E832" s="276" t="s">
        <v>1302</v>
      </c>
      <c r="F832" s="275" t="s">
        <v>905</v>
      </c>
      <c r="G832" s="276" t="s">
        <v>366</v>
      </c>
      <c r="H832" s="275" t="s">
        <v>366</v>
      </c>
      <c r="I832" s="275">
        <v>92</v>
      </c>
      <c r="J832" s="275" t="s">
        <v>277</v>
      </c>
    </row>
    <row r="833" spans="2:10">
      <c r="B833" s="232" t="str">
        <f t="shared" si="12"/>
        <v>ME614ThB</v>
      </c>
      <c r="D833" s="275" t="s">
        <v>1301</v>
      </c>
      <c r="E833" s="276" t="s">
        <v>1302</v>
      </c>
      <c r="F833" s="275" t="s">
        <v>978</v>
      </c>
      <c r="G833" s="276" t="s">
        <v>1324</v>
      </c>
      <c r="H833" s="275" t="s">
        <v>980</v>
      </c>
      <c r="I833" s="275">
        <v>92</v>
      </c>
      <c r="J833" s="275" t="s">
        <v>277</v>
      </c>
    </row>
    <row r="834" spans="2:10">
      <c r="B834" s="232" t="str">
        <f t="shared" si="12"/>
        <v>ME614ThC</v>
      </c>
      <c r="D834" s="275" t="s">
        <v>1301</v>
      </c>
      <c r="E834" s="276" t="s">
        <v>1302</v>
      </c>
      <c r="F834" s="275" t="s">
        <v>981</v>
      </c>
      <c r="G834" s="276" t="s">
        <v>1112</v>
      </c>
      <c r="H834" s="275" t="s">
        <v>980</v>
      </c>
      <c r="I834" s="275">
        <v>89</v>
      </c>
      <c r="J834" s="275" t="s">
        <v>277</v>
      </c>
    </row>
    <row r="835" spans="2:10">
      <c r="B835" s="232" t="str">
        <f t="shared" si="12"/>
        <v>ME614ThD</v>
      </c>
      <c r="D835" s="275" t="s">
        <v>1301</v>
      </c>
      <c r="E835" s="276" t="s">
        <v>1302</v>
      </c>
      <c r="F835" s="275" t="s">
        <v>983</v>
      </c>
      <c r="G835" s="276" t="s">
        <v>1113</v>
      </c>
      <c r="H835" s="275" t="s">
        <v>980</v>
      </c>
      <c r="I835" s="275">
        <v>89</v>
      </c>
      <c r="J835" s="275" t="s">
        <v>277</v>
      </c>
    </row>
    <row r="836" spans="2:10">
      <c r="B836" s="232" t="str">
        <f t="shared" si="12"/>
        <v>ME614ThE</v>
      </c>
      <c r="D836" s="275" t="s">
        <v>1301</v>
      </c>
      <c r="E836" s="276" t="s">
        <v>1302</v>
      </c>
      <c r="F836" s="275" t="s">
        <v>1114</v>
      </c>
      <c r="G836" s="276" t="s">
        <v>1115</v>
      </c>
      <c r="H836" s="275" t="s">
        <v>980</v>
      </c>
      <c r="I836" s="275">
        <v>90</v>
      </c>
      <c r="J836" s="275" t="s">
        <v>277</v>
      </c>
    </row>
    <row r="837" spans="2:10">
      <c r="B837" s="232" t="str">
        <f t="shared" si="12"/>
        <v>ME614TkB</v>
      </c>
      <c r="D837" s="275" t="s">
        <v>1301</v>
      </c>
      <c r="E837" s="276" t="s">
        <v>1302</v>
      </c>
      <c r="F837" s="275" t="s">
        <v>985</v>
      </c>
      <c r="G837" s="276" t="s">
        <v>1325</v>
      </c>
      <c r="H837" s="275" t="s">
        <v>980</v>
      </c>
      <c r="I837" s="275">
        <v>85</v>
      </c>
      <c r="J837" s="275" t="s">
        <v>277</v>
      </c>
    </row>
    <row r="838" spans="2:10">
      <c r="B838" s="232" t="str">
        <f t="shared" si="12"/>
        <v>ME614TkC</v>
      </c>
      <c r="D838" s="275" t="s">
        <v>1301</v>
      </c>
      <c r="E838" s="276" t="s">
        <v>1302</v>
      </c>
      <c r="F838" s="275" t="s">
        <v>988</v>
      </c>
      <c r="G838" s="276" t="s">
        <v>1117</v>
      </c>
      <c r="H838" s="275" t="s">
        <v>980</v>
      </c>
      <c r="I838" s="275">
        <v>85</v>
      </c>
      <c r="J838" s="275" t="s">
        <v>277</v>
      </c>
    </row>
    <row r="839" spans="2:10">
      <c r="B839" s="232" t="str">
        <f t="shared" si="12"/>
        <v>ME614TvB</v>
      </c>
      <c r="D839" s="275" t="s">
        <v>1301</v>
      </c>
      <c r="E839" s="276" t="s">
        <v>1302</v>
      </c>
      <c r="F839" s="275" t="s">
        <v>1326</v>
      </c>
      <c r="G839" s="276" t="s">
        <v>1327</v>
      </c>
      <c r="H839" s="275" t="s">
        <v>980</v>
      </c>
      <c r="I839" s="275">
        <v>89</v>
      </c>
      <c r="J839" s="275" t="s">
        <v>277</v>
      </c>
    </row>
    <row r="840" spans="2:10">
      <c r="B840" s="232" t="str">
        <f t="shared" si="12"/>
        <v>ME614TvC</v>
      </c>
      <c r="D840" s="275" t="s">
        <v>1301</v>
      </c>
      <c r="E840" s="276" t="s">
        <v>1302</v>
      </c>
      <c r="F840" s="275" t="s">
        <v>1328</v>
      </c>
      <c r="G840" s="276" t="s">
        <v>1329</v>
      </c>
      <c r="H840" s="275" t="s">
        <v>980</v>
      </c>
      <c r="I840" s="275">
        <v>90</v>
      </c>
      <c r="J840" s="275" t="s">
        <v>277</v>
      </c>
    </row>
    <row r="841" spans="2:10">
      <c r="B841" s="232" t="str">
        <f t="shared" si="12"/>
        <v>ME614TvD</v>
      </c>
      <c r="D841" s="275" t="s">
        <v>1301</v>
      </c>
      <c r="E841" s="276" t="s">
        <v>1302</v>
      </c>
      <c r="F841" s="275" t="s">
        <v>1330</v>
      </c>
      <c r="G841" s="276" t="s">
        <v>1331</v>
      </c>
      <c r="H841" s="275" t="s">
        <v>980</v>
      </c>
      <c r="I841" s="275">
        <v>89</v>
      </c>
      <c r="J841" s="275" t="s">
        <v>277</v>
      </c>
    </row>
    <row r="842" spans="2:10">
      <c r="B842" s="232" t="str">
        <f t="shared" si="12"/>
        <v>ME615AdB</v>
      </c>
      <c r="D842" s="275" t="s">
        <v>1332</v>
      </c>
      <c r="E842" s="276" t="s">
        <v>1333</v>
      </c>
      <c r="F842" s="275" t="s">
        <v>837</v>
      </c>
      <c r="G842" s="276" t="s">
        <v>1334</v>
      </c>
      <c r="H842" s="275" t="s">
        <v>608</v>
      </c>
      <c r="I842" s="275">
        <v>85</v>
      </c>
      <c r="J842" s="275" t="s">
        <v>199</v>
      </c>
    </row>
    <row r="843" spans="2:10">
      <c r="B843" s="232" t="str">
        <f t="shared" si="12"/>
        <v>ME615AEC</v>
      </c>
      <c r="D843" s="275" t="s">
        <v>1332</v>
      </c>
      <c r="E843" s="276" t="s">
        <v>1333</v>
      </c>
      <c r="F843" s="275" t="s">
        <v>1335</v>
      </c>
      <c r="G843" s="276" t="s">
        <v>1336</v>
      </c>
      <c r="H843" s="275" t="s">
        <v>608</v>
      </c>
      <c r="I843" s="275">
        <v>85</v>
      </c>
      <c r="J843" s="275" t="s">
        <v>199</v>
      </c>
    </row>
    <row r="844" spans="2:10">
      <c r="B844" s="232" t="str">
        <f t="shared" si="12"/>
        <v>ME615AFD</v>
      </c>
      <c r="D844" s="275" t="s">
        <v>1332</v>
      </c>
      <c r="E844" s="276" t="s">
        <v>1333</v>
      </c>
      <c r="F844" s="275" t="s">
        <v>1337</v>
      </c>
      <c r="G844" s="276" t="s">
        <v>1338</v>
      </c>
      <c r="H844" s="275" t="s">
        <v>608</v>
      </c>
      <c r="I844" s="275">
        <v>55</v>
      </c>
      <c r="J844" s="275" t="s">
        <v>199</v>
      </c>
    </row>
    <row r="845" spans="2:10">
      <c r="B845" s="232" t="str">
        <f t="shared" si="12"/>
        <v>ME615LAD</v>
      </c>
      <c r="D845" s="275" t="s">
        <v>1332</v>
      </c>
      <c r="E845" s="276" t="s">
        <v>1333</v>
      </c>
      <c r="F845" s="275" t="s">
        <v>1339</v>
      </c>
      <c r="G845" s="276" t="s">
        <v>1340</v>
      </c>
      <c r="H845" s="275" t="s">
        <v>1150</v>
      </c>
      <c r="I845" s="275">
        <v>75</v>
      </c>
      <c r="J845" s="275" t="s">
        <v>277</v>
      </c>
    </row>
    <row r="846" spans="2:10">
      <c r="B846" s="232" t="str">
        <f t="shared" si="12"/>
        <v>ME615LAE</v>
      </c>
      <c r="D846" s="275" t="s">
        <v>1332</v>
      </c>
      <c r="E846" s="276" t="s">
        <v>1333</v>
      </c>
      <c r="F846" s="275" t="s">
        <v>1341</v>
      </c>
      <c r="G846" s="276" t="s">
        <v>1342</v>
      </c>
      <c r="H846" s="275" t="s">
        <v>1150</v>
      </c>
      <c r="I846" s="275">
        <v>80</v>
      </c>
      <c r="J846" s="275" t="s">
        <v>277</v>
      </c>
    </row>
    <row r="847" spans="2:10">
      <c r="B847" s="232" t="str">
        <f t="shared" si="12"/>
        <v>ME615LTD</v>
      </c>
      <c r="D847" s="275" t="s">
        <v>1332</v>
      </c>
      <c r="E847" s="276" t="s">
        <v>1333</v>
      </c>
      <c r="F847" s="275" t="s">
        <v>1343</v>
      </c>
      <c r="G847" s="276" t="s">
        <v>1344</v>
      </c>
      <c r="H847" s="275" t="s">
        <v>289</v>
      </c>
      <c r="I847" s="275">
        <v>50</v>
      </c>
      <c r="J847" s="275" t="s">
        <v>277</v>
      </c>
    </row>
    <row r="848" spans="2:10">
      <c r="B848" s="232" t="str">
        <f t="shared" si="12"/>
        <v>ME615LTE</v>
      </c>
      <c r="D848" s="275" t="s">
        <v>1332</v>
      </c>
      <c r="E848" s="276" t="s">
        <v>1333</v>
      </c>
      <c r="F848" s="275" t="s">
        <v>1187</v>
      </c>
      <c r="G848" s="276" t="s">
        <v>1345</v>
      </c>
      <c r="H848" s="275" t="s">
        <v>289</v>
      </c>
      <c r="I848" s="275">
        <v>50</v>
      </c>
      <c r="J848" s="275" t="s">
        <v>277</v>
      </c>
    </row>
    <row r="849" spans="2:10">
      <c r="B849" s="232" t="str">
        <f t="shared" si="12"/>
        <v>ME615MYD</v>
      </c>
      <c r="D849" s="275" t="s">
        <v>1332</v>
      </c>
      <c r="E849" s="276" t="s">
        <v>1333</v>
      </c>
      <c r="F849" s="275" t="s">
        <v>1346</v>
      </c>
      <c r="G849" s="276" t="s">
        <v>1347</v>
      </c>
      <c r="H849" s="275" t="s">
        <v>1348</v>
      </c>
      <c r="I849" s="275">
        <v>55</v>
      </c>
      <c r="J849" s="275" t="s">
        <v>277</v>
      </c>
    </row>
    <row r="850" spans="2:10">
      <c r="B850" s="232" t="str">
        <f t="shared" si="12"/>
        <v>ME615MYE</v>
      </c>
      <c r="D850" s="275" t="s">
        <v>1332</v>
      </c>
      <c r="E850" s="276" t="s">
        <v>1333</v>
      </c>
      <c r="F850" s="275" t="s">
        <v>1349</v>
      </c>
      <c r="G850" s="276" t="s">
        <v>1350</v>
      </c>
      <c r="H850" s="275" t="s">
        <v>1348</v>
      </c>
      <c r="I850" s="275">
        <v>60</v>
      </c>
      <c r="J850" s="275" t="s">
        <v>277</v>
      </c>
    </row>
    <row r="851" spans="2:10">
      <c r="B851" s="232" t="str">
        <f t="shared" si="12"/>
        <v>ME615Ps</v>
      </c>
      <c r="D851" s="275" t="s">
        <v>1332</v>
      </c>
      <c r="E851" s="276" t="s">
        <v>1333</v>
      </c>
      <c r="F851" s="275" t="s">
        <v>1155</v>
      </c>
      <c r="G851" s="276" t="s">
        <v>197</v>
      </c>
      <c r="H851" s="275" t="s">
        <v>198</v>
      </c>
      <c r="I851" s="275">
        <v>85</v>
      </c>
      <c r="J851" s="275" t="s">
        <v>199</v>
      </c>
    </row>
    <row r="852" spans="2:10">
      <c r="B852" s="232" t="str">
        <f t="shared" ref="B852:B915" si="13">CONCATENATE(D852,F852)</f>
        <v>ME615ROD</v>
      </c>
      <c r="D852" s="275" t="s">
        <v>1332</v>
      </c>
      <c r="E852" s="276" t="s">
        <v>1333</v>
      </c>
      <c r="F852" s="275" t="s">
        <v>1351</v>
      </c>
      <c r="G852" s="276" t="s">
        <v>1352</v>
      </c>
      <c r="H852" s="275" t="s">
        <v>1158</v>
      </c>
      <c r="I852" s="275">
        <v>75</v>
      </c>
      <c r="J852" s="275" t="s">
        <v>277</v>
      </c>
    </row>
    <row r="853" spans="2:10">
      <c r="B853" s="232" t="str">
        <f t="shared" si="13"/>
        <v>ME615SRD</v>
      </c>
      <c r="D853" s="275" t="s">
        <v>1332</v>
      </c>
      <c r="E853" s="276" t="s">
        <v>1333</v>
      </c>
      <c r="F853" s="275" t="s">
        <v>1353</v>
      </c>
      <c r="G853" s="276" t="s">
        <v>1354</v>
      </c>
      <c r="H853" s="275" t="s">
        <v>1295</v>
      </c>
      <c r="I853" s="275">
        <v>80</v>
      </c>
      <c r="J853" s="275" t="s">
        <v>277</v>
      </c>
    </row>
    <row r="854" spans="2:10">
      <c r="B854" s="232" t="str">
        <f t="shared" si="13"/>
        <v>ME615SRE</v>
      </c>
      <c r="D854" s="275" t="s">
        <v>1332</v>
      </c>
      <c r="E854" s="276" t="s">
        <v>1333</v>
      </c>
      <c r="F854" s="275" t="s">
        <v>1355</v>
      </c>
      <c r="G854" s="276" t="s">
        <v>1356</v>
      </c>
      <c r="H854" s="275" t="s">
        <v>1295</v>
      </c>
      <c r="I854" s="275">
        <v>80</v>
      </c>
      <c r="J854" s="275" t="s">
        <v>277</v>
      </c>
    </row>
    <row r="855" spans="2:10">
      <c r="B855" s="232" t="str">
        <f t="shared" si="13"/>
        <v>ME615ToC</v>
      </c>
      <c r="D855" s="275" t="s">
        <v>1332</v>
      </c>
      <c r="E855" s="276" t="s">
        <v>1333</v>
      </c>
      <c r="F855" s="275" t="s">
        <v>1357</v>
      </c>
      <c r="G855" s="276" t="s">
        <v>1270</v>
      </c>
      <c r="H855" s="275" t="s">
        <v>1248</v>
      </c>
      <c r="I855" s="275">
        <v>85</v>
      </c>
      <c r="J855" s="275" t="s">
        <v>277</v>
      </c>
    </row>
    <row r="856" spans="2:10">
      <c r="B856" s="232" t="str">
        <f t="shared" si="13"/>
        <v>ME615TRC</v>
      </c>
      <c r="D856" s="275" t="s">
        <v>1332</v>
      </c>
      <c r="E856" s="276" t="s">
        <v>1333</v>
      </c>
      <c r="F856" s="275" t="s">
        <v>1358</v>
      </c>
      <c r="G856" s="276" t="s">
        <v>1247</v>
      </c>
      <c r="H856" s="275" t="s">
        <v>1248</v>
      </c>
      <c r="I856" s="275">
        <v>75</v>
      </c>
      <c r="J856" s="275" t="s">
        <v>277</v>
      </c>
    </row>
    <row r="857" spans="2:10">
      <c r="B857" s="232" t="str">
        <f t="shared" si="13"/>
        <v>ME615TSC</v>
      </c>
      <c r="D857" s="275" t="s">
        <v>1332</v>
      </c>
      <c r="E857" s="276" t="s">
        <v>1333</v>
      </c>
      <c r="F857" s="275" t="s">
        <v>1359</v>
      </c>
      <c r="G857" s="276" t="s">
        <v>1245</v>
      </c>
      <c r="H857" s="275" t="s">
        <v>980</v>
      </c>
      <c r="I857" s="275">
        <v>50</v>
      </c>
      <c r="J857" s="275" t="s">
        <v>277</v>
      </c>
    </row>
    <row r="858" spans="2:10">
      <c r="B858" s="232" t="str">
        <f t="shared" si="13"/>
        <v>ME615TtB</v>
      </c>
      <c r="D858" s="275" t="s">
        <v>1332</v>
      </c>
      <c r="E858" s="276" t="s">
        <v>1333</v>
      </c>
      <c r="F858" s="275" t="s">
        <v>1075</v>
      </c>
      <c r="G858" s="276" t="s">
        <v>1360</v>
      </c>
      <c r="H858" s="275" t="s">
        <v>1248</v>
      </c>
      <c r="I858" s="275">
        <v>60</v>
      </c>
      <c r="J858" s="275" t="s">
        <v>277</v>
      </c>
    </row>
    <row r="859" spans="2:10">
      <c r="B859" s="232" t="str">
        <f t="shared" si="13"/>
        <v>ME617AaE</v>
      </c>
      <c r="D859" s="275" t="s">
        <v>1361</v>
      </c>
      <c r="E859" s="276" t="s">
        <v>1362</v>
      </c>
      <c r="F859" s="275" t="s">
        <v>1303</v>
      </c>
      <c r="G859" s="276" t="s">
        <v>1363</v>
      </c>
      <c r="H859" s="275" t="s">
        <v>1364</v>
      </c>
      <c r="I859" s="275">
        <v>75</v>
      </c>
      <c r="J859" s="275" t="s">
        <v>277</v>
      </c>
    </row>
    <row r="860" spans="2:10">
      <c r="B860" s="232" t="str">
        <f t="shared" si="13"/>
        <v>ME617AbE</v>
      </c>
      <c r="D860" s="275" t="s">
        <v>1361</v>
      </c>
      <c r="E860" s="276" t="s">
        <v>1362</v>
      </c>
      <c r="F860" s="275" t="s">
        <v>828</v>
      </c>
      <c r="G860" s="276" t="s">
        <v>1365</v>
      </c>
      <c r="H860" s="275" t="s">
        <v>1366</v>
      </c>
      <c r="I860" s="275">
        <v>75</v>
      </c>
      <c r="J860" s="275" t="s">
        <v>277</v>
      </c>
    </row>
    <row r="861" spans="2:10">
      <c r="B861" s="232" t="str">
        <f t="shared" si="13"/>
        <v>ME617ACE</v>
      </c>
      <c r="D861" s="275" t="s">
        <v>1361</v>
      </c>
      <c r="E861" s="276" t="s">
        <v>1362</v>
      </c>
      <c r="F861" s="275" t="s">
        <v>834</v>
      </c>
      <c r="G861" s="276" t="s">
        <v>1367</v>
      </c>
      <c r="H861" s="275" t="s">
        <v>1368</v>
      </c>
      <c r="I861" s="275">
        <v>85</v>
      </c>
      <c r="J861" s="275" t="s">
        <v>277</v>
      </c>
    </row>
    <row r="862" spans="2:10">
      <c r="B862" s="232" t="str">
        <f t="shared" si="13"/>
        <v>ME617AdA</v>
      </c>
      <c r="D862" s="275" t="s">
        <v>1361</v>
      </c>
      <c r="E862" s="276" t="s">
        <v>1362</v>
      </c>
      <c r="F862" s="275" t="s">
        <v>836</v>
      </c>
      <c r="G862" s="276" t="s">
        <v>607</v>
      </c>
      <c r="H862" s="275" t="s">
        <v>608</v>
      </c>
      <c r="I862" s="275">
        <v>85</v>
      </c>
      <c r="J862" s="275" t="s">
        <v>199</v>
      </c>
    </row>
    <row r="863" spans="2:10">
      <c r="B863" s="232" t="str">
        <f t="shared" si="13"/>
        <v>ME617AdB</v>
      </c>
      <c r="D863" s="275" t="s">
        <v>1361</v>
      </c>
      <c r="E863" s="276" t="s">
        <v>1362</v>
      </c>
      <c r="F863" s="275" t="s">
        <v>837</v>
      </c>
      <c r="G863" s="276" t="s">
        <v>610</v>
      </c>
      <c r="H863" s="275" t="s">
        <v>608</v>
      </c>
      <c r="I863" s="275">
        <v>85</v>
      </c>
      <c r="J863" s="275" t="s">
        <v>199</v>
      </c>
    </row>
    <row r="864" spans="2:10">
      <c r="B864" s="232" t="str">
        <f t="shared" si="13"/>
        <v>ME617AdC</v>
      </c>
      <c r="D864" s="275" t="s">
        <v>1361</v>
      </c>
      <c r="E864" s="276" t="s">
        <v>1362</v>
      </c>
      <c r="F864" s="275" t="s">
        <v>838</v>
      </c>
      <c r="G864" s="276" t="s">
        <v>612</v>
      </c>
      <c r="H864" s="275" t="s">
        <v>608</v>
      </c>
      <c r="I864" s="275">
        <v>85</v>
      </c>
      <c r="J864" s="275" t="s">
        <v>199</v>
      </c>
    </row>
    <row r="865" spans="2:10">
      <c r="B865" s="232" t="str">
        <f t="shared" si="13"/>
        <v>ME617AGB</v>
      </c>
      <c r="D865" s="275" t="s">
        <v>1361</v>
      </c>
      <c r="E865" s="276" t="s">
        <v>1362</v>
      </c>
      <c r="F865" s="275" t="s">
        <v>1369</v>
      </c>
      <c r="G865" s="276" t="s">
        <v>1370</v>
      </c>
      <c r="H865" s="275" t="s">
        <v>608</v>
      </c>
      <c r="I865" s="275">
        <v>55</v>
      </c>
      <c r="J865" s="275" t="s">
        <v>199</v>
      </c>
    </row>
    <row r="866" spans="2:10">
      <c r="B866" s="232" t="str">
        <f t="shared" si="13"/>
        <v>ME617CoA</v>
      </c>
      <c r="D866" s="275" t="s">
        <v>1361</v>
      </c>
      <c r="E866" s="276" t="s">
        <v>1362</v>
      </c>
      <c r="F866" s="275" t="s">
        <v>1371</v>
      </c>
      <c r="G866" s="276" t="s">
        <v>1372</v>
      </c>
      <c r="H866" s="275" t="s">
        <v>615</v>
      </c>
      <c r="I866" s="275">
        <v>90</v>
      </c>
      <c r="J866" s="275" t="s">
        <v>199</v>
      </c>
    </row>
    <row r="867" spans="2:10">
      <c r="B867" s="232" t="str">
        <f t="shared" si="13"/>
        <v>ME617CoB</v>
      </c>
      <c r="D867" s="275" t="s">
        <v>1361</v>
      </c>
      <c r="E867" s="276" t="s">
        <v>1362</v>
      </c>
      <c r="F867" s="275" t="s">
        <v>1003</v>
      </c>
      <c r="G867" s="276" t="s">
        <v>1373</v>
      </c>
      <c r="H867" s="275" t="s">
        <v>615</v>
      </c>
      <c r="I867" s="275">
        <v>80</v>
      </c>
      <c r="J867" s="275" t="s">
        <v>199</v>
      </c>
    </row>
    <row r="868" spans="2:10">
      <c r="B868" s="232" t="str">
        <f t="shared" si="13"/>
        <v>ME617CoC</v>
      </c>
      <c r="D868" s="275" t="s">
        <v>1361</v>
      </c>
      <c r="E868" s="276" t="s">
        <v>1362</v>
      </c>
      <c r="F868" s="275" t="s">
        <v>1005</v>
      </c>
      <c r="G868" s="276" t="s">
        <v>1174</v>
      </c>
      <c r="H868" s="275" t="s">
        <v>615</v>
      </c>
      <c r="I868" s="275">
        <v>85</v>
      </c>
      <c r="J868" s="275" t="s">
        <v>199</v>
      </c>
    </row>
    <row r="869" spans="2:10">
      <c r="B869" s="232" t="str">
        <f t="shared" si="13"/>
        <v>ME617CoE</v>
      </c>
      <c r="D869" s="275" t="s">
        <v>1361</v>
      </c>
      <c r="E869" s="276" t="s">
        <v>1362</v>
      </c>
      <c r="F869" s="275" t="s">
        <v>1009</v>
      </c>
      <c r="G869" s="276" t="s">
        <v>1374</v>
      </c>
      <c r="H869" s="275" t="s">
        <v>615</v>
      </c>
      <c r="I869" s="275">
        <v>85</v>
      </c>
      <c r="J869" s="275" t="s">
        <v>199</v>
      </c>
    </row>
    <row r="870" spans="2:10">
      <c r="B870" s="232" t="str">
        <f t="shared" si="13"/>
        <v>ME617CpB</v>
      </c>
      <c r="D870" s="275" t="s">
        <v>1361</v>
      </c>
      <c r="E870" s="276" t="s">
        <v>1362</v>
      </c>
      <c r="F870" s="275" t="s">
        <v>1375</v>
      </c>
      <c r="G870" s="276" t="s">
        <v>1376</v>
      </c>
      <c r="H870" s="275" t="s">
        <v>615</v>
      </c>
      <c r="I870" s="275">
        <v>75</v>
      </c>
      <c r="J870" s="275" t="s">
        <v>199</v>
      </c>
    </row>
    <row r="871" spans="2:10">
      <c r="B871" s="232" t="str">
        <f t="shared" si="13"/>
        <v>ME617CpC</v>
      </c>
      <c r="D871" s="275" t="s">
        <v>1361</v>
      </c>
      <c r="E871" s="276" t="s">
        <v>1362</v>
      </c>
      <c r="F871" s="275" t="s">
        <v>1377</v>
      </c>
      <c r="G871" s="276" t="s">
        <v>1378</v>
      </c>
      <c r="H871" s="275" t="s">
        <v>615</v>
      </c>
      <c r="I871" s="275">
        <v>75</v>
      </c>
      <c r="J871" s="275" t="s">
        <v>199</v>
      </c>
    </row>
    <row r="872" spans="2:10">
      <c r="B872" s="232" t="str">
        <f t="shared" si="13"/>
        <v>ME617CRC</v>
      </c>
      <c r="D872" s="275" t="s">
        <v>1361</v>
      </c>
      <c r="E872" s="276" t="s">
        <v>1362</v>
      </c>
      <c r="F872" s="275" t="s">
        <v>1379</v>
      </c>
      <c r="G872" s="276" t="s">
        <v>1380</v>
      </c>
      <c r="H872" s="275" t="s">
        <v>864</v>
      </c>
      <c r="I872" s="275">
        <v>85</v>
      </c>
      <c r="J872" s="275" t="s">
        <v>199</v>
      </c>
    </row>
    <row r="873" spans="2:10">
      <c r="B873" s="232" t="str">
        <f t="shared" si="13"/>
        <v>ME617CRE</v>
      </c>
      <c r="D873" s="275" t="s">
        <v>1361</v>
      </c>
      <c r="E873" s="276" t="s">
        <v>1362</v>
      </c>
      <c r="F873" s="275" t="s">
        <v>1176</v>
      </c>
      <c r="G873" s="276" t="s">
        <v>1381</v>
      </c>
      <c r="H873" s="275" t="s">
        <v>864</v>
      </c>
      <c r="I873" s="275">
        <v>90</v>
      </c>
      <c r="J873" s="275" t="s">
        <v>199</v>
      </c>
    </row>
    <row r="874" spans="2:10">
      <c r="B874" s="232" t="str">
        <f t="shared" si="13"/>
        <v>ME617CSC</v>
      </c>
      <c r="D874" s="275" t="s">
        <v>1361</v>
      </c>
      <c r="E874" s="276" t="s">
        <v>1362</v>
      </c>
      <c r="F874" s="275" t="s">
        <v>1178</v>
      </c>
      <c r="G874" s="276" t="s">
        <v>1382</v>
      </c>
      <c r="H874" s="275" t="s">
        <v>615</v>
      </c>
      <c r="I874" s="275">
        <v>50</v>
      </c>
      <c r="J874" s="275" t="s">
        <v>199</v>
      </c>
    </row>
    <row r="875" spans="2:10">
      <c r="B875" s="232" t="str">
        <f t="shared" si="13"/>
        <v>ME617CSD</v>
      </c>
      <c r="D875" s="275" t="s">
        <v>1361</v>
      </c>
      <c r="E875" s="276" t="s">
        <v>1362</v>
      </c>
      <c r="F875" s="275" t="s">
        <v>1383</v>
      </c>
      <c r="G875" s="276" t="s">
        <v>1384</v>
      </c>
      <c r="H875" s="275" t="s">
        <v>615</v>
      </c>
      <c r="I875" s="275">
        <v>60</v>
      </c>
      <c r="J875" s="275" t="s">
        <v>199</v>
      </c>
    </row>
    <row r="876" spans="2:10">
      <c r="B876" s="232" t="str">
        <f t="shared" si="13"/>
        <v>ME617CtB</v>
      </c>
      <c r="D876" s="275" t="s">
        <v>1361</v>
      </c>
      <c r="E876" s="276" t="s">
        <v>1362</v>
      </c>
      <c r="F876" s="275" t="s">
        <v>1385</v>
      </c>
      <c r="G876" s="276" t="s">
        <v>1386</v>
      </c>
      <c r="H876" s="275" t="s">
        <v>1387</v>
      </c>
      <c r="I876" s="275">
        <v>80</v>
      </c>
      <c r="J876" s="275" t="s">
        <v>277</v>
      </c>
    </row>
    <row r="877" spans="2:10">
      <c r="B877" s="232" t="str">
        <f t="shared" si="13"/>
        <v>ME617CtC</v>
      </c>
      <c r="D877" s="275" t="s">
        <v>1361</v>
      </c>
      <c r="E877" s="276" t="s">
        <v>1362</v>
      </c>
      <c r="F877" s="275" t="s">
        <v>1388</v>
      </c>
      <c r="G877" s="276" t="s">
        <v>1389</v>
      </c>
      <c r="H877" s="275" t="s">
        <v>1387</v>
      </c>
      <c r="I877" s="275">
        <v>80</v>
      </c>
      <c r="J877" s="275" t="s">
        <v>277</v>
      </c>
    </row>
    <row r="878" spans="2:10">
      <c r="B878" s="232" t="str">
        <f t="shared" si="13"/>
        <v>ME617CVC</v>
      </c>
      <c r="D878" s="275" t="s">
        <v>1361</v>
      </c>
      <c r="E878" s="276" t="s">
        <v>1362</v>
      </c>
      <c r="F878" s="275" t="s">
        <v>1390</v>
      </c>
      <c r="G878" s="276" t="s">
        <v>1391</v>
      </c>
      <c r="H878" s="275" t="s">
        <v>1392</v>
      </c>
      <c r="I878" s="275">
        <v>75</v>
      </c>
      <c r="J878" s="275" t="s">
        <v>277</v>
      </c>
    </row>
    <row r="879" spans="2:10">
      <c r="B879" s="232" t="str">
        <f t="shared" si="13"/>
        <v>ME617CXC</v>
      </c>
      <c r="D879" s="275" t="s">
        <v>1361</v>
      </c>
      <c r="E879" s="276" t="s">
        <v>1362</v>
      </c>
      <c r="F879" s="275" t="s">
        <v>1393</v>
      </c>
      <c r="G879" s="276" t="s">
        <v>1394</v>
      </c>
      <c r="H879" s="275" t="s">
        <v>1387</v>
      </c>
      <c r="I879" s="275">
        <v>55</v>
      </c>
      <c r="J879" s="275" t="s">
        <v>277</v>
      </c>
    </row>
    <row r="880" spans="2:10">
      <c r="B880" s="232" t="str">
        <f t="shared" si="13"/>
        <v>ME617HWE</v>
      </c>
      <c r="D880" s="275" t="s">
        <v>1361</v>
      </c>
      <c r="E880" s="276" t="s">
        <v>1362</v>
      </c>
      <c r="F880" s="275" t="s">
        <v>1395</v>
      </c>
      <c r="G880" s="276" t="s">
        <v>1396</v>
      </c>
      <c r="H880" s="275" t="s">
        <v>1397</v>
      </c>
      <c r="I880" s="275">
        <v>55</v>
      </c>
      <c r="J880" s="275" t="s">
        <v>277</v>
      </c>
    </row>
    <row r="881" spans="2:10">
      <c r="B881" s="232" t="str">
        <f t="shared" si="13"/>
        <v>ME617HXC</v>
      </c>
      <c r="D881" s="275" t="s">
        <v>1361</v>
      </c>
      <c r="E881" s="276" t="s">
        <v>1362</v>
      </c>
      <c r="F881" s="275" t="s">
        <v>1398</v>
      </c>
      <c r="G881" s="276" t="s">
        <v>1399</v>
      </c>
      <c r="H881" s="275" t="s">
        <v>1397</v>
      </c>
      <c r="I881" s="275">
        <v>50</v>
      </c>
      <c r="J881" s="275" t="s">
        <v>277</v>
      </c>
    </row>
    <row r="882" spans="2:10">
      <c r="B882" s="232" t="str">
        <f t="shared" si="13"/>
        <v>ME617LUE</v>
      </c>
      <c r="D882" s="275" t="s">
        <v>1361</v>
      </c>
      <c r="E882" s="276" t="s">
        <v>1362</v>
      </c>
      <c r="F882" s="275" t="s">
        <v>1400</v>
      </c>
      <c r="G882" s="276" t="s">
        <v>1401</v>
      </c>
      <c r="H882" s="275" t="s">
        <v>1150</v>
      </c>
      <c r="I882" s="275">
        <v>55</v>
      </c>
      <c r="J882" s="275" t="s">
        <v>277</v>
      </c>
    </row>
    <row r="883" spans="2:10">
      <c r="B883" s="232" t="str">
        <f t="shared" si="13"/>
        <v>ME617LYC</v>
      </c>
      <c r="D883" s="275" t="s">
        <v>1361</v>
      </c>
      <c r="E883" s="276" t="s">
        <v>1362</v>
      </c>
      <c r="F883" s="275" t="s">
        <v>1402</v>
      </c>
      <c r="G883" s="276" t="s">
        <v>1403</v>
      </c>
      <c r="H883" s="275" t="s">
        <v>1150</v>
      </c>
      <c r="I883" s="275">
        <v>50</v>
      </c>
      <c r="J883" s="275" t="s">
        <v>277</v>
      </c>
    </row>
    <row r="884" spans="2:10">
      <c r="B884" s="232" t="str">
        <f t="shared" si="13"/>
        <v>ME617Pg</v>
      </c>
      <c r="D884" s="275" t="s">
        <v>1361</v>
      </c>
      <c r="E884" s="276" t="s">
        <v>1362</v>
      </c>
      <c r="F884" s="275" t="s">
        <v>970</v>
      </c>
      <c r="G884" s="276" t="s">
        <v>197</v>
      </c>
      <c r="H884" s="275" t="s">
        <v>197</v>
      </c>
      <c r="I884" s="275">
        <v>90</v>
      </c>
      <c r="J884" s="275" t="s">
        <v>199</v>
      </c>
    </row>
    <row r="885" spans="2:10">
      <c r="B885" s="232" t="str">
        <f t="shared" si="13"/>
        <v>ME617RmC</v>
      </c>
      <c r="D885" s="275" t="s">
        <v>1361</v>
      </c>
      <c r="E885" s="276" t="s">
        <v>1362</v>
      </c>
      <c r="F885" s="275" t="s">
        <v>973</v>
      </c>
      <c r="G885" s="276" t="s">
        <v>1404</v>
      </c>
      <c r="H885" s="275" t="s">
        <v>1397</v>
      </c>
      <c r="I885" s="275">
        <v>50</v>
      </c>
      <c r="J885" s="275" t="s">
        <v>277</v>
      </c>
    </row>
    <row r="886" spans="2:10">
      <c r="B886" s="232" t="str">
        <f t="shared" si="13"/>
        <v>ME617SG</v>
      </c>
      <c r="D886" s="275" t="s">
        <v>1361</v>
      </c>
      <c r="E886" s="276" t="s">
        <v>1362</v>
      </c>
      <c r="F886" s="275" t="s">
        <v>1405</v>
      </c>
      <c r="G886" s="276" t="s">
        <v>1406</v>
      </c>
      <c r="H886" s="275" t="s">
        <v>1280</v>
      </c>
      <c r="I886" s="275">
        <v>80</v>
      </c>
      <c r="J886" s="275" t="s">
        <v>256</v>
      </c>
    </row>
    <row r="887" spans="2:10">
      <c r="B887" s="232" t="str">
        <f t="shared" si="13"/>
        <v>ME617TyC</v>
      </c>
      <c r="D887" s="275" t="s">
        <v>1361</v>
      </c>
      <c r="E887" s="276" t="s">
        <v>1362</v>
      </c>
      <c r="F887" s="275" t="s">
        <v>1407</v>
      </c>
      <c r="G887" s="276" t="s">
        <v>1408</v>
      </c>
      <c r="H887" s="275" t="s">
        <v>1150</v>
      </c>
      <c r="I887" s="275">
        <v>50</v>
      </c>
      <c r="J887" s="275" t="s">
        <v>277</v>
      </c>
    </row>
    <row r="888" spans="2:10">
      <c r="B888" s="232" t="str">
        <f t="shared" si="13"/>
        <v>ME619ABE</v>
      </c>
      <c r="D888" s="275" t="s">
        <v>1409</v>
      </c>
      <c r="E888" s="276" t="s">
        <v>1410</v>
      </c>
      <c r="F888" s="275" t="s">
        <v>1411</v>
      </c>
      <c r="G888" s="276" t="s">
        <v>1412</v>
      </c>
      <c r="H888" s="275" t="s">
        <v>830</v>
      </c>
      <c r="I888" s="275">
        <v>50</v>
      </c>
      <c r="J888" s="275" t="s">
        <v>277</v>
      </c>
    </row>
    <row r="889" spans="2:10">
      <c r="B889" s="232" t="str">
        <f t="shared" si="13"/>
        <v>ME619ACB</v>
      </c>
      <c r="D889" s="275" t="s">
        <v>1409</v>
      </c>
      <c r="E889" s="276" t="s">
        <v>1410</v>
      </c>
      <c r="F889" s="275" t="s">
        <v>1413</v>
      </c>
      <c r="G889" s="276" t="s">
        <v>1414</v>
      </c>
      <c r="H889" s="275" t="s">
        <v>608</v>
      </c>
      <c r="I889" s="275">
        <v>60</v>
      </c>
      <c r="J889" s="275" t="s">
        <v>199</v>
      </c>
    </row>
    <row r="890" spans="2:10">
      <c r="B890" s="232" t="str">
        <f t="shared" si="13"/>
        <v>ME619CTC</v>
      </c>
      <c r="D890" s="275" t="s">
        <v>1409</v>
      </c>
      <c r="E890" s="276" t="s">
        <v>1410</v>
      </c>
      <c r="F890" s="275" t="s">
        <v>1144</v>
      </c>
      <c r="G890" s="276" t="s">
        <v>1415</v>
      </c>
      <c r="H890" s="275" t="s">
        <v>864</v>
      </c>
      <c r="I890" s="275">
        <v>75</v>
      </c>
      <c r="J890" s="275" t="s">
        <v>199</v>
      </c>
    </row>
    <row r="891" spans="2:10">
      <c r="B891" s="232" t="str">
        <f t="shared" si="13"/>
        <v>ME619CVD</v>
      </c>
      <c r="D891" s="275" t="s">
        <v>1409</v>
      </c>
      <c r="E891" s="276" t="s">
        <v>1410</v>
      </c>
      <c r="F891" s="275" t="s">
        <v>1416</v>
      </c>
      <c r="G891" s="276" t="s">
        <v>1417</v>
      </c>
      <c r="H891" s="275" t="s">
        <v>615</v>
      </c>
      <c r="I891" s="275">
        <v>55</v>
      </c>
      <c r="J891" s="275" t="s">
        <v>199</v>
      </c>
    </row>
    <row r="892" spans="2:10">
      <c r="B892" s="232" t="str">
        <f t="shared" si="13"/>
        <v>ME619LAC</v>
      </c>
      <c r="D892" s="275" t="s">
        <v>1409</v>
      </c>
      <c r="E892" s="276" t="s">
        <v>1410</v>
      </c>
      <c r="F892" s="275" t="s">
        <v>1418</v>
      </c>
      <c r="G892" s="276" t="s">
        <v>1419</v>
      </c>
      <c r="H892" s="275" t="s">
        <v>1397</v>
      </c>
      <c r="I892" s="275">
        <v>65</v>
      </c>
      <c r="J892" s="275" t="s">
        <v>277</v>
      </c>
    </row>
    <row r="893" spans="2:10">
      <c r="B893" s="232" t="str">
        <f t="shared" si="13"/>
        <v>ME619LAE</v>
      </c>
      <c r="D893" s="275" t="s">
        <v>1409</v>
      </c>
      <c r="E893" s="276" t="s">
        <v>1410</v>
      </c>
      <c r="F893" s="275" t="s">
        <v>1341</v>
      </c>
      <c r="G893" s="276" t="s">
        <v>1420</v>
      </c>
      <c r="H893" s="275" t="s">
        <v>1397</v>
      </c>
      <c r="I893" s="275">
        <v>65</v>
      </c>
      <c r="J893" s="275" t="s">
        <v>277</v>
      </c>
    </row>
    <row r="894" spans="2:10">
      <c r="B894" s="232" t="str">
        <f t="shared" si="13"/>
        <v>ME619MVC</v>
      </c>
      <c r="D894" s="275" t="s">
        <v>1409</v>
      </c>
      <c r="E894" s="276" t="s">
        <v>1410</v>
      </c>
      <c r="F894" s="275" t="s">
        <v>1421</v>
      </c>
      <c r="G894" s="276" t="s">
        <v>1422</v>
      </c>
      <c r="H894" s="275" t="s">
        <v>1348</v>
      </c>
      <c r="I894" s="275">
        <v>50</v>
      </c>
      <c r="J894" s="275" t="s">
        <v>277</v>
      </c>
    </row>
    <row r="895" spans="2:10">
      <c r="B895" s="232" t="str">
        <f t="shared" si="13"/>
        <v>ME619MVE</v>
      </c>
      <c r="D895" s="275" t="s">
        <v>1409</v>
      </c>
      <c r="E895" s="276" t="s">
        <v>1410</v>
      </c>
      <c r="F895" s="275" t="s">
        <v>1423</v>
      </c>
      <c r="G895" s="276" t="s">
        <v>1424</v>
      </c>
      <c r="H895" s="275" t="s">
        <v>1348</v>
      </c>
      <c r="I895" s="275">
        <v>50</v>
      </c>
      <c r="J895" s="275" t="s">
        <v>277</v>
      </c>
    </row>
    <row r="896" spans="2:10">
      <c r="B896" s="232" t="str">
        <f t="shared" si="13"/>
        <v>ME619RRF</v>
      </c>
      <c r="D896" s="275" t="s">
        <v>1409</v>
      </c>
      <c r="E896" s="276" t="s">
        <v>1410</v>
      </c>
      <c r="F896" s="275" t="s">
        <v>1425</v>
      </c>
      <c r="G896" s="276" t="s">
        <v>1426</v>
      </c>
      <c r="H896" s="275" t="s">
        <v>1158</v>
      </c>
      <c r="I896" s="275">
        <v>70</v>
      </c>
      <c r="J896" s="275" t="s">
        <v>277</v>
      </c>
    </row>
    <row r="897" spans="2:10">
      <c r="B897" s="232" t="str">
        <f t="shared" si="13"/>
        <v>ME619RSE</v>
      </c>
      <c r="D897" s="275" t="s">
        <v>1409</v>
      </c>
      <c r="E897" s="276" t="s">
        <v>1410</v>
      </c>
      <c r="F897" s="275" t="s">
        <v>1159</v>
      </c>
      <c r="G897" s="276" t="s">
        <v>1427</v>
      </c>
      <c r="H897" s="275" t="s">
        <v>1289</v>
      </c>
      <c r="I897" s="275">
        <v>75</v>
      </c>
      <c r="J897" s="275" t="s">
        <v>277</v>
      </c>
    </row>
    <row r="898" spans="2:10">
      <c r="B898" s="232" t="str">
        <f t="shared" si="13"/>
        <v>ME619RTF</v>
      </c>
      <c r="D898" s="275" t="s">
        <v>1409</v>
      </c>
      <c r="E898" s="276" t="s">
        <v>1410</v>
      </c>
      <c r="F898" s="275" t="s">
        <v>1428</v>
      </c>
      <c r="G898" s="276" t="s">
        <v>1429</v>
      </c>
      <c r="H898" s="275" t="s">
        <v>1292</v>
      </c>
      <c r="I898" s="275">
        <v>90</v>
      </c>
      <c r="J898" s="275" t="s">
        <v>277</v>
      </c>
    </row>
    <row r="899" spans="2:10">
      <c r="B899" s="232" t="str">
        <f t="shared" si="13"/>
        <v>ME619SRD</v>
      </c>
      <c r="D899" s="275" t="s">
        <v>1409</v>
      </c>
      <c r="E899" s="276" t="s">
        <v>1410</v>
      </c>
      <c r="F899" s="275" t="s">
        <v>1353</v>
      </c>
      <c r="G899" s="276" t="s">
        <v>1430</v>
      </c>
      <c r="H899" s="275" t="s">
        <v>1295</v>
      </c>
      <c r="I899" s="275">
        <v>70</v>
      </c>
      <c r="J899" s="275" t="s">
        <v>277</v>
      </c>
    </row>
    <row r="900" spans="2:10">
      <c r="B900" s="232" t="str">
        <f t="shared" si="13"/>
        <v>ME619SRE</v>
      </c>
      <c r="D900" s="275" t="s">
        <v>1409</v>
      </c>
      <c r="E900" s="276" t="s">
        <v>1410</v>
      </c>
      <c r="F900" s="275" t="s">
        <v>1355</v>
      </c>
      <c r="G900" s="276" t="s">
        <v>1431</v>
      </c>
      <c r="H900" s="275" t="s">
        <v>1295</v>
      </c>
      <c r="I900" s="275">
        <v>75</v>
      </c>
      <c r="J900" s="275" t="s">
        <v>277</v>
      </c>
    </row>
    <row r="901" spans="2:10">
      <c r="B901" s="232" t="str">
        <f t="shared" si="13"/>
        <v>ME619SSD</v>
      </c>
      <c r="D901" s="275" t="s">
        <v>1409</v>
      </c>
      <c r="E901" s="276" t="s">
        <v>1410</v>
      </c>
      <c r="F901" s="275" t="s">
        <v>1432</v>
      </c>
      <c r="G901" s="276" t="s">
        <v>1433</v>
      </c>
      <c r="H901" s="275" t="s">
        <v>1295</v>
      </c>
      <c r="I901" s="275">
        <v>50</v>
      </c>
      <c r="J901" s="275" t="s">
        <v>277</v>
      </c>
    </row>
    <row r="902" spans="2:10">
      <c r="B902" s="232" t="str">
        <f t="shared" si="13"/>
        <v>ME619SSE</v>
      </c>
      <c r="D902" s="275" t="s">
        <v>1409</v>
      </c>
      <c r="E902" s="276" t="s">
        <v>1410</v>
      </c>
      <c r="F902" s="275" t="s">
        <v>1434</v>
      </c>
      <c r="G902" s="276" t="s">
        <v>1435</v>
      </c>
      <c r="H902" s="275" t="s">
        <v>1295</v>
      </c>
      <c r="I902" s="275">
        <v>50</v>
      </c>
      <c r="J902" s="275" t="s">
        <v>277</v>
      </c>
    </row>
    <row r="903" spans="2:10">
      <c r="B903" s="232" t="str">
        <f t="shared" si="13"/>
        <v>ME620100F</v>
      </c>
      <c r="D903" s="275" t="s">
        <v>1436</v>
      </c>
      <c r="E903" s="276" t="s">
        <v>1437</v>
      </c>
      <c r="F903" s="275" t="s">
        <v>1438</v>
      </c>
      <c r="G903" s="276" t="s">
        <v>1439</v>
      </c>
      <c r="H903" s="275" t="s">
        <v>1440</v>
      </c>
      <c r="I903" s="275">
        <v>75</v>
      </c>
      <c r="J903" s="275" t="s">
        <v>277</v>
      </c>
    </row>
    <row r="904" spans="2:10">
      <c r="B904" s="232" t="str">
        <f t="shared" si="13"/>
        <v>ME620101E</v>
      </c>
      <c r="D904" s="275" t="s">
        <v>1436</v>
      </c>
      <c r="E904" s="276" t="s">
        <v>1437</v>
      </c>
      <c r="F904" s="275" t="s">
        <v>629</v>
      </c>
      <c r="G904" s="276" t="s">
        <v>1441</v>
      </c>
      <c r="H904" s="275" t="s">
        <v>1442</v>
      </c>
      <c r="I904" s="275">
        <v>90</v>
      </c>
      <c r="J904" s="275" t="s">
        <v>277</v>
      </c>
    </row>
    <row r="905" spans="2:10">
      <c r="B905" s="232" t="str">
        <f t="shared" si="13"/>
        <v>ME620102C</v>
      </c>
      <c r="D905" s="275" t="s">
        <v>1436</v>
      </c>
      <c r="E905" s="276" t="s">
        <v>1437</v>
      </c>
      <c r="F905" s="275" t="s">
        <v>508</v>
      </c>
      <c r="G905" s="276" t="s">
        <v>1443</v>
      </c>
      <c r="H905" s="275" t="s">
        <v>1295</v>
      </c>
      <c r="I905" s="275">
        <v>85</v>
      </c>
      <c r="J905" s="275" t="s">
        <v>277</v>
      </c>
    </row>
    <row r="906" spans="2:10">
      <c r="B906" s="232" t="str">
        <f t="shared" si="13"/>
        <v>ME620102E</v>
      </c>
      <c r="D906" s="275" t="s">
        <v>1436</v>
      </c>
      <c r="E906" s="276" t="s">
        <v>1437</v>
      </c>
      <c r="F906" s="275" t="s">
        <v>509</v>
      </c>
      <c r="G906" s="276" t="s">
        <v>1444</v>
      </c>
      <c r="H906" s="275" t="s">
        <v>1161</v>
      </c>
      <c r="I906" s="275">
        <v>90</v>
      </c>
      <c r="J906" s="275" t="s">
        <v>277</v>
      </c>
    </row>
    <row r="907" spans="2:10">
      <c r="B907" s="232" t="str">
        <f t="shared" si="13"/>
        <v>ME620103E</v>
      </c>
      <c r="D907" s="275" t="s">
        <v>1436</v>
      </c>
      <c r="E907" s="276" t="s">
        <v>1437</v>
      </c>
      <c r="F907" s="275" t="s">
        <v>591</v>
      </c>
      <c r="G907" s="276" t="s">
        <v>1445</v>
      </c>
      <c r="H907" s="275" t="s">
        <v>1446</v>
      </c>
      <c r="I907" s="275">
        <v>80</v>
      </c>
      <c r="J907" s="275" t="s">
        <v>277</v>
      </c>
    </row>
    <row r="908" spans="2:10">
      <c r="B908" s="232" t="str">
        <f t="shared" si="13"/>
        <v>ME620104F</v>
      </c>
      <c r="D908" s="275" t="s">
        <v>1436</v>
      </c>
      <c r="E908" s="276" t="s">
        <v>1437</v>
      </c>
      <c r="F908" s="275" t="s">
        <v>1447</v>
      </c>
      <c r="G908" s="276" t="s">
        <v>1448</v>
      </c>
      <c r="H908" s="275" t="s">
        <v>1292</v>
      </c>
      <c r="I908" s="275">
        <v>80</v>
      </c>
      <c r="J908" s="275" t="s">
        <v>277</v>
      </c>
    </row>
    <row r="909" spans="2:10">
      <c r="B909" s="232" t="str">
        <f t="shared" si="13"/>
        <v>ME620105F</v>
      </c>
      <c r="D909" s="275" t="s">
        <v>1436</v>
      </c>
      <c r="E909" s="276" t="s">
        <v>1437</v>
      </c>
      <c r="F909" s="275" t="s">
        <v>1449</v>
      </c>
      <c r="G909" s="276" t="s">
        <v>1450</v>
      </c>
      <c r="H909" s="275" t="s">
        <v>1451</v>
      </c>
      <c r="I909" s="275">
        <v>100</v>
      </c>
      <c r="J909" s="275" t="s">
        <v>277</v>
      </c>
    </row>
    <row r="910" spans="2:10">
      <c r="B910" s="232" t="str">
        <f t="shared" si="13"/>
        <v>ME62010F</v>
      </c>
      <c r="D910" s="275" t="s">
        <v>1436</v>
      </c>
      <c r="E910" s="276" t="s">
        <v>1437</v>
      </c>
      <c r="F910" s="275" t="s">
        <v>1452</v>
      </c>
      <c r="G910" s="276" t="s">
        <v>1453</v>
      </c>
      <c r="H910" s="275" t="s">
        <v>1454</v>
      </c>
      <c r="I910" s="275">
        <v>90</v>
      </c>
      <c r="J910" s="275" t="s">
        <v>256</v>
      </c>
    </row>
    <row r="911" spans="2:10">
      <c r="B911" s="232" t="str">
        <f t="shared" si="13"/>
        <v>ME62013C</v>
      </c>
      <c r="D911" s="275" t="s">
        <v>1436</v>
      </c>
      <c r="E911" s="276" t="s">
        <v>1437</v>
      </c>
      <c r="F911" s="275" t="s">
        <v>1455</v>
      </c>
      <c r="G911" s="276" t="s">
        <v>1456</v>
      </c>
      <c r="H911" s="275" t="s">
        <v>864</v>
      </c>
      <c r="I911" s="275">
        <v>75</v>
      </c>
      <c r="J911" s="275" t="s">
        <v>199</v>
      </c>
    </row>
    <row r="912" spans="2:10">
      <c r="B912" s="232" t="str">
        <f t="shared" si="13"/>
        <v>ME62013E</v>
      </c>
      <c r="D912" s="275" t="s">
        <v>1436</v>
      </c>
      <c r="E912" s="276" t="s">
        <v>1437</v>
      </c>
      <c r="F912" s="275" t="s">
        <v>1457</v>
      </c>
      <c r="G912" s="276" t="s">
        <v>1458</v>
      </c>
      <c r="H912" s="275" t="s">
        <v>864</v>
      </c>
      <c r="I912" s="275">
        <v>75</v>
      </c>
      <c r="J912" s="275" t="s">
        <v>199</v>
      </c>
    </row>
    <row r="913" spans="2:10">
      <c r="B913" s="232" t="str">
        <f t="shared" si="13"/>
        <v>ME620301D</v>
      </c>
      <c r="D913" s="275" t="s">
        <v>1436</v>
      </c>
      <c r="E913" s="276" t="s">
        <v>1437</v>
      </c>
      <c r="F913" s="275" t="s">
        <v>1459</v>
      </c>
      <c r="G913" s="276" t="s">
        <v>1460</v>
      </c>
      <c r="H913" s="275" t="s">
        <v>1461</v>
      </c>
      <c r="I913" s="275">
        <v>65</v>
      </c>
      <c r="J913" s="275" t="s">
        <v>199</v>
      </c>
    </row>
    <row r="914" spans="2:10">
      <c r="B914" s="232" t="str">
        <f t="shared" si="13"/>
        <v>ME620312C</v>
      </c>
      <c r="D914" s="275" t="s">
        <v>1436</v>
      </c>
      <c r="E914" s="276" t="s">
        <v>1437</v>
      </c>
      <c r="F914" s="275" t="s">
        <v>1462</v>
      </c>
      <c r="G914" s="276" t="s">
        <v>1463</v>
      </c>
      <c r="H914" s="275" t="s">
        <v>1464</v>
      </c>
      <c r="I914" s="275">
        <v>85</v>
      </c>
      <c r="J914" s="275" t="s">
        <v>199</v>
      </c>
    </row>
    <row r="915" spans="2:10">
      <c r="B915" s="232" t="str">
        <f t="shared" si="13"/>
        <v>ME620312D</v>
      </c>
      <c r="D915" s="275" t="s">
        <v>1436</v>
      </c>
      <c r="E915" s="276" t="s">
        <v>1437</v>
      </c>
      <c r="F915" s="275" t="s">
        <v>1465</v>
      </c>
      <c r="G915" s="276" t="s">
        <v>1466</v>
      </c>
      <c r="H915" s="275" t="s">
        <v>1467</v>
      </c>
      <c r="I915" s="275">
        <v>85</v>
      </c>
      <c r="J915" s="275" t="s">
        <v>199</v>
      </c>
    </row>
    <row r="916" spans="2:10">
      <c r="B916" s="232" t="str">
        <f t="shared" ref="B916:B979" si="14">CONCATENATE(D916,F916)</f>
        <v>ME620395F</v>
      </c>
      <c r="D916" s="275" t="s">
        <v>1436</v>
      </c>
      <c r="E916" s="276" t="s">
        <v>1437</v>
      </c>
      <c r="F916" s="275" t="s">
        <v>1468</v>
      </c>
      <c r="G916" s="276" t="s">
        <v>1469</v>
      </c>
      <c r="H916" s="275" t="s">
        <v>1470</v>
      </c>
      <c r="I916" s="275">
        <v>80</v>
      </c>
      <c r="J916" s="275" t="s">
        <v>256</v>
      </c>
    </row>
    <row r="917" spans="2:10">
      <c r="B917" s="232" t="str">
        <f t="shared" si="14"/>
        <v>ME62070E</v>
      </c>
      <c r="D917" s="275" t="s">
        <v>1436</v>
      </c>
      <c r="E917" s="276" t="s">
        <v>1437</v>
      </c>
      <c r="F917" s="275" t="s">
        <v>1269</v>
      </c>
      <c r="G917" s="276" t="s">
        <v>1471</v>
      </c>
      <c r="H917" s="275" t="s">
        <v>1442</v>
      </c>
      <c r="I917" s="275">
        <v>85</v>
      </c>
      <c r="J917" s="275" t="s">
        <v>277</v>
      </c>
    </row>
    <row r="918" spans="2:10">
      <c r="B918" s="232" t="str">
        <f t="shared" si="14"/>
        <v>ME62089D</v>
      </c>
      <c r="D918" s="275" t="s">
        <v>1436</v>
      </c>
      <c r="E918" s="276" t="s">
        <v>1437</v>
      </c>
      <c r="F918" s="275" t="s">
        <v>1472</v>
      </c>
      <c r="G918" s="276" t="s">
        <v>1473</v>
      </c>
      <c r="H918" s="275" t="s">
        <v>1474</v>
      </c>
      <c r="I918" s="275">
        <v>50</v>
      </c>
      <c r="J918" s="275" t="s">
        <v>277</v>
      </c>
    </row>
    <row r="919" spans="2:10">
      <c r="B919" s="232" t="str">
        <f t="shared" si="14"/>
        <v>ME620942C</v>
      </c>
      <c r="D919" s="275" t="s">
        <v>1436</v>
      </c>
      <c r="E919" s="276" t="s">
        <v>1437</v>
      </c>
      <c r="F919" s="275" t="s">
        <v>1475</v>
      </c>
      <c r="G919" s="276" t="s">
        <v>1476</v>
      </c>
      <c r="H919" s="275" t="s">
        <v>1397</v>
      </c>
      <c r="I919" s="275">
        <v>85</v>
      </c>
      <c r="J919" s="275" t="s">
        <v>277</v>
      </c>
    </row>
    <row r="920" spans="2:10">
      <c r="B920" s="232" t="str">
        <f t="shared" si="14"/>
        <v>ME620942E</v>
      </c>
      <c r="D920" s="275" t="s">
        <v>1436</v>
      </c>
      <c r="E920" s="276" t="s">
        <v>1437</v>
      </c>
      <c r="F920" s="275" t="s">
        <v>1477</v>
      </c>
      <c r="G920" s="276" t="s">
        <v>1478</v>
      </c>
      <c r="H920" s="275" t="s">
        <v>1397</v>
      </c>
      <c r="I920" s="275">
        <v>80</v>
      </c>
      <c r="J920" s="275" t="s">
        <v>277</v>
      </c>
    </row>
    <row r="921" spans="2:10">
      <c r="B921" s="232" t="str">
        <f t="shared" si="14"/>
        <v>ME62094C</v>
      </c>
      <c r="D921" s="275" t="s">
        <v>1436</v>
      </c>
      <c r="E921" s="276" t="s">
        <v>1437</v>
      </c>
      <c r="F921" s="275" t="s">
        <v>1479</v>
      </c>
      <c r="G921" s="276" t="s">
        <v>1480</v>
      </c>
      <c r="H921" s="275" t="s">
        <v>1481</v>
      </c>
      <c r="I921" s="275">
        <v>60</v>
      </c>
      <c r="J921" s="275" t="s">
        <v>277</v>
      </c>
    </row>
    <row r="922" spans="2:10">
      <c r="B922" s="232" t="str">
        <f t="shared" si="14"/>
        <v>ME62094E</v>
      </c>
      <c r="D922" s="275" t="s">
        <v>1436</v>
      </c>
      <c r="E922" s="276" t="s">
        <v>1437</v>
      </c>
      <c r="F922" s="275" t="s">
        <v>1482</v>
      </c>
      <c r="G922" s="276" t="s">
        <v>1483</v>
      </c>
      <c r="H922" s="275" t="s">
        <v>1481</v>
      </c>
      <c r="I922" s="275">
        <v>55</v>
      </c>
      <c r="J922" s="275" t="s">
        <v>277</v>
      </c>
    </row>
    <row r="923" spans="2:10">
      <c r="B923" s="232" t="str">
        <f t="shared" si="14"/>
        <v>ME62094XC</v>
      </c>
      <c r="D923" s="275" t="s">
        <v>1436</v>
      </c>
      <c r="E923" s="276" t="s">
        <v>1437</v>
      </c>
      <c r="F923" s="275" t="s">
        <v>1484</v>
      </c>
      <c r="G923" s="276" t="s">
        <v>1485</v>
      </c>
      <c r="H923" s="275" t="s">
        <v>1486</v>
      </c>
      <c r="I923" s="275">
        <v>50</v>
      </c>
      <c r="J923" s="275" t="s">
        <v>277</v>
      </c>
    </row>
    <row r="924" spans="2:10">
      <c r="B924" s="232" t="str">
        <f t="shared" si="14"/>
        <v>ME62094XE</v>
      </c>
      <c r="D924" s="275" t="s">
        <v>1436</v>
      </c>
      <c r="E924" s="276" t="s">
        <v>1437</v>
      </c>
      <c r="F924" s="275" t="s">
        <v>1487</v>
      </c>
      <c r="G924" s="276" t="s">
        <v>1488</v>
      </c>
      <c r="H924" s="275" t="s">
        <v>1486</v>
      </c>
      <c r="I924" s="275">
        <v>50</v>
      </c>
      <c r="J924" s="275" t="s">
        <v>277</v>
      </c>
    </row>
    <row r="925" spans="2:10">
      <c r="B925" s="232" t="str">
        <f t="shared" si="14"/>
        <v>ME62095D</v>
      </c>
      <c r="D925" s="275" t="s">
        <v>1436</v>
      </c>
      <c r="E925" s="276" t="s">
        <v>1437</v>
      </c>
      <c r="F925" s="275" t="s">
        <v>1489</v>
      </c>
      <c r="G925" s="276" t="s">
        <v>1490</v>
      </c>
      <c r="H925" s="275" t="s">
        <v>1491</v>
      </c>
      <c r="I925" s="275">
        <v>50</v>
      </c>
      <c r="J925" s="275" t="s">
        <v>277</v>
      </c>
    </row>
    <row r="926" spans="2:10">
      <c r="B926" s="232" t="str">
        <f t="shared" si="14"/>
        <v>ME620AHE</v>
      </c>
      <c r="D926" s="275" t="s">
        <v>1436</v>
      </c>
      <c r="E926" s="276" t="s">
        <v>1437</v>
      </c>
      <c r="F926" s="275" t="s">
        <v>1492</v>
      </c>
      <c r="G926" s="276" t="s">
        <v>1478</v>
      </c>
      <c r="H926" s="275" t="s">
        <v>1364</v>
      </c>
      <c r="I926" s="275">
        <v>80</v>
      </c>
      <c r="J926" s="275" t="s">
        <v>277</v>
      </c>
    </row>
    <row r="927" spans="2:10">
      <c r="B927" s="232" t="str">
        <f t="shared" si="14"/>
        <v>ME620CAC</v>
      </c>
      <c r="D927" s="275" t="s">
        <v>1436</v>
      </c>
      <c r="E927" s="276" t="s">
        <v>1437</v>
      </c>
      <c r="F927" s="275" t="s">
        <v>1493</v>
      </c>
      <c r="G927" s="276" t="s">
        <v>1456</v>
      </c>
      <c r="H927" s="275" t="s">
        <v>864</v>
      </c>
      <c r="I927" s="275">
        <v>80</v>
      </c>
      <c r="J927" s="275" t="s">
        <v>199</v>
      </c>
    </row>
    <row r="928" spans="2:10">
      <c r="B928" s="232" t="str">
        <f t="shared" si="14"/>
        <v>ME620CAE</v>
      </c>
      <c r="D928" s="275" t="s">
        <v>1436</v>
      </c>
      <c r="E928" s="276" t="s">
        <v>1437</v>
      </c>
      <c r="F928" s="275" t="s">
        <v>1494</v>
      </c>
      <c r="G928" s="276" t="s">
        <v>1458</v>
      </c>
      <c r="H928" s="275" t="s">
        <v>864</v>
      </c>
      <c r="I928" s="275">
        <v>80</v>
      </c>
      <c r="J928" s="275" t="s">
        <v>199</v>
      </c>
    </row>
    <row r="929" spans="2:10">
      <c r="B929" s="232" t="str">
        <f t="shared" si="14"/>
        <v>ME620CHE</v>
      </c>
      <c r="D929" s="275" t="s">
        <v>1436</v>
      </c>
      <c r="E929" s="276" t="s">
        <v>1437</v>
      </c>
      <c r="F929" s="275" t="s">
        <v>1495</v>
      </c>
      <c r="G929" s="276" t="s">
        <v>1466</v>
      </c>
      <c r="H929" s="275" t="s">
        <v>1467</v>
      </c>
      <c r="I929" s="275">
        <v>85</v>
      </c>
      <c r="J929" s="275" t="s">
        <v>199</v>
      </c>
    </row>
    <row r="930" spans="2:10">
      <c r="B930" s="232" t="str">
        <f t="shared" si="14"/>
        <v>ME620HAC</v>
      </c>
      <c r="D930" s="275" t="s">
        <v>1436</v>
      </c>
      <c r="E930" s="276" t="s">
        <v>1437</v>
      </c>
      <c r="F930" s="275" t="s">
        <v>1496</v>
      </c>
      <c r="G930" s="276" t="s">
        <v>1476</v>
      </c>
      <c r="H930" s="275" t="s">
        <v>1397</v>
      </c>
      <c r="I930" s="275">
        <v>85</v>
      </c>
      <c r="J930" s="275" t="s">
        <v>277</v>
      </c>
    </row>
    <row r="931" spans="2:10">
      <c r="B931" s="232" t="str">
        <f t="shared" si="14"/>
        <v>ME620HCC</v>
      </c>
      <c r="D931" s="275" t="s">
        <v>1436</v>
      </c>
      <c r="E931" s="276" t="s">
        <v>1437</v>
      </c>
      <c r="F931" s="275" t="s">
        <v>1497</v>
      </c>
      <c r="G931" s="276" t="s">
        <v>1463</v>
      </c>
      <c r="H931" s="275" t="s">
        <v>1464</v>
      </c>
      <c r="I931" s="275">
        <v>85</v>
      </c>
      <c r="J931" s="275" t="s">
        <v>199</v>
      </c>
    </row>
    <row r="932" spans="2:10">
      <c r="B932" s="232" t="str">
        <f t="shared" si="14"/>
        <v>ME620HRC</v>
      </c>
      <c r="D932" s="275" t="s">
        <v>1436</v>
      </c>
      <c r="E932" s="276" t="s">
        <v>1437</v>
      </c>
      <c r="F932" s="275" t="s">
        <v>1498</v>
      </c>
      <c r="G932" s="276" t="s">
        <v>1485</v>
      </c>
      <c r="H932" s="275" t="s">
        <v>1486</v>
      </c>
      <c r="I932" s="275">
        <v>50</v>
      </c>
      <c r="J932" s="275" t="s">
        <v>277</v>
      </c>
    </row>
    <row r="933" spans="2:10">
      <c r="B933" s="232" t="str">
        <f t="shared" si="14"/>
        <v>ME620HSE</v>
      </c>
      <c r="D933" s="275" t="s">
        <v>1436</v>
      </c>
      <c r="E933" s="276" t="s">
        <v>1437</v>
      </c>
      <c r="F933" s="275" t="s">
        <v>1499</v>
      </c>
      <c r="G933" s="276" t="s">
        <v>1460</v>
      </c>
      <c r="H933" s="275" t="s">
        <v>1461</v>
      </c>
      <c r="I933" s="275">
        <v>65</v>
      </c>
      <c r="J933" s="275" t="s">
        <v>199</v>
      </c>
    </row>
    <row r="934" spans="2:10">
      <c r="B934" s="232" t="str">
        <f t="shared" si="14"/>
        <v>ME620HWE</v>
      </c>
      <c r="D934" s="275" t="s">
        <v>1436</v>
      </c>
      <c r="E934" s="276" t="s">
        <v>1437</v>
      </c>
      <c r="F934" s="275" t="s">
        <v>1395</v>
      </c>
      <c r="G934" s="276" t="s">
        <v>1488</v>
      </c>
      <c r="H934" s="275" t="s">
        <v>1486</v>
      </c>
      <c r="I934" s="275">
        <v>50</v>
      </c>
      <c r="J934" s="275" t="s">
        <v>277</v>
      </c>
    </row>
    <row r="935" spans="2:10">
      <c r="B935" s="232" t="str">
        <f t="shared" si="14"/>
        <v>ME620KRF</v>
      </c>
      <c r="D935" s="275" t="s">
        <v>1436</v>
      </c>
      <c r="E935" s="276" t="s">
        <v>1437</v>
      </c>
      <c r="F935" s="275" t="s">
        <v>1500</v>
      </c>
      <c r="G935" s="276" t="s">
        <v>1439</v>
      </c>
      <c r="H935" s="275" t="s">
        <v>1440</v>
      </c>
      <c r="I935" s="275">
        <v>80</v>
      </c>
      <c r="J935" s="275" t="s">
        <v>277</v>
      </c>
    </row>
    <row r="936" spans="2:10">
      <c r="B936" s="232" t="str">
        <f t="shared" si="14"/>
        <v>ME620MEE</v>
      </c>
      <c r="D936" s="275" t="s">
        <v>1436</v>
      </c>
      <c r="E936" s="276" t="s">
        <v>1437</v>
      </c>
      <c r="F936" s="275" t="s">
        <v>1501</v>
      </c>
      <c r="G936" s="276" t="s">
        <v>1473</v>
      </c>
      <c r="H936" s="275" t="s">
        <v>1474</v>
      </c>
      <c r="I936" s="275">
        <v>50</v>
      </c>
      <c r="J936" s="275" t="s">
        <v>277</v>
      </c>
    </row>
    <row r="937" spans="2:10">
      <c r="B937" s="232" t="str">
        <f t="shared" si="14"/>
        <v>ME620MKE</v>
      </c>
      <c r="D937" s="275" t="s">
        <v>1436</v>
      </c>
      <c r="E937" s="276" t="s">
        <v>1437</v>
      </c>
      <c r="F937" s="275" t="s">
        <v>1502</v>
      </c>
      <c r="G937" s="276" t="s">
        <v>1483</v>
      </c>
      <c r="H937" s="275" t="s">
        <v>1481</v>
      </c>
      <c r="I937" s="275">
        <v>55</v>
      </c>
      <c r="J937" s="275" t="s">
        <v>277</v>
      </c>
    </row>
    <row r="938" spans="2:10">
      <c r="B938" s="232" t="str">
        <f t="shared" si="14"/>
        <v>ME620MRC</v>
      </c>
      <c r="D938" s="275" t="s">
        <v>1436</v>
      </c>
      <c r="E938" s="276" t="s">
        <v>1437</v>
      </c>
      <c r="F938" s="275" t="s">
        <v>1503</v>
      </c>
      <c r="G938" s="276" t="s">
        <v>1480</v>
      </c>
      <c r="H938" s="275" t="s">
        <v>1481</v>
      </c>
      <c r="I938" s="275">
        <v>60</v>
      </c>
      <c r="J938" s="275" t="s">
        <v>277</v>
      </c>
    </row>
    <row r="939" spans="2:10">
      <c r="B939" s="232" t="str">
        <f t="shared" si="14"/>
        <v>ME620MRF</v>
      </c>
      <c r="D939" s="275" t="s">
        <v>1436</v>
      </c>
      <c r="E939" s="276" t="s">
        <v>1437</v>
      </c>
      <c r="F939" s="275" t="s">
        <v>1504</v>
      </c>
      <c r="G939" s="276" t="s">
        <v>1453</v>
      </c>
      <c r="H939" s="275" t="s">
        <v>1454</v>
      </c>
      <c r="I939" s="275">
        <v>85</v>
      </c>
      <c r="J939" s="275" t="s">
        <v>256</v>
      </c>
    </row>
    <row r="940" spans="2:10">
      <c r="B940" s="232" t="str">
        <f t="shared" si="14"/>
        <v>ME620RME</v>
      </c>
      <c r="D940" s="275" t="s">
        <v>1436</v>
      </c>
      <c r="E940" s="276" t="s">
        <v>1437</v>
      </c>
      <c r="F940" s="275" t="s">
        <v>1505</v>
      </c>
      <c r="G940" s="276" t="s">
        <v>1506</v>
      </c>
      <c r="H940" s="275" t="s">
        <v>1507</v>
      </c>
      <c r="I940" s="275">
        <v>85</v>
      </c>
      <c r="J940" s="275" t="s">
        <v>199</v>
      </c>
    </row>
    <row r="941" spans="2:10">
      <c r="B941" s="232" t="str">
        <f t="shared" si="14"/>
        <v>ME620RRF</v>
      </c>
      <c r="D941" s="275" t="s">
        <v>1436</v>
      </c>
      <c r="E941" s="276" t="s">
        <v>1437</v>
      </c>
      <c r="F941" s="275" t="s">
        <v>1425</v>
      </c>
      <c r="G941" s="276" t="s">
        <v>1448</v>
      </c>
      <c r="H941" s="275" t="s">
        <v>1292</v>
      </c>
      <c r="I941" s="275">
        <v>80</v>
      </c>
      <c r="J941" s="275" t="s">
        <v>277</v>
      </c>
    </row>
    <row r="942" spans="2:10">
      <c r="B942" s="232" t="str">
        <f t="shared" si="14"/>
        <v>ME620RSE</v>
      </c>
      <c r="D942" s="275" t="s">
        <v>1436</v>
      </c>
      <c r="E942" s="276" t="s">
        <v>1437</v>
      </c>
      <c r="F942" s="275" t="s">
        <v>1159</v>
      </c>
      <c r="G942" s="276" t="s">
        <v>1444</v>
      </c>
      <c r="H942" s="275" t="s">
        <v>1161</v>
      </c>
      <c r="I942" s="275">
        <v>90</v>
      </c>
      <c r="J942" s="275" t="s">
        <v>277</v>
      </c>
    </row>
    <row r="943" spans="2:10">
      <c r="B943" s="232" t="str">
        <f t="shared" si="14"/>
        <v>ME620RUC</v>
      </c>
      <c r="D943" s="275" t="s">
        <v>1436</v>
      </c>
      <c r="E943" s="276" t="s">
        <v>1437</v>
      </c>
      <c r="F943" s="275" t="s">
        <v>1508</v>
      </c>
      <c r="G943" s="276" t="s">
        <v>1509</v>
      </c>
      <c r="H943" s="275" t="s">
        <v>1507</v>
      </c>
      <c r="I943" s="275">
        <v>85</v>
      </c>
      <c r="J943" s="275" t="s">
        <v>199</v>
      </c>
    </row>
    <row r="944" spans="2:10">
      <c r="B944" s="232" t="str">
        <f t="shared" si="14"/>
        <v>ME620RUF</v>
      </c>
      <c r="D944" s="275" t="s">
        <v>1436</v>
      </c>
      <c r="E944" s="276" t="s">
        <v>1437</v>
      </c>
      <c r="F944" s="275" t="s">
        <v>1510</v>
      </c>
      <c r="G944" s="276" t="s">
        <v>1450</v>
      </c>
      <c r="H944" s="275" t="s">
        <v>1511</v>
      </c>
      <c r="I944" s="275">
        <v>100</v>
      </c>
      <c r="J944" s="275" t="s">
        <v>277</v>
      </c>
    </row>
    <row r="945" spans="2:10">
      <c r="B945" s="232" t="str">
        <f t="shared" si="14"/>
        <v>ME620SEE</v>
      </c>
      <c r="D945" s="275" t="s">
        <v>1436</v>
      </c>
      <c r="E945" s="276" t="s">
        <v>1437</v>
      </c>
      <c r="F945" s="275" t="s">
        <v>1512</v>
      </c>
      <c r="G945" s="276" t="s">
        <v>1490</v>
      </c>
      <c r="H945" s="275" t="s">
        <v>1491</v>
      </c>
      <c r="I945" s="275">
        <v>50</v>
      </c>
      <c r="J945" s="275" t="s">
        <v>277</v>
      </c>
    </row>
    <row r="946" spans="2:10">
      <c r="B946" s="232" t="str">
        <f t="shared" si="14"/>
        <v>ME620SRC</v>
      </c>
      <c r="D946" s="275" t="s">
        <v>1436</v>
      </c>
      <c r="E946" s="276" t="s">
        <v>1437</v>
      </c>
      <c r="F946" s="275" t="s">
        <v>1513</v>
      </c>
      <c r="G946" s="276" t="s">
        <v>1443</v>
      </c>
      <c r="H946" s="275" t="s">
        <v>1295</v>
      </c>
      <c r="I946" s="275">
        <v>85</v>
      </c>
      <c r="J946" s="275" t="s">
        <v>277</v>
      </c>
    </row>
    <row r="947" spans="2:10">
      <c r="B947" s="232" t="str">
        <f t="shared" si="14"/>
        <v>ME620SRE</v>
      </c>
      <c r="D947" s="275" t="s">
        <v>1436</v>
      </c>
      <c r="E947" s="276" t="s">
        <v>1437</v>
      </c>
      <c r="F947" s="275" t="s">
        <v>1355</v>
      </c>
      <c r="G947" s="276" t="s">
        <v>1441</v>
      </c>
      <c r="H947" s="275" t="s">
        <v>1295</v>
      </c>
      <c r="I947" s="275">
        <v>75</v>
      </c>
      <c r="J947" s="275" t="s">
        <v>277</v>
      </c>
    </row>
    <row r="948" spans="2:10">
      <c r="B948" s="232" t="str">
        <f t="shared" si="14"/>
        <v>ME621100F</v>
      </c>
      <c r="D948" s="275" t="s">
        <v>1514</v>
      </c>
      <c r="E948" s="276" t="s">
        <v>1515</v>
      </c>
      <c r="F948" s="275" t="s">
        <v>1438</v>
      </c>
      <c r="G948" s="276" t="s">
        <v>1439</v>
      </c>
      <c r="H948" s="275" t="s">
        <v>1440</v>
      </c>
      <c r="I948" s="275">
        <v>90</v>
      </c>
      <c r="J948" s="275" t="s">
        <v>277</v>
      </c>
    </row>
    <row r="949" spans="2:10">
      <c r="B949" s="232" t="str">
        <f t="shared" si="14"/>
        <v>ME621103E</v>
      </c>
      <c r="D949" s="275" t="s">
        <v>1514</v>
      </c>
      <c r="E949" s="276" t="s">
        <v>1515</v>
      </c>
      <c r="F949" s="275" t="s">
        <v>591</v>
      </c>
      <c r="G949" s="276" t="s">
        <v>1516</v>
      </c>
      <c r="H949" s="275" t="s">
        <v>830</v>
      </c>
      <c r="I949" s="275">
        <v>80</v>
      </c>
      <c r="J949" s="275" t="s">
        <v>277</v>
      </c>
    </row>
    <row r="950" spans="2:10">
      <c r="B950" s="232" t="str">
        <f t="shared" si="14"/>
        <v>ME621376D</v>
      </c>
      <c r="D950" s="275" t="s">
        <v>1514</v>
      </c>
      <c r="E950" s="276" t="s">
        <v>1515</v>
      </c>
      <c r="F950" s="275" t="s">
        <v>1517</v>
      </c>
      <c r="G950" s="276" t="s">
        <v>1518</v>
      </c>
      <c r="H950" s="275" t="s">
        <v>1474</v>
      </c>
      <c r="I950" s="275">
        <v>50</v>
      </c>
      <c r="J950" s="275" t="s">
        <v>277</v>
      </c>
    </row>
    <row r="951" spans="2:10">
      <c r="B951" s="232" t="str">
        <f t="shared" si="14"/>
        <v>ME621394C</v>
      </c>
      <c r="D951" s="275" t="s">
        <v>1514</v>
      </c>
      <c r="E951" s="276" t="s">
        <v>1515</v>
      </c>
      <c r="F951" s="275" t="s">
        <v>1519</v>
      </c>
      <c r="G951" s="276" t="s">
        <v>1520</v>
      </c>
      <c r="H951" s="275" t="s">
        <v>1481</v>
      </c>
      <c r="I951" s="275">
        <v>55</v>
      </c>
      <c r="J951" s="275" t="s">
        <v>277</v>
      </c>
    </row>
    <row r="952" spans="2:10">
      <c r="B952" s="232" t="str">
        <f t="shared" si="14"/>
        <v>ME621394E</v>
      </c>
      <c r="D952" s="275" t="s">
        <v>1514</v>
      </c>
      <c r="E952" s="276" t="s">
        <v>1515</v>
      </c>
      <c r="F952" s="275" t="s">
        <v>1521</v>
      </c>
      <c r="G952" s="276" t="s">
        <v>1522</v>
      </c>
      <c r="H952" s="275" t="s">
        <v>1481</v>
      </c>
      <c r="I952" s="275">
        <v>60</v>
      </c>
      <c r="J952" s="275" t="s">
        <v>277</v>
      </c>
    </row>
    <row r="953" spans="2:10">
      <c r="B953" s="232" t="str">
        <f t="shared" si="14"/>
        <v>ME62189D</v>
      </c>
      <c r="D953" s="275" t="s">
        <v>1514</v>
      </c>
      <c r="E953" s="276" t="s">
        <v>1515</v>
      </c>
      <c r="F953" s="275" t="s">
        <v>1472</v>
      </c>
      <c r="G953" s="276" t="s">
        <v>1473</v>
      </c>
      <c r="H953" s="275" t="s">
        <v>1474</v>
      </c>
      <c r="I953" s="275">
        <v>50</v>
      </c>
      <c r="J953" s="275" t="s">
        <v>277</v>
      </c>
    </row>
    <row r="954" spans="2:10">
      <c r="B954" s="232" t="str">
        <f t="shared" si="14"/>
        <v>ME621942C</v>
      </c>
      <c r="D954" s="275" t="s">
        <v>1514</v>
      </c>
      <c r="E954" s="276" t="s">
        <v>1515</v>
      </c>
      <c r="F954" s="275" t="s">
        <v>1475</v>
      </c>
      <c r="G954" s="276" t="s">
        <v>1476</v>
      </c>
      <c r="H954" s="275" t="s">
        <v>1397</v>
      </c>
      <c r="I954" s="275">
        <v>85</v>
      </c>
      <c r="J954" s="275" t="s">
        <v>277</v>
      </c>
    </row>
    <row r="955" spans="2:10">
      <c r="B955" s="232" t="str">
        <f t="shared" si="14"/>
        <v>ME621942E</v>
      </c>
      <c r="D955" s="275" t="s">
        <v>1514</v>
      </c>
      <c r="E955" s="276" t="s">
        <v>1515</v>
      </c>
      <c r="F955" s="275" t="s">
        <v>1477</v>
      </c>
      <c r="G955" s="276" t="s">
        <v>1478</v>
      </c>
      <c r="H955" s="275" t="s">
        <v>1364</v>
      </c>
      <c r="I955" s="275">
        <v>80</v>
      </c>
      <c r="J955" s="275" t="s">
        <v>277</v>
      </c>
    </row>
    <row r="956" spans="2:10">
      <c r="B956" s="232" t="str">
        <f t="shared" si="14"/>
        <v>ME62194C</v>
      </c>
      <c r="D956" s="275" t="s">
        <v>1514</v>
      </c>
      <c r="E956" s="276" t="s">
        <v>1515</v>
      </c>
      <c r="F956" s="275" t="s">
        <v>1479</v>
      </c>
      <c r="G956" s="276" t="s">
        <v>1480</v>
      </c>
      <c r="H956" s="275" t="s">
        <v>1481</v>
      </c>
      <c r="I956" s="275">
        <v>60</v>
      </c>
      <c r="J956" s="275" t="s">
        <v>277</v>
      </c>
    </row>
    <row r="957" spans="2:10">
      <c r="B957" s="232" t="str">
        <f t="shared" si="14"/>
        <v>ME62194E</v>
      </c>
      <c r="D957" s="275" t="s">
        <v>1514</v>
      </c>
      <c r="E957" s="276" t="s">
        <v>1515</v>
      </c>
      <c r="F957" s="275" t="s">
        <v>1482</v>
      </c>
      <c r="G957" s="276" t="s">
        <v>1483</v>
      </c>
      <c r="H957" s="275" t="s">
        <v>1481</v>
      </c>
      <c r="I957" s="275">
        <v>55</v>
      </c>
      <c r="J957" s="275" t="s">
        <v>277</v>
      </c>
    </row>
    <row r="958" spans="2:10">
      <c r="B958" s="232" t="str">
        <f t="shared" si="14"/>
        <v>ME62194XC</v>
      </c>
      <c r="D958" s="275" t="s">
        <v>1514</v>
      </c>
      <c r="E958" s="276" t="s">
        <v>1515</v>
      </c>
      <c r="F958" s="275" t="s">
        <v>1484</v>
      </c>
      <c r="G958" s="276" t="s">
        <v>1485</v>
      </c>
      <c r="H958" s="275" t="s">
        <v>1486</v>
      </c>
      <c r="I958" s="275">
        <v>50</v>
      </c>
      <c r="J958" s="275" t="s">
        <v>277</v>
      </c>
    </row>
    <row r="959" spans="2:10">
      <c r="B959" s="232" t="str">
        <f t="shared" si="14"/>
        <v>ME62194XE</v>
      </c>
      <c r="D959" s="275" t="s">
        <v>1514</v>
      </c>
      <c r="E959" s="276" t="s">
        <v>1515</v>
      </c>
      <c r="F959" s="275" t="s">
        <v>1487</v>
      </c>
      <c r="G959" s="276" t="s">
        <v>1488</v>
      </c>
      <c r="H959" s="275" t="s">
        <v>1486</v>
      </c>
      <c r="I959" s="275">
        <v>50</v>
      </c>
      <c r="J959" s="275" t="s">
        <v>277</v>
      </c>
    </row>
    <row r="960" spans="2:10">
      <c r="B960" s="232" t="str">
        <f t="shared" si="14"/>
        <v>ME621AHE</v>
      </c>
      <c r="D960" s="275" t="s">
        <v>1514</v>
      </c>
      <c r="E960" s="276" t="s">
        <v>1515</v>
      </c>
      <c r="F960" s="275" t="s">
        <v>1492</v>
      </c>
      <c r="G960" s="276" t="s">
        <v>1478</v>
      </c>
      <c r="H960" s="275" t="s">
        <v>1364</v>
      </c>
      <c r="I960" s="275">
        <v>80</v>
      </c>
      <c r="J960" s="275" t="s">
        <v>277</v>
      </c>
    </row>
    <row r="961" spans="2:10">
      <c r="B961" s="232" t="str">
        <f t="shared" si="14"/>
        <v>ME621HAC</v>
      </c>
      <c r="D961" s="275" t="s">
        <v>1514</v>
      </c>
      <c r="E961" s="276" t="s">
        <v>1515</v>
      </c>
      <c r="F961" s="275" t="s">
        <v>1496</v>
      </c>
      <c r="G961" s="276" t="s">
        <v>1476</v>
      </c>
      <c r="H961" s="275" t="s">
        <v>1397</v>
      </c>
      <c r="I961" s="275">
        <v>85</v>
      </c>
      <c r="J961" s="275" t="s">
        <v>277</v>
      </c>
    </row>
    <row r="962" spans="2:10">
      <c r="B962" s="232" t="str">
        <f t="shared" si="14"/>
        <v>ME621HRC</v>
      </c>
      <c r="D962" s="275" t="s">
        <v>1514</v>
      </c>
      <c r="E962" s="276" t="s">
        <v>1515</v>
      </c>
      <c r="F962" s="275" t="s">
        <v>1498</v>
      </c>
      <c r="G962" s="276" t="s">
        <v>1485</v>
      </c>
      <c r="H962" s="275" t="s">
        <v>1486</v>
      </c>
      <c r="I962" s="275">
        <v>50</v>
      </c>
      <c r="J962" s="275" t="s">
        <v>277</v>
      </c>
    </row>
    <row r="963" spans="2:10">
      <c r="B963" s="232" t="str">
        <f t="shared" si="14"/>
        <v>ME621HWE</v>
      </c>
      <c r="D963" s="275" t="s">
        <v>1514</v>
      </c>
      <c r="E963" s="276" t="s">
        <v>1515</v>
      </c>
      <c r="F963" s="275" t="s">
        <v>1395</v>
      </c>
      <c r="G963" s="276" t="s">
        <v>1488</v>
      </c>
      <c r="H963" s="275" t="s">
        <v>1486</v>
      </c>
      <c r="I963" s="275">
        <v>50</v>
      </c>
      <c r="J963" s="275" t="s">
        <v>277</v>
      </c>
    </row>
    <row r="964" spans="2:10">
      <c r="B964" s="232" t="str">
        <f t="shared" si="14"/>
        <v>ME621KRF</v>
      </c>
      <c r="D964" s="275" t="s">
        <v>1514</v>
      </c>
      <c r="E964" s="276" t="s">
        <v>1515</v>
      </c>
      <c r="F964" s="275" t="s">
        <v>1500</v>
      </c>
      <c r="G964" s="276" t="s">
        <v>1439</v>
      </c>
      <c r="H964" s="275" t="s">
        <v>1440</v>
      </c>
      <c r="I964" s="275">
        <v>90</v>
      </c>
      <c r="J964" s="275" t="s">
        <v>277</v>
      </c>
    </row>
    <row r="965" spans="2:10">
      <c r="B965" s="232" t="str">
        <f t="shared" si="14"/>
        <v>ME621MEE</v>
      </c>
      <c r="D965" s="275" t="s">
        <v>1514</v>
      </c>
      <c r="E965" s="276" t="s">
        <v>1515</v>
      </c>
      <c r="F965" s="275" t="s">
        <v>1501</v>
      </c>
      <c r="G965" s="276" t="s">
        <v>1473</v>
      </c>
      <c r="H965" s="275" t="s">
        <v>1474</v>
      </c>
      <c r="I965" s="275">
        <v>50</v>
      </c>
      <c r="J965" s="275" t="s">
        <v>277</v>
      </c>
    </row>
    <row r="966" spans="2:10">
      <c r="B966" s="232" t="str">
        <f t="shared" si="14"/>
        <v>ME621MKE</v>
      </c>
      <c r="D966" s="275" t="s">
        <v>1514</v>
      </c>
      <c r="E966" s="276" t="s">
        <v>1515</v>
      </c>
      <c r="F966" s="275" t="s">
        <v>1502</v>
      </c>
      <c r="G966" s="276" t="s">
        <v>1483</v>
      </c>
      <c r="H966" s="275" t="s">
        <v>1481</v>
      </c>
      <c r="I966" s="275">
        <v>55</v>
      </c>
      <c r="J966" s="275" t="s">
        <v>277</v>
      </c>
    </row>
    <row r="967" spans="2:10">
      <c r="B967" s="232" t="str">
        <f t="shared" si="14"/>
        <v>ME621MRC</v>
      </c>
      <c r="D967" s="275" t="s">
        <v>1514</v>
      </c>
      <c r="E967" s="276" t="s">
        <v>1515</v>
      </c>
      <c r="F967" s="275" t="s">
        <v>1503</v>
      </c>
      <c r="G967" s="276" t="s">
        <v>1480</v>
      </c>
      <c r="H967" s="275" t="s">
        <v>1481</v>
      </c>
      <c r="I967" s="275">
        <v>60</v>
      </c>
      <c r="J967" s="275" t="s">
        <v>277</v>
      </c>
    </row>
    <row r="968" spans="2:10">
      <c r="B968" s="232" t="str">
        <f t="shared" si="14"/>
        <v>ME622100E</v>
      </c>
      <c r="D968" s="275" t="s">
        <v>1523</v>
      </c>
      <c r="E968" s="276" t="s">
        <v>1524</v>
      </c>
      <c r="F968" s="275" t="s">
        <v>589</v>
      </c>
      <c r="G968" s="276" t="s">
        <v>1525</v>
      </c>
      <c r="H968" s="275" t="s">
        <v>1440</v>
      </c>
      <c r="I968" s="275">
        <v>80</v>
      </c>
      <c r="J968" s="275" t="s">
        <v>277</v>
      </c>
    </row>
    <row r="969" spans="2:10">
      <c r="B969" s="232" t="str">
        <f t="shared" si="14"/>
        <v>ME62213C</v>
      </c>
      <c r="D969" s="275" t="s">
        <v>1523</v>
      </c>
      <c r="E969" s="276" t="s">
        <v>1524</v>
      </c>
      <c r="F969" s="275" t="s">
        <v>1455</v>
      </c>
      <c r="G969" s="276" t="s">
        <v>1380</v>
      </c>
      <c r="H969" s="275" t="s">
        <v>864</v>
      </c>
      <c r="I969" s="275">
        <v>80</v>
      </c>
      <c r="J969" s="275" t="s">
        <v>199</v>
      </c>
    </row>
    <row r="970" spans="2:10">
      <c r="B970" s="232" t="str">
        <f t="shared" si="14"/>
        <v>ME62213E</v>
      </c>
      <c r="D970" s="275" t="s">
        <v>1523</v>
      </c>
      <c r="E970" s="276" t="s">
        <v>1524</v>
      </c>
      <c r="F970" s="275" t="s">
        <v>1457</v>
      </c>
      <c r="G970" s="276" t="s">
        <v>1526</v>
      </c>
      <c r="H970" s="275" t="s">
        <v>864</v>
      </c>
      <c r="I970" s="275">
        <v>80</v>
      </c>
      <c r="J970" s="275" t="s">
        <v>199</v>
      </c>
    </row>
    <row r="971" spans="2:10">
      <c r="B971" s="232" t="str">
        <f t="shared" si="14"/>
        <v>ME622312C</v>
      </c>
      <c r="D971" s="275" t="s">
        <v>1523</v>
      </c>
      <c r="E971" s="276" t="s">
        <v>1524</v>
      </c>
      <c r="F971" s="275" t="s">
        <v>1462</v>
      </c>
      <c r="G971" s="276" t="s">
        <v>1527</v>
      </c>
      <c r="H971" s="275" t="s">
        <v>1467</v>
      </c>
      <c r="I971" s="275">
        <v>80</v>
      </c>
      <c r="J971" s="275" t="s">
        <v>199</v>
      </c>
    </row>
    <row r="972" spans="2:10">
      <c r="B972" s="232" t="str">
        <f t="shared" si="14"/>
        <v>ME622312D</v>
      </c>
      <c r="D972" s="275" t="s">
        <v>1523</v>
      </c>
      <c r="E972" s="276" t="s">
        <v>1524</v>
      </c>
      <c r="F972" s="275" t="s">
        <v>1465</v>
      </c>
      <c r="G972" s="276" t="s">
        <v>1417</v>
      </c>
      <c r="H972" s="275" t="s">
        <v>1467</v>
      </c>
      <c r="I972" s="275">
        <v>80</v>
      </c>
      <c r="J972" s="275" t="s">
        <v>199</v>
      </c>
    </row>
    <row r="973" spans="2:10">
      <c r="B973" s="232" t="str">
        <f t="shared" si="14"/>
        <v>ME622363C</v>
      </c>
      <c r="D973" s="275" t="s">
        <v>1523</v>
      </c>
      <c r="E973" s="276" t="s">
        <v>1524</v>
      </c>
      <c r="F973" s="275" t="s">
        <v>1528</v>
      </c>
      <c r="G973" s="276" t="s">
        <v>1403</v>
      </c>
      <c r="H973" s="275" t="s">
        <v>1150</v>
      </c>
      <c r="I973" s="275">
        <v>50</v>
      </c>
      <c r="J973" s="275" t="s">
        <v>277</v>
      </c>
    </row>
    <row r="974" spans="2:10">
      <c r="B974" s="232" t="str">
        <f t="shared" si="14"/>
        <v>ME62239RC</v>
      </c>
      <c r="D974" s="275" t="s">
        <v>1523</v>
      </c>
      <c r="E974" s="276" t="s">
        <v>1524</v>
      </c>
      <c r="F974" s="275" t="s">
        <v>1529</v>
      </c>
      <c r="G974" s="276" t="s">
        <v>1530</v>
      </c>
      <c r="H974" s="275" t="s">
        <v>1531</v>
      </c>
      <c r="I974" s="275">
        <v>55</v>
      </c>
      <c r="J974" s="275" t="s">
        <v>277</v>
      </c>
    </row>
    <row r="975" spans="2:10">
      <c r="B975" s="232" t="str">
        <f t="shared" si="14"/>
        <v>ME62239RE</v>
      </c>
      <c r="D975" s="275" t="s">
        <v>1523</v>
      </c>
      <c r="E975" s="276" t="s">
        <v>1524</v>
      </c>
      <c r="F975" s="275" t="s">
        <v>1532</v>
      </c>
      <c r="G975" s="276" t="s">
        <v>1533</v>
      </c>
      <c r="H975" s="275" t="s">
        <v>1534</v>
      </c>
      <c r="I975" s="275">
        <v>85</v>
      </c>
      <c r="J975" s="275" t="s">
        <v>277</v>
      </c>
    </row>
    <row r="976" spans="2:10">
      <c r="B976" s="232" t="str">
        <f t="shared" si="14"/>
        <v>ME6224102E</v>
      </c>
      <c r="D976" s="275" t="s">
        <v>1523</v>
      </c>
      <c r="E976" s="276" t="s">
        <v>1524</v>
      </c>
      <c r="F976" s="275" t="s">
        <v>1535</v>
      </c>
      <c r="G976" s="276" t="s">
        <v>1536</v>
      </c>
      <c r="H976" s="275" t="s">
        <v>1537</v>
      </c>
      <c r="I976" s="275">
        <v>85</v>
      </c>
      <c r="J976" s="275" t="s">
        <v>277</v>
      </c>
    </row>
    <row r="977" spans="2:10">
      <c r="B977" s="232" t="str">
        <f t="shared" si="14"/>
        <v>ME622413C</v>
      </c>
      <c r="D977" s="275" t="s">
        <v>1523</v>
      </c>
      <c r="E977" s="276" t="s">
        <v>1524</v>
      </c>
      <c r="F977" s="275" t="s">
        <v>1538</v>
      </c>
      <c r="G977" s="276" t="s">
        <v>1539</v>
      </c>
      <c r="H977" s="275" t="s">
        <v>864</v>
      </c>
      <c r="I977" s="275">
        <v>65</v>
      </c>
      <c r="J977" s="275" t="s">
        <v>199</v>
      </c>
    </row>
    <row r="978" spans="2:10">
      <c r="B978" s="232" t="str">
        <f t="shared" si="14"/>
        <v>ME622630C</v>
      </c>
      <c r="D978" s="275" t="s">
        <v>1523</v>
      </c>
      <c r="E978" s="276" t="s">
        <v>1524</v>
      </c>
      <c r="F978" s="275" t="s">
        <v>636</v>
      </c>
      <c r="G978" s="276" t="s">
        <v>1540</v>
      </c>
      <c r="H978" s="275" t="s">
        <v>1184</v>
      </c>
      <c r="I978" s="275">
        <v>50</v>
      </c>
      <c r="J978" s="275" t="s">
        <v>277</v>
      </c>
    </row>
    <row r="979" spans="2:10">
      <c r="B979" s="232" t="str">
        <f t="shared" si="14"/>
        <v>ME622630E</v>
      </c>
      <c r="D979" s="275" t="s">
        <v>1523</v>
      </c>
      <c r="E979" s="276" t="s">
        <v>1524</v>
      </c>
      <c r="F979" s="275" t="s">
        <v>1541</v>
      </c>
      <c r="G979" s="276" t="s">
        <v>1542</v>
      </c>
      <c r="H979" s="275" t="s">
        <v>1189</v>
      </c>
      <c r="I979" s="275">
        <v>85</v>
      </c>
      <c r="J979" s="275" t="s">
        <v>277</v>
      </c>
    </row>
    <row r="980" spans="2:10">
      <c r="B980" s="232" t="str">
        <f t="shared" ref="B980:B1043" si="15">CONCATENATE(D980,F980)</f>
        <v>ME622631C</v>
      </c>
      <c r="D980" s="275" t="s">
        <v>1523</v>
      </c>
      <c r="E980" s="276" t="s">
        <v>1524</v>
      </c>
      <c r="F980" s="275" t="s">
        <v>346</v>
      </c>
      <c r="G980" s="276" t="s">
        <v>1543</v>
      </c>
      <c r="H980" s="275" t="s">
        <v>1184</v>
      </c>
      <c r="I980" s="275">
        <v>50</v>
      </c>
      <c r="J980" s="275" t="s">
        <v>277</v>
      </c>
    </row>
    <row r="981" spans="2:10">
      <c r="B981" s="232" t="str">
        <f t="shared" si="15"/>
        <v>ME622900C</v>
      </c>
      <c r="D981" s="275" t="s">
        <v>1523</v>
      </c>
      <c r="E981" s="276" t="s">
        <v>1524</v>
      </c>
      <c r="F981" s="275" t="s">
        <v>1544</v>
      </c>
      <c r="G981" s="276" t="s">
        <v>1545</v>
      </c>
      <c r="H981" s="275" t="s">
        <v>1196</v>
      </c>
      <c r="I981" s="275">
        <v>65</v>
      </c>
      <c r="J981" s="275" t="s">
        <v>277</v>
      </c>
    </row>
    <row r="982" spans="2:10">
      <c r="B982" s="232" t="str">
        <f t="shared" si="15"/>
        <v>ME622900E</v>
      </c>
      <c r="D982" s="275" t="s">
        <v>1523</v>
      </c>
      <c r="E982" s="276" t="s">
        <v>1524</v>
      </c>
      <c r="F982" s="275" t="s">
        <v>1546</v>
      </c>
      <c r="G982" s="276" t="s">
        <v>1547</v>
      </c>
      <c r="H982" s="275" t="s">
        <v>1201</v>
      </c>
      <c r="I982" s="275">
        <v>90</v>
      </c>
      <c r="J982" s="275" t="s">
        <v>277</v>
      </c>
    </row>
    <row r="983" spans="2:10">
      <c r="B983" s="232" t="str">
        <f t="shared" si="15"/>
        <v>ME622942C</v>
      </c>
      <c r="D983" s="275" t="s">
        <v>1523</v>
      </c>
      <c r="E983" s="276" t="s">
        <v>1524</v>
      </c>
      <c r="F983" s="275" t="s">
        <v>1475</v>
      </c>
      <c r="G983" s="276" t="s">
        <v>1548</v>
      </c>
      <c r="H983" s="275" t="s">
        <v>1366</v>
      </c>
      <c r="I983" s="275">
        <v>85</v>
      </c>
      <c r="J983" s="275" t="s">
        <v>277</v>
      </c>
    </row>
    <row r="984" spans="2:10">
      <c r="B984" s="232" t="str">
        <f t="shared" si="15"/>
        <v>ME622942E</v>
      </c>
      <c r="D984" s="275" t="s">
        <v>1523</v>
      </c>
      <c r="E984" s="276" t="s">
        <v>1524</v>
      </c>
      <c r="F984" s="275" t="s">
        <v>1477</v>
      </c>
      <c r="G984" s="276" t="s">
        <v>1549</v>
      </c>
      <c r="H984" s="275" t="s">
        <v>1366</v>
      </c>
      <c r="I984" s="275">
        <v>85</v>
      </c>
      <c r="J984" s="275" t="s">
        <v>277</v>
      </c>
    </row>
    <row r="985" spans="2:10">
      <c r="B985" s="232" t="str">
        <f t="shared" si="15"/>
        <v>ME62294E</v>
      </c>
      <c r="D985" s="275" t="s">
        <v>1523</v>
      </c>
      <c r="E985" s="276" t="s">
        <v>1524</v>
      </c>
      <c r="F985" s="275" t="s">
        <v>1482</v>
      </c>
      <c r="G985" s="276" t="s">
        <v>1550</v>
      </c>
      <c r="H985" s="275" t="s">
        <v>1481</v>
      </c>
      <c r="I985" s="275">
        <v>65</v>
      </c>
      <c r="J985" s="275" t="s">
        <v>277</v>
      </c>
    </row>
    <row r="986" spans="2:10">
      <c r="B986" s="232" t="str">
        <f t="shared" si="15"/>
        <v>ME62294XC</v>
      </c>
      <c r="D986" s="275" t="s">
        <v>1523</v>
      </c>
      <c r="E986" s="276" t="s">
        <v>1524</v>
      </c>
      <c r="F986" s="275" t="s">
        <v>1484</v>
      </c>
      <c r="G986" s="276" t="s">
        <v>1551</v>
      </c>
      <c r="H986" s="275" t="s">
        <v>289</v>
      </c>
      <c r="I986" s="275">
        <v>50</v>
      </c>
      <c r="J986" s="275" t="s">
        <v>277</v>
      </c>
    </row>
    <row r="987" spans="2:10">
      <c r="B987" s="232" t="str">
        <f t="shared" si="15"/>
        <v>ME62294XE</v>
      </c>
      <c r="D987" s="275" t="s">
        <v>1523</v>
      </c>
      <c r="E987" s="276" t="s">
        <v>1524</v>
      </c>
      <c r="F987" s="275" t="s">
        <v>1487</v>
      </c>
      <c r="G987" s="276" t="s">
        <v>1552</v>
      </c>
      <c r="H987" s="275" t="s">
        <v>289</v>
      </c>
      <c r="I987" s="275">
        <v>50</v>
      </c>
      <c r="J987" s="275" t="s">
        <v>277</v>
      </c>
    </row>
    <row r="988" spans="2:10">
      <c r="B988" s="232" t="str">
        <f t="shared" si="15"/>
        <v>ME622ALC</v>
      </c>
      <c r="D988" s="275" t="s">
        <v>1523</v>
      </c>
      <c r="E988" s="276" t="s">
        <v>1524</v>
      </c>
      <c r="F988" s="275" t="s">
        <v>1553</v>
      </c>
      <c r="G988" s="276" t="s">
        <v>1548</v>
      </c>
      <c r="H988" s="275" t="s">
        <v>1366</v>
      </c>
      <c r="I988" s="275">
        <v>85</v>
      </c>
      <c r="J988" s="275" t="s">
        <v>277</v>
      </c>
    </row>
    <row r="989" spans="2:10">
      <c r="B989" s="232" t="str">
        <f t="shared" si="15"/>
        <v>ME622ARE</v>
      </c>
      <c r="D989" s="275" t="s">
        <v>1523</v>
      </c>
      <c r="E989" s="276" t="s">
        <v>1524</v>
      </c>
      <c r="F989" s="275" t="s">
        <v>1554</v>
      </c>
      <c r="G989" s="276" t="s">
        <v>1555</v>
      </c>
      <c r="H989" s="275" t="s">
        <v>1534</v>
      </c>
      <c r="I989" s="275">
        <v>85</v>
      </c>
      <c r="J989" s="275" t="s">
        <v>277</v>
      </c>
    </row>
    <row r="990" spans="2:10">
      <c r="B990" s="232" t="str">
        <f t="shared" si="15"/>
        <v>ME622CSC</v>
      </c>
      <c r="D990" s="275" t="s">
        <v>1523</v>
      </c>
      <c r="E990" s="276" t="s">
        <v>1524</v>
      </c>
      <c r="F990" s="275" t="s">
        <v>1178</v>
      </c>
      <c r="G990" s="276" t="s">
        <v>1380</v>
      </c>
      <c r="H990" s="275" t="s">
        <v>864</v>
      </c>
      <c r="I990" s="275">
        <v>80</v>
      </c>
      <c r="J990" s="275" t="s">
        <v>199</v>
      </c>
    </row>
    <row r="991" spans="2:10">
      <c r="B991" s="232" t="str">
        <f t="shared" si="15"/>
        <v>ME622CSE</v>
      </c>
      <c r="D991" s="275" t="s">
        <v>1523</v>
      </c>
      <c r="E991" s="276" t="s">
        <v>1524</v>
      </c>
      <c r="F991" s="275" t="s">
        <v>1556</v>
      </c>
      <c r="G991" s="276" t="s">
        <v>1526</v>
      </c>
      <c r="H991" s="275" t="s">
        <v>864</v>
      </c>
      <c r="I991" s="275">
        <v>80</v>
      </c>
      <c r="J991" s="275" t="s">
        <v>199</v>
      </c>
    </row>
    <row r="992" spans="2:10">
      <c r="B992" s="232" t="str">
        <f t="shared" si="15"/>
        <v>ME622CTC</v>
      </c>
      <c r="D992" s="275" t="s">
        <v>1523</v>
      </c>
      <c r="E992" s="276" t="s">
        <v>1524</v>
      </c>
      <c r="F992" s="275" t="s">
        <v>1144</v>
      </c>
      <c r="G992" s="276" t="s">
        <v>1539</v>
      </c>
      <c r="H992" s="275" t="s">
        <v>864</v>
      </c>
      <c r="I992" s="275">
        <v>75</v>
      </c>
      <c r="J992" s="275" t="s">
        <v>199</v>
      </c>
    </row>
    <row r="993" spans="2:10">
      <c r="B993" s="232" t="str">
        <f t="shared" si="15"/>
        <v>ME622CUC</v>
      </c>
      <c r="D993" s="275" t="s">
        <v>1523</v>
      </c>
      <c r="E993" s="276" t="s">
        <v>1524</v>
      </c>
      <c r="F993" s="275" t="s">
        <v>1557</v>
      </c>
      <c r="G993" s="276" t="s">
        <v>1558</v>
      </c>
      <c r="H993" s="275" t="s">
        <v>1467</v>
      </c>
      <c r="I993" s="275">
        <v>75</v>
      </c>
      <c r="J993" s="275" t="s">
        <v>199</v>
      </c>
    </row>
    <row r="994" spans="2:10">
      <c r="B994" s="232" t="str">
        <f t="shared" si="15"/>
        <v>ME622HVD</v>
      </c>
      <c r="D994" s="275" t="s">
        <v>1523</v>
      </c>
      <c r="E994" s="276" t="s">
        <v>1524</v>
      </c>
      <c r="F994" s="275" t="s">
        <v>1559</v>
      </c>
      <c r="G994" s="276" t="s">
        <v>1560</v>
      </c>
      <c r="H994" s="275" t="s">
        <v>1537</v>
      </c>
      <c r="I994" s="275">
        <v>85</v>
      </c>
      <c r="J994" s="275" t="s">
        <v>277</v>
      </c>
    </row>
    <row r="995" spans="2:10">
      <c r="B995" s="232" t="str">
        <f t="shared" si="15"/>
        <v>ME622KRE</v>
      </c>
      <c r="D995" s="275" t="s">
        <v>1523</v>
      </c>
      <c r="E995" s="276" t="s">
        <v>1524</v>
      </c>
      <c r="F995" s="275" t="s">
        <v>1561</v>
      </c>
      <c r="G995" s="276" t="s">
        <v>1562</v>
      </c>
      <c r="H995" s="275" t="s">
        <v>1440</v>
      </c>
      <c r="I995" s="275">
        <v>80</v>
      </c>
      <c r="J995" s="275" t="s">
        <v>277</v>
      </c>
    </row>
    <row r="996" spans="2:10">
      <c r="B996" s="232" t="str">
        <f t="shared" si="15"/>
        <v>ME622LSE</v>
      </c>
      <c r="D996" s="275" t="s">
        <v>1523</v>
      </c>
      <c r="E996" s="276" t="s">
        <v>1524</v>
      </c>
      <c r="F996" s="275" t="s">
        <v>1563</v>
      </c>
      <c r="G996" s="276" t="s">
        <v>1542</v>
      </c>
      <c r="H996" s="275" t="s">
        <v>1189</v>
      </c>
      <c r="I996" s="275">
        <v>85</v>
      </c>
      <c r="J996" s="275" t="s">
        <v>277</v>
      </c>
    </row>
    <row r="997" spans="2:10">
      <c r="B997" s="232" t="str">
        <f t="shared" si="15"/>
        <v>ME622LTC</v>
      </c>
      <c r="D997" s="275" t="s">
        <v>1523</v>
      </c>
      <c r="E997" s="276" t="s">
        <v>1524</v>
      </c>
      <c r="F997" s="275" t="s">
        <v>1564</v>
      </c>
      <c r="G997" s="276" t="s">
        <v>1551</v>
      </c>
      <c r="H997" s="275" t="s">
        <v>289</v>
      </c>
      <c r="I997" s="275">
        <v>50</v>
      </c>
      <c r="J997" s="275" t="s">
        <v>277</v>
      </c>
    </row>
    <row r="998" spans="2:10">
      <c r="B998" s="232" t="str">
        <f t="shared" si="15"/>
        <v>ME622LTF</v>
      </c>
      <c r="D998" s="275" t="s">
        <v>1523</v>
      </c>
      <c r="E998" s="276" t="s">
        <v>1524</v>
      </c>
      <c r="F998" s="275" t="s">
        <v>1565</v>
      </c>
      <c r="G998" s="276" t="s">
        <v>1552</v>
      </c>
      <c r="H998" s="275" t="s">
        <v>289</v>
      </c>
      <c r="I998" s="275">
        <v>50</v>
      </c>
      <c r="J998" s="275" t="s">
        <v>277</v>
      </c>
    </row>
    <row r="999" spans="2:10">
      <c r="B999" s="232" t="str">
        <f t="shared" si="15"/>
        <v>ME622LUC</v>
      </c>
      <c r="D999" s="275" t="s">
        <v>1523</v>
      </c>
      <c r="E999" s="276" t="s">
        <v>1524</v>
      </c>
      <c r="F999" s="275" t="s">
        <v>1566</v>
      </c>
      <c r="G999" s="276" t="s">
        <v>1403</v>
      </c>
      <c r="H999" s="275" t="s">
        <v>1150</v>
      </c>
      <c r="I999" s="275">
        <v>50</v>
      </c>
      <c r="J999" s="275" t="s">
        <v>277</v>
      </c>
    </row>
    <row r="1000" spans="2:10">
      <c r="B1000" s="232" t="str">
        <f t="shared" si="15"/>
        <v>ME622LYC</v>
      </c>
      <c r="D1000" s="275" t="s">
        <v>1523</v>
      </c>
      <c r="E1000" s="276" t="s">
        <v>1524</v>
      </c>
      <c r="F1000" s="275" t="s">
        <v>1402</v>
      </c>
      <c r="G1000" s="276" t="s">
        <v>1540</v>
      </c>
      <c r="H1000" s="275" t="s">
        <v>1184</v>
      </c>
      <c r="I1000" s="275">
        <v>50</v>
      </c>
      <c r="J1000" s="275" t="s">
        <v>277</v>
      </c>
    </row>
    <row r="1001" spans="2:10">
      <c r="B1001" s="232" t="str">
        <f t="shared" si="15"/>
        <v>ME622MXF</v>
      </c>
      <c r="D1001" s="275" t="s">
        <v>1523</v>
      </c>
      <c r="E1001" s="276" t="s">
        <v>1524</v>
      </c>
      <c r="F1001" s="275" t="s">
        <v>1567</v>
      </c>
      <c r="G1001" s="276" t="s">
        <v>1550</v>
      </c>
      <c r="H1001" s="275" t="s">
        <v>1481</v>
      </c>
      <c r="I1001" s="275">
        <v>65</v>
      </c>
      <c r="J1001" s="275" t="s">
        <v>277</v>
      </c>
    </row>
    <row r="1002" spans="2:10">
      <c r="B1002" s="232" t="str">
        <f t="shared" si="15"/>
        <v>ME622MYA</v>
      </c>
      <c r="D1002" s="275" t="s">
        <v>1523</v>
      </c>
      <c r="E1002" s="276" t="s">
        <v>1524</v>
      </c>
      <c r="F1002" s="275" t="s">
        <v>1568</v>
      </c>
      <c r="G1002" s="276" t="s">
        <v>1569</v>
      </c>
      <c r="H1002" s="275" t="s">
        <v>1570</v>
      </c>
      <c r="I1002" s="275">
        <v>90</v>
      </c>
      <c r="J1002" s="275" t="s">
        <v>256</v>
      </c>
    </row>
    <row r="1003" spans="2:10">
      <c r="B1003" s="232" t="str">
        <f t="shared" si="15"/>
        <v>ME622SLF</v>
      </c>
      <c r="D1003" s="275" t="s">
        <v>1523</v>
      </c>
      <c r="E1003" s="276" t="s">
        <v>1524</v>
      </c>
      <c r="F1003" s="275" t="s">
        <v>1571</v>
      </c>
      <c r="G1003" s="276" t="s">
        <v>1547</v>
      </c>
      <c r="H1003" s="275" t="s">
        <v>1201</v>
      </c>
      <c r="I1003" s="275">
        <v>90</v>
      </c>
      <c r="J1003" s="275" t="s">
        <v>277</v>
      </c>
    </row>
    <row r="1004" spans="2:10">
      <c r="B1004" s="232" t="str">
        <f t="shared" si="15"/>
        <v>NH001HrE</v>
      </c>
      <c r="D1004" s="275" t="s">
        <v>1572</v>
      </c>
      <c r="E1004" s="276" t="s">
        <v>1573</v>
      </c>
      <c r="F1004" s="275" t="s">
        <v>1574</v>
      </c>
      <c r="G1004" s="276" t="s">
        <v>1575</v>
      </c>
      <c r="H1004" s="275" t="s">
        <v>206</v>
      </c>
      <c r="I1004" s="275">
        <v>100</v>
      </c>
      <c r="J1004" s="275" t="s">
        <v>199</v>
      </c>
    </row>
    <row r="1005" spans="2:10">
      <c r="B1005" s="232" t="str">
        <f t="shared" si="15"/>
        <v>NH001HsA</v>
      </c>
      <c r="D1005" s="275" t="s">
        <v>1572</v>
      </c>
      <c r="E1005" s="276" t="s">
        <v>1573</v>
      </c>
      <c r="F1005" s="275" t="s">
        <v>1576</v>
      </c>
      <c r="G1005" s="276" t="s">
        <v>315</v>
      </c>
      <c r="H1005" s="275" t="s">
        <v>206</v>
      </c>
      <c r="I1005" s="275">
        <v>95</v>
      </c>
      <c r="J1005" s="275" t="s">
        <v>199</v>
      </c>
    </row>
    <row r="1006" spans="2:10">
      <c r="B1006" s="232" t="str">
        <f t="shared" si="15"/>
        <v>NH001HsB</v>
      </c>
      <c r="D1006" s="275" t="s">
        <v>1572</v>
      </c>
      <c r="E1006" s="276" t="s">
        <v>1573</v>
      </c>
      <c r="F1006" s="275" t="s">
        <v>803</v>
      </c>
      <c r="G1006" s="276" t="s">
        <v>317</v>
      </c>
      <c r="H1006" s="275" t="s">
        <v>206</v>
      </c>
      <c r="I1006" s="275">
        <v>100</v>
      </c>
      <c r="J1006" s="275" t="s">
        <v>199</v>
      </c>
    </row>
    <row r="1007" spans="2:10">
      <c r="B1007" s="232" t="str">
        <f t="shared" si="15"/>
        <v>NH001HsC</v>
      </c>
      <c r="D1007" s="275" t="s">
        <v>1572</v>
      </c>
      <c r="E1007" s="276" t="s">
        <v>1573</v>
      </c>
      <c r="F1007" s="275" t="s">
        <v>805</v>
      </c>
      <c r="G1007" s="276" t="s">
        <v>319</v>
      </c>
      <c r="H1007" s="275" t="s">
        <v>206</v>
      </c>
      <c r="I1007" s="275">
        <v>100</v>
      </c>
      <c r="J1007" s="275" t="s">
        <v>199</v>
      </c>
    </row>
    <row r="1008" spans="2:10">
      <c r="B1008" s="232" t="str">
        <f t="shared" si="15"/>
        <v>NH001Mp</v>
      </c>
      <c r="D1008" s="275" t="s">
        <v>1572</v>
      </c>
      <c r="E1008" s="276" t="s">
        <v>1573</v>
      </c>
      <c r="F1008" s="275" t="s">
        <v>1577</v>
      </c>
      <c r="G1008" s="276" t="s">
        <v>1578</v>
      </c>
      <c r="H1008" s="275" t="s">
        <v>1578</v>
      </c>
      <c r="I1008" s="275">
        <v>100</v>
      </c>
      <c r="J1008" s="275" t="s">
        <v>256</v>
      </c>
    </row>
    <row r="1009" spans="2:10">
      <c r="B1009" s="232" t="str">
        <f t="shared" si="15"/>
        <v>NH001Ro</v>
      </c>
      <c r="D1009" s="275" t="s">
        <v>1572</v>
      </c>
      <c r="E1009" s="276" t="s">
        <v>1573</v>
      </c>
      <c r="F1009" s="275" t="s">
        <v>905</v>
      </c>
      <c r="G1009" s="276" t="s">
        <v>366</v>
      </c>
      <c r="H1009" s="275" t="s">
        <v>366</v>
      </c>
      <c r="I1009" s="275">
        <v>100</v>
      </c>
      <c r="J1009" s="275" t="s">
        <v>277</v>
      </c>
    </row>
    <row r="1010" spans="2:10">
      <c r="B1010" s="232" t="str">
        <f t="shared" si="15"/>
        <v>NH001SgB</v>
      </c>
      <c r="D1010" s="275" t="s">
        <v>1572</v>
      </c>
      <c r="E1010" s="276" t="s">
        <v>1573</v>
      </c>
      <c r="F1010" s="275" t="s">
        <v>1579</v>
      </c>
      <c r="G1010" s="276" t="s">
        <v>1580</v>
      </c>
      <c r="H1010" s="275" t="s">
        <v>1581</v>
      </c>
      <c r="I1010" s="275">
        <v>60</v>
      </c>
      <c r="J1010" s="275" t="s">
        <v>277</v>
      </c>
    </row>
    <row r="1011" spans="2:10">
      <c r="B1011" s="232" t="str">
        <f t="shared" si="15"/>
        <v>NH001SgC</v>
      </c>
      <c r="D1011" s="275" t="s">
        <v>1572</v>
      </c>
      <c r="E1011" s="276" t="s">
        <v>1573</v>
      </c>
      <c r="F1011" s="275" t="s">
        <v>1582</v>
      </c>
      <c r="G1011" s="276" t="s">
        <v>1583</v>
      </c>
      <c r="H1011" s="275" t="s">
        <v>1581</v>
      </c>
      <c r="I1011" s="275">
        <v>60</v>
      </c>
      <c r="J1011" s="275" t="s">
        <v>277</v>
      </c>
    </row>
    <row r="1012" spans="2:10">
      <c r="B1012" s="232" t="str">
        <f t="shared" si="15"/>
        <v>NH001ShC</v>
      </c>
      <c r="D1012" s="275" t="s">
        <v>1572</v>
      </c>
      <c r="E1012" s="276" t="s">
        <v>1573</v>
      </c>
      <c r="F1012" s="275" t="s">
        <v>1584</v>
      </c>
      <c r="G1012" s="276" t="s">
        <v>1585</v>
      </c>
      <c r="H1012" s="275" t="s">
        <v>1581</v>
      </c>
      <c r="I1012" s="275">
        <v>65</v>
      </c>
      <c r="J1012" s="275" t="s">
        <v>277</v>
      </c>
    </row>
    <row r="1013" spans="2:10">
      <c r="B1013" s="232" t="str">
        <f t="shared" si="15"/>
        <v>NH001ShD</v>
      </c>
      <c r="D1013" s="275" t="s">
        <v>1572</v>
      </c>
      <c r="E1013" s="276" t="s">
        <v>1573</v>
      </c>
      <c r="F1013" s="275" t="s">
        <v>1586</v>
      </c>
      <c r="G1013" s="276" t="s">
        <v>1587</v>
      </c>
      <c r="H1013" s="275" t="s">
        <v>1581</v>
      </c>
      <c r="I1013" s="275">
        <v>60</v>
      </c>
      <c r="J1013" s="275" t="s">
        <v>277</v>
      </c>
    </row>
    <row r="1014" spans="2:10">
      <c r="B1014" s="232" t="str">
        <f t="shared" si="15"/>
        <v>NH001ShE</v>
      </c>
      <c r="D1014" s="275" t="s">
        <v>1572</v>
      </c>
      <c r="E1014" s="276" t="s">
        <v>1573</v>
      </c>
      <c r="F1014" s="275" t="s">
        <v>1588</v>
      </c>
      <c r="G1014" s="276" t="s">
        <v>1589</v>
      </c>
      <c r="H1014" s="275" t="s">
        <v>1581</v>
      </c>
      <c r="I1014" s="275">
        <v>50</v>
      </c>
      <c r="J1014" s="275" t="s">
        <v>277</v>
      </c>
    </row>
    <row r="1015" spans="2:10">
      <c r="B1015" s="232" t="str">
        <f t="shared" si="15"/>
        <v>NH001SoD</v>
      </c>
      <c r="D1015" s="275" t="s">
        <v>1572</v>
      </c>
      <c r="E1015" s="276" t="s">
        <v>1573</v>
      </c>
      <c r="F1015" s="275" t="s">
        <v>1590</v>
      </c>
      <c r="G1015" s="276" t="s">
        <v>1591</v>
      </c>
      <c r="H1015" s="275" t="s">
        <v>1581</v>
      </c>
      <c r="I1015" s="275">
        <v>50</v>
      </c>
      <c r="J1015" s="275" t="s">
        <v>277</v>
      </c>
    </row>
    <row r="1016" spans="2:10">
      <c r="B1016" s="232" t="str">
        <f t="shared" si="15"/>
        <v>NH001SoE</v>
      </c>
      <c r="D1016" s="275" t="s">
        <v>1572</v>
      </c>
      <c r="E1016" s="276" t="s">
        <v>1573</v>
      </c>
      <c r="F1016" s="275" t="s">
        <v>1592</v>
      </c>
      <c r="G1016" s="276" t="s">
        <v>1593</v>
      </c>
      <c r="H1016" s="275" t="s">
        <v>1581</v>
      </c>
      <c r="I1016" s="275">
        <v>50</v>
      </c>
      <c r="J1016" s="275" t="s">
        <v>277</v>
      </c>
    </row>
    <row r="1017" spans="2:10">
      <c r="B1017" s="232" t="str">
        <f t="shared" si="15"/>
        <v>NH001Sy</v>
      </c>
      <c r="D1017" s="275" t="s">
        <v>1572</v>
      </c>
      <c r="E1017" s="276" t="s">
        <v>1573</v>
      </c>
      <c r="F1017" s="275" t="s">
        <v>1299</v>
      </c>
      <c r="G1017" s="276" t="s">
        <v>1594</v>
      </c>
      <c r="H1017" s="275" t="s">
        <v>349</v>
      </c>
      <c r="I1017" s="275">
        <v>80</v>
      </c>
      <c r="J1017" s="275" t="s">
        <v>199</v>
      </c>
    </row>
    <row r="1018" spans="2:10">
      <c r="B1018" s="232" t="str">
        <f t="shared" si="15"/>
        <v>NH001WdA</v>
      </c>
      <c r="D1018" s="275" t="s">
        <v>1572</v>
      </c>
      <c r="E1018" s="276" t="s">
        <v>1573</v>
      </c>
      <c r="F1018" s="275" t="s">
        <v>1595</v>
      </c>
      <c r="G1018" s="276" t="s">
        <v>325</v>
      </c>
      <c r="H1018" s="275" t="s">
        <v>326</v>
      </c>
      <c r="I1018" s="275">
        <v>90</v>
      </c>
      <c r="J1018" s="275" t="s">
        <v>199</v>
      </c>
    </row>
    <row r="1019" spans="2:10">
      <c r="B1019" s="232" t="str">
        <f t="shared" si="15"/>
        <v>NH001WdB</v>
      </c>
      <c r="D1019" s="275" t="s">
        <v>1572</v>
      </c>
      <c r="E1019" s="276" t="s">
        <v>1573</v>
      </c>
      <c r="F1019" s="275" t="s">
        <v>1596</v>
      </c>
      <c r="G1019" s="276" t="s">
        <v>328</v>
      </c>
      <c r="H1019" s="275" t="s">
        <v>326</v>
      </c>
      <c r="I1019" s="275">
        <v>100</v>
      </c>
      <c r="J1019" s="275" t="s">
        <v>199</v>
      </c>
    </row>
    <row r="1020" spans="2:10">
      <c r="B1020" s="232" t="str">
        <f t="shared" si="15"/>
        <v>NH001WdC</v>
      </c>
      <c r="D1020" s="275" t="s">
        <v>1572</v>
      </c>
      <c r="E1020" s="276" t="s">
        <v>1573</v>
      </c>
      <c r="F1020" s="275" t="s">
        <v>1597</v>
      </c>
      <c r="G1020" s="276" t="s">
        <v>330</v>
      </c>
      <c r="H1020" s="275" t="s">
        <v>326</v>
      </c>
      <c r="I1020" s="275">
        <v>100</v>
      </c>
      <c r="J1020" s="275" t="s">
        <v>199</v>
      </c>
    </row>
    <row r="1021" spans="2:10">
      <c r="B1021" s="232" t="str">
        <f t="shared" si="15"/>
        <v>NH001WdE</v>
      </c>
      <c r="D1021" s="275" t="s">
        <v>1572</v>
      </c>
      <c r="E1021" s="276" t="s">
        <v>1573</v>
      </c>
      <c r="F1021" s="275" t="s">
        <v>1598</v>
      </c>
      <c r="G1021" s="276" t="s">
        <v>1599</v>
      </c>
      <c r="H1021" s="275" t="s">
        <v>326</v>
      </c>
      <c r="I1021" s="275">
        <v>100</v>
      </c>
      <c r="J1021" s="275" t="s">
        <v>199</v>
      </c>
    </row>
    <row r="1022" spans="2:10">
      <c r="B1022" s="232" t="str">
        <f t="shared" si="15"/>
        <v>NH003AmA</v>
      </c>
      <c r="D1022" s="275" t="s">
        <v>1600</v>
      </c>
      <c r="E1022" s="276" t="s">
        <v>1601</v>
      </c>
      <c r="F1022" s="275" t="s">
        <v>1602</v>
      </c>
      <c r="G1022" s="276" t="s">
        <v>607</v>
      </c>
      <c r="H1022" s="275" t="s">
        <v>608</v>
      </c>
      <c r="I1022" s="275">
        <v>85</v>
      </c>
      <c r="J1022" s="275" t="s">
        <v>199</v>
      </c>
    </row>
    <row r="1023" spans="2:10">
      <c r="B1023" s="232" t="str">
        <f t="shared" si="15"/>
        <v>NH003AmB</v>
      </c>
      <c r="D1023" s="275" t="s">
        <v>1600</v>
      </c>
      <c r="E1023" s="276" t="s">
        <v>1601</v>
      </c>
      <c r="F1023" s="275" t="s">
        <v>1603</v>
      </c>
      <c r="G1023" s="276" t="s">
        <v>610</v>
      </c>
      <c r="H1023" s="275" t="s">
        <v>608</v>
      </c>
      <c r="I1023" s="275">
        <v>85</v>
      </c>
      <c r="J1023" s="275" t="s">
        <v>199</v>
      </c>
    </row>
    <row r="1024" spans="2:10">
      <c r="B1024" s="232" t="str">
        <f t="shared" si="15"/>
        <v>NH003AmC</v>
      </c>
      <c r="D1024" s="275" t="s">
        <v>1600</v>
      </c>
      <c r="E1024" s="276" t="s">
        <v>1601</v>
      </c>
      <c r="F1024" s="275" t="s">
        <v>1604</v>
      </c>
      <c r="G1024" s="276" t="s">
        <v>612</v>
      </c>
      <c r="H1024" s="275" t="s">
        <v>608</v>
      </c>
      <c r="I1024" s="275">
        <v>85</v>
      </c>
      <c r="J1024" s="275" t="s">
        <v>199</v>
      </c>
    </row>
    <row r="1025" spans="2:10">
      <c r="B1025" s="232" t="str">
        <f t="shared" si="15"/>
        <v>NH003AmE</v>
      </c>
      <c r="D1025" s="275" t="s">
        <v>1600</v>
      </c>
      <c r="E1025" s="276" t="s">
        <v>1601</v>
      </c>
      <c r="F1025" s="275" t="s">
        <v>1605</v>
      </c>
      <c r="G1025" s="276" t="s">
        <v>1606</v>
      </c>
      <c r="H1025" s="275" t="s">
        <v>608</v>
      </c>
      <c r="I1025" s="275">
        <v>85</v>
      </c>
      <c r="J1025" s="275" t="s">
        <v>199</v>
      </c>
    </row>
    <row r="1026" spans="2:10">
      <c r="B1026" s="232" t="str">
        <f t="shared" si="15"/>
        <v>NH003CDC</v>
      </c>
      <c r="D1026" s="275" t="s">
        <v>1600</v>
      </c>
      <c r="E1026" s="276" t="s">
        <v>1601</v>
      </c>
      <c r="F1026" s="275" t="s">
        <v>1607</v>
      </c>
      <c r="G1026" s="276" t="s">
        <v>1608</v>
      </c>
      <c r="H1026" s="275" t="s">
        <v>1609</v>
      </c>
      <c r="I1026" s="275">
        <v>80</v>
      </c>
      <c r="J1026" s="275" t="s">
        <v>277</v>
      </c>
    </row>
    <row r="1027" spans="2:10">
      <c r="B1027" s="232" t="str">
        <f t="shared" si="15"/>
        <v>NH003CDE</v>
      </c>
      <c r="D1027" s="275" t="s">
        <v>1600</v>
      </c>
      <c r="E1027" s="276" t="s">
        <v>1601</v>
      </c>
      <c r="F1027" s="275" t="s">
        <v>1610</v>
      </c>
      <c r="G1027" s="276" t="s">
        <v>1611</v>
      </c>
      <c r="H1027" s="275" t="s">
        <v>1609</v>
      </c>
      <c r="I1027" s="275">
        <v>80</v>
      </c>
      <c r="J1027" s="275" t="s">
        <v>277</v>
      </c>
    </row>
    <row r="1028" spans="2:10">
      <c r="B1028" s="232" t="str">
        <f t="shared" si="15"/>
        <v>NH003CEE</v>
      </c>
      <c r="D1028" s="275" t="s">
        <v>1600</v>
      </c>
      <c r="E1028" s="276" t="s">
        <v>1601</v>
      </c>
      <c r="F1028" s="275" t="s">
        <v>1612</v>
      </c>
      <c r="G1028" s="276" t="s">
        <v>1613</v>
      </c>
      <c r="H1028" s="275" t="s">
        <v>1614</v>
      </c>
      <c r="I1028" s="275">
        <v>80</v>
      </c>
      <c r="J1028" s="275" t="s">
        <v>277</v>
      </c>
    </row>
    <row r="1029" spans="2:10">
      <c r="B1029" s="232" t="str">
        <f t="shared" si="15"/>
        <v>NH003CEF</v>
      </c>
      <c r="D1029" s="275" t="s">
        <v>1600</v>
      </c>
      <c r="E1029" s="276" t="s">
        <v>1601</v>
      </c>
      <c r="F1029" s="275" t="s">
        <v>1615</v>
      </c>
      <c r="G1029" s="276" t="s">
        <v>1616</v>
      </c>
      <c r="H1029" s="275" t="s">
        <v>1614</v>
      </c>
      <c r="I1029" s="275">
        <v>80</v>
      </c>
      <c r="J1029" s="275" t="s">
        <v>277</v>
      </c>
    </row>
    <row r="1030" spans="2:10">
      <c r="B1030" s="232" t="str">
        <f t="shared" si="15"/>
        <v>NH003CM</v>
      </c>
      <c r="D1030" s="275" t="s">
        <v>1600</v>
      </c>
      <c r="E1030" s="276" t="s">
        <v>1601</v>
      </c>
      <c r="F1030" s="275" t="s">
        <v>1617</v>
      </c>
      <c r="G1030" s="276" t="s">
        <v>1618</v>
      </c>
      <c r="H1030" s="275" t="s">
        <v>1002</v>
      </c>
      <c r="I1030" s="275">
        <v>85</v>
      </c>
      <c r="J1030" s="275" t="s">
        <v>256</v>
      </c>
    </row>
    <row r="1031" spans="2:10">
      <c r="B1031" s="232" t="str">
        <f t="shared" si="15"/>
        <v>NH003CnA</v>
      </c>
      <c r="D1031" s="275" t="s">
        <v>1600</v>
      </c>
      <c r="E1031" s="276" t="s">
        <v>1601</v>
      </c>
      <c r="F1031" s="275" t="s">
        <v>1619</v>
      </c>
      <c r="G1031" s="276" t="s">
        <v>1620</v>
      </c>
      <c r="H1031" s="275" t="s">
        <v>615</v>
      </c>
      <c r="I1031" s="275">
        <v>85</v>
      </c>
      <c r="J1031" s="275" t="s">
        <v>199</v>
      </c>
    </row>
    <row r="1032" spans="2:10">
      <c r="B1032" s="232" t="str">
        <f t="shared" si="15"/>
        <v>NH003CnB</v>
      </c>
      <c r="D1032" s="275" t="s">
        <v>1600</v>
      </c>
      <c r="E1032" s="276" t="s">
        <v>1601</v>
      </c>
      <c r="F1032" s="275" t="s">
        <v>1128</v>
      </c>
      <c r="G1032" s="276" t="s">
        <v>1621</v>
      </c>
      <c r="H1032" s="275" t="s">
        <v>615</v>
      </c>
      <c r="I1032" s="275">
        <v>85</v>
      </c>
      <c r="J1032" s="275" t="s">
        <v>199</v>
      </c>
    </row>
    <row r="1033" spans="2:10">
      <c r="B1033" s="232" t="str">
        <f t="shared" si="15"/>
        <v>NH003CnC</v>
      </c>
      <c r="D1033" s="275" t="s">
        <v>1600</v>
      </c>
      <c r="E1033" s="276" t="s">
        <v>1601</v>
      </c>
      <c r="F1033" s="275" t="s">
        <v>1048</v>
      </c>
      <c r="G1033" s="276" t="s">
        <v>1622</v>
      </c>
      <c r="H1033" s="275" t="s">
        <v>615</v>
      </c>
      <c r="I1033" s="275">
        <v>85</v>
      </c>
      <c r="J1033" s="275" t="s">
        <v>199</v>
      </c>
    </row>
    <row r="1034" spans="2:10">
      <c r="B1034" s="232" t="str">
        <f t="shared" si="15"/>
        <v>NH003CnE</v>
      </c>
      <c r="D1034" s="275" t="s">
        <v>1600</v>
      </c>
      <c r="E1034" s="276" t="s">
        <v>1601</v>
      </c>
      <c r="F1034" s="275" t="s">
        <v>1052</v>
      </c>
      <c r="G1034" s="276" t="s">
        <v>1623</v>
      </c>
      <c r="H1034" s="275" t="s">
        <v>615</v>
      </c>
      <c r="I1034" s="275">
        <v>85</v>
      </c>
      <c r="J1034" s="275" t="s">
        <v>199</v>
      </c>
    </row>
    <row r="1035" spans="2:10">
      <c r="B1035" s="232" t="str">
        <f t="shared" si="15"/>
        <v>NH003GW</v>
      </c>
      <c r="D1035" s="275" t="s">
        <v>1600</v>
      </c>
      <c r="E1035" s="276" t="s">
        <v>1601</v>
      </c>
      <c r="F1035" s="275" t="s">
        <v>1624</v>
      </c>
      <c r="G1035" s="276" t="s">
        <v>1625</v>
      </c>
      <c r="H1035" s="275" t="s">
        <v>1626</v>
      </c>
      <c r="I1035" s="275">
        <v>85</v>
      </c>
      <c r="J1035" s="275" t="s">
        <v>256</v>
      </c>
    </row>
    <row r="1036" spans="2:10">
      <c r="B1036" s="232" t="str">
        <f t="shared" si="15"/>
        <v>NH003HtB</v>
      </c>
      <c r="D1036" s="275" t="s">
        <v>1600</v>
      </c>
      <c r="E1036" s="276" t="s">
        <v>1601</v>
      </c>
      <c r="F1036" s="275" t="s">
        <v>934</v>
      </c>
      <c r="G1036" s="276" t="s">
        <v>1627</v>
      </c>
      <c r="H1036" s="275" t="s">
        <v>522</v>
      </c>
      <c r="I1036" s="275">
        <v>50</v>
      </c>
      <c r="J1036" s="275" t="s">
        <v>277</v>
      </c>
    </row>
    <row r="1037" spans="2:10">
      <c r="B1037" s="232" t="str">
        <f t="shared" si="15"/>
        <v>NH003HtC</v>
      </c>
      <c r="D1037" s="275" t="s">
        <v>1600</v>
      </c>
      <c r="E1037" s="276" t="s">
        <v>1601</v>
      </c>
      <c r="F1037" s="275" t="s">
        <v>936</v>
      </c>
      <c r="G1037" s="276" t="s">
        <v>1628</v>
      </c>
      <c r="H1037" s="275" t="s">
        <v>522</v>
      </c>
      <c r="I1037" s="275">
        <v>50</v>
      </c>
      <c r="J1037" s="275" t="s">
        <v>277</v>
      </c>
    </row>
    <row r="1038" spans="2:10">
      <c r="B1038" s="232" t="str">
        <f t="shared" si="15"/>
        <v>NH003HtD</v>
      </c>
      <c r="D1038" s="275" t="s">
        <v>1600</v>
      </c>
      <c r="E1038" s="276" t="s">
        <v>1601</v>
      </c>
      <c r="F1038" s="275" t="s">
        <v>938</v>
      </c>
      <c r="G1038" s="276" t="s">
        <v>1629</v>
      </c>
      <c r="H1038" s="275" t="s">
        <v>522</v>
      </c>
      <c r="I1038" s="275">
        <v>50</v>
      </c>
      <c r="J1038" s="275" t="s">
        <v>277</v>
      </c>
    </row>
    <row r="1039" spans="2:10">
      <c r="B1039" s="232" t="str">
        <f t="shared" si="15"/>
        <v>NH003HvB</v>
      </c>
      <c r="D1039" s="275" t="s">
        <v>1600</v>
      </c>
      <c r="E1039" s="276" t="s">
        <v>1601</v>
      </c>
      <c r="F1039" s="275" t="s">
        <v>1630</v>
      </c>
      <c r="G1039" s="276" t="s">
        <v>1631</v>
      </c>
      <c r="H1039" s="275" t="s">
        <v>522</v>
      </c>
      <c r="I1039" s="275">
        <v>50</v>
      </c>
      <c r="J1039" s="275" t="s">
        <v>277</v>
      </c>
    </row>
    <row r="1040" spans="2:10">
      <c r="B1040" s="232" t="str">
        <f t="shared" si="15"/>
        <v>NH003HvC</v>
      </c>
      <c r="D1040" s="275" t="s">
        <v>1600</v>
      </c>
      <c r="E1040" s="276" t="s">
        <v>1601</v>
      </c>
      <c r="F1040" s="275" t="s">
        <v>1632</v>
      </c>
      <c r="G1040" s="276" t="s">
        <v>1633</v>
      </c>
      <c r="H1040" s="275" t="s">
        <v>522</v>
      </c>
      <c r="I1040" s="275">
        <v>50</v>
      </c>
      <c r="J1040" s="275" t="s">
        <v>277</v>
      </c>
    </row>
    <row r="1041" spans="2:10">
      <c r="B1041" s="232" t="str">
        <f t="shared" si="15"/>
        <v>NH003HvD</v>
      </c>
      <c r="D1041" s="275" t="s">
        <v>1600</v>
      </c>
      <c r="E1041" s="276" t="s">
        <v>1601</v>
      </c>
      <c r="F1041" s="275" t="s">
        <v>1634</v>
      </c>
      <c r="G1041" s="276" t="s">
        <v>1635</v>
      </c>
      <c r="H1041" s="275" t="s">
        <v>522</v>
      </c>
      <c r="I1041" s="275">
        <v>50</v>
      </c>
      <c r="J1041" s="275" t="s">
        <v>277</v>
      </c>
    </row>
    <row r="1042" spans="2:10">
      <c r="B1042" s="232" t="str">
        <f t="shared" si="15"/>
        <v>NH003HvE</v>
      </c>
      <c r="D1042" s="275" t="s">
        <v>1600</v>
      </c>
      <c r="E1042" s="276" t="s">
        <v>1601</v>
      </c>
      <c r="F1042" s="275" t="s">
        <v>1636</v>
      </c>
      <c r="G1042" s="276" t="s">
        <v>1637</v>
      </c>
      <c r="H1042" s="275" t="s">
        <v>522</v>
      </c>
      <c r="I1042" s="275">
        <v>50</v>
      </c>
      <c r="J1042" s="275" t="s">
        <v>277</v>
      </c>
    </row>
    <row r="1043" spans="2:10">
      <c r="B1043" s="232" t="str">
        <f t="shared" si="15"/>
        <v>NH003HxD</v>
      </c>
      <c r="D1043" s="275" t="s">
        <v>1600</v>
      </c>
      <c r="E1043" s="276" t="s">
        <v>1601</v>
      </c>
      <c r="F1043" s="275" t="s">
        <v>1638</v>
      </c>
      <c r="G1043" s="276" t="s">
        <v>1639</v>
      </c>
      <c r="H1043" s="275" t="s">
        <v>306</v>
      </c>
      <c r="I1043" s="275">
        <v>50</v>
      </c>
      <c r="J1043" s="275" t="s">
        <v>277</v>
      </c>
    </row>
    <row r="1044" spans="2:10">
      <c r="B1044" s="232" t="str">
        <f t="shared" ref="B1044:B1107" si="16">CONCATENATE(D1044,F1044)</f>
        <v>NH003HxE</v>
      </c>
      <c r="D1044" s="275" t="s">
        <v>1600</v>
      </c>
      <c r="E1044" s="276" t="s">
        <v>1601</v>
      </c>
      <c r="F1044" s="275" t="s">
        <v>1640</v>
      </c>
      <c r="G1044" s="276" t="s">
        <v>1641</v>
      </c>
      <c r="H1044" s="275" t="s">
        <v>306</v>
      </c>
      <c r="I1044" s="275">
        <v>50</v>
      </c>
      <c r="J1044" s="275" t="s">
        <v>277</v>
      </c>
    </row>
    <row r="1045" spans="2:10">
      <c r="B1045" s="232" t="str">
        <f t="shared" si="16"/>
        <v>NH003LnB</v>
      </c>
      <c r="D1045" s="275" t="s">
        <v>1600</v>
      </c>
      <c r="E1045" s="276" t="s">
        <v>1601</v>
      </c>
      <c r="F1045" s="275" t="s">
        <v>1011</v>
      </c>
      <c r="G1045" s="276" t="s">
        <v>1642</v>
      </c>
      <c r="H1045" s="275" t="s">
        <v>289</v>
      </c>
      <c r="I1045" s="275">
        <v>50</v>
      </c>
      <c r="J1045" s="275" t="s">
        <v>277</v>
      </c>
    </row>
    <row r="1046" spans="2:10">
      <c r="B1046" s="232" t="str">
        <f t="shared" si="16"/>
        <v>NH003LnC</v>
      </c>
      <c r="D1046" s="275" t="s">
        <v>1600</v>
      </c>
      <c r="E1046" s="276" t="s">
        <v>1601</v>
      </c>
      <c r="F1046" s="275" t="s">
        <v>1012</v>
      </c>
      <c r="G1046" s="276" t="s">
        <v>1643</v>
      </c>
      <c r="H1046" s="275" t="s">
        <v>289</v>
      </c>
      <c r="I1046" s="275">
        <v>50</v>
      </c>
      <c r="J1046" s="275" t="s">
        <v>277</v>
      </c>
    </row>
    <row r="1047" spans="2:10">
      <c r="B1047" s="232" t="str">
        <f t="shared" si="16"/>
        <v>NH003LnD</v>
      </c>
      <c r="D1047" s="275" t="s">
        <v>1600</v>
      </c>
      <c r="E1047" s="276" t="s">
        <v>1601</v>
      </c>
      <c r="F1047" s="275" t="s">
        <v>1013</v>
      </c>
      <c r="G1047" s="276" t="s">
        <v>1644</v>
      </c>
      <c r="H1047" s="275" t="s">
        <v>289</v>
      </c>
      <c r="I1047" s="275">
        <v>50</v>
      </c>
      <c r="J1047" s="275" t="s">
        <v>277</v>
      </c>
    </row>
    <row r="1048" spans="2:10">
      <c r="B1048" s="232" t="str">
        <f t="shared" si="16"/>
        <v>NH003LnE</v>
      </c>
      <c r="D1048" s="275" t="s">
        <v>1600</v>
      </c>
      <c r="E1048" s="276" t="s">
        <v>1601</v>
      </c>
      <c r="F1048" s="275" t="s">
        <v>1645</v>
      </c>
      <c r="G1048" s="276" t="s">
        <v>1646</v>
      </c>
      <c r="H1048" s="275" t="s">
        <v>289</v>
      </c>
      <c r="I1048" s="275">
        <v>50</v>
      </c>
      <c r="J1048" s="275" t="s">
        <v>277</v>
      </c>
    </row>
    <row r="1049" spans="2:10">
      <c r="B1049" s="232" t="str">
        <f t="shared" si="16"/>
        <v>NH003LsD</v>
      </c>
      <c r="D1049" s="275" t="s">
        <v>1600</v>
      </c>
      <c r="E1049" s="276" t="s">
        <v>1601</v>
      </c>
      <c r="F1049" s="275" t="s">
        <v>1647</v>
      </c>
      <c r="G1049" s="276" t="s">
        <v>1648</v>
      </c>
      <c r="H1049" s="275" t="s">
        <v>945</v>
      </c>
      <c r="I1049" s="275">
        <v>50</v>
      </c>
      <c r="J1049" s="275" t="s">
        <v>277</v>
      </c>
    </row>
    <row r="1050" spans="2:10">
      <c r="B1050" s="232" t="str">
        <f t="shared" si="16"/>
        <v>NH003LsE</v>
      </c>
      <c r="D1050" s="275" t="s">
        <v>1600</v>
      </c>
      <c r="E1050" s="276" t="s">
        <v>1601</v>
      </c>
      <c r="F1050" s="275" t="s">
        <v>1185</v>
      </c>
      <c r="G1050" s="276" t="s">
        <v>1649</v>
      </c>
      <c r="H1050" s="275" t="s">
        <v>945</v>
      </c>
      <c r="I1050" s="275">
        <v>50</v>
      </c>
      <c r="J1050" s="275" t="s">
        <v>277</v>
      </c>
    </row>
    <row r="1051" spans="2:10">
      <c r="B1051" s="232" t="str">
        <f t="shared" si="16"/>
        <v>NH003LVC</v>
      </c>
      <c r="D1051" s="275" t="s">
        <v>1600</v>
      </c>
      <c r="E1051" s="276" t="s">
        <v>1601</v>
      </c>
      <c r="F1051" s="275" t="s">
        <v>1650</v>
      </c>
      <c r="G1051" s="276" t="s">
        <v>1651</v>
      </c>
      <c r="H1051" s="275" t="s">
        <v>289</v>
      </c>
      <c r="I1051" s="275">
        <v>50</v>
      </c>
      <c r="J1051" s="275" t="s">
        <v>277</v>
      </c>
    </row>
    <row r="1052" spans="2:10">
      <c r="B1052" s="232" t="str">
        <f t="shared" si="16"/>
        <v>NH003LVE</v>
      </c>
      <c r="D1052" s="275" t="s">
        <v>1600</v>
      </c>
      <c r="E1052" s="276" t="s">
        <v>1601</v>
      </c>
      <c r="F1052" s="275" t="s">
        <v>1652</v>
      </c>
      <c r="G1052" s="276" t="s">
        <v>1653</v>
      </c>
      <c r="H1052" s="275" t="s">
        <v>289</v>
      </c>
      <c r="I1052" s="275">
        <v>50</v>
      </c>
      <c r="J1052" s="275" t="s">
        <v>277</v>
      </c>
    </row>
    <row r="1053" spans="2:10">
      <c r="B1053" s="232" t="str">
        <f t="shared" si="16"/>
        <v>NH003LVF</v>
      </c>
      <c r="D1053" s="275" t="s">
        <v>1600</v>
      </c>
      <c r="E1053" s="276" t="s">
        <v>1601</v>
      </c>
      <c r="F1053" s="275" t="s">
        <v>1654</v>
      </c>
      <c r="G1053" s="276" t="s">
        <v>1655</v>
      </c>
      <c r="H1053" s="275" t="s">
        <v>289</v>
      </c>
      <c r="I1053" s="275">
        <v>50</v>
      </c>
      <c r="J1053" s="275" t="s">
        <v>277</v>
      </c>
    </row>
    <row r="1054" spans="2:10">
      <c r="B1054" s="232" t="str">
        <f t="shared" si="16"/>
        <v>NH003LYE</v>
      </c>
      <c r="D1054" s="275" t="s">
        <v>1600</v>
      </c>
      <c r="E1054" s="276" t="s">
        <v>1601</v>
      </c>
      <c r="F1054" s="275" t="s">
        <v>1656</v>
      </c>
      <c r="G1054" s="276" t="s">
        <v>1657</v>
      </c>
      <c r="H1054" s="275" t="s">
        <v>945</v>
      </c>
      <c r="I1054" s="275">
        <v>60</v>
      </c>
      <c r="J1054" s="275" t="s">
        <v>277</v>
      </c>
    </row>
    <row r="1055" spans="2:10">
      <c r="B1055" s="232" t="str">
        <f t="shared" si="16"/>
        <v>NH003LYF</v>
      </c>
      <c r="D1055" s="275" t="s">
        <v>1600</v>
      </c>
      <c r="E1055" s="276" t="s">
        <v>1601</v>
      </c>
      <c r="F1055" s="275" t="s">
        <v>1658</v>
      </c>
      <c r="G1055" s="276" t="s">
        <v>1659</v>
      </c>
      <c r="H1055" s="275" t="s">
        <v>945</v>
      </c>
      <c r="I1055" s="275">
        <v>60</v>
      </c>
      <c r="J1055" s="275" t="s">
        <v>277</v>
      </c>
    </row>
    <row r="1056" spans="2:10">
      <c r="B1056" s="232" t="str">
        <f t="shared" si="16"/>
        <v>NH003MU</v>
      </c>
      <c r="D1056" s="275" t="s">
        <v>1600</v>
      </c>
      <c r="E1056" s="276" t="s">
        <v>1601</v>
      </c>
      <c r="F1056" s="275" t="s">
        <v>812</v>
      </c>
      <c r="G1056" s="276" t="s">
        <v>1660</v>
      </c>
      <c r="H1056" s="275" t="s">
        <v>1661</v>
      </c>
      <c r="I1056" s="275">
        <v>85</v>
      </c>
      <c r="J1056" s="275" t="s">
        <v>256</v>
      </c>
    </row>
    <row r="1057" spans="2:10">
      <c r="B1057" s="232" t="str">
        <f t="shared" si="16"/>
        <v>NH003OT</v>
      </c>
      <c r="D1057" s="275" t="s">
        <v>1600</v>
      </c>
      <c r="E1057" s="276" t="s">
        <v>1601</v>
      </c>
      <c r="F1057" s="275" t="s">
        <v>1662</v>
      </c>
      <c r="G1057" s="276" t="s">
        <v>1663</v>
      </c>
      <c r="H1057" s="275" t="s">
        <v>1664</v>
      </c>
      <c r="I1057" s="275">
        <v>85</v>
      </c>
      <c r="J1057" s="275" t="s">
        <v>256</v>
      </c>
    </row>
    <row r="1058" spans="2:10">
      <c r="B1058" s="232" t="str">
        <f t="shared" si="16"/>
        <v>NH003RO</v>
      </c>
      <c r="D1058" s="275" t="s">
        <v>1600</v>
      </c>
      <c r="E1058" s="276" t="s">
        <v>1601</v>
      </c>
      <c r="F1058" s="275" t="s">
        <v>1665</v>
      </c>
      <c r="G1058" s="276" t="s">
        <v>366</v>
      </c>
      <c r="H1058" s="275" t="s">
        <v>366</v>
      </c>
      <c r="I1058" s="275">
        <v>90</v>
      </c>
      <c r="J1058" s="275" t="s">
        <v>277</v>
      </c>
    </row>
    <row r="1059" spans="2:10">
      <c r="B1059" s="232" t="str">
        <f t="shared" si="16"/>
        <v>NH003RPE</v>
      </c>
      <c r="D1059" s="275" t="s">
        <v>1600</v>
      </c>
      <c r="E1059" s="276" t="s">
        <v>1601</v>
      </c>
      <c r="F1059" s="275" t="s">
        <v>1666</v>
      </c>
      <c r="G1059" s="276" t="s">
        <v>1667</v>
      </c>
      <c r="H1059" s="275" t="s">
        <v>975</v>
      </c>
      <c r="I1059" s="275">
        <v>80</v>
      </c>
      <c r="J1059" s="275" t="s">
        <v>277</v>
      </c>
    </row>
    <row r="1060" spans="2:10">
      <c r="B1060" s="232" t="str">
        <f t="shared" si="16"/>
        <v>NH003RPF</v>
      </c>
      <c r="D1060" s="275" t="s">
        <v>1600</v>
      </c>
      <c r="E1060" s="276" t="s">
        <v>1601</v>
      </c>
      <c r="F1060" s="275" t="s">
        <v>1668</v>
      </c>
      <c r="G1060" s="276" t="s">
        <v>1669</v>
      </c>
      <c r="H1060" s="275" t="s">
        <v>975</v>
      </c>
      <c r="I1060" s="275">
        <v>80</v>
      </c>
      <c r="J1060" s="275" t="s">
        <v>277</v>
      </c>
    </row>
    <row r="1061" spans="2:10">
      <c r="B1061" s="232" t="str">
        <f t="shared" si="16"/>
        <v>NH003Sf</v>
      </c>
      <c r="D1061" s="275" t="s">
        <v>1600</v>
      </c>
      <c r="E1061" s="276" t="s">
        <v>1601</v>
      </c>
      <c r="F1061" s="275" t="s">
        <v>1670</v>
      </c>
      <c r="G1061" s="276" t="s">
        <v>712</v>
      </c>
      <c r="H1061" s="275" t="s">
        <v>349</v>
      </c>
      <c r="I1061" s="275">
        <v>85</v>
      </c>
      <c r="J1061" s="275" t="s">
        <v>199</v>
      </c>
    </row>
    <row r="1062" spans="2:10">
      <c r="B1062" s="232" t="str">
        <f t="shared" si="16"/>
        <v>NH003WdA</v>
      </c>
      <c r="D1062" s="275" t="s">
        <v>1600</v>
      </c>
      <c r="E1062" s="276" t="s">
        <v>1601</v>
      </c>
      <c r="F1062" s="275" t="s">
        <v>1595</v>
      </c>
      <c r="G1062" s="276" t="s">
        <v>325</v>
      </c>
      <c r="H1062" s="275" t="s">
        <v>326</v>
      </c>
      <c r="I1062" s="275">
        <v>85</v>
      </c>
      <c r="J1062" s="275" t="s">
        <v>199</v>
      </c>
    </row>
    <row r="1063" spans="2:10">
      <c r="B1063" s="232" t="str">
        <f t="shared" si="16"/>
        <v>NH003WdB</v>
      </c>
      <c r="D1063" s="275" t="s">
        <v>1600</v>
      </c>
      <c r="E1063" s="276" t="s">
        <v>1601</v>
      </c>
      <c r="F1063" s="275" t="s">
        <v>1596</v>
      </c>
      <c r="G1063" s="276" t="s">
        <v>328</v>
      </c>
      <c r="H1063" s="275" t="s">
        <v>326</v>
      </c>
      <c r="I1063" s="275">
        <v>85</v>
      </c>
      <c r="J1063" s="275" t="s">
        <v>199</v>
      </c>
    </row>
    <row r="1064" spans="2:10">
      <c r="B1064" s="232" t="str">
        <f t="shared" si="16"/>
        <v>NH003WdC</v>
      </c>
      <c r="D1064" s="275" t="s">
        <v>1600</v>
      </c>
      <c r="E1064" s="276" t="s">
        <v>1601</v>
      </c>
      <c r="F1064" s="275" t="s">
        <v>1597</v>
      </c>
      <c r="G1064" s="276" t="s">
        <v>330</v>
      </c>
      <c r="H1064" s="275" t="s">
        <v>326</v>
      </c>
      <c r="I1064" s="275">
        <v>85</v>
      </c>
      <c r="J1064" s="275" t="s">
        <v>199</v>
      </c>
    </row>
    <row r="1065" spans="2:10">
      <c r="B1065" s="232" t="str">
        <f t="shared" si="16"/>
        <v>NH003WdE</v>
      </c>
      <c r="D1065" s="275" t="s">
        <v>1600</v>
      </c>
      <c r="E1065" s="276" t="s">
        <v>1601</v>
      </c>
      <c r="F1065" s="275" t="s">
        <v>1598</v>
      </c>
      <c r="G1065" s="276" t="s">
        <v>1599</v>
      </c>
      <c r="H1065" s="275" t="s">
        <v>326</v>
      </c>
      <c r="I1065" s="275">
        <v>85</v>
      </c>
      <c r="J1065" s="275" t="s">
        <v>199</v>
      </c>
    </row>
    <row r="1066" spans="2:10">
      <c r="B1066" s="232" t="str">
        <f t="shared" si="16"/>
        <v>NH0052</v>
      </c>
      <c r="D1066" s="275" t="s">
        <v>1671</v>
      </c>
      <c r="E1066" s="276" t="s">
        <v>1672</v>
      </c>
      <c r="F1066" s="275">
        <v>2</v>
      </c>
      <c r="G1066" s="276" t="s">
        <v>712</v>
      </c>
      <c r="H1066" s="275" t="s">
        <v>349</v>
      </c>
      <c r="I1066" s="275">
        <v>90</v>
      </c>
      <c r="J1066" s="275" t="s">
        <v>199</v>
      </c>
    </row>
    <row r="1067" spans="2:10">
      <c r="B1067" s="232" t="str">
        <f t="shared" si="16"/>
        <v>NH005295</v>
      </c>
      <c r="D1067" s="275" t="s">
        <v>1671</v>
      </c>
      <c r="E1067" s="276" t="s">
        <v>1672</v>
      </c>
      <c r="F1067" s="275">
        <v>295</v>
      </c>
      <c r="G1067" s="276" t="s">
        <v>1625</v>
      </c>
      <c r="H1067" s="275" t="s">
        <v>1626</v>
      </c>
      <c r="I1067" s="275">
        <v>90</v>
      </c>
      <c r="J1067" s="275" t="s">
        <v>256</v>
      </c>
    </row>
    <row r="1068" spans="2:10">
      <c r="B1068" s="232" t="str">
        <f t="shared" si="16"/>
        <v>NH005298</v>
      </c>
      <c r="D1068" s="275" t="s">
        <v>1671</v>
      </c>
      <c r="E1068" s="276" t="s">
        <v>1672</v>
      </c>
      <c r="F1068" s="275">
        <v>298</v>
      </c>
      <c r="G1068" s="276" t="s">
        <v>272</v>
      </c>
      <c r="H1068" s="275" t="s">
        <v>198</v>
      </c>
      <c r="I1068" s="275">
        <v>100</v>
      </c>
      <c r="J1068" s="275" t="s">
        <v>199</v>
      </c>
    </row>
    <row r="1069" spans="2:10">
      <c r="B1069" s="232" t="str">
        <f t="shared" si="16"/>
        <v>NH005395</v>
      </c>
      <c r="D1069" s="275" t="s">
        <v>1671</v>
      </c>
      <c r="E1069" s="276" t="s">
        <v>1672</v>
      </c>
      <c r="F1069" s="275">
        <v>395</v>
      </c>
      <c r="G1069" s="276" t="s">
        <v>1618</v>
      </c>
      <c r="H1069" s="275" t="s">
        <v>1002</v>
      </c>
      <c r="I1069" s="275">
        <v>85</v>
      </c>
      <c r="J1069" s="275" t="s">
        <v>256</v>
      </c>
    </row>
    <row r="1070" spans="2:10">
      <c r="B1070" s="232" t="str">
        <f t="shared" si="16"/>
        <v>NH005399</v>
      </c>
      <c r="D1070" s="275" t="s">
        <v>1671</v>
      </c>
      <c r="E1070" s="276" t="s">
        <v>1672</v>
      </c>
      <c r="F1070" s="275">
        <v>399</v>
      </c>
      <c r="G1070" s="276" t="s">
        <v>366</v>
      </c>
      <c r="H1070" s="275" t="s">
        <v>366</v>
      </c>
      <c r="I1070" s="275">
        <v>100</v>
      </c>
      <c r="J1070" s="275" t="s">
        <v>277</v>
      </c>
    </row>
    <row r="1071" spans="2:10">
      <c r="B1071" s="232" t="str">
        <f t="shared" si="16"/>
        <v>NH005495</v>
      </c>
      <c r="D1071" s="275" t="s">
        <v>1671</v>
      </c>
      <c r="E1071" s="276" t="s">
        <v>1672</v>
      </c>
      <c r="F1071" s="275">
        <v>495</v>
      </c>
      <c r="G1071" s="276" t="s">
        <v>1663</v>
      </c>
      <c r="H1071" s="275" t="s">
        <v>1664</v>
      </c>
      <c r="I1071" s="275">
        <v>85</v>
      </c>
      <c r="J1071" s="275" t="s">
        <v>256</v>
      </c>
    </row>
    <row r="1072" spans="2:10">
      <c r="B1072" s="232" t="str">
        <f t="shared" si="16"/>
        <v>NH005161E</v>
      </c>
      <c r="D1072" s="275" t="s">
        <v>1671</v>
      </c>
      <c r="E1072" s="276" t="s">
        <v>1672</v>
      </c>
      <c r="F1072" s="275" t="s">
        <v>1673</v>
      </c>
      <c r="G1072" s="276" t="s">
        <v>1674</v>
      </c>
      <c r="H1072" s="275" t="s">
        <v>945</v>
      </c>
      <c r="I1072" s="275">
        <v>60</v>
      </c>
      <c r="J1072" s="275" t="s">
        <v>277</v>
      </c>
    </row>
    <row r="1073" spans="2:10">
      <c r="B1073" s="232" t="str">
        <f t="shared" si="16"/>
        <v>NH00522A</v>
      </c>
      <c r="D1073" s="275" t="s">
        <v>1671</v>
      </c>
      <c r="E1073" s="276" t="s">
        <v>1672</v>
      </c>
      <c r="F1073" s="275" t="s">
        <v>1675</v>
      </c>
      <c r="G1073" s="276" t="s">
        <v>1676</v>
      </c>
      <c r="H1073" s="275" t="s">
        <v>615</v>
      </c>
      <c r="I1073" s="275">
        <v>85</v>
      </c>
      <c r="J1073" s="275" t="s">
        <v>199</v>
      </c>
    </row>
    <row r="1074" spans="2:10">
      <c r="B1074" s="232" t="str">
        <f t="shared" si="16"/>
        <v>NH00522B</v>
      </c>
      <c r="D1074" s="275" t="s">
        <v>1671</v>
      </c>
      <c r="E1074" s="276" t="s">
        <v>1672</v>
      </c>
      <c r="F1074" s="275" t="s">
        <v>1677</v>
      </c>
      <c r="G1074" s="276" t="s">
        <v>1678</v>
      </c>
      <c r="H1074" s="275" t="s">
        <v>615</v>
      </c>
      <c r="I1074" s="275">
        <v>85</v>
      </c>
      <c r="J1074" s="275" t="s">
        <v>199</v>
      </c>
    </row>
    <row r="1075" spans="2:10">
      <c r="B1075" s="232" t="str">
        <f t="shared" si="16"/>
        <v>NH00522C</v>
      </c>
      <c r="D1075" s="275" t="s">
        <v>1671</v>
      </c>
      <c r="E1075" s="276" t="s">
        <v>1672</v>
      </c>
      <c r="F1075" s="275" t="s">
        <v>1679</v>
      </c>
      <c r="G1075" s="276" t="s">
        <v>1680</v>
      </c>
      <c r="H1075" s="275" t="s">
        <v>615</v>
      </c>
      <c r="I1075" s="275">
        <v>85</v>
      </c>
      <c r="J1075" s="275" t="s">
        <v>199</v>
      </c>
    </row>
    <row r="1076" spans="2:10">
      <c r="B1076" s="232" t="str">
        <f t="shared" si="16"/>
        <v>NH00522E</v>
      </c>
      <c r="D1076" s="275" t="s">
        <v>1671</v>
      </c>
      <c r="E1076" s="276" t="s">
        <v>1672</v>
      </c>
      <c r="F1076" s="275" t="s">
        <v>1681</v>
      </c>
      <c r="G1076" s="276" t="s">
        <v>1682</v>
      </c>
      <c r="H1076" s="275" t="s">
        <v>615</v>
      </c>
      <c r="I1076" s="275">
        <v>85</v>
      </c>
      <c r="J1076" s="275" t="s">
        <v>199</v>
      </c>
    </row>
    <row r="1077" spans="2:10">
      <c r="B1077" s="232" t="str">
        <f t="shared" si="16"/>
        <v>NH00526A</v>
      </c>
      <c r="D1077" s="275" t="s">
        <v>1671</v>
      </c>
      <c r="E1077" s="276" t="s">
        <v>1672</v>
      </c>
      <c r="F1077" s="275" t="s">
        <v>1683</v>
      </c>
      <c r="G1077" s="276" t="s">
        <v>594</v>
      </c>
      <c r="H1077" s="275" t="s">
        <v>326</v>
      </c>
      <c r="I1077" s="275">
        <v>85</v>
      </c>
      <c r="J1077" s="275" t="s">
        <v>199</v>
      </c>
    </row>
    <row r="1078" spans="2:10">
      <c r="B1078" s="232" t="str">
        <f t="shared" si="16"/>
        <v>NH00526B</v>
      </c>
      <c r="D1078" s="275" t="s">
        <v>1671</v>
      </c>
      <c r="E1078" s="276" t="s">
        <v>1672</v>
      </c>
      <c r="F1078" s="275" t="s">
        <v>1684</v>
      </c>
      <c r="G1078" s="276" t="s">
        <v>595</v>
      </c>
      <c r="H1078" s="275" t="s">
        <v>326</v>
      </c>
      <c r="I1078" s="275">
        <v>85</v>
      </c>
      <c r="J1078" s="275" t="s">
        <v>199</v>
      </c>
    </row>
    <row r="1079" spans="2:10">
      <c r="B1079" s="232" t="str">
        <f t="shared" si="16"/>
        <v>NH00526C</v>
      </c>
      <c r="D1079" s="275" t="s">
        <v>1671</v>
      </c>
      <c r="E1079" s="276" t="s">
        <v>1672</v>
      </c>
      <c r="F1079" s="275" t="s">
        <v>1685</v>
      </c>
      <c r="G1079" s="276" t="s">
        <v>596</v>
      </c>
      <c r="H1079" s="275" t="s">
        <v>326</v>
      </c>
      <c r="I1079" s="275">
        <v>85</v>
      </c>
      <c r="J1079" s="275" t="s">
        <v>199</v>
      </c>
    </row>
    <row r="1080" spans="2:10">
      <c r="B1080" s="232" t="str">
        <f t="shared" si="16"/>
        <v>NH00526E</v>
      </c>
      <c r="D1080" s="275" t="s">
        <v>1671</v>
      </c>
      <c r="E1080" s="276" t="s">
        <v>1672</v>
      </c>
      <c r="F1080" s="275" t="s">
        <v>1686</v>
      </c>
      <c r="G1080" s="276" t="s">
        <v>1687</v>
      </c>
      <c r="H1080" s="275" t="s">
        <v>326</v>
      </c>
      <c r="I1080" s="275">
        <v>85</v>
      </c>
      <c r="J1080" s="275" t="s">
        <v>199</v>
      </c>
    </row>
    <row r="1081" spans="2:10">
      <c r="B1081" s="232" t="str">
        <f t="shared" si="16"/>
        <v>NH005362E</v>
      </c>
      <c r="D1081" s="275" t="s">
        <v>1671</v>
      </c>
      <c r="E1081" s="276" t="s">
        <v>1672</v>
      </c>
      <c r="F1081" s="275" t="s">
        <v>1688</v>
      </c>
      <c r="G1081" s="276" t="s">
        <v>1689</v>
      </c>
      <c r="H1081" s="275" t="s">
        <v>1690</v>
      </c>
      <c r="I1081" s="275">
        <v>60</v>
      </c>
      <c r="J1081" s="275" t="s">
        <v>277</v>
      </c>
    </row>
    <row r="1082" spans="2:10">
      <c r="B1082" s="232" t="str">
        <f t="shared" si="16"/>
        <v>NH00536A</v>
      </c>
      <c r="D1082" s="275" t="s">
        <v>1671</v>
      </c>
      <c r="E1082" s="276" t="s">
        <v>1672</v>
      </c>
      <c r="F1082" s="275" t="s">
        <v>740</v>
      </c>
      <c r="G1082" s="276" t="s">
        <v>607</v>
      </c>
      <c r="H1082" s="275" t="s">
        <v>608</v>
      </c>
      <c r="I1082" s="275">
        <v>90</v>
      </c>
      <c r="J1082" s="275" t="s">
        <v>199</v>
      </c>
    </row>
    <row r="1083" spans="2:10">
      <c r="B1083" s="232" t="str">
        <f t="shared" si="16"/>
        <v>NH00536B</v>
      </c>
      <c r="D1083" s="275" t="s">
        <v>1671</v>
      </c>
      <c r="E1083" s="276" t="s">
        <v>1672</v>
      </c>
      <c r="F1083" s="275" t="s">
        <v>741</v>
      </c>
      <c r="G1083" s="276" t="s">
        <v>610</v>
      </c>
      <c r="H1083" s="275" t="s">
        <v>608</v>
      </c>
      <c r="I1083" s="275">
        <v>90</v>
      </c>
      <c r="J1083" s="275" t="s">
        <v>199</v>
      </c>
    </row>
    <row r="1084" spans="2:10">
      <c r="B1084" s="232" t="str">
        <f t="shared" si="16"/>
        <v>NH00536C</v>
      </c>
      <c r="D1084" s="275" t="s">
        <v>1671</v>
      </c>
      <c r="E1084" s="276" t="s">
        <v>1672</v>
      </c>
      <c r="F1084" s="275" t="s">
        <v>742</v>
      </c>
      <c r="G1084" s="276" t="s">
        <v>612</v>
      </c>
      <c r="H1084" s="275" t="s">
        <v>608</v>
      </c>
      <c r="I1084" s="275">
        <v>90</v>
      </c>
      <c r="J1084" s="275" t="s">
        <v>199</v>
      </c>
    </row>
    <row r="1085" spans="2:10">
      <c r="B1085" s="232" t="str">
        <f t="shared" si="16"/>
        <v>NH00536E</v>
      </c>
      <c r="D1085" s="275" t="s">
        <v>1671</v>
      </c>
      <c r="E1085" s="276" t="s">
        <v>1672</v>
      </c>
      <c r="F1085" s="275" t="s">
        <v>1691</v>
      </c>
      <c r="G1085" s="276" t="s">
        <v>1692</v>
      </c>
      <c r="H1085" s="275" t="s">
        <v>608</v>
      </c>
      <c r="I1085" s="275">
        <v>85</v>
      </c>
      <c r="J1085" s="275" t="s">
        <v>199</v>
      </c>
    </row>
    <row r="1086" spans="2:10">
      <c r="B1086" s="232" t="str">
        <f t="shared" si="16"/>
        <v>NH005526A</v>
      </c>
      <c r="D1086" s="275" t="s">
        <v>1671</v>
      </c>
      <c r="E1086" s="276" t="s">
        <v>1672</v>
      </c>
      <c r="F1086" s="275" t="s">
        <v>1693</v>
      </c>
      <c r="G1086" s="276" t="s">
        <v>1694</v>
      </c>
      <c r="H1086" s="275" t="s">
        <v>1695</v>
      </c>
      <c r="I1086" s="275">
        <v>90</v>
      </c>
      <c r="J1086" s="275" t="s">
        <v>199</v>
      </c>
    </row>
    <row r="1087" spans="2:10">
      <c r="B1087" s="232" t="str">
        <f t="shared" si="16"/>
        <v>NH005526B</v>
      </c>
      <c r="D1087" s="275" t="s">
        <v>1671</v>
      </c>
      <c r="E1087" s="276" t="s">
        <v>1672</v>
      </c>
      <c r="F1087" s="275" t="s">
        <v>1696</v>
      </c>
      <c r="G1087" s="276" t="s">
        <v>1697</v>
      </c>
      <c r="H1087" s="275" t="s">
        <v>1695</v>
      </c>
      <c r="I1087" s="275">
        <v>90</v>
      </c>
      <c r="J1087" s="275" t="s">
        <v>199</v>
      </c>
    </row>
    <row r="1088" spans="2:10">
      <c r="B1088" s="232" t="str">
        <f t="shared" si="16"/>
        <v>NH005526C</v>
      </c>
      <c r="D1088" s="275" t="s">
        <v>1671</v>
      </c>
      <c r="E1088" s="276" t="s">
        <v>1672</v>
      </c>
      <c r="F1088" s="275" t="s">
        <v>1698</v>
      </c>
      <c r="G1088" s="276" t="s">
        <v>1699</v>
      </c>
      <c r="H1088" s="275" t="s">
        <v>1695</v>
      </c>
      <c r="I1088" s="275">
        <v>90</v>
      </c>
      <c r="J1088" s="275" t="s">
        <v>199</v>
      </c>
    </row>
    <row r="1089" spans="2:10">
      <c r="B1089" s="232" t="str">
        <f t="shared" si="16"/>
        <v>NH005526E</v>
      </c>
      <c r="D1089" s="275" t="s">
        <v>1671</v>
      </c>
      <c r="E1089" s="276" t="s">
        <v>1672</v>
      </c>
      <c r="F1089" s="275" t="s">
        <v>1700</v>
      </c>
      <c r="G1089" s="276" t="s">
        <v>1701</v>
      </c>
      <c r="H1089" s="275" t="s">
        <v>1695</v>
      </c>
      <c r="I1089" s="275">
        <v>90</v>
      </c>
      <c r="J1089" s="275" t="s">
        <v>199</v>
      </c>
    </row>
    <row r="1090" spans="2:10">
      <c r="B1090" s="232" t="str">
        <f t="shared" si="16"/>
        <v>NH0092</v>
      </c>
      <c r="D1090" s="275" t="s">
        <v>1702</v>
      </c>
      <c r="E1090" s="276" t="s">
        <v>1703</v>
      </c>
      <c r="F1090" s="275">
        <v>2</v>
      </c>
      <c r="G1090" s="276" t="s">
        <v>712</v>
      </c>
      <c r="H1090" s="275" t="s">
        <v>349</v>
      </c>
      <c r="I1090" s="275">
        <v>85</v>
      </c>
      <c r="J1090" s="275" t="s">
        <v>199</v>
      </c>
    </row>
    <row r="1091" spans="2:10">
      <c r="B1091" s="232" t="str">
        <f t="shared" si="16"/>
        <v>NH009102</v>
      </c>
      <c r="D1091" s="275" t="s">
        <v>1702</v>
      </c>
      <c r="E1091" s="276" t="s">
        <v>1703</v>
      </c>
      <c r="F1091" s="275">
        <v>102</v>
      </c>
      <c r="G1091" s="276" t="s">
        <v>1704</v>
      </c>
      <c r="H1091" s="275" t="s">
        <v>1170</v>
      </c>
      <c r="I1091" s="275">
        <v>90</v>
      </c>
      <c r="J1091" s="275" t="s">
        <v>199</v>
      </c>
    </row>
    <row r="1092" spans="2:10">
      <c r="B1092" s="232" t="str">
        <f t="shared" si="16"/>
        <v>NH009295</v>
      </c>
      <c r="D1092" s="275" t="s">
        <v>1702</v>
      </c>
      <c r="E1092" s="276" t="s">
        <v>1703</v>
      </c>
      <c r="F1092" s="275">
        <v>295</v>
      </c>
      <c r="G1092" s="276" t="s">
        <v>1625</v>
      </c>
      <c r="H1092" s="275" t="s">
        <v>1626</v>
      </c>
      <c r="I1092" s="275">
        <v>90</v>
      </c>
      <c r="J1092" s="275" t="s">
        <v>256</v>
      </c>
    </row>
    <row r="1093" spans="2:10">
      <c r="B1093" s="232" t="str">
        <f t="shared" si="16"/>
        <v>NH009298</v>
      </c>
      <c r="D1093" s="275" t="s">
        <v>1702</v>
      </c>
      <c r="E1093" s="276" t="s">
        <v>1703</v>
      </c>
      <c r="F1093" s="275">
        <v>298</v>
      </c>
      <c r="G1093" s="276" t="s">
        <v>272</v>
      </c>
      <c r="H1093" s="275" t="s">
        <v>198</v>
      </c>
      <c r="I1093" s="275">
        <v>100</v>
      </c>
      <c r="J1093" s="275" t="s">
        <v>199</v>
      </c>
    </row>
    <row r="1094" spans="2:10">
      <c r="B1094" s="232" t="str">
        <f t="shared" si="16"/>
        <v>NH009395</v>
      </c>
      <c r="D1094" s="275" t="s">
        <v>1702</v>
      </c>
      <c r="E1094" s="276" t="s">
        <v>1703</v>
      </c>
      <c r="F1094" s="275">
        <v>395</v>
      </c>
      <c r="G1094" s="276" t="s">
        <v>1618</v>
      </c>
      <c r="H1094" s="275" t="s">
        <v>1002</v>
      </c>
      <c r="I1094" s="275">
        <v>85</v>
      </c>
      <c r="J1094" s="275" t="s">
        <v>256</v>
      </c>
    </row>
    <row r="1095" spans="2:10">
      <c r="B1095" s="232" t="str">
        <f t="shared" si="16"/>
        <v>NH009398</v>
      </c>
      <c r="D1095" s="275" t="s">
        <v>1702</v>
      </c>
      <c r="E1095" s="276" t="s">
        <v>1703</v>
      </c>
      <c r="F1095" s="275">
        <v>398</v>
      </c>
      <c r="G1095" s="276" t="s">
        <v>569</v>
      </c>
      <c r="H1095" s="275" t="s">
        <v>198</v>
      </c>
      <c r="I1095" s="275">
        <v>100</v>
      </c>
      <c r="J1095" s="275" t="s">
        <v>277</v>
      </c>
    </row>
    <row r="1096" spans="2:10">
      <c r="B1096" s="232" t="str">
        <f t="shared" si="16"/>
        <v>NH009727</v>
      </c>
      <c r="D1096" s="275" t="s">
        <v>1702</v>
      </c>
      <c r="E1096" s="276" t="s">
        <v>1703</v>
      </c>
      <c r="F1096" s="275">
        <v>727</v>
      </c>
      <c r="G1096" s="276" t="s">
        <v>1705</v>
      </c>
      <c r="H1096" s="275" t="s">
        <v>1705</v>
      </c>
      <c r="I1096" s="275">
        <v>85</v>
      </c>
      <c r="J1096" s="275" t="s">
        <v>199</v>
      </c>
    </row>
    <row r="1097" spans="2:10">
      <c r="B1097" s="232" t="str">
        <f t="shared" si="16"/>
        <v>NH00922A</v>
      </c>
      <c r="D1097" s="275" t="s">
        <v>1702</v>
      </c>
      <c r="E1097" s="276" t="s">
        <v>1703</v>
      </c>
      <c r="F1097" s="275" t="s">
        <v>1675</v>
      </c>
      <c r="G1097" s="276" t="s">
        <v>1706</v>
      </c>
      <c r="H1097" s="275" t="s">
        <v>615</v>
      </c>
      <c r="I1097" s="275">
        <v>85</v>
      </c>
      <c r="J1097" s="275" t="s">
        <v>199</v>
      </c>
    </row>
    <row r="1098" spans="2:10">
      <c r="B1098" s="232" t="str">
        <f t="shared" si="16"/>
        <v>NH00922B</v>
      </c>
      <c r="D1098" s="275" t="s">
        <v>1702</v>
      </c>
      <c r="E1098" s="276" t="s">
        <v>1703</v>
      </c>
      <c r="F1098" s="275" t="s">
        <v>1677</v>
      </c>
      <c r="G1098" s="276" t="s">
        <v>1707</v>
      </c>
      <c r="H1098" s="275" t="s">
        <v>615</v>
      </c>
      <c r="I1098" s="275">
        <v>85</v>
      </c>
      <c r="J1098" s="275" t="s">
        <v>199</v>
      </c>
    </row>
    <row r="1099" spans="2:10">
      <c r="B1099" s="232" t="str">
        <f t="shared" si="16"/>
        <v>NH00922C</v>
      </c>
      <c r="D1099" s="275" t="s">
        <v>1702</v>
      </c>
      <c r="E1099" s="276" t="s">
        <v>1703</v>
      </c>
      <c r="F1099" s="275" t="s">
        <v>1679</v>
      </c>
      <c r="G1099" s="276" t="s">
        <v>1708</v>
      </c>
      <c r="H1099" s="275" t="s">
        <v>615</v>
      </c>
      <c r="I1099" s="275">
        <v>85</v>
      </c>
      <c r="J1099" s="275" t="s">
        <v>199</v>
      </c>
    </row>
    <row r="1100" spans="2:10">
      <c r="B1100" s="232" t="str">
        <f t="shared" si="16"/>
        <v>NH00922E</v>
      </c>
      <c r="D1100" s="275" t="s">
        <v>1702</v>
      </c>
      <c r="E1100" s="276" t="s">
        <v>1703</v>
      </c>
      <c r="F1100" s="275" t="s">
        <v>1681</v>
      </c>
      <c r="G1100" s="276" t="s">
        <v>1709</v>
      </c>
      <c r="H1100" s="275" t="s">
        <v>615</v>
      </c>
      <c r="I1100" s="275">
        <v>75</v>
      </c>
      <c r="J1100" s="275" t="s">
        <v>199</v>
      </c>
    </row>
    <row r="1101" spans="2:10">
      <c r="B1101" s="232" t="str">
        <f t="shared" si="16"/>
        <v>NH00926A</v>
      </c>
      <c r="D1101" s="275" t="s">
        <v>1702</v>
      </c>
      <c r="E1101" s="276" t="s">
        <v>1703</v>
      </c>
      <c r="F1101" s="275" t="s">
        <v>1683</v>
      </c>
      <c r="G1101" s="276" t="s">
        <v>594</v>
      </c>
      <c r="H1101" s="275" t="s">
        <v>326</v>
      </c>
      <c r="I1101" s="275">
        <v>90</v>
      </c>
      <c r="J1101" s="275" t="s">
        <v>199</v>
      </c>
    </row>
    <row r="1102" spans="2:10">
      <c r="B1102" s="232" t="str">
        <f t="shared" si="16"/>
        <v>NH00926B</v>
      </c>
      <c r="D1102" s="275" t="s">
        <v>1702</v>
      </c>
      <c r="E1102" s="276" t="s">
        <v>1703</v>
      </c>
      <c r="F1102" s="275" t="s">
        <v>1684</v>
      </c>
      <c r="G1102" s="276" t="s">
        <v>595</v>
      </c>
      <c r="H1102" s="275" t="s">
        <v>326</v>
      </c>
      <c r="I1102" s="275">
        <v>85</v>
      </c>
      <c r="J1102" s="275" t="s">
        <v>199</v>
      </c>
    </row>
    <row r="1103" spans="2:10">
      <c r="B1103" s="232" t="str">
        <f t="shared" si="16"/>
        <v>NH00926C</v>
      </c>
      <c r="D1103" s="275" t="s">
        <v>1702</v>
      </c>
      <c r="E1103" s="276" t="s">
        <v>1703</v>
      </c>
      <c r="F1103" s="275" t="s">
        <v>1685</v>
      </c>
      <c r="G1103" s="276" t="s">
        <v>596</v>
      </c>
      <c r="H1103" s="275" t="s">
        <v>326</v>
      </c>
      <c r="I1103" s="275">
        <v>85</v>
      </c>
      <c r="J1103" s="275" t="s">
        <v>199</v>
      </c>
    </row>
    <row r="1104" spans="2:10">
      <c r="B1104" s="232" t="str">
        <f t="shared" si="16"/>
        <v>NH00926E</v>
      </c>
      <c r="D1104" s="275" t="s">
        <v>1702</v>
      </c>
      <c r="E1104" s="276" t="s">
        <v>1703</v>
      </c>
      <c r="F1104" s="275" t="s">
        <v>1686</v>
      </c>
      <c r="G1104" s="276" t="s">
        <v>1710</v>
      </c>
      <c r="H1104" s="275" t="s">
        <v>326</v>
      </c>
      <c r="I1104" s="275">
        <v>85</v>
      </c>
      <c r="J1104" s="275" t="s">
        <v>199</v>
      </c>
    </row>
    <row r="1105" spans="2:10">
      <c r="B1105" s="232" t="str">
        <f t="shared" si="16"/>
        <v>NH009310A</v>
      </c>
      <c r="D1105" s="275" t="s">
        <v>1702</v>
      </c>
      <c r="E1105" s="276" t="s">
        <v>1703</v>
      </c>
      <c r="F1105" s="275" t="s">
        <v>1711</v>
      </c>
      <c r="G1105" s="276" t="s">
        <v>598</v>
      </c>
      <c r="H1105" s="275" t="s">
        <v>333</v>
      </c>
      <c r="I1105" s="275">
        <v>90</v>
      </c>
      <c r="J1105" s="275" t="s">
        <v>199</v>
      </c>
    </row>
    <row r="1106" spans="2:10">
      <c r="B1106" s="232" t="str">
        <f t="shared" si="16"/>
        <v>NH009310B</v>
      </c>
      <c r="D1106" s="275" t="s">
        <v>1702</v>
      </c>
      <c r="E1106" s="276" t="s">
        <v>1703</v>
      </c>
      <c r="F1106" s="275" t="s">
        <v>1712</v>
      </c>
      <c r="G1106" s="276" t="s">
        <v>599</v>
      </c>
      <c r="H1106" s="275" t="s">
        <v>333</v>
      </c>
      <c r="I1106" s="275">
        <v>85</v>
      </c>
      <c r="J1106" s="275" t="s">
        <v>199</v>
      </c>
    </row>
    <row r="1107" spans="2:10">
      <c r="B1107" s="232" t="str">
        <f t="shared" si="16"/>
        <v>NH009310C</v>
      </c>
      <c r="D1107" s="275" t="s">
        <v>1702</v>
      </c>
      <c r="E1107" s="276" t="s">
        <v>1703</v>
      </c>
      <c r="F1107" s="275" t="s">
        <v>1713</v>
      </c>
      <c r="G1107" s="276" t="s">
        <v>600</v>
      </c>
      <c r="H1107" s="275" t="s">
        <v>333</v>
      </c>
      <c r="I1107" s="275">
        <v>85</v>
      </c>
      <c r="J1107" s="275" t="s">
        <v>199</v>
      </c>
    </row>
    <row r="1108" spans="2:10">
      <c r="B1108" s="232" t="str">
        <f t="shared" ref="B1108:B1171" si="17">CONCATENATE(D1108,F1108)</f>
        <v>NH009310E</v>
      </c>
      <c r="D1108" s="275" t="s">
        <v>1702</v>
      </c>
      <c r="E1108" s="276" t="s">
        <v>1703</v>
      </c>
      <c r="F1108" s="275" t="s">
        <v>1714</v>
      </c>
      <c r="G1108" s="276" t="s">
        <v>1715</v>
      </c>
      <c r="H1108" s="275" t="s">
        <v>333</v>
      </c>
      <c r="I1108" s="275">
        <v>85</v>
      </c>
      <c r="J1108" s="275" t="s">
        <v>199</v>
      </c>
    </row>
    <row r="1109" spans="2:10">
      <c r="B1109" s="232" t="str">
        <f t="shared" si="17"/>
        <v>NH00936A</v>
      </c>
      <c r="D1109" s="275" t="s">
        <v>1702</v>
      </c>
      <c r="E1109" s="276" t="s">
        <v>1703</v>
      </c>
      <c r="F1109" s="275" t="s">
        <v>740</v>
      </c>
      <c r="G1109" s="276" t="s">
        <v>607</v>
      </c>
      <c r="H1109" s="275" t="s">
        <v>608</v>
      </c>
      <c r="I1109" s="275">
        <v>85</v>
      </c>
      <c r="J1109" s="275" t="s">
        <v>199</v>
      </c>
    </row>
    <row r="1110" spans="2:10">
      <c r="B1110" s="232" t="str">
        <f t="shared" si="17"/>
        <v>NH00936B</v>
      </c>
      <c r="D1110" s="275" t="s">
        <v>1702</v>
      </c>
      <c r="E1110" s="276" t="s">
        <v>1703</v>
      </c>
      <c r="F1110" s="275" t="s">
        <v>741</v>
      </c>
      <c r="G1110" s="276" t="s">
        <v>610</v>
      </c>
      <c r="H1110" s="275" t="s">
        <v>608</v>
      </c>
      <c r="I1110" s="275">
        <v>85</v>
      </c>
      <c r="J1110" s="275" t="s">
        <v>199</v>
      </c>
    </row>
    <row r="1111" spans="2:10">
      <c r="B1111" s="232" t="str">
        <f t="shared" si="17"/>
        <v>NH00936C</v>
      </c>
      <c r="D1111" s="275" t="s">
        <v>1702</v>
      </c>
      <c r="E1111" s="276" t="s">
        <v>1703</v>
      </c>
      <c r="F1111" s="275" t="s">
        <v>742</v>
      </c>
      <c r="G1111" s="276" t="s">
        <v>612</v>
      </c>
      <c r="H1111" s="275" t="s">
        <v>608</v>
      </c>
      <c r="I1111" s="275">
        <v>85</v>
      </c>
      <c r="J1111" s="275" t="s">
        <v>199</v>
      </c>
    </row>
    <row r="1112" spans="2:10">
      <c r="B1112" s="232" t="str">
        <f t="shared" si="17"/>
        <v>NH00936E</v>
      </c>
      <c r="D1112" s="275" t="s">
        <v>1702</v>
      </c>
      <c r="E1112" s="276" t="s">
        <v>1703</v>
      </c>
      <c r="F1112" s="275" t="s">
        <v>1691</v>
      </c>
      <c r="G1112" s="276" t="s">
        <v>1606</v>
      </c>
      <c r="H1112" s="275" t="s">
        <v>608</v>
      </c>
      <c r="I1112" s="275">
        <v>85</v>
      </c>
      <c r="J1112" s="275" t="s">
        <v>199</v>
      </c>
    </row>
    <row r="1113" spans="2:10">
      <c r="B1113" s="232" t="str">
        <f t="shared" si="17"/>
        <v>NH009710D</v>
      </c>
      <c r="D1113" s="275" t="s">
        <v>1702</v>
      </c>
      <c r="E1113" s="276" t="s">
        <v>1703</v>
      </c>
      <c r="F1113" s="275" t="s">
        <v>1716</v>
      </c>
      <c r="G1113" s="276" t="s">
        <v>1717</v>
      </c>
      <c r="H1113" s="275" t="s">
        <v>945</v>
      </c>
      <c r="I1113" s="275">
        <v>50</v>
      </c>
      <c r="J1113" s="275" t="s">
        <v>277</v>
      </c>
    </row>
    <row r="1114" spans="2:10">
      <c r="B1114" s="232" t="str">
        <f t="shared" si="17"/>
        <v>NH009710E</v>
      </c>
      <c r="D1114" s="275" t="s">
        <v>1702</v>
      </c>
      <c r="E1114" s="276" t="s">
        <v>1703</v>
      </c>
      <c r="F1114" s="275" t="s">
        <v>1718</v>
      </c>
      <c r="G1114" s="276" t="s">
        <v>1719</v>
      </c>
      <c r="H1114" s="275" t="s">
        <v>945</v>
      </c>
      <c r="I1114" s="275">
        <v>50</v>
      </c>
      <c r="J1114" s="275" t="s">
        <v>277</v>
      </c>
    </row>
    <row r="1115" spans="2:10">
      <c r="B1115" s="232" t="str">
        <f t="shared" si="17"/>
        <v>NH009726D</v>
      </c>
      <c r="D1115" s="275" t="s">
        <v>1702</v>
      </c>
      <c r="E1115" s="276" t="s">
        <v>1703</v>
      </c>
      <c r="F1115" s="275" t="s">
        <v>1720</v>
      </c>
      <c r="G1115" s="276" t="s">
        <v>1721</v>
      </c>
      <c r="H1115" s="275" t="s">
        <v>975</v>
      </c>
      <c r="I1115" s="275">
        <v>85</v>
      </c>
      <c r="J1115" s="275" t="s">
        <v>277</v>
      </c>
    </row>
    <row r="1116" spans="2:10">
      <c r="B1116" s="232" t="str">
        <f t="shared" si="17"/>
        <v>NH009726E</v>
      </c>
      <c r="D1116" s="275" t="s">
        <v>1702</v>
      </c>
      <c r="E1116" s="276" t="s">
        <v>1703</v>
      </c>
      <c r="F1116" s="275" t="s">
        <v>1722</v>
      </c>
      <c r="G1116" s="276" t="s">
        <v>1723</v>
      </c>
      <c r="H1116" s="275" t="s">
        <v>975</v>
      </c>
      <c r="I1116" s="275">
        <v>85</v>
      </c>
      <c r="J1116" s="275" t="s">
        <v>277</v>
      </c>
    </row>
    <row r="1117" spans="2:10">
      <c r="B1117" s="232" t="str">
        <f t="shared" si="17"/>
        <v>NH009730B</v>
      </c>
      <c r="D1117" s="275" t="s">
        <v>1702</v>
      </c>
      <c r="E1117" s="276" t="s">
        <v>1703</v>
      </c>
      <c r="F1117" s="275" t="s">
        <v>1724</v>
      </c>
      <c r="G1117" s="276" t="s">
        <v>1725</v>
      </c>
      <c r="H1117" s="275" t="s">
        <v>945</v>
      </c>
      <c r="I1117" s="275">
        <v>50</v>
      </c>
      <c r="J1117" s="275" t="s">
        <v>277</v>
      </c>
    </row>
    <row r="1118" spans="2:10">
      <c r="B1118" s="232" t="str">
        <f t="shared" si="17"/>
        <v>NH009735E</v>
      </c>
      <c r="D1118" s="275" t="s">
        <v>1702</v>
      </c>
      <c r="E1118" s="276" t="s">
        <v>1703</v>
      </c>
      <c r="F1118" s="275" t="s">
        <v>1726</v>
      </c>
      <c r="G1118" s="276" t="s">
        <v>1727</v>
      </c>
      <c r="H1118" s="275" t="s">
        <v>1728</v>
      </c>
      <c r="I1118" s="275">
        <v>80</v>
      </c>
      <c r="J1118" s="275" t="s">
        <v>277</v>
      </c>
    </row>
    <row r="1119" spans="2:10">
      <c r="B1119" s="232" t="str">
        <f t="shared" si="17"/>
        <v>NH009741D</v>
      </c>
      <c r="D1119" s="275" t="s">
        <v>1702</v>
      </c>
      <c r="E1119" s="276" t="s">
        <v>1703</v>
      </c>
      <c r="F1119" s="275" t="s">
        <v>1729</v>
      </c>
      <c r="G1119" s="276" t="s">
        <v>1730</v>
      </c>
      <c r="H1119" s="275" t="s">
        <v>1306</v>
      </c>
      <c r="I1119" s="275">
        <v>50</v>
      </c>
      <c r="J1119" s="275" t="s">
        <v>277</v>
      </c>
    </row>
    <row r="1120" spans="2:10">
      <c r="B1120" s="232" t="str">
        <f t="shared" si="17"/>
        <v>NH009741E</v>
      </c>
      <c r="D1120" s="275" t="s">
        <v>1702</v>
      </c>
      <c r="E1120" s="276" t="s">
        <v>1703</v>
      </c>
      <c r="F1120" s="275" t="s">
        <v>1731</v>
      </c>
      <c r="G1120" s="276" t="s">
        <v>1732</v>
      </c>
      <c r="H1120" s="275" t="s">
        <v>1306</v>
      </c>
      <c r="I1120" s="275">
        <v>50</v>
      </c>
      <c r="J1120" s="275" t="s">
        <v>277</v>
      </c>
    </row>
    <row r="1121" spans="2:10">
      <c r="B1121" s="232" t="str">
        <f t="shared" si="17"/>
        <v>NH009DAM</v>
      </c>
      <c r="D1121" s="275" t="s">
        <v>1702</v>
      </c>
      <c r="E1121" s="276" t="s">
        <v>1703</v>
      </c>
      <c r="F1121" s="275" t="s">
        <v>1733</v>
      </c>
      <c r="G1121" s="276" t="s">
        <v>521</v>
      </c>
      <c r="H1121" s="275" t="s">
        <v>521</v>
      </c>
      <c r="I1121" s="275">
        <v>100</v>
      </c>
      <c r="J1121" s="275" t="s">
        <v>199</v>
      </c>
    </row>
    <row r="1122" spans="2:10">
      <c r="B1122" s="232" t="str">
        <f t="shared" si="17"/>
        <v>NH013CaC</v>
      </c>
      <c r="D1122" s="275" t="s">
        <v>1734</v>
      </c>
      <c r="E1122" s="276" t="s">
        <v>1735</v>
      </c>
      <c r="F1122" s="275" t="s">
        <v>852</v>
      </c>
      <c r="G1122" s="276" t="s">
        <v>1736</v>
      </c>
      <c r="H1122" s="275" t="s">
        <v>851</v>
      </c>
      <c r="I1122" s="275">
        <v>50</v>
      </c>
      <c r="J1122" s="275" t="s">
        <v>277</v>
      </c>
    </row>
    <row r="1123" spans="2:10">
      <c r="B1123" s="232" t="str">
        <f t="shared" si="17"/>
        <v>NH013CaD</v>
      </c>
      <c r="D1123" s="275" t="s">
        <v>1734</v>
      </c>
      <c r="E1123" s="276" t="s">
        <v>1735</v>
      </c>
      <c r="F1123" s="275" t="s">
        <v>1737</v>
      </c>
      <c r="G1123" s="276" t="s">
        <v>1738</v>
      </c>
      <c r="H1123" s="275" t="s">
        <v>851</v>
      </c>
      <c r="I1123" s="275">
        <v>50</v>
      </c>
      <c r="J1123" s="275" t="s">
        <v>277</v>
      </c>
    </row>
    <row r="1124" spans="2:10">
      <c r="B1124" s="232" t="str">
        <f t="shared" si="17"/>
        <v>NH013ChD</v>
      </c>
      <c r="D1124" s="275" t="s">
        <v>1734</v>
      </c>
      <c r="E1124" s="276" t="s">
        <v>1735</v>
      </c>
      <c r="F1124" s="275" t="s">
        <v>1739</v>
      </c>
      <c r="G1124" s="276" t="s">
        <v>1740</v>
      </c>
      <c r="H1124" s="275" t="s">
        <v>851</v>
      </c>
      <c r="I1124" s="275">
        <v>50</v>
      </c>
      <c r="J1124" s="275" t="s">
        <v>277</v>
      </c>
    </row>
    <row r="1125" spans="2:10">
      <c r="B1125" s="232" t="str">
        <f t="shared" si="17"/>
        <v>NH013ChE</v>
      </c>
      <c r="D1125" s="275" t="s">
        <v>1734</v>
      </c>
      <c r="E1125" s="276" t="s">
        <v>1735</v>
      </c>
      <c r="F1125" s="275" t="s">
        <v>1741</v>
      </c>
      <c r="G1125" s="276" t="s">
        <v>1742</v>
      </c>
      <c r="H1125" s="275" t="s">
        <v>851</v>
      </c>
      <c r="I1125" s="275">
        <v>50</v>
      </c>
      <c r="J1125" s="275" t="s">
        <v>277</v>
      </c>
    </row>
    <row r="1126" spans="2:10">
      <c r="B1126" s="232" t="str">
        <f t="shared" si="17"/>
        <v>NH013CoA</v>
      </c>
      <c r="D1126" s="275" t="s">
        <v>1734</v>
      </c>
      <c r="E1126" s="276" t="s">
        <v>1735</v>
      </c>
      <c r="F1126" s="275" t="s">
        <v>1371</v>
      </c>
      <c r="G1126" s="276" t="s">
        <v>1706</v>
      </c>
      <c r="H1126" s="275" t="s">
        <v>615</v>
      </c>
      <c r="I1126" s="275">
        <v>100</v>
      </c>
      <c r="J1126" s="275" t="s">
        <v>199</v>
      </c>
    </row>
    <row r="1127" spans="2:10">
      <c r="B1127" s="232" t="str">
        <f t="shared" si="17"/>
        <v>NH013CoB</v>
      </c>
      <c r="D1127" s="275" t="s">
        <v>1734</v>
      </c>
      <c r="E1127" s="276" t="s">
        <v>1735</v>
      </c>
      <c r="F1127" s="275" t="s">
        <v>1003</v>
      </c>
      <c r="G1127" s="276" t="s">
        <v>1707</v>
      </c>
      <c r="H1127" s="275" t="s">
        <v>615</v>
      </c>
      <c r="I1127" s="275">
        <v>100</v>
      </c>
      <c r="J1127" s="275" t="s">
        <v>199</v>
      </c>
    </row>
    <row r="1128" spans="2:10">
      <c r="B1128" s="232" t="str">
        <f t="shared" si="17"/>
        <v>NH013CoC</v>
      </c>
      <c r="D1128" s="275" t="s">
        <v>1734</v>
      </c>
      <c r="E1128" s="276" t="s">
        <v>1735</v>
      </c>
      <c r="F1128" s="275" t="s">
        <v>1005</v>
      </c>
      <c r="G1128" s="276" t="s">
        <v>1708</v>
      </c>
      <c r="H1128" s="275" t="s">
        <v>615</v>
      </c>
      <c r="I1128" s="275">
        <v>100</v>
      </c>
      <c r="J1128" s="275" t="s">
        <v>199</v>
      </c>
    </row>
    <row r="1129" spans="2:10">
      <c r="B1129" s="232" t="str">
        <f t="shared" si="17"/>
        <v>NH013CtE</v>
      </c>
      <c r="D1129" s="275" t="s">
        <v>1734</v>
      </c>
      <c r="E1129" s="276" t="s">
        <v>1735</v>
      </c>
      <c r="F1129" s="275" t="s">
        <v>1743</v>
      </c>
      <c r="G1129" s="276" t="s">
        <v>1744</v>
      </c>
      <c r="H1129" s="275" t="s">
        <v>615</v>
      </c>
      <c r="I1129" s="275">
        <v>100</v>
      </c>
      <c r="J1129" s="275" t="s">
        <v>199</v>
      </c>
    </row>
    <row r="1130" spans="2:10">
      <c r="B1130" s="232" t="str">
        <f t="shared" si="17"/>
        <v>NH013HrE</v>
      </c>
      <c r="D1130" s="275" t="s">
        <v>1734</v>
      </c>
      <c r="E1130" s="276" t="s">
        <v>1735</v>
      </c>
      <c r="F1130" s="275" t="s">
        <v>1574</v>
      </c>
      <c r="G1130" s="276" t="s">
        <v>1575</v>
      </c>
      <c r="H1130" s="275" t="s">
        <v>206</v>
      </c>
      <c r="I1130" s="275">
        <v>100</v>
      </c>
      <c r="J1130" s="275" t="s">
        <v>199</v>
      </c>
    </row>
    <row r="1131" spans="2:10">
      <c r="B1131" s="232" t="str">
        <f t="shared" si="17"/>
        <v>NH013HsA</v>
      </c>
      <c r="D1131" s="275" t="s">
        <v>1734</v>
      </c>
      <c r="E1131" s="276" t="s">
        <v>1735</v>
      </c>
      <c r="F1131" s="275" t="s">
        <v>1576</v>
      </c>
      <c r="G1131" s="276" t="s">
        <v>315</v>
      </c>
      <c r="H1131" s="275" t="s">
        <v>206</v>
      </c>
      <c r="I1131" s="275">
        <v>100</v>
      </c>
      <c r="J1131" s="275" t="s">
        <v>199</v>
      </c>
    </row>
    <row r="1132" spans="2:10">
      <c r="B1132" s="232" t="str">
        <f t="shared" si="17"/>
        <v>NH013HsB</v>
      </c>
      <c r="D1132" s="275" t="s">
        <v>1734</v>
      </c>
      <c r="E1132" s="276" t="s">
        <v>1735</v>
      </c>
      <c r="F1132" s="275" t="s">
        <v>803</v>
      </c>
      <c r="G1132" s="276" t="s">
        <v>317</v>
      </c>
      <c r="H1132" s="275" t="s">
        <v>206</v>
      </c>
      <c r="I1132" s="275">
        <v>100</v>
      </c>
      <c r="J1132" s="275" t="s">
        <v>199</v>
      </c>
    </row>
    <row r="1133" spans="2:10">
      <c r="B1133" s="232" t="str">
        <f t="shared" si="17"/>
        <v>NH013HsC</v>
      </c>
      <c r="D1133" s="275" t="s">
        <v>1734</v>
      </c>
      <c r="E1133" s="276" t="s">
        <v>1735</v>
      </c>
      <c r="F1133" s="275" t="s">
        <v>805</v>
      </c>
      <c r="G1133" s="276" t="s">
        <v>319</v>
      </c>
      <c r="H1133" s="275" t="s">
        <v>206</v>
      </c>
      <c r="I1133" s="275">
        <v>100</v>
      </c>
      <c r="J1133" s="275" t="s">
        <v>199</v>
      </c>
    </row>
    <row r="1134" spans="2:10">
      <c r="B1134" s="232" t="str">
        <f t="shared" si="17"/>
        <v>NH013MmA</v>
      </c>
      <c r="D1134" s="275" t="s">
        <v>1734</v>
      </c>
      <c r="E1134" s="276" t="s">
        <v>1735</v>
      </c>
      <c r="F1134" s="275" t="s">
        <v>810</v>
      </c>
      <c r="G1134" s="276" t="s">
        <v>668</v>
      </c>
      <c r="H1134" s="275" t="s">
        <v>669</v>
      </c>
      <c r="I1134" s="275">
        <v>100</v>
      </c>
      <c r="J1134" s="275" t="s">
        <v>199</v>
      </c>
    </row>
    <row r="1135" spans="2:10">
      <c r="B1135" s="232" t="str">
        <f t="shared" si="17"/>
        <v>NH013MmB</v>
      </c>
      <c r="D1135" s="275" t="s">
        <v>1734</v>
      </c>
      <c r="E1135" s="276" t="s">
        <v>1735</v>
      </c>
      <c r="F1135" s="275" t="s">
        <v>811</v>
      </c>
      <c r="G1135" s="276" t="s">
        <v>671</v>
      </c>
      <c r="H1135" s="275" t="s">
        <v>669</v>
      </c>
      <c r="I1135" s="275">
        <v>100</v>
      </c>
      <c r="J1135" s="275" t="s">
        <v>199</v>
      </c>
    </row>
    <row r="1136" spans="2:10">
      <c r="B1136" s="232" t="str">
        <f t="shared" si="17"/>
        <v>NH013MmC</v>
      </c>
      <c r="D1136" s="275" t="s">
        <v>1734</v>
      </c>
      <c r="E1136" s="276" t="s">
        <v>1735</v>
      </c>
      <c r="F1136" s="275" t="s">
        <v>1745</v>
      </c>
      <c r="G1136" s="276" t="s">
        <v>673</v>
      </c>
      <c r="H1136" s="275" t="s">
        <v>669</v>
      </c>
      <c r="I1136" s="275">
        <v>100</v>
      </c>
      <c r="J1136" s="275" t="s">
        <v>199</v>
      </c>
    </row>
    <row r="1137" spans="2:10">
      <c r="B1137" s="232" t="str">
        <f t="shared" si="17"/>
        <v>NH013Mp</v>
      </c>
      <c r="D1137" s="275" t="s">
        <v>1734</v>
      </c>
      <c r="E1137" s="276" t="s">
        <v>1735</v>
      </c>
      <c r="F1137" s="275" t="s">
        <v>1577</v>
      </c>
      <c r="G1137" s="276" t="s">
        <v>1578</v>
      </c>
      <c r="H1137" s="275" t="s">
        <v>1661</v>
      </c>
      <c r="I1137" s="275">
        <v>100</v>
      </c>
      <c r="J1137" s="275" t="s">
        <v>256</v>
      </c>
    </row>
    <row r="1138" spans="2:10">
      <c r="B1138" s="232" t="str">
        <f t="shared" si="17"/>
        <v>NH013Of</v>
      </c>
      <c r="D1138" s="275" t="s">
        <v>1734</v>
      </c>
      <c r="E1138" s="276" t="s">
        <v>1735</v>
      </c>
      <c r="F1138" s="275" t="s">
        <v>1746</v>
      </c>
      <c r="G1138" s="276" t="s">
        <v>1747</v>
      </c>
      <c r="H1138" s="275" t="s">
        <v>1748</v>
      </c>
      <c r="I1138" s="275">
        <v>100</v>
      </c>
      <c r="J1138" s="275" t="s">
        <v>199</v>
      </c>
    </row>
    <row r="1139" spans="2:10">
      <c r="B1139" s="232" t="str">
        <f t="shared" si="17"/>
        <v>NH013Oh</v>
      </c>
      <c r="D1139" s="275" t="s">
        <v>1734</v>
      </c>
      <c r="E1139" s="276" t="s">
        <v>1735</v>
      </c>
      <c r="F1139" s="275" t="s">
        <v>1749</v>
      </c>
      <c r="G1139" s="276" t="s">
        <v>1750</v>
      </c>
      <c r="H1139" s="275" t="s">
        <v>1748</v>
      </c>
      <c r="I1139" s="275">
        <v>100</v>
      </c>
      <c r="J1139" s="275" t="s">
        <v>199</v>
      </c>
    </row>
    <row r="1140" spans="2:10">
      <c r="B1140" s="232" t="str">
        <f t="shared" si="17"/>
        <v>NH013Ro</v>
      </c>
      <c r="D1140" s="275" t="s">
        <v>1734</v>
      </c>
      <c r="E1140" s="276" t="s">
        <v>1735</v>
      </c>
      <c r="F1140" s="275" t="s">
        <v>905</v>
      </c>
      <c r="G1140" s="276" t="s">
        <v>366</v>
      </c>
      <c r="H1140" s="275" t="s">
        <v>366</v>
      </c>
      <c r="I1140" s="275">
        <v>100</v>
      </c>
      <c r="J1140" s="275" t="s">
        <v>277</v>
      </c>
    </row>
    <row r="1141" spans="2:10">
      <c r="B1141" s="232" t="str">
        <f t="shared" si="17"/>
        <v>NH013Sy</v>
      </c>
      <c r="D1141" s="275" t="s">
        <v>1734</v>
      </c>
      <c r="E1141" s="276" t="s">
        <v>1735</v>
      </c>
      <c r="F1141" s="275" t="s">
        <v>1299</v>
      </c>
      <c r="G1141" s="276" t="s">
        <v>1594</v>
      </c>
      <c r="H1141" s="275" t="s">
        <v>349</v>
      </c>
      <c r="I1141" s="275">
        <v>100</v>
      </c>
      <c r="J1141" s="275" t="s">
        <v>199</v>
      </c>
    </row>
    <row r="1142" spans="2:10">
      <c r="B1142" s="232" t="str">
        <f t="shared" si="17"/>
        <v>NH013WdA</v>
      </c>
      <c r="D1142" s="275" t="s">
        <v>1734</v>
      </c>
      <c r="E1142" s="276" t="s">
        <v>1735</v>
      </c>
      <c r="F1142" s="275" t="s">
        <v>1595</v>
      </c>
      <c r="G1142" s="276" t="s">
        <v>325</v>
      </c>
      <c r="H1142" s="275" t="s">
        <v>326</v>
      </c>
      <c r="I1142" s="275">
        <v>100</v>
      </c>
      <c r="J1142" s="275" t="s">
        <v>199</v>
      </c>
    </row>
    <row r="1143" spans="2:10">
      <c r="B1143" s="232" t="str">
        <f t="shared" si="17"/>
        <v>NH013WdB</v>
      </c>
      <c r="D1143" s="275" t="s">
        <v>1734</v>
      </c>
      <c r="E1143" s="276" t="s">
        <v>1735</v>
      </c>
      <c r="F1143" s="275" t="s">
        <v>1596</v>
      </c>
      <c r="G1143" s="276" t="s">
        <v>328</v>
      </c>
      <c r="H1143" s="275" t="s">
        <v>326</v>
      </c>
      <c r="I1143" s="275">
        <v>100</v>
      </c>
      <c r="J1143" s="275" t="s">
        <v>199</v>
      </c>
    </row>
    <row r="1144" spans="2:10">
      <c r="B1144" s="232" t="str">
        <f t="shared" si="17"/>
        <v>NH013WdC</v>
      </c>
      <c r="D1144" s="275" t="s">
        <v>1734</v>
      </c>
      <c r="E1144" s="276" t="s">
        <v>1735</v>
      </c>
      <c r="F1144" s="275" t="s">
        <v>1597</v>
      </c>
      <c r="G1144" s="276" t="s">
        <v>330</v>
      </c>
      <c r="H1144" s="275" t="s">
        <v>326</v>
      </c>
      <c r="I1144" s="275">
        <v>100</v>
      </c>
      <c r="J1144" s="275" t="s">
        <v>199</v>
      </c>
    </row>
    <row r="1145" spans="2:10">
      <c r="B1145" s="232" t="str">
        <f t="shared" si="17"/>
        <v>NH013WdE</v>
      </c>
      <c r="D1145" s="275" t="s">
        <v>1734</v>
      </c>
      <c r="E1145" s="276" t="s">
        <v>1735</v>
      </c>
      <c r="F1145" s="275" t="s">
        <v>1598</v>
      </c>
      <c r="G1145" s="276" t="s">
        <v>1599</v>
      </c>
      <c r="H1145" s="275" t="s">
        <v>326</v>
      </c>
      <c r="I1145" s="275">
        <v>85</v>
      </c>
      <c r="J1145" s="275" t="s">
        <v>199</v>
      </c>
    </row>
    <row r="1146" spans="2:10">
      <c r="B1146" s="232" t="str">
        <f t="shared" si="17"/>
        <v>NH01597</v>
      </c>
      <c r="D1146" s="275" t="s">
        <v>1751</v>
      </c>
      <c r="E1146" s="276" t="s">
        <v>1752</v>
      </c>
      <c r="F1146" s="275">
        <v>97</v>
      </c>
      <c r="G1146" s="276" t="s">
        <v>1753</v>
      </c>
      <c r="H1146" s="275" t="s">
        <v>1754</v>
      </c>
      <c r="I1146" s="275">
        <v>75</v>
      </c>
      <c r="J1146" s="275" t="s">
        <v>256</v>
      </c>
    </row>
    <row r="1147" spans="2:10">
      <c r="B1147" s="232" t="str">
        <f t="shared" si="17"/>
        <v>NH015295</v>
      </c>
      <c r="D1147" s="275" t="s">
        <v>1751</v>
      </c>
      <c r="E1147" s="276" t="s">
        <v>1752</v>
      </c>
      <c r="F1147" s="275">
        <v>295</v>
      </c>
      <c r="G1147" s="276" t="s">
        <v>1625</v>
      </c>
      <c r="H1147" s="275" t="s">
        <v>1626</v>
      </c>
      <c r="I1147" s="275">
        <v>80</v>
      </c>
      <c r="J1147" s="275" t="s">
        <v>256</v>
      </c>
    </row>
    <row r="1148" spans="2:10">
      <c r="B1148" s="232" t="str">
        <f t="shared" si="17"/>
        <v>NH015298</v>
      </c>
      <c r="D1148" s="275" t="s">
        <v>1751</v>
      </c>
      <c r="E1148" s="276" t="s">
        <v>1752</v>
      </c>
      <c r="F1148" s="275">
        <v>298</v>
      </c>
      <c r="G1148" s="276" t="s">
        <v>197</v>
      </c>
      <c r="H1148" s="275" t="s">
        <v>198</v>
      </c>
      <c r="I1148" s="275">
        <v>100</v>
      </c>
      <c r="J1148" s="275" t="s">
        <v>199</v>
      </c>
    </row>
    <row r="1149" spans="2:10">
      <c r="B1149" s="232" t="str">
        <f t="shared" si="17"/>
        <v>NH015395</v>
      </c>
      <c r="D1149" s="275" t="s">
        <v>1751</v>
      </c>
      <c r="E1149" s="276" t="s">
        <v>1752</v>
      </c>
      <c r="F1149" s="275">
        <v>395</v>
      </c>
      <c r="G1149" s="276" t="s">
        <v>1618</v>
      </c>
      <c r="H1149" s="275" t="s">
        <v>1002</v>
      </c>
      <c r="I1149" s="275">
        <v>80</v>
      </c>
      <c r="J1149" s="275" t="s">
        <v>256</v>
      </c>
    </row>
    <row r="1150" spans="2:10">
      <c r="B1150" s="232" t="str">
        <f t="shared" si="17"/>
        <v>NH015495</v>
      </c>
      <c r="D1150" s="275" t="s">
        <v>1751</v>
      </c>
      <c r="E1150" s="276" t="s">
        <v>1752</v>
      </c>
      <c r="F1150" s="275">
        <v>495</v>
      </c>
      <c r="G1150" s="276" t="s">
        <v>1663</v>
      </c>
      <c r="H1150" s="275" t="s">
        <v>1664</v>
      </c>
      <c r="I1150" s="275">
        <v>90</v>
      </c>
      <c r="J1150" s="275" t="s">
        <v>256</v>
      </c>
    </row>
    <row r="1151" spans="2:10">
      <c r="B1151" s="232" t="str">
        <f t="shared" si="17"/>
        <v>NH01512A</v>
      </c>
      <c r="D1151" s="275" t="s">
        <v>1751</v>
      </c>
      <c r="E1151" s="276" t="s">
        <v>1752</v>
      </c>
      <c r="F1151" s="275" t="s">
        <v>1755</v>
      </c>
      <c r="G1151" s="276" t="s">
        <v>1756</v>
      </c>
      <c r="H1151" s="275" t="s">
        <v>206</v>
      </c>
      <c r="I1151" s="275">
        <v>90</v>
      </c>
      <c r="J1151" s="275" t="s">
        <v>199</v>
      </c>
    </row>
    <row r="1152" spans="2:10">
      <c r="B1152" s="232" t="str">
        <f t="shared" si="17"/>
        <v>NH01512B</v>
      </c>
      <c r="D1152" s="275" t="s">
        <v>1751</v>
      </c>
      <c r="E1152" s="276" t="s">
        <v>1752</v>
      </c>
      <c r="F1152" s="275" t="s">
        <v>1757</v>
      </c>
      <c r="G1152" s="276" t="s">
        <v>1758</v>
      </c>
      <c r="H1152" s="275" t="s">
        <v>206</v>
      </c>
      <c r="I1152" s="275">
        <v>85</v>
      </c>
      <c r="J1152" s="275" t="s">
        <v>199</v>
      </c>
    </row>
    <row r="1153" spans="2:10">
      <c r="B1153" s="232" t="str">
        <f t="shared" si="17"/>
        <v>NH01512C</v>
      </c>
      <c r="D1153" s="275" t="s">
        <v>1751</v>
      </c>
      <c r="E1153" s="276" t="s">
        <v>1752</v>
      </c>
      <c r="F1153" s="275" t="s">
        <v>1759</v>
      </c>
      <c r="G1153" s="276" t="s">
        <v>1760</v>
      </c>
      <c r="H1153" s="275" t="s">
        <v>206</v>
      </c>
      <c r="I1153" s="275">
        <v>80</v>
      </c>
      <c r="J1153" s="275" t="s">
        <v>199</v>
      </c>
    </row>
    <row r="1154" spans="2:10">
      <c r="B1154" s="232" t="str">
        <f t="shared" si="17"/>
        <v>NH01512E</v>
      </c>
      <c r="D1154" s="275" t="s">
        <v>1751</v>
      </c>
      <c r="E1154" s="276" t="s">
        <v>1752</v>
      </c>
      <c r="F1154" s="275" t="s">
        <v>1761</v>
      </c>
      <c r="G1154" s="276" t="s">
        <v>1762</v>
      </c>
      <c r="H1154" s="275" t="s">
        <v>206</v>
      </c>
      <c r="I1154" s="275">
        <v>95</v>
      </c>
      <c r="J1154" s="275" t="s">
        <v>199</v>
      </c>
    </row>
    <row r="1155" spans="2:10">
      <c r="B1155" s="232" t="str">
        <f t="shared" si="17"/>
        <v>NH015141E</v>
      </c>
      <c r="D1155" s="275" t="s">
        <v>1751</v>
      </c>
      <c r="E1155" s="276" t="s">
        <v>1752</v>
      </c>
      <c r="F1155" s="275" t="s">
        <v>1763</v>
      </c>
      <c r="G1155" s="276" t="s">
        <v>1764</v>
      </c>
      <c r="H1155" s="275" t="s">
        <v>306</v>
      </c>
      <c r="I1155" s="275">
        <v>65</v>
      </c>
      <c r="J1155" s="275" t="s">
        <v>277</v>
      </c>
    </row>
    <row r="1156" spans="2:10">
      <c r="B1156" s="232" t="str">
        <f t="shared" si="17"/>
        <v>NH01526A</v>
      </c>
      <c r="D1156" s="275" t="s">
        <v>1751</v>
      </c>
      <c r="E1156" s="276" t="s">
        <v>1752</v>
      </c>
      <c r="F1156" s="275" t="s">
        <v>1683</v>
      </c>
      <c r="G1156" s="276" t="s">
        <v>325</v>
      </c>
      <c r="H1156" s="275" t="s">
        <v>326</v>
      </c>
      <c r="I1156" s="275">
        <v>90</v>
      </c>
      <c r="J1156" s="275" t="s">
        <v>199</v>
      </c>
    </row>
    <row r="1157" spans="2:10">
      <c r="B1157" s="232" t="str">
        <f t="shared" si="17"/>
        <v>NH01526B</v>
      </c>
      <c r="D1157" s="275" t="s">
        <v>1751</v>
      </c>
      <c r="E1157" s="276" t="s">
        <v>1752</v>
      </c>
      <c r="F1157" s="275" t="s">
        <v>1684</v>
      </c>
      <c r="G1157" s="276" t="s">
        <v>328</v>
      </c>
      <c r="H1157" s="275" t="s">
        <v>326</v>
      </c>
      <c r="I1157" s="275">
        <v>85</v>
      </c>
      <c r="J1157" s="275" t="s">
        <v>199</v>
      </c>
    </row>
    <row r="1158" spans="2:10">
      <c r="B1158" s="232" t="str">
        <f t="shared" si="17"/>
        <v>NH01526C</v>
      </c>
      <c r="D1158" s="275" t="s">
        <v>1751</v>
      </c>
      <c r="E1158" s="276" t="s">
        <v>1752</v>
      </c>
      <c r="F1158" s="275" t="s">
        <v>1685</v>
      </c>
      <c r="G1158" s="276" t="s">
        <v>330</v>
      </c>
      <c r="H1158" s="275" t="s">
        <v>326</v>
      </c>
      <c r="I1158" s="275">
        <v>85</v>
      </c>
      <c r="J1158" s="275" t="s">
        <v>199</v>
      </c>
    </row>
    <row r="1159" spans="2:10">
      <c r="B1159" s="232" t="str">
        <f t="shared" si="17"/>
        <v>NH01526E</v>
      </c>
      <c r="D1159" s="275" t="s">
        <v>1751</v>
      </c>
      <c r="E1159" s="276" t="s">
        <v>1752</v>
      </c>
      <c r="F1159" s="275" t="s">
        <v>1686</v>
      </c>
      <c r="G1159" s="276" t="s">
        <v>1599</v>
      </c>
      <c r="H1159" s="275" t="s">
        <v>326</v>
      </c>
      <c r="I1159" s="275">
        <v>90</v>
      </c>
      <c r="J1159" s="275" t="s">
        <v>199</v>
      </c>
    </row>
    <row r="1160" spans="2:10">
      <c r="B1160" s="232" t="str">
        <f t="shared" si="17"/>
        <v>NH017HcB</v>
      </c>
      <c r="D1160" s="275" t="s">
        <v>1765</v>
      </c>
      <c r="E1160" s="276" t="s">
        <v>1766</v>
      </c>
      <c r="F1160" s="275" t="s">
        <v>1767</v>
      </c>
      <c r="G1160" s="276" t="s">
        <v>1627</v>
      </c>
      <c r="H1160" s="275" t="s">
        <v>522</v>
      </c>
      <c r="I1160" s="275">
        <v>50</v>
      </c>
      <c r="J1160" s="275" t="s">
        <v>277</v>
      </c>
    </row>
    <row r="1161" spans="2:10">
      <c r="B1161" s="232" t="str">
        <f t="shared" si="17"/>
        <v>NH017HcC</v>
      </c>
      <c r="D1161" s="275" t="s">
        <v>1765</v>
      </c>
      <c r="E1161" s="276" t="s">
        <v>1766</v>
      </c>
      <c r="F1161" s="275" t="s">
        <v>1768</v>
      </c>
      <c r="G1161" s="276" t="s">
        <v>1628</v>
      </c>
      <c r="H1161" s="275" t="s">
        <v>522</v>
      </c>
      <c r="I1161" s="275">
        <v>50</v>
      </c>
      <c r="J1161" s="275" t="s">
        <v>277</v>
      </c>
    </row>
    <row r="1162" spans="2:10">
      <c r="B1162" s="232" t="str">
        <f t="shared" si="17"/>
        <v>NH017HcD</v>
      </c>
      <c r="D1162" s="275" t="s">
        <v>1765</v>
      </c>
      <c r="E1162" s="276" t="s">
        <v>1766</v>
      </c>
      <c r="F1162" s="275" t="s">
        <v>1769</v>
      </c>
      <c r="G1162" s="276" t="s">
        <v>1629</v>
      </c>
      <c r="H1162" s="275" t="s">
        <v>522</v>
      </c>
      <c r="I1162" s="275">
        <v>50</v>
      </c>
      <c r="J1162" s="275" t="s">
        <v>277</v>
      </c>
    </row>
    <row r="1163" spans="2:10">
      <c r="B1163" s="232" t="str">
        <f t="shared" si="17"/>
        <v>NH017HdB</v>
      </c>
      <c r="D1163" s="275" t="s">
        <v>1765</v>
      </c>
      <c r="E1163" s="276" t="s">
        <v>1766</v>
      </c>
      <c r="F1163" s="275" t="s">
        <v>1770</v>
      </c>
      <c r="G1163" s="276" t="s">
        <v>1631</v>
      </c>
      <c r="H1163" s="275" t="s">
        <v>522</v>
      </c>
      <c r="I1163" s="275">
        <v>50</v>
      </c>
      <c r="J1163" s="275" t="s">
        <v>277</v>
      </c>
    </row>
    <row r="1164" spans="2:10">
      <c r="B1164" s="232" t="str">
        <f t="shared" si="17"/>
        <v>NH017HdC</v>
      </c>
      <c r="D1164" s="275" t="s">
        <v>1765</v>
      </c>
      <c r="E1164" s="276" t="s">
        <v>1766</v>
      </c>
      <c r="F1164" s="275" t="s">
        <v>1771</v>
      </c>
      <c r="G1164" s="276" t="s">
        <v>1633</v>
      </c>
      <c r="H1164" s="275" t="s">
        <v>522</v>
      </c>
      <c r="I1164" s="275">
        <v>50</v>
      </c>
      <c r="J1164" s="275" t="s">
        <v>277</v>
      </c>
    </row>
    <row r="1165" spans="2:10">
      <c r="B1165" s="232" t="str">
        <f t="shared" si="17"/>
        <v>NH017HdD</v>
      </c>
      <c r="D1165" s="275" t="s">
        <v>1765</v>
      </c>
      <c r="E1165" s="276" t="s">
        <v>1766</v>
      </c>
      <c r="F1165" s="275" t="s">
        <v>1772</v>
      </c>
      <c r="G1165" s="276" t="s">
        <v>1635</v>
      </c>
      <c r="H1165" s="275" t="s">
        <v>522</v>
      </c>
      <c r="I1165" s="275">
        <v>50</v>
      </c>
      <c r="J1165" s="275" t="s">
        <v>277</v>
      </c>
    </row>
    <row r="1166" spans="2:10">
      <c r="B1166" s="232" t="str">
        <f t="shared" si="17"/>
        <v>NH017HeD</v>
      </c>
      <c r="D1166" s="275" t="s">
        <v>1765</v>
      </c>
      <c r="E1166" s="276" t="s">
        <v>1766</v>
      </c>
      <c r="F1166" s="275" t="s">
        <v>1773</v>
      </c>
      <c r="G1166" s="276" t="s">
        <v>1774</v>
      </c>
      <c r="H1166" s="275" t="s">
        <v>522</v>
      </c>
      <c r="I1166" s="275">
        <v>50</v>
      </c>
      <c r="J1166" s="275" t="s">
        <v>277</v>
      </c>
    </row>
    <row r="1167" spans="2:10">
      <c r="B1167" s="232" t="str">
        <f t="shared" si="17"/>
        <v>NH017HeE</v>
      </c>
      <c r="D1167" s="275" t="s">
        <v>1765</v>
      </c>
      <c r="E1167" s="276" t="s">
        <v>1766</v>
      </c>
      <c r="F1167" s="275" t="s">
        <v>1775</v>
      </c>
      <c r="G1167" s="276" t="s">
        <v>1776</v>
      </c>
      <c r="H1167" s="275" t="s">
        <v>522</v>
      </c>
      <c r="I1167" s="275">
        <v>50</v>
      </c>
      <c r="J1167" s="275" t="s">
        <v>277</v>
      </c>
    </row>
    <row r="1168" spans="2:10">
      <c r="B1168" s="232" t="str">
        <f t="shared" si="17"/>
        <v>NH017HfB</v>
      </c>
      <c r="D1168" s="275" t="s">
        <v>1765</v>
      </c>
      <c r="E1168" s="276" t="s">
        <v>1766</v>
      </c>
      <c r="F1168" s="275" t="s">
        <v>1777</v>
      </c>
      <c r="G1168" s="276" t="s">
        <v>1778</v>
      </c>
      <c r="H1168" s="275" t="s">
        <v>522</v>
      </c>
      <c r="I1168" s="275">
        <v>50</v>
      </c>
      <c r="J1168" s="275" t="s">
        <v>277</v>
      </c>
    </row>
    <row r="1169" spans="2:10">
      <c r="B1169" s="232" t="str">
        <f t="shared" si="17"/>
        <v>NH017HfC</v>
      </c>
      <c r="D1169" s="275" t="s">
        <v>1765</v>
      </c>
      <c r="E1169" s="276" t="s">
        <v>1766</v>
      </c>
      <c r="F1169" s="275" t="s">
        <v>1779</v>
      </c>
      <c r="G1169" s="276" t="s">
        <v>1780</v>
      </c>
      <c r="H1169" s="275" t="s">
        <v>522</v>
      </c>
      <c r="I1169" s="275">
        <v>50</v>
      </c>
      <c r="J1169" s="275" t="s">
        <v>277</v>
      </c>
    </row>
    <row r="1170" spans="2:10">
      <c r="B1170" s="232" t="str">
        <f t="shared" si="17"/>
        <v>NH017HgB</v>
      </c>
      <c r="D1170" s="275" t="s">
        <v>1765</v>
      </c>
      <c r="E1170" s="276" t="s">
        <v>1766</v>
      </c>
      <c r="F1170" s="275" t="s">
        <v>1781</v>
      </c>
      <c r="G1170" s="276" t="s">
        <v>1782</v>
      </c>
      <c r="H1170" s="275" t="s">
        <v>522</v>
      </c>
      <c r="I1170" s="275">
        <v>50</v>
      </c>
      <c r="J1170" s="275" t="s">
        <v>277</v>
      </c>
    </row>
    <row r="1171" spans="2:10">
      <c r="B1171" s="232" t="str">
        <f t="shared" si="17"/>
        <v>NH017HgC</v>
      </c>
      <c r="D1171" s="275" t="s">
        <v>1765</v>
      </c>
      <c r="E1171" s="276" t="s">
        <v>1766</v>
      </c>
      <c r="F1171" s="275" t="s">
        <v>1783</v>
      </c>
      <c r="G1171" s="276" t="s">
        <v>1784</v>
      </c>
      <c r="H1171" s="275" t="s">
        <v>522</v>
      </c>
      <c r="I1171" s="275">
        <v>50</v>
      </c>
      <c r="J1171" s="275" t="s">
        <v>277</v>
      </c>
    </row>
    <row r="1172" spans="2:10">
      <c r="B1172" s="232" t="str">
        <f t="shared" ref="B1172:B1235" si="18">CONCATENATE(D1172,F1172)</f>
        <v>NH017HgD</v>
      </c>
      <c r="D1172" s="275" t="s">
        <v>1765</v>
      </c>
      <c r="E1172" s="276" t="s">
        <v>1766</v>
      </c>
      <c r="F1172" s="275" t="s">
        <v>1785</v>
      </c>
      <c r="G1172" s="276" t="s">
        <v>1786</v>
      </c>
      <c r="H1172" s="275" t="s">
        <v>522</v>
      </c>
      <c r="I1172" s="275">
        <v>50</v>
      </c>
      <c r="J1172" s="275" t="s">
        <v>277</v>
      </c>
    </row>
    <row r="1173" spans="2:10">
      <c r="B1173" s="232" t="str">
        <f t="shared" si="18"/>
        <v>NH017HlD</v>
      </c>
      <c r="D1173" s="275" t="s">
        <v>1765</v>
      </c>
      <c r="E1173" s="276" t="s">
        <v>1766</v>
      </c>
      <c r="F1173" s="275" t="s">
        <v>870</v>
      </c>
      <c r="G1173" s="276" t="s">
        <v>1787</v>
      </c>
      <c r="H1173" s="275" t="s">
        <v>522</v>
      </c>
      <c r="I1173" s="275">
        <v>50</v>
      </c>
      <c r="J1173" s="275" t="s">
        <v>277</v>
      </c>
    </row>
    <row r="1174" spans="2:10">
      <c r="B1174" s="232" t="str">
        <f t="shared" si="18"/>
        <v>NH017HlE</v>
      </c>
      <c r="D1174" s="275" t="s">
        <v>1765</v>
      </c>
      <c r="E1174" s="276" t="s">
        <v>1766</v>
      </c>
      <c r="F1174" s="275" t="s">
        <v>1788</v>
      </c>
      <c r="G1174" s="276" t="s">
        <v>1789</v>
      </c>
      <c r="H1174" s="275" t="s">
        <v>522</v>
      </c>
      <c r="I1174" s="275">
        <v>50</v>
      </c>
      <c r="J1174" s="275" t="s">
        <v>277</v>
      </c>
    </row>
    <row r="1175" spans="2:10">
      <c r="B1175" s="232" t="str">
        <f t="shared" si="18"/>
        <v>NH017Mp</v>
      </c>
      <c r="D1175" s="275" t="s">
        <v>1765</v>
      </c>
      <c r="E1175" s="276" t="s">
        <v>1766</v>
      </c>
      <c r="F1175" s="275" t="s">
        <v>1577</v>
      </c>
      <c r="G1175" s="276" t="s">
        <v>1578</v>
      </c>
      <c r="H1175" s="275" t="s">
        <v>1578</v>
      </c>
      <c r="I1175" s="275">
        <v>100</v>
      </c>
      <c r="J1175" s="275" t="s">
        <v>256</v>
      </c>
    </row>
    <row r="1176" spans="2:10">
      <c r="B1176" s="232" t="str">
        <f t="shared" si="18"/>
        <v>NH017Ro</v>
      </c>
      <c r="D1176" s="275" t="s">
        <v>1765</v>
      </c>
      <c r="E1176" s="276" t="s">
        <v>1766</v>
      </c>
      <c r="F1176" s="275" t="s">
        <v>905</v>
      </c>
      <c r="G1176" s="276" t="s">
        <v>366</v>
      </c>
      <c r="H1176" s="275" t="s">
        <v>366</v>
      </c>
      <c r="I1176" s="275">
        <v>100</v>
      </c>
      <c r="J1176" s="275" t="s">
        <v>277</v>
      </c>
    </row>
    <row r="1177" spans="2:10">
      <c r="B1177" s="232" t="str">
        <f t="shared" si="18"/>
        <v>NH017Sk</v>
      </c>
      <c r="D1177" s="275" t="s">
        <v>1765</v>
      </c>
      <c r="E1177" s="276" t="s">
        <v>1766</v>
      </c>
      <c r="F1177" s="275" t="s">
        <v>1790</v>
      </c>
      <c r="G1177" s="276" t="s">
        <v>1594</v>
      </c>
      <c r="H1177" s="275" t="s">
        <v>349</v>
      </c>
      <c r="I1177" s="275">
        <v>85</v>
      </c>
      <c r="J1177" s="275" t="s">
        <v>199</v>
      </c>
    </row>
    <row r="1178" spans="2:10">
      <c r="B1178" s="232" t="str">
        <f t="shared" si="18"/>
        <v>NH017WdA</v>
      </c>
      <c r="D1178" s="275" t="s">
        <v>1765</v>
      </c>
      <c r="E1178" s="276" t="s">
        <v>1766</v>
      </c>
      <c r="F1178" s="275" t="s">
        <v>1595</v>
      </c>
      <c r="G1178" s="276" t="s">
        <v>325</v>
      </c>
      <c r="H1178" s="275" t="s">
        <v>326</v>
      </c>
      <c r="I1178" s="275">
        <v>85</v>
      </c>
      <c r="J1178" s="275" t="s">
        <v>199</v>
      </c>
    </row>
    <row r="1179" spans="2:10">
      <c r="B1179" s="232" t="str">
        <f t="shared" si="18"/>
        <v>NH017WdB</v>
      </c>
      <c r="D1179" s="275" t="s">
        <v>1765</v>
      </c>
      <c r="E1179" s="276" t="s">
        <v>1766</v>
      </c>
      <c r="F1179" s="275" t="s">
        <v>1596</v>
      </c>
      <c r="G1179" s="276" t="s">
        <v>328</v>
      </c>
      <c r="H1179" s="275" t="s">
        <v>326</v>
      </c>
      <c r="I1179" s="275">
        <v>85</v>
      </c>
      <c r="J1179" s="275" t="s">
        <v>199</v>
      </c>
    </row>
    <row r="1180" spans="2:10">
      <c r="B1180" s="232" t="str">
        <f t="shared" si="18"/>
        <v>NH017WdC</v>
      </c>
      <c r="D1180" s="275" t="s">
        <v>1765</v>
      </c>
      <c r="E1180" s="276" t="s">
        <v>1766</v>
      </c>
      <c r="F1180" s="275" t="s">
        <v>1597</v>
      </c>
      <c r="G1180" s="276" t="s">
        <v>330</v>
      </c>
      <c r="H1180" s="275" t="s">
        <v>326</v>
      </c>
      <c r="I1180" s="275">
        <v>85</v>
      </c>
      <c r="J1180" s="275" t="s">
        <v>199</v>
      </c>
    </row>
    <row r="1181" spans="2:10">
      <c r="B1181" s="232" t="str">
        <f t="shared" si="18"/>
        <v>NH017WdE</v>
      </c>
      <c r="D1181" s="275" t="s">
        <v>1765</v>
      </c>
      <c r="E1181" s="276" t="s">
        <v>1766</v>
      </c>
      <c r="F1181" s="275" t="s">
        <v>1598</v>
      </c>
      <c r="G1181" s="276" t="s">
        <v>1599</v>
      </c>
      <c r="H1181" s="275" t="s">
        <v>326</v>
      </c>
      <c r="I1181" s="275">
        <v>85</v>
      </c>
      <c r="J1181" s="275" t="s">
        <v>199</v>
      </c>
    </row>
    <row r="1182" spans="2:10">
      <c r="B1182" s="232" t="str">
        <f t="shared" si="18"/>
        <v>NH019AdA</v>
      </c>
      <c r="D1182" s="275" t="s">
        <v>1791</v>
      </c>
      <c r="E1182" s="276" t="s">
        <v>1792</v>
      </c>
      <c r="F1182" s="275" t="s">
        <v>836</v>
      </c>
      <c r="G1182" s="276" t="s">
        <v>607</v>
      </c>
      <c r="H1182" s="275" t="s">
        <v>608</v>
      </c>
      <c r="I1182" s="275">
        <v>80</v>
      </c>
      <c r="J1182" s="275" t="s">
        <v>199</v>
      </c>
    </row>
    <row r="1183" spans="2:10">
      <c r="B1183" s="232" t="str">
        <f t="shared" si="18"/>
        <v>NH019AdB</v>
      </c>
      <c r="D1183" s="275" t="s">
        <v>1791</v>
      </c>
      <c r="E1183" s="276" t="s">
        <v>1792</v>
      </c>
      <c r="F1183" s="275" t="s">
        <v>837</v>
      </c>
      <c r="G1183" s="276" t="s">
        <v>610</v>
      </c>
      <c r="H1183" s="275" t="s">
        <v>608</v>
      </c>
      <c r="I1183" s="275">
        <v>80</v>
      </c>
      <c r="J1183" s="275" t="s">
        <v>199</v>
      </c>
    </row>
    <row r="1184" spans="2:10">
      <c r="B1184" s="232" t="str">
        <f t="shared" si="18"/>
        <v>NH019AdC</v>
      </c>
      <c r="D1184" s="275" t="s">
        <v>1791</v>
      </c>
      <c r="E1184" s="276" t="s">
        <v>1792</v>
      </c>
      <c r="F1184" s="275" t="s">
        <v>838</v>
      </c>
      <c r="G1184" s="276" t="s">
        <v>612</v>
      </c>
      <c r="H1184" s="275" t="s">
        <v>608</v>
      </c>
      <c r="I1184" s="275">
        <v>80</v>
      </c>
      <c r="J1184" s="275" t="s">
        <v>199</v>
      </c>
    </row>
    <row r="1185" spans="2:10">
      <c r="B1185" s="232" t="str">
        <f t="shared" si="18"/>
        <v>NH019AdE</v>
      </c>
      <c r="D1185" s="275" t="s">
        <v>1791</v>
      </c>
      <c r="E1185" s="276" t="s">
        <v>1792</v>
      </c>
      <c r="F1185" s="275" t="s">
        <v>1793</v>
      </c>
      <c r="G1185" s="276" t="s">
        <v>1692</v>
      </c>
      <c r="H1185" s="275" t="s">
        <v>608</v>
      </c>
      <c r="I1185" s="275">
        <v>80</v>
      </c>
      <c r="J1185" s="275" t="s">
        <v>199</v>
      </c>
    </row>
    <row r="1186" spans="2:10">
      <c r="B1186" s="232" t="str">
        <f t="shared" si="18"/>
        <v>NH019Ch</v>
      </c>
      <c r="D1186" s="275" t="s">
        <v>1791</v>
      </c>
      <c r="E1186" s="276" t="s">
        <v>1792</v>
      </c>
      <c r="F1186" s="275" t="s">
        <v>1000</v>
      </c>
      <c r="G1186" s="276" t="s">
        <v>1618</v>
      </c>
      <c r="H1186" s="275" t="s">
        <v>1002</v>
      </c>
      <c r="I1186" s="275">
        <v>75</v>
      </c>
      <c r="J1186" s="275" t="s">
        <v>256</v>
      </c>
    </row>
    <row r="1187" spans="2:10">
      <c r="B1187" s="232" t="str">
        <f t="shared" si="18"/>
        <v>NH019CoA</v>
      </c>
      <c r="D1187" s="275" t="s">
        <v>1791</v>
      </c>
      <c r="E1187" s="276" t="s">
        <v>1792</v>
      </c>
      <c r="F1187" s="275" t="s">
        <v>1371</v>
      </c>
      <c r="G1187" s="276" t="s">
        <v>1794</v>
      </c>
      <c r="H1187" s="275" t="s">
        <v>615</v>
      </c>
      <c r="I1187" s="275">
        <v>80</v>
      </c>
      <c r="J1187" s="275" t="s">
        <v>199</v>
      </c>
    </row>
    <row r="1188" spans="2:10">
      <c r="B1188" s="232" t="str">
        <f t="shared" si="18"/>
        <v>NH019CoB</v>
      </c>
      <c r="D1188" s="275" t="s">
        <v>1791</v>
      </c>
      <c r="E1188" s="276" t="s">
        <v>1792</v>
      </c>
      <c r="F1188" s="275" t="s">
        <v>1003</v>
      </c>
      <c r="G1188" s="276" t="s">
        <v>1795</v>
      </c>
      <c r="H1188" s="275" t="s">
        <v>615</v>
      </c>
      <c r="I1188" s="275">
        <v>80</v>
      </c>
      <c r="J1188" s="275" t="s">
        <v>199</v>
      </c>
    </row>
    <row r="1189" spans="2:10">
      <c r="B1189" s="232" t="str">
        <f t="shared" si="18"/>
        <v>NH019CoC</v>
      </c>
      <c r="D1189" s="275" t="s">
        <v>1791</v>
      </c>
      <c r="E1189" s="276" t="s">
        <v>1792</v>
      </c>
      <c r="F1189" s="275" t="s">
        <v>1005</v>
      </c>
      <c r="G1189" s="276" t="s">
        <v>1796</v>
      </c>
      <c r="H1189" s="275" t="s">
        <v>615</v>
      </c>
      <c r="I1189" s="275">
        <v>85</v>
      </c>
      <c r="J1189" s="275" t="s">
        <v>199</v>
      </c>
    </row>
    <row r="1190" spans="2:10">
      <c r="B1190" s="232" t="str">
        <f t="shared" si="18"/>
        <v>NH019CoE</v>
      </c>
      <c r="D1190" s="275" t="s">
        <v>1791</v>
      </c>
      <c r="E1190" s="276" t="s">
        <v>1792</v>
      </c>
      <c r="F1190" s="275" t="s">
        <v>1009</v>
      </c>
      <c r="G1190" s="276" t="s">
        <v>1797</v>
      </c>
      <c r="H1190" s="275" t="s">
        <v>615</v>
      </c>
      <c r="I1190" s="275">
        <v>85</v>
      </c>
      <c r="J1190" s="275" t="s">
        <v>199</v>
      </c>
    </row>
    <row r="1191" spans="2:10">
      <c r="B1191" s="232" t="str">
        <f t="shared" si="18"/>
        <v>NH019Gw</v>
      </c>
      <c r="D1191" s="275" t="s">
        <v>1791</v>
      </c>
      <c r="E1191" s="276" t="s">
        <v>1792</v>
      </c>
      <c r="F1191" s="275" t="s">
        <v>1798</v>
      </c>
      <c r="G1191" s="276" t="s">
        <v>1625</v>
      </c>
      <c r="H1191" s="275" t="s">
        <v>1626</v>
      </c>
      <c r="I1191" s="275">
        <v>75</v>
      </c>
      <c r="J1191" s="275" t="s">
        <v>256</v>
      </c>
    </row>
    <row r="1192" spans="2:10">
      <c r="B1192" s="232" t="str">
        <f t="shared" si="18"/>
        <v>NH019KeE</v>
      </c>
      <c r="D1192" s="275" t="s">
        <v>1791</v>
      </c>
      <c r="E1192" s="276" t="s">
        <v>1792</v>
      </c>
      <c r="F1192" s="275" t="s">
        <v>1799</v>
      </c>
      <c r="G1192" s="276" t="s">
        <v>1689</v>
      </c>
      <c r="H1192" s="275" t="s">
        <v>1690</v>
      </c>
      <c r="I1192" s="275">
        <v>55</v>
      </c>
      <c r="J1192" s="275" t="s">
        <v>277</v>
      </c>
    </row>
    <row r="1193" spans="2:10">
      <c r="B1193" s="232" t="str">
        <f t="shared" si="18"/>
        <v>NH019LsE</v>
      </c>
      <c r="D1193" s="275" t="s">
        <v>1791</v>
      </c>
      <c r="E1193" s="276" t="s">
        <v>1792</v>
      </c>
      <c r="F1193" s="275" t="s">
        <v>1185</v>
      </c>
      <c r="G1193" s="276" t="s">
        <v>1800</v>
      </c>
      <c r="H1193" s="275" t="s">
        <v>945</v>
      </c>
      <c r="I1193" s="275">
        <v>55</v>
      </c>
      <c r="J1193" s="275" t="s">
        <v>277</v>
      </c>
    </row>
    <row r="1194" spans="2:10">
      <c r="B1194" s="232" t="str">
        <f t="shared" si="18"/>
        <v>NH019Ot</v>
      </c>
      <c r="D1194" s="275" t="s">
        <v>1791</v>
      </c>
      <c r="E1194" s="276" t="s">
        <v>1792</v>
      </c>
      <c r="F1194" s="275" t="s">
        <v>1801</v>
      </c>
      <c r="G1194" s="276" t="s">
        <v>1663</v>
      </c>
      <c r="H1194" s="275" t="s">
        <v>1664</v>
      </c>
      <c r="I1194" s="275">
        <v>75</v>
      </c>
      <c r="J1194" s="275" t="s">
        <v>256</v>
      </c>
    </row>
    <row r="1195" spans="2:10">
      <c r="B1195" s="232" t="str">
        <f t="shared" si="18"/>
        <v>NH019Pr</v>
      </c>
      <c r="D1195" s="275" t="s">
        <v>1791</v>
      </c>
      <c r="E1195" s="276" t="s">
        <v>1792</v>
      </c>
      <c r="F1195" s="275" t="s">
        <v>1154</v>
      </c>
      <c r="G1195" s="276" t="s">
        <v>272</v>
      </c>
      <c r="H1195" s="275" t="s">
        <v>198</v>
      </c>
      <c r="I1195" s="275">
        <v>100</v>
      </c>
      <c r="J1195" s="275" t="s">
        <v>199</v>
      </c>
    </row>
    <row r="1196" spans="2:10">
      <c r="B1196" s="232" t="str">
        <f t="shared" si="18"/>
        <v>NH019QsC</v>
      </c>
      <c r="D1196" s="275" t="s">
        <v>1791</v>
      </c>
      <c r="E1196" s="276" t="s">
        <v>1792</v>
      </c>
      <c r="F1196" s="275" t="s">
        <v>1802</v>
      </c>
      <c r="G1196" s="276" t="s">
        <v>1803</v>
      </c>
      <c r="H1196" s="275" t="s">
        <v>333</v>
      </c>
      <c r="I1196" s="275">
        <v>50</v>
      </c>
      <c r="J1196" s="275" t="s">
        <v>199</v>
      </c>
    </row>
    <row r="1197" spans="2:10">
      <c r="B1197" s="232" t="str">
        <f t="shared" si="18"/>
        <v>NH019QsD</v>
      </c>
      <c r="D1197" s="275" t="s">
        <v>1791</v>
      </c>
      <c r="E1197" s="276" t="s">
        <v>1792</v>
      </c>
      <c r="F1197" s="275" t="s">
        <v>1804</v>
      </c>
      <c r="G1197" s="276" t="s">
        <v>1805</v>
      </c>
      <c r="H1197" s="275" t="s">
        <v>333</v>
      </c>
      <c r="I1197" s="275">
        <v>80</v>
      </c>
      <c r="J1197" s="275" t="s">
        <v>199</v>
      </c>
    </row>
    <row r="1198" spans="2:10">
      <c r="B1198" s="232" t="str">
        <f t="shared" si="18"/>
        <v>NH019Ro</v>
      </c>
      <c r="D1198" s="275" t="s">
        <v>1791</v>
      </c>
      <c r="E1198" s="276" t="s">
        <v>1792</v>
      </c>
      <c r="F1198" s="275" t="s">
        <v>905</v>
      </c>
      <c r="G1198" s="276" t="s">
        <v>366</v>
      </c>
      <c r="H1198" s="275" t="s">
        <v>366</v>
      </c>
      <c r="I1198" s="275">
        <v>90</v>
      </c>
      <c r="J1198" s="275" t="s">
        <v>277</v>
      </c>
    </row>
    <row r="1199" spans="2:10">
      <c r="B1199" s="232" t="str">
        <f t="shared" si="18"/>
        <v>NH019Su</v>
      </c>
      <c r="D1199" s="275" t="s">
        <v>1791</v>
      </c>
      <c r="E1199" s="276" t="s">
        <v>1792</v>
      </c>
      <c r="F1199" s="275" t="s">
        <v>1297</v>
      </c>
      <c r="G1199" s="276" t="s">
        <v>1704</v>
      </c>
      <c r="H1199" s="275" t="s">
        <v>1170</v>
      </c>
      <c r="I1199" s="275">
        <v>80</v>
      </c>
      <c r="J1199" s="275" t="s">
        <v>199</v>
      </c>
    </row>
    <row r="1200" spans="2:10">
      <c r="B1200" s="232" t="str">
        <f t="shared" si="18"/>
        <v>NH019WdA</v>
      </c>
      <c r="D1200" s="275" t="s">
        <v>1791</v>
      </c>
      <c r="E1200" s="276" t="s">
        <v>1792</v>
      </c>
      <c r="F1200" s="275" t="s">
        <v>1595</v>
      </c>
      <c r="G1200" s="276" t="s">
        <v>325</v>
      </c>
      <c r="H1200" s="275" t="s">
        <v>326</v>
      </c>
      <c r="I1200" s="275">
        <v>80</v>
      </c>
      <c r="J1200" s="275" t="s">
        <v>199</v>
      </c>
    </row>
    <row r="1201" spans="2:10">
      <c r="B1201" s="232" t="str">
        <f t="shared" si="18"/>
        <v>NH019WdB</v>
      </c>
      <c r="D1201" s="275" t="s">
        <v>1791</v>
      </c>
      <c r="E1201" s="276" t="s">
        <v>1792</v>
      </c>
      <c r="F1201" s="275" t="s">
        <v>1596</v>
      </c>
      <c r="G1201" s="276" t="s">
        <v>328</v>
      </c>
      <c r="H1201" s="275" t="s">
        <v>326</v>
      </c>
      <c r="I1201" s="275">
        <v>80</v>
      </c>
      <c r="J1201" s="275" t="s">
        <v>199</v>
      </c>
    </row>
    <row r="1202" spans="2:10">
      <c r="B1202" s="232" t="str">
        <f t="shared" si="18"/>
        <v>NH019WdC</v>
      </c>
      <c r="D1202" s="275" t="s">
        <v>1791</v>
      </c>
      <c r="E1202" s="276" t="s">
        <v>1792</v>
      </c>
      <c r="F1202" s="275" t="s">
        <v>1597</v>
      </c>
      <c r="G1202" s="276" t="s">
        <v>330</v>
      </c>
      <c r="H1202" s="275" t="s">
        <v>326</v>
      </c>
      <c r="I1202" s="275">
        <v>80</v>
      </c>
      <c r="J1202" s="275" t="s">
        <v>199</v>
      </c>
    </row>
    <row r="1203" spans="2:10">
      <c r="B1203" s="232" t="str">
        <f t="shared" si="18"/>
        <v>NH019WdE</v>
      </c>
      <c r="D1203" s="275" t="s">
        <v>1791</v>
      </c>
      <c r="E1203" s="276" t="s">
        <v>1792</v>
      </c>
      <c r="F1203" s="275" t="s">
        <v>1598</v>
      </c>
      <c r="G1203" s="276" t="s">
        <v>1806</v>
      </c>
      <c r="H1203" s="275" t="s">
        <v>326</v>
      </c>
      <c r="I1203" s="275">
        <v>80</v>
      </c>
      <c r="J1203" s="275" t="s">
        <v>199</v>
      </c>
    </row>
    <row r="1204" spans="2:10">
      <c r="B1204" s="232" t="str">
        <f t="shared" si="18"/>
        <v>NH601CtD</v>
      </c>
      <c r="D1204" s="275" t="s">
        <v>1807</v>
      </c>
      <c r="E1204" s="276" t="s">
        <v>1808</v>
      </c>
      <c r="F1204" s="275" t="s">
        <v>1809</v>
      </c>
      <c r="G1204" s="276" t="s">
        <v>510</v>
      </c>
      <c r="H1204" s="275" t="s">
        <v>306</v>
      </c>
      <c r="I1204" s="275">
        <v>50</v>
      </c>
      <c r="J1204" s="275" t="s">
        <v>277</v>
      </c>
    </row>
    <row r="1205" spans="2:10">
      <c r="B1205" s="232" t="str">
        <f t="shared" si="18"/>
        <v>NH601Cu</v>
      </c>
      <c r="D1205" s="275" t="s">
        <v>1807</v>
      </c>
      <c r="E1205" s="276" t="s">
        <v>1808</v>
      </c>
      <c r="F1205" s="275" t="s">
        <v>1810</v>
      </c>
      <c r="G1205" s="276" t="s">
        <v>1618</v>
      </c>
      <c r="H1205" s="275" t="s">
        <v>1002</v>
      </c>
      <c r="I1205" s="275">
        <v>90</v>
      </c>
      <c r="J1205" s="275" t="s">
        <v>256</v>
      </c>
    </row>
    <row r="1206" spans="2:10">
      <c r="B1206" s="232" t="str">
        <f t="shared" si="18"/>
        <v>NH601Gw</v>
      </c>
      <c r="D1206" s="275" t="s">
        <v>1807</v>
      </c>
      <c r="E1206" s="276" t="s">
        <v>1808</v>
      </c>
      <c r="F1206" s="275" t="s">
        <v>1798</v>
      </c>
      <c r="G1206" s="276" t="s">
        <v>1625</v>
      </c>
      <c r="H1206" s="275" t="s">
        <v>1626</v>
      </c>
      <c r="I1206" s="275">
        <v>95</v>
      </c>
      <c r="J1206" s="275" t="s">
        <v>256</v>
      </c>
    </row>
    <row r="1207" spans="2:10">
      <c r="B1207" s="232" t="str">
        <f t="shared" si="18"/>
        <v>NH601HsA</v>
      </c>
      <c r="D1207" s="275" t="s">
        <v>1807</v>
      </c>
      <c r="E1207" s="276" t="s">
        <v>1808</v>
      </c>
      <c r="F1207" s="275" t="s">
        <v>1576</v>
      </c>
      <c r="G1207" s="276" t="s">
        <v>315</v>
      </c>
      <c r="H1207" s="275" t="s">
        <v>206</v>
      </c>
      <c r="I1207" s="275">
        <v>90</v>
      </c>
      <c r="J1207" s="275" t="s">
        <v>199</v>
      </c>
    </row>
    <row r="1208" spans="2:10">
      <c r="B1208" s="232" t="str">
        <f t="shared" si="18"/>
        <v>NH601HsB</v>
      </c>
      <c r="D1208" s="275" t="s">
        <v>1807</v>
      </c>
      <c r="E1208" s="276" t="s">
        <v>1808</v>
      </c>
      <c r="F1208" s="275" t="s">
        <v>803</v>
      </c>
      <c r="G1208" s="276" t="s">
        <v>317</v>
      </c>
      <c r="H1208" s="275" t="s">
        <v>206</v>
      </c>
      <c r="I1208" s="275">
        <v>90</v>
      </c>
      <c r="J1208" s="275" t="s">
        <v>199</v>
      </c>
    </row>
    <row r="1209" spans="2:10">
      <c r="B1209" s="232" t="str">
        <f t="shared" si="18"/>
        <v>NH601HsC</v>
      </c>
      <c r="D1209" s="275" t="s">
        <v>1807</v>
      </c>
      <c r="E1209" s="276" t="s">
        <v>1808</v>
      </c>
      <c r="F1209" s="275" t="s">
        <v>805</v>
      </c>
      <c r="G1209" s="276" t="s">
        <v>319</v>
      </c>
      <c r="H1209" s="275" t="s">
        <v>206</v>
      </c>
      <c r="I1209" s="275">
        <v>90</v>
      </c>
      <c r="J1209" s="275" t="s">
        <v>199</v>
      </c>
    </row>
    <row r="1210" spans="2:10">
      <c r="B1210" s="232" t="str">
        <f t="shared" si="18"/>
        <v>NH601HsD</v>
      </c>
      <c r="D1210" s="275" t="s">
        <v>1807</v>
      </c>
      <c r="E1210" s="276" t="s">
        <v>1808</v>
      </c>
      <c r="F1210" s="275" t="s">
        <v>1092</v>
      </c>
      <c r="G1210" s="276" t="s">
        <v>635</v>
      </c>
      <c r="H1210" s="275" t="s">
        <v>206</v>
      </c>
      <c r="I1210" s="275">
        <v>90</v>
      </c>
      <c r="J1210" s="275" t="s">
        <v>199</v>
      </c>
    </row>
    <row r="1211" spans="2:10">
      <c r="B1211" s="232" t="str">
        <f t="shared" si="18"/>
        <v>NH601Pr</v>
      </c>
      <c r="D1211" s="275" t="s">
        <v>1807</v>
      </c>
      <c r="E1211" s="276" t="s">
        <v>1808</v>
      </c>
      <c r="F1211" s="275" t="s">
        <v>1154</v>
      </c>
      <c r="G1211" s="276" t="s">
        <v>272</v>
      </c>
      <c r="H1211" s="275" t="s">
        <v>867</v>
      </c>
      <c r="I1211" s="275">
        <v>100</v>
      </c>
      <c r="J1211" s="275" t="s">
        <v>199</v>
      </c>
    </row>
    <row r="1212" spans="2:10">
      <c r="B1212" s="232" t="str">
        <f t="shared" si="18"/>
        <v>NH601Qr</v>
      </c>
      <c r="D1212" s="275" t="s">
        <v>1807</v>
      </c>
      <c r="E1212" s="276" t="s">
        <v>1808</v>
      </c>
      <c r="F1212" s="275" t="s">
        <v>1811</v>
      </c>
      <c r="G1212" s="276" t="s">
        <v>486</v>
      </c>
      <c r="H1212" s="275" t="s">
        <v>486</v>
      </c>
      <c r="I1212" s="275">
        <v>100</v>
      </c>
      <c r="J1212" s="275" t="s">
        <v>277</v>
      </c>
    </row>
    <row r="1213" spans="2:10">
      <c r="B1213" s="232" t="str">
        <f t="shared" si="18"/>
        <v>NH601Su</v>
      </c>
      <c r="D1213" s="275" t="s">
        <v>1807</v>
      </c>
      <c r="E1213" s="276" t="s">
        <v>1808</v>
      </c>
      <c r="F1213" s="275" t="s">
        <v>1297</v>
      </c>
      <c r="G1213" s="276" t="s">
        <v>712</v>
      </c>
      <c r="H1213" s="275" t="s">
        <v>349</v>
      </c>
      <c r="I1213" s="275">
        <v>90</v>
      </c>
      <c r="J1213" s="275" t="s">
        <v>199</v>
      </c>
    </row>
    <row r="1214" spans="2:10">
      <c r="B1214" s="232" t="str">
        <f t="shared" si="18"/>
        <v>NH601UdA</v>
      </c>
      <c r="D1214" s="275" t="s">
        <v>1807</v>
      </c>
      <c r="E1214" s="276" t="s">
        <v>1808</v>
      </c>
      <c r="F1214" s="275" t="s">
        <v>1812</v>
      </c>
      <c r="G1214" s="276" t="s">
        <v>1813</v>
      </c>
      <c r="H1214" s="275" t="s">
        <v>203</v>
      </c>
      <c r="I1214" s="275">
        <v>80</v>
      </c>
      <c r="J1214" s="275" t="s">
        <v>199</v>
      </c>
    </row>
    <row r="1215" spans="2:10">
      <c r="B1215" s="232" t="str">
        <f t="shared" si="18"/>
        <v>NH601WdA</v>
      </c>
      <c r="D1215" s="275" t="s">
        <v>1807</v>
      </c>
      <c r="E1215" s="276" t="s">
        <v>1808</v>
      </c>
      <c r="F1215" s="275" t="s">
        <v>1595</v>
      </c>
      <c r="G1215" s="276" t="s">
        <v>325</v>
      </c>
      <c r="H1215" s="275" t="s">
        <v>326</v>
      </c>
      <c r="I1215" s="275">
        <v>90</v>
      </c>
      <c r="J1215" s="275" t="s">
        <v>199</v>
      </c>
    </row>
    <row r="1216" spans="2:10">
      <c r="B1216" s="232" t="str">
        <f t="shared" si="18"/>
        <v>NH601WdB</v>
      </c>
      <c r="D1216" s="275" t="s">
        <v>1807</v>
      </c>
      <c r="E1216" s="276" t="s">
        <v>1808</v>
      </c>
      <c r="F1216" s="275" t="s">
        <v>1596</v>
      </c>
      <c r="G1216" s="276" t="s">
        <v>328</v>
      </c>
      <c r="H1216" s="275" t="s">
        <v>326</v>
      </c>
      <c r="I1216" s="275">
        <v>90</v>
      </c>
      <c r="J1216" s="275" t="s">
        <v>199</v>
      </c>
    </row>
    <row r="1217" spans="2:10">
      <c r="B1217" s="232" t="str">
        <f t="shared" si="18"/>
        <v>NH601WdC</v>
      </c>
      <c r="D1217" s="275" t="s">
        <v>1807</v>
      </c>
      <c r="E1217" s="276" t="s">
        <v>1808</v>
      </c>
      <c r="F1217" s="275" t="s">
        <v>1597</v>
      </c>
      <c r="G1217" s="276" t="s">
        <v>330</v>
      </c>
      <c r="H1217" s="275" t="s">
        <v>326</v>
      </c>
      <c r="I1217" s="275">
        <v>90</v>
      </c>
      <c r="J1217" s="275" t="s">
        <v>199</v>
      </c>
    </row>
    <row r="1218" spans="2:10">
      <c r="B1218" s="232" t="str">
        <f t="shared" si="18"/>
        <v>NH601WdD</v>
      </c>
      <c r="D1218" s="275" t="s">
        <v>1807</v>
      </c>
      <c r="E1218" s="276" t="s">
        <v>1808</v>
      </c>
      <c r="F1218" s="275" t="s">
        <v>1814</v>
      </c>
      <c r="G1218" s="276" t="s">
        <v>373</v>
      </c>
      <c r="H1218" s="275" t="s">
        <v>326</v>
      </c>
      <c r="I1218" s="275">
        <v>90</v>
      </c>
      <c r="J1218" s="275" t="s">
        <v>199</v>
      </c>
    </row>
    <row r="1219" spans="2:10">
      <c r="B1219" s="232" t="str">
        <f t="shared" si="18"/>
        <v>NH601WnC</v>
      </c>
      <c r="D1219" s="275" t="s">
        <v>1807</v>
      </c>
      <c r="E1219" s="276" t="s">
        <v>1808</v>
      </c>
      <c r="F1219" s="275" t="s">
        <v>1815</v>
      </c>
      <c r="G1219" s="276" t="s">
        <v>1816</v>
      </c>
      <c r="H1219" s="275" t="s">
        <v>721</v>
      </c>
      <c r="I1219" s="275">
        <v>90</v>
      </c>
      <c r="J1219" s="275" t="s">
        <v>199</v>
      </c>
    </row>
    <row r="1220" spans="2:10">
      <c r="B1220" s="232" t="str">
        <f t="shared" si="18"/>
        <v>NH602295</v>
      </c>
      <c r="D1220" s="275" t="s">
        <v>1817</v>
      </c>
      <c r="E1220" s="276" t="s">
        <v>1818</v>
      </c>
      <c r="F1220" s="275">
        <v>295</v>
      </c>
      <c r="G1220" s="276" t="s">
        <v>1625</v>
      </c>
      <c r="H1220" s="275" t="s">
        <v>1626</v>
      </c>
      <c r="I1220" s="275">
        <v>90</v>
      </c>
      <c r="J1220" s="275" t="s">
        <v>256</v>
      </c>
    </row>
    <row r="1221" spans="2:10">
      <c r="B1221" s="232" t="str">
        <f t="shared" si="18"/>
        <v>NH602298</v>
      </c>
      <c r="D1221" s="275" t="s">
        <v>1817</v>
      </c>
      <c r="E1221" s="276" t="s">
        <v>1818</v>
      </c>
      <c r="F1221" s="275">
        <v>298</v>
      </c>
      <c r="G1221" s="276" t="s">
        <v>272</v>
      </c>
      <c r="H1221" s="275" t="s">
        <v>198</v>
      </c>
      <c r="I1221" s="275">
        <v>100</v>
      </c>
      <c r="J1221" s="275" t="s">
        <v>199</v>
      </c>
    </row>
    <row r="1222" spans="2:10">
      <c r="B1222" s="232" t="str">
        <f t="shared" si="18"/>
        <v>NH602395</v>
      </c>
      <c r="D1222" s="275" t="s">
        <v>1817</v>
      </c>
      <c r="E1222" s="276" t="s">
        <v>1818</v>
      </c>
      <c r="F1222" s="275">
        <v>395</v>
      </c>
      <c r="G1222" s="276" t="s">
        <v>1618</v>
      </c>
      <c r="H1222" s="275" t="s">
        <v>1002</v>
      </c>
      <c r="I1222" s="275">
        <v>85</v>
      </c>
      <c r="J1222" s="275" t="s">
        <v>256</v>
      </c>
    </row>
    <row r="1223" spans="2:10">
      <c r="B1223" s="232" t="str">
        <f t="shared" si="18"/>
        <v>NH602399</v>
      </c>
      <c r="D1223" s="275" t="s">
        <v>1817</v>
      </c>
      <c r="E1223" s="276" t="s">
        <v>1818</v>
      </c>
      <c r="F1223" s="275">
        <v>399</v>
      </c>
      <c r="G1223" s="276" t="s">
        <v>366</v>
      </c>
      <c r="H1223" s="275" t="s">
        <v>366</v>
      </c>
      <c r="I1223" s="275">
        <v>90</v>
      </c>
      <c r="J1223" s="275" t="s">
        <v>277</v>
      </c>
    </row>
    <row r="1224" spans="2:10">
      <c r="B1224" s="232" t="str">
        <f t="shared" si="18"/>
        <v>NH602495</v>
      </c>
      <c r="D1224" s="275" t="s">
        <v>1817</v>
      </c>
      <c r="E1224" s="276" t="s">
        <v>1818</v>
      </c>
      <c r="F1224" s="275">
        <v>495</v>
      </c>
      <c r="G1224" s="276" t="s">
        <v>1819</v>
      </c>
      <c r="H1224" s="275" t="s">
        <v>1664</v>
      </c>
      <c r="I1224" s="275">
        <v>85</v>
      </c>
      <c r="J1224" s="275" t="s">
        <v>256</v>
      </c>
    </row>
    <row r="1225" spans="2:10">
      <c r="B1225" s="232" t="str">
        <f t="shared" si="18"/>
        <v>NH602161C</v>
      </c>
      <c r="D1225" s="275" t="s">
        <v>1817</v>
      </c>
      <c r="E1225" s="276" t="s">
        <v>1818</v>
      </c>
      <c r="F1225" s="275" t="s">
        <v>1820</v>
      </c>
      <c r="G1225" s="276" t="s">
        <v>1821</v>
      </c>
      <c r="H1225" s="275" t="s">
        <v>945</v>
      </c>
      <c r="I1225" s="275">
        <v>55</v>
      </c>
      <c r="J1225" s="275" t="s">
        <v>277</v>
      </c>
    </row>
    <row r="1226" spans="2:10">
      <c r="B1226" s="232" t="str">
        <f t="shared" si="18"/>
        <v>NH602161D</v>
      </c>
      <c r="D1226" s="275" t="s">
        <v>1817</v>
      </c>
      <c r="E1226" s="276" t="s">
        <v>1818</v>
      </c>
      <c r="F1226" s="275" t="s">
        <v>1822</v>
      </c>
      <c r="G1226" s="276" t="s">
        <v>1823</v>
      </c>
      <c r="H1226" s="275" t="s">
        <v>945</v>
      </c>
      <c r="I1226" s="275">
        <v>55</v>
      </c>
      <c r="J1226" s="275" t="s">
        <v>277</v>
      </c>
    </row>
    <row r="1227" spans="2:10">
      <c r="B1227" s="232" t="str">
        <f t="shared" si="18"/>
        <v>NH60222A</v>
      </c>
      <c r="D1227" s="275" t="s">
        <v>1817</v>
      </c>
      <c r="E1227" s="276" t="s">
        <v>1818</v>
      </c>
      <c r="F1227" s="275" t="s">
        <v>1675</v>
      </c>
      <c r="G1227" s="276" t="s">
        <v>1706</v>
      </c>
      <c r="H1227" s="275" t="s">
        <v>615</v>
      </c>
      <c r="I1227" s="275">
        <v>85</v>
      </c>
      <c r="J1227" s="275" t="s">
        <v>199</v>
      </c>
    </row>
    <row r="1228" spans="2:10">
      <c r="B1228" s="232" t="str">
        <f t="shared" si="18"/>
        <v>NH60222B</v>
      </c>
      <c r="D1228" s="275" t="s">
        <v>1817</v>
      </c>
      <c r="E1228" s="276" t="s">
        <v>1818</v>
      </c>
      <c r="F1228" s="275" t="s">
        <v>1677</v>
      </c>
      <c r="G1228" s="276" t="s">
        <v>1707</v>
      </c>
      <c r="H1228" s="275" t="s">
        <v>615</v>
      </c>
      <c r="I1228" s="275">
        <v>85</v>
      </c>
      <c r="J1228" s="275" t="s">
        <v>199</v>
      </c>
    </row>
    <row r="1229" spans="2:10">
      <c r="B1229" s="232" t="str">
        <f t="shared" si="18"/>
        <v>NH60222C</v>
      </c>
      <c r="D1229" s="275" t="s">
        <v>1817</v>
      </c>
      <c r="E1229" s="276" t="s">
        <v>1818</v>
      </c>
      <c r="F1229" s="275" t="s">
        <v>1679</v>
      </c>
      <c r="G1229" s="276" t="s">
        <v>1708</v>
      </c>
      <c r="H1229" s="275" t="s">
        <v>615</v>
      </c>
      <c r="I1229" s="275">
        <v>85</v>
      </c>
      <c r="J1229" s="275" t="s">
        <v>199</v>
      </c>
    </row>
    <row r="1230" spans="2:10">
      <c r="B1230" s="232" t="str">
        <f t="shared" si="18"/>
        <v>NH60222E</v>
      </c>
      <c r="D1230" s="275" t="s">
        <v>1817</v>
      </c>
      <c r="E1230" s="276" t="s">
        <v>1818</v>
      </c>
      <c r="F1230" s="275" t="s">
        <v>1681</v>
      </c>
      <c r="G1230" s="276" t="s">
        <v>1824</v>
      </c>
      <c r="H1230" s="275" t="s">
        <v>615</v>
      </c>
      <c r="I1230" s="275">
        <v>85</v>
      </c>
      <c r="J1230" s="275" t="s">
        <v>199</v>
      </c>
    </row>
    <row r="1231" spans="2:10">
      <c r="B1231" s="232" t="str">
        <f t="shared" si="18"/>
        <v>NH60236A</v>
      </c>
      <c r="D1231" s="275" t="s">
        <v>1817</v>
      </c>
      <c r="E1231" s="276" t="s">
        <v>1818</v>
      </c>
      <c r="F1231" s="275" t="s">
        <v>740</v>
      </c>
      <c r="G1231" s="276" t="s">
        <v>607</v>
      </c>
      <c r="H1231" s="275" t="s">
        <v>608</v>
      </c>
      <c r="I1231" s="275">
        <v>85</v>
      </c>
      <c r="J1231" s="275" t="s">
        <v>199</v>
      </c>
    </row>
    <row r="1232" spans="2:10">
      <c r="B1232" s="232" t="str">
        <f t="shared" si="18"/>
        <v>NH60236B</v>
      </c>
      <c r="D1232" s="275" t="s">
        <v>1817</v>
      </c>
      <c r="E1232" s="276" t="s">
        <v>1818</v>
      </c>
      <c r="F1232" s="275" t="s">
        <v>741</v>
      </c>
      <c r="G1232" s="276" t="s">
        <v>610</v>
      </c>
      <c r="H1232" s="275" t="s">
        <v>608</v>
      </c>
      <c r="I1232" s="275">
        <v>85</v>
      </c>
      <c r="J1232" s="275" t="s">
        <v>199</v>
      </c>
    </row>
    <row r="1233" spans="2:10">
      <c r="B1233" s="232" t="str">
        <f t="shared" si="18"/>
        <v>NH60236C</v>
      </c>
      <c r="D1233" s="275" t="s">
        <v>1817</v>
      </c>
      <c r="E1233" s="276" t="s">
        <v>1818</v>
      </c>
      <c r="F1233" s="275" t="s">
        <v>742</v>
      </c>
      <c r="G1233" s="276" t="s">
        <v>612</v>
      </c>
      <c r="H1233" s="275" t="s">
        <v>608</v>
      </c>
      <c r="I1233" s="275">
        <v>85</v>
      </c>
      <c r="J1233" s="275" t="s">
        <v>199</v>
      </c>
    </row>
    <row r="1234" spans="2:10">
      <c r="B1234" s="232" t="str">
        <f t="shared" si="18"/>
        <v>NH60236E</v>
      </c>
      <c r="D1234" s="275" t="s">
        <v>1817</v>
      </c>
      <c r="E1234" s="276" t="s">
        <v>1818</v>
      </c>
      <c r="F1234" s="275" t="s">
        <v>1691</v>
      </c>
      <c r="G1234" s="276" t="s">
        <v>1692</v>
      </c>
      <c r="H1234" s="275" t="s">
        <v>608</v>
      </c>
      <c r="I1234" s="275">
        <v>90</v>
      </c>
      <c r="J1234" s="275" t="s">
        <v>199</v>
      </c>
    </row>
    <row r="1235" spans="2:10">
      <c r="B1235" s="232" t="str">
        <f t="shared" si="18"/>
        <v>NH603298</v>
      </c>
      <c r="D1235" s="275" t="s">
        <v>1825</v>
      </c>
      <c r="E1235" s="276" t="s">
        <v>1826</v>
      </c>
      <c r="F1235" s="275">
        <v>298</v>
      </c>
      <c r="G1235" s="276" t="s">
        <v>272</v>
      </c>
      <c r="H1235" s="275" t="s">
        <v>272</v>
      </c>
      <c r="I1235" s="275">
        <v>100</v>
      </c>
      <c r="J1235" s="275" t="s">
        <v>199</v>
      </c>
    </row>
    <row r="1236" spans="2:10">
      <c r="B1236" s="232" t="str">
        <f t="shared" ref="B1236:B1299" si="19">CONCATENATE(D1236,F1236)</f>
        <v>NH603399</v>
      </c>
      <c r="D1236" s="275" t="s">
        <v>1825</v>
      </c>
      <c r="E1236" s="276" t="s">
        <v>1826</v>
      </c>
      <c r="F1236" s="275">
        <v>399</v>
      </c>
      <c r="G1236" s="276" t="s">
        <v>366</v>
      </c>
      <c r="H1236" s="275" t="s">
        <v>366</v>
      </c>
      <c r="I1236" s="275">
        <v>90</v>
      </c>
      <c r="J1236" s="275" t="s">
        <v>277</v>
      </c>
    </row>
    <row r="1237" spans="2:10">
      <c r="B1237" s="232" t="str">
        <f t="shared" si="19"/>
        <v>NH603102A</v>
      </c>
      <c r="D1237" s="275" t="s">
        <v>1825</v>
      </c>
      <c r="E1237" s="276" t="s">
        <v>1826</v>
      </c>
      <c r="F1237" s="275" t="s">
        <v>1827</v>
      </c>
      <c r="G1237" s="276" t="s">
        <v>1828</v>
      </c>
      <c r="H1237" s="275" t="s">
        <v>1170</v>
      </c>
      <c r="I1237" s="275">
        <v>85</v>
      </c>
      <c r="J1237" s="275" t="s">
        <v>199</v>
      </c>
    </row>
    <row r="1238" spans="2:10">
      <c r="B1238" s="232" t="str">
        <f t="shared" si="19"/>
        <v>NH603170B</v>
      </c>
      <c r="D1238" s="275" t="s">
        <v>1825</v>
      </c>
      <c r="E1238" s="276" t="s">
        <v>1826</v>
      </c>
      <c r="F1238" s="275" t="s">
        <v>1829</v>
      </c>
      <c r="G1238" s="276" t="s">
        <v>1830</v>
      </c>
      <c r="H1238" s="275" t="s">
        <v>289</v>
      </c>
      <c r="I1238" s="275">
        <v>50</v>
      </c>
      <c r="J1238" s="275" t="s">
        <v>277</v>
      </c>
    </row>
    <row r="1239" spans="2:10">
      <c r="B1239" s="232" t="str">
        <f t="shared" si="19"/>
        <v>NH603170C</v>
      </c>
      <c r="D1239" s="275" t="s">
        <v>1825</v>
      </c>
      <c r="E1239" s="276" t="s">
        <v>1826</v>
      </c>
      <c r="F1239" s="275" t="s">
        <v>1831</v>
      </c>
      <c r="G1239" s="276" t="s">
        <v>1832</v>
      </c>
      <c r="H1239" s="275" t="s">
        <v>289</v>
      </c>
      <c r="I1239" s="275">
        <v>50</v>
      </c>
      <c r="J1239" s="275" t="s">
        <v>277</v>
      </c>
    </row>
    <row r="1240" spans="2:10">
      <c r="B1240" s="232" t="str">
        <f t="shared" si="19"/>
        <v>NH603170D</v>
      </c>
      <c r="D1240" s="275" t="s">
        <v>1825</v>
      </c>
      <c r="E1240" s="276" t="s">
        <v>1826</v>
      </c>
      <c r="F1240" s="275" t="s">
        <v>1833</v>
      </c>
      <c r="G1240" s="276" t="s">
        <v>1834</v>
      </c>
      <c r="H1240" s="275" t="s">
        <v>289</v>
      </c>
      <c r="I1240" s="275">
        <v>50</v>
      </c>
      <c r="J1240" s="275" t="s">
        <v>277</v>
      </c>
    </row>
    <row r="1241" spans="2:10">
      <c r="B1241" s="232" t="str">
        <f t="shared" si="19"/>
        <v>NH603170E</v>
      </c>
      <c r="D1241" s="275" t="s">
        <v>1825</v>
      </c>
      <c r="E1241" s="276" t="s">
        <v>1826</v>
      </c>
      <c r="F1241" s="275" t="s">
        <v>1835</v>
      </c>
      <c r="G1241" s="276" t="s">
        <v>1836</v>
      </c>
      <c r="H1241" s="275" t="s">
        <v>289</v>
      </c>
      <c r="I1241" s="275">
        <v>50</v>
      </c>
      <c r="J1241" s="275" t="s">
        <v>277</v>
      </c>
    </row>
    <row r="1242" spans="2:10">
      <c r="B1242" s="232" t="str">
        <f t="shared" si="19"/>
        <v>NH60321A</v>
      </c>
      <c r="D1242" s="275" t="s">
        <v>1825</v>
      </c>
      <c r="E1242" s="276" t="s">
        <v>1826</v>
      </c>
      <c r="F1242" s="275" t="s">
        <v>1837</v>
      </c>
      <c r="G1242" s="276" t="s">
        <v>1620</v>
      </c>
      <c r="H1242" s="275" t="s">
        <v>615</v>
      </c>
      <c r="I1242" s="275">
        <v>85</v>
      </c>
      <c r="J1242" s="275" t="s">
        <v>199</v>
      </c>
    </row>
    <row r="1243" spans="2:10">
      <c r="B1243" s="232" t="str">
        <f t="shared" si="19"/>
        <v>NH60321B</v>
      </c>
      <c r="D1243" s="275" t="s">
        <v>1825</v>
      </c>
      <c r="E1243" s="276" t="s">
        <v>1826</v>
      </c>
      <c r="F1243" s="275" t="s">
        <v>1838</v>
      </c>
      <c r="G1243" s="276" t="s">
        <v>1621</v>
      </c>
      <c r="H1243" s="275" t="s">
        <v>615</v>
      </c>
      <c r="I1243" s="275">
        <v>85</v>
      </c>
      <c r="J1243" s="275" t="s">
        <v>199</v>
      </c>
    </row>
    <row r="1244" spans="2:10">
      <c r="B1244" s="232" t="str">
        <f t="shared" si="19"/>
        <v>NH60321C</v>
      </c>
      <c r="D1244" s="275" t="s">
        <v>1825</v>
      </c>
      <c r="E1244" s="276" t="s">
        <v>1826</v>
      </c>
      <c r="F1244" s="275" t="s">
        <v>1839</v>
      </c>
      <c r="G1244" s="276" t="s">
        <v>1622</v>
      </c>
      <c r="H1244" s="275" t="s">
        <v>615</v>
      </c>
      <c r="I1244" s="275">
        <v>85</v>
      </c>
      <c r="J1244" s="275" t="s">
        <v>199</v>
      </c>
    </row>
    <row r="1245" spans="2:10">
      <c r="B1245" s="232" t="str">
        <f t="shared" si="19"/>
        <v>NH60321E</v>
      </c>
      <c r="D1245" s="275" t="s">
        <v>1825</v>
      </c>
      <c r="E1245" s="276" t="s">
        <v>1826</v>
      </c>
      <c r="F1245" s="275" t="s">
        <v>1840</v>
      </c>
      <c r="G1245" s="276" t="s">
        <v>1623</v>
      </c>
      <c r="H1245" s="275" t="s">
        <v>615</v>
      </c>
      <c r="I1245" s="275">
        <v>85</v>
      </c>
      <c r="J1245" s="275" t="s">
        <v>199</v>
      </c>
    </row>
    <row r="1246" spans="2:10">
      <c r="B1246" s="232" t="str">
        <f t="shared" si="19"/>
        <v>NH60335A</v>
      </c>
      <c r="D1246" s="275" t="s">
        <v>1825</v>
      </c>
      <c r="E1246" s="276" t="s">
        <v>1826</v>
      </c>
      <c r="F1246" s="275" t="s">
        <v>735</v>
      </c>
      <c r="G1246" s="276" t="s">
        <v>1841</v>
      </c>
      <c r="H1246" s="275" t="s">
        <v>1842</v>
      </c>
      <c r="I1246" s="275">
        <v>85</v>
      </c>
      <c r="J1246" s="275" t="s">
        <v>199</v>
      </c>
    </row>
    <row r="1247" spans="2:10">
      <c r="B1247" s="232" t="str">
        <f t="shared" si="19"/>
        <v>NH60335B</v>
      </c>
      <c r="D1247" s="275" t="s">
        <v>1825</v>
      </c>
      <c r="E1247" s="276" t="s">
        <v>1826</v>
      </c>
      <c r="F1247" s="275" t="s">
        <v>738</v>
      </c>
      <c r="G1247" s="276" t="s">
        <v>1843</v>
      </c>
      <c r="H1247" s="275" t="s">
        <v>1842</v>
      </c>
      <c r="I1247" s="275">
        <v>85</v>
      </c>
      <c r="J1247" s="275" t="s">
        <v>199</v>
      </c>
    </row>
    <row r="1248" spans="2:10">
      <c r="B1248" s="232" t="str">
        <f t="shared" si="19"/>
        <v>NH60335C</v>
      </c>
      <c r="D1248" s="275" t="s">
        <v>1825</v>
      </c>
      <c r="E1248" s="276" t="s">
        <v>1826</v>
      </c>
      <c r="F1248" s="275" t="s">
        <v>1844</v>
      </c>
      <c r="G1248" s="276" t="s">
        <v>1845</v>
      </c>
      <c r="H1248" s="275" t="s">
        <v>1842</v>
      </c>
      <c r="I1248" s="275">
        <v>85</v>
      </c>
      <c r="J1248" s="275" t="s">
        <v>199</v>
      </c>
    </row>
    <row r="1249" spans="2:10">
      <c r="B1249" s="232" t="str">
        <f t="shared" si="19"/>
        <v>NH60335E</v>
      </c>
      <c r="D1249" s="275" t="s">
        <v>1825</v>
      </c>
      <c r="E1249" s="276" t="s">
        <v>1826</v>
      </c>
      <c r="F1249" s="275" t="s">
        <v>1846</v>
      </c>
      <c r="G1249" s="276" t="s">
        <v>1847</v>
      </c>
      <c r="H1249" s="275" t="s">
        <v>1842</v>
      </c>
      <c r="I1249" s="275">
        <v>85</v>
      </c>
      <c r="J1249" s="275" t="s">
        <v>199</v>
      </c>
    </row>
    <row r="1250" spans="2:10">
      <c r="B1250" s="232" t="str">
        <f t="shared" si="19"/>
        <v>NH60336A</v>
      </c>
      <c r="D1250" s="275" t="s">
        <v>1825</v>
      </c>
      <c r="E1250" s="276" t="s">
        <v>1826</v>
      </c>
      <c r="F1250" s="275" t="s">
        <v>740</v>
      </c>
      <c r="G1250" s="276" t="s">
        <v>607</v>
      </c>
      <c r="H1250" s="275" t="s">
        <v>608</v>
      </c>
      <c r="I1250" s="275">
        <v>85</v>
      </c>
      <c r="J1250" s="275" t="s">
        <v>199</v>
      </c>
    </row>
    <row r="1251" spans="2:10">
      <c r="B1251" s="232" t="str">
        <f t="shared" si="19"/>
        <v>NH60336B</v>
      </c>
      <c r="D1251" s="275" t="s">
        <v>1825</v>
      </c>
      <c r="E1251" s="276" t="s">
        <v>1826</v>
      </c>
      <c r="F1251" s="275" t="s">
        <v>741</v>
      </c>
      <c r="G1251" s="276" t="s">
        <v>610</v>
      </c>
      <c r="H1251" s="275" t="s">
        <v>608</v>
      </c>
      <c r="I1251" s="275">
        <v>85</v>
      </c>
      <c r="J1251" s="275" t="s">
        <v>199</v>
      </c>
    </row>
    <row r="1252" spans="2:10">
      <c r="B1252" s="232" t="str">
        <f t="shared" si="19"/>
        <v>NH60336C</v>
      </c>
      <c r="D1252" s="275" t="s">
        <v>1825</v>
      </c>
      <c r="E1252" s="276" t="s">
        <v>1826</v>
      </c>
      <c r="F1252" s="275" t="s">
        <v>742</v>
      </c>
      <c r="G1252" s="276" t="s">
        <v>612</v>
      </c>
      <c r="H1252" s="275" t="s">
        <v>608</v>
      </c>
      <c r="I1252" s="275">
        <v>85</v>
      </c>
      <c r="J1252" s="275" t="s">
        <v>199</v>
      </c>
    </row>
    <row r="1253" spans="2:10">
      <c r="B1253" s="232" t="str">
        <f t="shared" si="19"/>
        <v>NH60336E</v>
      </c>
      <c r="D1253" s="275" t="s">
        <v>1825</v>
      </c>
      <c r="E1253" s="276" t="s">
        <v>1826</v>
      </c>
      <c r="F1253" s="275" t="s">
        <v>1691</v>
      </c>
      <c r="G1253" s="276" t="s">
        <v>1606</v>
      </c>
      <c r="H1253" s="275" t="s">
        <v>608</v>
      </c>
      <c r="I1253" s="275">
        <v>85</v>
      </c>
      <c r="J1253" s="275" t="s">
        <v>199</v>
      </c>
    </row>
    <row r="1254" spans="2:10">
      <c r="B1254" s="232" t="str">
        <f t="shared" si="19"/>
        <v>NH603395A</v>
      </c>
      <c r="D1254" s="275" t="s">
        <v>1825</v>
      </c>
      <c r="E1254" s="276" t="s">
        <v>1826</v>
      </c>
      <c r="F1254" s="275" t="s">
        <v>1848</v>
      </c>
      <c r="G1254" s="276" t="s">
        <v>1849</v>
      </c>
      <c r="H1254" s="275" t="s">
        <v>1002</v>
      </c>
      <c r="I1254" s="275">
        <v>85</v>
      </c>
      <c r="J1254" s="275" t="s">
        <v>256</v>
      </c>
    </row>
    <row r="1255" spans="2:10">
      <c r="B1255" s="232" t="str">
        <f t="shared" si="19"/>
        <v>NH603462B</v>
      </c>
      <c r="D1255" s="275" t="s">
        <v>1825</v>
      </c>
      <c r="E1255" s="276" t="s">
        <v>1826</v>
      </c>
      <c r="F1255" s="275" t="s">
        <v>1850</v>
      </c>
      <c r="G1255" s="276" t="s">
        <v>1851</v>
      </c>
      <c r="H1255" s="275" t="s">
        <v>1852</v>
      </c>
      <c r="I1255" s="275">
        <v>50</v>
      </c>
      <c r="J1255" s="275" t="s">
        <v>277</v>
      </c>
    </row>
    <row r="1256" spans="2:10">
      <c r="B1256" s="232" t="str">
        <f t="shared" si="19"/>
        <v>NH603462C</v>
      </c>
      <c r="D1256" s="275" t="s">
        <v>1825</v>
      </c>
      <c r="E1256" s="276" t="s">
        <v>1826</v>
      </c>
      <c r="F1256" s="275" t="s">
        <v>1853</v>
      </c>
      <c r="G1256" s="276" t="s">
        <v>1854</v>
      </c>
      <c r="H1256" s="275" t="s">
        <v>1852</v>
      </c>
      <c r="I1256" s="275">
        <v>50</v>
      </c>
      <c r="J1256" s="275" t="s">
        <v>277</v>
      </c>
    </row>
    <row r="1257" spans="2:10">
      <c r="B1257" s="232" t="str">
        <f t="shared" si="19"/>
        <v>NH603462D</v>
      </c>
      <c r="D1257" s="275" t="s">
        <v>1825</v>
      </c>
      <c r="E1257" s="276" t="s">
        <v>1826</v>
      </c>
      <c r="F1257" s="275" t="s">
        <v>1855</v>
      </c>
      <c r="G1257" s="276" t="s">
        <v>1856</v>
      </c>
      <c r="H1257" s="275" t="s">
        <v>1852</v>
      </c>
      <c r="I1257" s="275">
        <v>50</v>
      </c>
      <c r="J1257" s="275" t="s">
        <v>277</v>
      </c>
    </row>
    <row r="1258" spans="2:10">
      <c r="B1258" s="232" t="str">
        <f t="shared" si="19"/>
        <v>NH603463B</v>
      </c>
      <c r="D1258" s="275" t="s">
        <v>1825</v>
      </c>
      <c r="E1258" s="276" t="s">
        <v>1826</v>
      </c>
      <c r="F1258" s="275" t="s">
        <v>1857</v>
      </c>
      <c r="G1258" s="276" t="s">
        <v>1858</v>
      </c>
      <c r="H1258" s="275" t="s">
        <v>1852</v>
      </c>
      <c r="I1258" s="275">
        <v>50</v>
      </c>
      <c r="J1258" s="275" t="s">
        <v>277</v>
      </c>
    </row>
    <row r="1259" spans="2:10">
      <c r="B1259" s="232" t="str">
        <f t="shared" si="19"/>
        <v>NH603463C</v>
      </c>
      <c r="D1259" s="275" t="s">
        <v>1825</v>
      </c>
      <c r="E1259" s="276" t="s">
        <v>1826</v>
      </c>
      <c r="F1259" s="275" t="s">
        <v>1859</v>
      </c>
      <c r="G1259" s="276" t="s">
        <v>1860</v>
      </c>
      <c r="H1259" s="275" t="s">
        <v>1852</v>
      </c>
      <c r="I1259" s="275">
        <v>50</v>
      </c>
      <c r="J1259" s="275" t="s">
        <v>277</v>
      </c>
    </row>
    <row r="1260" spans="2:10">
      <c r="B1260" s="232" t="str">
        <f t="shared" si="19"/>
        <v>NH603463D</v>
      </c>
      <c r="D1260" s="275" t="s">
        <v>1825</v>
      </c>
      <c r="E1260" s="276" t="s">
        <v>1826</v>
      </c>
      <c r="F1260" s="275" t="s">
        <v>1861</v>
      </c>
      <c r="G1260" s="276" t="s">
        <v>1862</v>
      </c>
      <c r="H1260" s="275" t="s">
        <v>1852</v>
      </c>
      <c r="I1260" s="275">
        <v>50</v>
      </c>
      <c r="J1260" s="275" t="s">
        <v>277</v>
      </c>
    </row>
    <row r="1261" spans="2:10">
      <c r="B1261" s="232" t="str">
        <f t="shared" si="19"/>
        <v>NH603463E</v>
      </c>
      <c r="D1261" s="275" t="s">
        <v>1825</v>
      </c>
      <c r="E1261" s="276" t="s">
        <v>1826</v>
      </c>
      <c r="F1261" s="275" t="s">
        <v>1863</v>
      </c>
      <c r="G1261" s="276" t="s">
        <v>1864</v>
      </c>
      <c r="H1261" s="275" t="s">
        <v>1852</v>
      </c>
      <c r="I1261" s="275">
        <v>50</v>
      </c>
      <c r="J1261" s="275" t="s">
        <v>277</v>
      </c>
    </row>
    <row r="1262" spans="2:10">
      <c r="B1262" s="232" t="str">
        <f t="shared" si="19"/>
        <v>NH603464D</v>
      </c>
      <c r="D1262" s="275" t="s">
        <v>1825</v>
      </c>
      <c r="E1262" s="276" t="s">
        <v>1826</v>
      </c>
      <c r="F1262" s="275" t="s">
        <v>1865</v>
      </c>
      <c r="G1262" s="276" t="s">
        <v>1866</v>
      </c>
      <c r="H1262" s="275" t="s">
        <v>1867</v>
      </c>
      <c r="I1262" s="275">
        <v>50</v>
      </c>
      <c r="J1262" s="275" t="s">
        <v>277</v>
      </c>
    </row>
    <row r="1263" spans="2:10">
      <c r="B1263" s="232" t="str">
        <f t="shared" si="19"/>
        <v>NH603464E</v>
      </c>
      <c r="D1263" s="275" t="s">
        <v>1825</v>
      </c>
      <c r="E1263" s="276" t="s">
        <v>1826</v>
      </c>
      <c r="F1263" s="275" t="s">
        <v>1868</v>
      </c>
      <c r="G1263" s="276" t="s">
        <v>1869</v>
      </c>
      <c r="H1263" s="275" t="s">
        <v>1867</v>
      </c>
      <c r="I1263" s="275">
        <v>50</v>
      </c>
      <c r="J1263" s="275" t="s">
        <v>277</v>
      </c>
    </row>
    <row r="1264" spans="2:10">
      <c r="B1264" s="232" t="str">
        <f t="shared" si="19"/>
        <v>NH603494A</v>
      </c>
      <c r="D1264" s="275" t="s">
        <v>1825</v>
      </c>
      <c r="E1264" s="276" t="s">
        <v>1826</v>
      </c>
      <c r="F1264" s="275" t="s">
        <v>1870</v>
      </c>
      <c r="G1264" s="276" t="s">
        <v>1871</v>
      </c>
      <c r="H1264" s="275" t="s">
        <v>1664</v>
      </c>
      <c r="I1264" s="275">
        <v>85</v>
      </c>
      <c r="J1264" s="275" t="s">
        <v>256</v>
      </c>
    </row>
    <row r="1265" spans="2:10">
      <c r="B1265" s="232" t="str">
        <f t="shared" si="19"/>
        <v>NH60371D</v>
      </c>
      <c r="D1265" s="275" t="s">
        <v>1825</v>
      </c>
      <c r="E1265" s="276" t="s">
        <v>1826</v>
      </c>
      <c r="F1265" s="275" t="s">
        <v>1872</v>
      </c>
      <c r="G1265" s="276" t="s">
        <v>1873</v>
      </c>
      <c r="H1265" s="275" t="s">
        <v>945</v>
      </c>
      <c r="I1265" s="275">
        <v>50</v>
      </c>
      <c r="J1265" s="275" t="s">
        <v>277</v>
      </c>
    </row>
    <row r="1266" spans="2:10">
      <c r="B1266" s="232" t="str">
        <f t="shared" si="19"/>
        <v>NH60371E</v>
      </c>
      <c r="D1266" s="275" t="s">
        <v>1825</v>
      </c>
      <c r="E1266" s="276" t="s">
        <v>1826</v>
      </c>
      <c r="F1266" s="275" t="s">
        <v>1874</v>
      </c>
      <c r="G1266" s="276" t="s">
        <v>1649</v>
      </c>
      <c r="H1266" s="275" t="s">
        <v>945</v>
      </c>
      <c r="I1266" s="275">
        <v>50</v>
      </c>
      <c r="J1266" s="275" t="s">
        <v>277</v>
      </c>
    </row>
    <row r="1267" spans="2:10">
      <c r="B1267" s="232" t="str">
        <f t="shared" si="19"/>
        <v>NH603726E</v>
      </c>
      <c r="D1267" s="275" t="s">
        <v>1825</v>
      </c>
      <c r="E1267" s="276" t="s">
        <v>1826</v>
      </c>
      <c r="F1267" s="275" t="s">
        <v>1722</v>
      </c>
      <c r="G1267" s="276" t="s">
        <v>1667</v>
      </c>
      <c r="H1267" s="275" t="s">
        <v>975</v>
      </c>
      <c r="I1267" s="275">
        <v>80</v>
      </c>
      <c r="J1267" s="275" t="s">
        <v>277</v>
      </c>
    </row>
    <row r="1268" spans="2:10">
      <c r="B1268" s="232" t="str">
        <f t="shared" si="19"/>
        <v>NH603726F</v>
      </c>
      <c r="D1268" s="275" t="s">
        <v>1825</v>
      </c>
      <c r="E1268" s="276" t="s">
        <v>1826</v>
      </c>
      <c r="F1268" s="275" t="s">
        <v>1875</v>
      </c>
      <c r="G1268" s="276" t="s">
        <v>1669</v>
      </c>
      <c r="H1268" s="275" t="s">
        <v>975</v>
      </c>
      <c r="I1268" s="275">
        <v>80</v>
      </c>
      <c r="J1268" s="275" t="s">
        <v>277</v>
      </c>
    </row>
    <row r="1269" spans="2:10">
      <c r="B1269" s="232" t="str">
        <f t="shared" si="19"/>
        <v>NH603745E</v>
      </c>
      <c r="D1269" s="275" t="s">
        <v>1825</v>
      </c>
      <c r="E1269" s="276" t="s">
        <v>1826</v>
      </c>
      <c r="F1269" s="275" t="s">
        <v>1876</v>
      </c>
      <c r="G1269" s="276" t="s">
        <v>1657</v>
      </c>
      <c r="H1269" s="275" t="s">
        <v>945</v>
      </c>
      <c r="I1269" s="275">
        <v>60</v>
      </c>
      <c r="J1269" s="275" t="s">
        <v>277</v>
      </c>
    </row>
    <row r="1270" spans="2:10">
      <c r="B1270" s="232" t="str">
        <f t="shared" si="19"/>
        <v>NH603745F</v>
      </c>
      <c r="D1270" s="275" t="s">
        <v>1825</v>
      </c>
      <c r="E1270" s="276" t="s">
        <v>1826</v>
      </c>
      <c r="F1270" s="275" t="s">
        <v>1877</v>
      </c>
      <c r="G1270" s="276" t="s">
        <v>1659</v>
      </c>
      <c r="H1270" s="275" t="s">
        <v>945</v>
      </c>
      <c r="I1270" s="275">
        <v>60</v>
      </c>
      <c r="J1270" s="275" t="s">
        <v>277</v>
      </c>
    </row>
    <row r="1271" spans="2:10">
      <c r="B1271" s="232" t="str">
        <f t="shared" si="19"/>
        <v>NH603780C</v>
      </c>
      <c r="D1271" s="275" t="s">
        <v>1825</v>
      </c>
      <c r="E1271" s="276" t="s">
        <v>1826</v>
      </c>
      <c r="F1271" s="275" t="s">
        <v>1878</v>
      </c>
      <c r="G1271" s="276" t="s">
        <v>1879</v>
      </c>
      <c r="H1271" s="275" t="s">
        <v>289</v>
      </c>
      <c r="I1271" s="275">
        <v>50</v>
      </c>
      <c r="J1271" s="275" t="s">
        <v>277</v>
      </c>
    </row>
    <row r="1272" spans="2:10">
      <c r="B1272" s="232" t="str">
        <f t="shared" si="19"/>
        <v>NH603780E</v>
      </c>
      <c r="D1272" s="275" t="s">
        <v>1825</v>
      </c>
      <c r="E1272" s="276" t="s">
        <v>1826</v>
      </c>
      <c r="F1272" s="275" t="s">
        <v>1880</v>
      </c>
      <c r="G1272" s="276" t="s">
        <v>1881</v>
      </c>
      <c r="H1272" s="275" t="s">
        <v>289</v>
      </c>
      <c r="I1272" s="275">
        <v>50</v>
      </c>
      <c r="J1272" s="275" t="s">
        <v>277</v>
      </c>
    </row>
    <row r="1273" spans="2:10">
      <c r="B1273" s="232" t="str">
        <f t="shared" si="19"/>
        <v>NH603780F</v>
      </c>
      <c r="D1273" s="275" t="s">
        <v>1825</v>
      </c>
      <c r="E1273" s="276" t="s">
        <v>1826</v>
      </c>
      <c r="F1273" s="275" t="s">
        <v>1882</v>
      </c>
      <c r="G1273" s="276" t="s">
        <v>1883</v>
      </c>
      <c r="H1273" s="275" t="s">
        <v>289</v>
      </c>
      <c r="I1273" s="275">
        <v>50</v>
      </c>
      <c r="J1273" s="275" t="s">
        <v>277</v>
      </c>
    </row>
    <row r="1274" spans="2:10">
      <c r="B1274" s="232" t="str">
        <f t="shared" si="19"/>
        <v>NH603806C</v>
      </c>
      <c r="D1274" s="275" t="s">
        <v>1825</v>
      </c>
      <c r="E1274" s="276" t="s">
        <v>1826</v>
      </c>
      <c r="F1274" s="275" t="s">
        <v>1884</v>
      </c>
      <c r="G1274" s="276" t="s">
        <v>1885</v>
      </c>
      <c r="H1274" s="275" t="s">
        <v>1609</v>
      </c>
      <c r="I1274" s="275">
        <v>80</v>
      </c>
      <c r="J1274" s="275" t="s">
        <v>277</v>
      </c>
    </row>
    <row r="1275" spans="2:10">
      <c r="B1275" s="232" t="str">
        <f t="shared" si="19"/>
        <v>NH603806E</v>
      </c>
      <c r="D1275" s="275" t="s">
        <v>1825</v>
      </c>
      <c r="E1275" s="276" t="s">
        <v>1826</v>
      </c>
      <c r="F1275" s="275" t="s">
        <v>1886</v>
      </c>
      <c r="G1275" s="276" t="s">
        <v>1887</v>
      </c>
      <c r="H1275" s="275" t="s">
        <v>1609</v>
      </c>
      <c r="I1275" s="275">
        <v>80</v>
      </c>
      <c r="J1275" s="275" t="s">
        <v>277</v>
      </c>
    </row>
    <row r="1276" spans="2:10">
      <c r="B1276" s="232" t="str">
        <f t="shared" si="19"/>
        <v>NH603841E</v>
      </c>
      <c r="D1276" s="275" t="s">
        <v>1825</v>
      </c>
      <c r="E1276" s="276" t="s">
        <v>1826</v>
      </c>
      <c r="F1276" s="275" t="s">
        <v>1888</v>
      </c>
      <c r="G1276" s="276" t="s">
        <v>1613</v>
      </c>
      <c r="H1276" s="275" t="s">
        <v>1614</v>
      </c>
      <c r="I1276" s="275">
        <v>80</v>
      </c>
      <c r="J1276" s="275" t="s">
        <v>277</v>
      </c>
    </row>
    <row r="1277" spans="2:10">
      <c r="B1277" s="232" t="str">
        <f t="shared" si="19"/>
        <v>NH603841F</v>
      </c>
      <c r="D1277" s="275" t="s">
        <v>1825</v>
      </c>
      <c r="E1277" s="276" t="s">
        <v>1826</v>
      </c>
      <c r="F1277" s="275" t="s">
        <v>1889</v>
      </c>
      <c r="G1277" s="276" t="s">
        <v>1616</v>
      </c>
      <c r="H1277" s="275" t="s">
        <v>1614</v>
      </c>
      <c r="I1277" s="275">
        <v>80</v>
      </c>
      <c r="J1277" s="275" t="s">
        <v>277</v>
      </c>
    </row>
    <row r="1278" spans="2:10">
      <c r="B1278" s="232" t="str">
        <f t="shared" si="19"/>
        <v>NH603AmA</v>
      </c>
      <c r="D1278" s="275" t="s">
        <v>1825</v>
      </c>
      <c r="E1278" s="276" t="s">
        <v>1826</v>
      </c>
      <c r="F1278" s="275" t="s">
        <v>1602</v>
      </c>
      <c r="G1278" s="276" t="s">
        <v>607</v>
      </c>
      <c r="H1278" s="275" t="s">
        <v>608</v>
      </c>
      <c r="I1278" s="275">
        <v>85</v>
      </c>
      <c r="J1278" s="275" t="s">
        <v>199</v>
      </c>
    </row>
    <row r="1279" spans="2:10">
      <c r="B1279" s="232" t="str">
        <f t="shared" si="19"/>
        <v>NH603AmB</v>
      </c>
      <c r="D1279" s="275" t="s">
        <v>1825</v>
      </c>
      <c r="E1279" s="276" t="s">
        <v>1826</v>
      </c>
      <c r="F1279" s="275" t="s">
        <v>1603</v>
      </c>
      <c r="G1279" s="276" t="s">
        <v>610</v>
      </c>
      <c r="H1279" s="275" t="s">
        <v>608</v>
      </c>
      <c r="I1279" s="275">
        <v>85</v>
      </c>
      <c r="J1279" s="275" t="s">
        <v>199</v>
      </c>
    </row>
    <row r="1280" spans="2:10">
      <c r="B1280" s="232" t="str">
        <f t="shared" si="19"/>
        <v>NH603AmC</v>
      </c>
      <c r="D1280" s="275" t="s">
        <v>1825</v>
      </c>
      <c r="E1280" s="276" t="s">
        <v>1826</v>
      </c>
      <c r="F1280" s="275" t="s">
        <v>1604</v>
      </c>
      <c r="G1280" s="276" t="s">
        <v>612</v>
      </c>
      <c r="H1280" s="275" t="s">
        <v>608</v>
      </c>
      <c r="I1280" s="275">
        <v>85</v>
      </c>
      <c r="J1280" s="275" t="s">
        <v>199</v>
      </c>
    </row>
    <row r="1281" spans="2:10">
      <c r="B1281" s="232" t="str">
        <f t="shared" si="19"/>
        <v>NH603AmE</v>
      </c>
      <c r="D1281" s="275" t="s">
        <v>1825</v>
      </c>
      <c r="E1281" s="276" t="s">
        <v>1826</v>
      </c>
      <c r="F1281" s="275" t="s">
        <v>1605</v>
      </c>
      <c r="G1281" s="276" t="s">
        <v>1606</v>
      </c>
      <c r="H1281" s="275" t="s">
        <v>608</v>
      </c>
      <c r="I1281" s="275">
        <v>85</v>
      </c>
      <c r="J1281" s="275" t="s">
        <v>199</v>
      </c>
    </row>
    <row r="1282" spans="2:10">
      <c r="B1282" s="232" t="str">
        <f t="shared" si="19"/>
        <v>NH603CDC</v>
      </c>
      <c r="D1282" s="275" t="s">
        <v>1825</v>
      </c>
      <c r="E1282" s="276" t="s">
        <v>1826</v>
      </c>
      <c r="F1282" s="275" t="s">
        <v>1607</v>
      </c>
      <c r="G1282" s="276" t="s">
        <v>1608</v>
      </c>
      <c r="H1282" s="275" t="s">
        <v>1609</v>
      </c>
      <c r="I1282" s="275">
        <v>80</v>
      </c>
      <c r="J1282" s="275" t="s">
        <v>277</v>
      </c>
    </row>
    <row r="1283" spans="2:10">
      <c r="B1283" s="232" t="str">
        <f t="shared" si="19"/>
        <v>NH603CDE</v>
      </c>
      <c r="D1283" s="275" t="s">
        <v>1825</v>
      </c>
      <c r="E1283" s="276" t="s">
        <v>1826</v>
      </c>
      <c r="F1283" s="275" t="s">
        <v>1610</v>
      </c>
      <c r="G1283" s="276" t="s">
        <v>1611</v>
      </c>
      <c r="H1283" s="275" t="s">
        <v>1609</v>
      </c>
      <c r="I1283" s="275">
        <v>80</v>
      </c>
      <c r="J1283" s="275" t="s">
        <v>277</v>
      </c>
    </row>
    <row r="1284" spans="2:10">
      <c r="B1284" s="232" t="str">
        <f t="shared" si="19"/>
        <v>NH603CEE</v>
      </c>
      <c r="D1284" s="275" t="s">
        <v>1825</v>
      </c>
      <c r="E1284" s="276" t="s">
        <v>1826</v>
      </c>
      <c r="F1284" s="275" t="s">
        <v>1612</v>
      </c>
      <c r="G1284" s="276" t="s">
        <v>1613</v>
      </c>
      <c r="H1284" s="275" t="s">
        <v>1614</v>
      </c>
      <c r="I1284" s="275">
        <v>80</v>
      </c>
      <c r="J1284" s="275" t="s">
        <v>277</v>
      </c>
    </row>
    <row r="1285" spans="2:10">
      <c r="B1285" s="232" t="str">
        <f t="shared" si="19"/>
        <v>NH603CEF</v>
      </c>
      <c r="D1285" s="275" t="s">
        <v>1825</v>
      </c>
      <c r="E1285" s="276" t="s">
        <v>1826</v>
      </c>
      <c r="F1285" s="275" t="s">
        <v>1615</v>
      </c>
      <c r="G1285" s="276" t="s">
        <v>1616</v>
      </c>
      <c r="H1285" s="275" t="s">
        <v>1614</v>
      </c>
      <c r="I1285" s="275">
        <v>80</v>
      </c>
      <c r="J1285" s="275" t="s">
        <v>277</v>
      </c>
    </row>
    <row r="1286" spans="2:10">
      <c r="B1286" s="232" t="str">
        <f t="shared" si="19"/>
        <v>NH603CM</v>
      </c>
      <c r="D1286" s="275" t="s">
        <v>1825</v>
      </c>
      <c r="E1286" s="276" t="s">
        <v>1826</v>
      </c>
      <c r="F1286" s="275" t="s">
        <v>1617</v>
      </c>
      <c r="G1286" s="276" t="s">
        <v>1618</v>
      </c>
      <c r="H1286" s="275" t="s">
        <v>1002</v>
      </c>
      <c r="I1286" s="275">
        <v>85</v>
      </c>
      <c r="J1286" s="275" t="s">
        <v>256</v>
      </c>
    </row>
    <row r="1287" spans="2:10">
      <c r="B1287" s="232" t="str">
        <f t="shared" si="19"/>
        <v>NH603CnA</v>
      </c>
      <c r="D1287" s="275" t="s">
        <v>1825</v>
      </c>
      <c r="E1287" s="276" t="s">
        <v>1826</v>
      </c>
      <c r="F1287" s="275" t="s">
        <v>1619</v>
      </c>
      <c r="G1287" s="276" t="s">
        <v>1620</v>
      </c>
      <c r="H1287" s="275" t="s">
        <v>615</v>
      </c>
      <c r="I1287" s="275">
        <v>85</v>
      </c>
      <c r="J1287" s="275" t="s">
        <v>199</v>
      </c>
    </row>
    <row r="1288" spans="2:10">
      <c r="B1288" s="232" t="str">
        <f t="shared" si="19"/>
        <v>NH603CnB</v>
      </c>
      <c r="D1288" s="275" t="s">
        <v>1825</v>
      </c>
      <c r="E1288" s="276" t="s">
        <v>1826</v>
      </c>
      <c r="F1288" s="275" t="s">
        <v>1128</v>
      </c>
      <c r="G1288" s="276" t="s">
        <v>1621</v>
      </c>
      <c r="H1288" s="275" t="s">
        <v>615</v>
      </c>
      <c r="I1288" s="275">
        <v>85</v>
      </c>
      <c r="J1288" s="275" t="s">
        <v>199</v>
      </c>
    </row>
    <row r="1289" spans="2:10">
      <c r="B1289" s="232" t="str">
        <f t="shared" si="19"/>
        <v>NH603CnC</v>
      </c>
      <c r="D1289" s="275" t="s">
        <v>1825</v>
      </c>
      <c r="E1289" s="276" t="s">
        <v>1826</v>
      </c>
      <c r="F1289" s="275" t="s">
        <v>1048</v>
      </c>
      <c r="G1289" s="276" t="s">
        <v>1622</v>
      </c>
      <c r="H1289" s="275" t="s">
        <v>615</v>
      </c>
      <c r="I1289" s="275">
        <v>85</v>
      </c>
      <c r="J1289" s="275" t="s">
        <v>199</v>
      </c>
    </row>
    <row r="1290" spans="2:10">
      <c r="B1290" s="232" t="str">
        <f t="shared" si="19"/>
        <v>NH603CnE</v>
      </c>
      <c r="D1290" s="275" t="s">
        <v>1825</v>
      </c>
      <c r="E1290" s="276" t="s">
        <v>1826</v>
      </c>
      <c r="F1290" s="275" t="s">
        <v>1052</v>
      </c>
      <c r="G1290" s="276" t="s">
        <v>1623</v>
      </c>
      <c r="H1290" s="275" t="s">
        <v>615</v>
      </c>
      <c r="I1290" s="275">
        <v>85</v>
      </c>
      <c r="J1290" s="275" t="s">
        <v>199</v>
      </c>
    </row>
    <row r="1291" spans="2:10">
      <c r="B1291" s="232" t="str">
        <f t="shared" si="19"/>
        <v>NH603HtB</v>
      </c>
      <c r="D1291" s="275" t="s">
        <v>1825</v>
      </c>
      <c r="E1291" s="276" t="s">
        <v>1826</v>
      </c>
      <c r="F1291" s="275" t="s">
        <v>934</v>
      </c>
      <c r="G1291" s="276" t="s">
        <v>1627</v>
      </c>
      <c r="H1291" s="275" t="s">
        <v>522</v>
      </c>
      <c r="I1291" s="275">
        <v>50</v>
      </c>
      <c r="J1291" s="275" t="s">
        <v>277</v>
      </c>
    </row>
    <row r="1292" spans="2:10">
      <c r="B1292" s="232" t="str">
        <f t="shared" si="19"/>
        <v>NH603HtC</v>
      </c>
      <c r="D1292" s="275" t="s">
        <v>1825</v>
      </c>
      <c r="E1292" s="276" t="s">
        <v>1826</v>
      </c>
      <c r="F1292" s="275" t="s">
        <v>936</v>
      </c>
      <c r="G1292" s="276" t="s">
        <v>1628</v>
      </c>
      <c r="H1292" s="275" t="s">
        <v>522</v>
      </c>
      <c r="I1292" s="275">
        <v>50</v>
      </c>
      <c r="J1292" s="275" t="s">
        <v>277</v>
      </c>
    </row>
    <row r="1293" spans="2:10">
      <c r="B1293" s="232" t="str">
        <f t="shared" si="19"/>
        <v>NH603HtD</v>
      </c>
      <c r="D1293" s="275" t="s">
        <v>1825</v>
      </c>
      <c r="E1293" s="276" t="s">
        <v>1826</v>
      </c>
      <c r="F1293" s="275" t="s">
        <v>938</v>
      </c>
      <c r="G1293" s="276" t="s">
        <v>1629</v>
      </c>
      <c r="H1293" s="275" t="s">
        <v>522</v>
      </c>
      <c r="I1293" s="275">
        <v>50</v>
      </c>
      <c r="J1293" s="275" t="s">
        <v>277</v>
      </c>
    </row>
    <row r="1294" spans="2:10">
      <c r="B1294" s="232" t="str">
        <f t="shared" si="19"/>
        <v>NH603HvB</v>
      </c>
      <c r="D1294" s="275" t="s">
        <v>1825</v>
      </c>
      <c r="E1294" s="276" t="s">
        <v>1826</v>
      </c>
      <c r="F1294" s="275" t="s">
        <v>1630</v>
      </c>
      <c r="G1294" s="276" t="s">
        <v>1631</v>
      </c>
      <c r="H1294" s="275" t="s">
        <v>522</v>
      </c>
      <c r="I1294" s="275">
        <v>50</v>
      </c>
      <c r="J1294" s="275" t="s">
        <v>277</v>
      </c>
    </row>
    <row r="1295" spans="2:10">
      <c r="B1295" s="232" t="str">
        <f t="shared" si="19"/>
        <v>NH603HvC</v>
      </c>
      <c r="D1295" s="275" t="s">
        <v>1825</v>
      </c>
      <c r="E1295" s="276" t="s">
        <v>1826</v>
      </c>
      <c r="F1295" s="275" t="s">
        <v>1632</v>
      </c>
      <c r="G1295" s="276" t="s">
        <v>1633</v>
      </c>
      <c r="H1295" s="275" t="s">
        <v>522</v>
      </c>
      <c r="I1295" s="275">
        <v>50</v>
      </c>
      <c r="J1295" s="275" t="s">
        <v>277</v>
      </c>
    </row>
    <row r="1296" spans="2:10">
      <c r="B1296" s="232" t="str">
        <f t="shared" si="19"/>
        <v>NH603HvD</v>
      </c>
      <c r="D1296" s="275" t="s">
        <v>1825</v>
      </c>
      <c r="E1296" s="276" t="s">
        <v>1826</v>
      </c>
      <c r="F1296" s="275" t="s">
        <v>1634</v>
      </c>
      <c r="G1296" s="276" t="s">
        <v>1635</v>
      </c>
      <c r="H1296" s="275" t="s">
        <v>522</v>
      </c>
      <c r="I1296" s="275">
        <v>50</v>
      </c>
      <c r="J1296" s="275" t="s">
        <v>277</v>
      </c>
    </row>
    <row r="1297" spans="2:10">
      <c r="B1297" s="232" t="str">
        <f t="shared" si="19"/>
        <v>NH603HvE</v>
      </c>
      <c r="D1297" s="275" t="s">
        <v>1825</v>
      </c>
      <c r="E1297" s="276" t="s">
        <v>1826</v>
      </c>
      <c r="F1297" s="275" t="s">
        <v>1636</v>
      </c>
      <c r="G1297" s="276" t="s">
        <v>1637</v>
      </c>
      <c r="H1297" s="275" t="s">
        <v>522</v>
      </c>
      <c r="I1297" s="275">
        <v>50</v>
      </c>
      <c r="J1297" s="275" t="s">
        <v>277</v>
      </c>
    </row>
    <row r="1298" spans="2:10">
      <c r="B1298" s="232" t="str">
        <f t="shared" si="19"/>
        <v>NH603HxD</v>
      </c>
      <c r="D1298" s="275" t="s">
        <v>1825</v>
      </c>
      <c r="E1298" s="276" t="s">
        <v>1826</v>
      </c>
      <c r="F1298" s="275" t="s">
        <v>1638</v>
      </c>
      <c r="G1298" s="276" t="s">
        <v>1639</v>
      </c>
      <c r="H1298" s="275" t="s">
        <v>306</v>
      </c>
      <c r="I1298" s="275">
        <v>50</v>
      </c>
      <c r="J1298" s="275" t="s">
        <v>277</v>
      </c>
    </row>
    <row r="1299" spans="2:10">
      <c r="B1299" s="232" t="str">
        <f t="shared" si="19"/>
        <v>NH603HxE</v>
      </c>
      <c r="D1299" s="275" t="s">
        <v>1825</v>
      </c>
      <c r="E1299" s="276" t="s">
        <v>1826</v>
      </c>
      <c r="F1299" s="275" t="s">
        <v>1640</v>
      </c>
      <c r="G1299" s="276" t="s">
        <v>1641</v>
      </c>
      <c r="H1299" s="275" t="s">
        <v>306</v>
      </c>
      <c r="I1299" s="275">
        <v>50</v>
      </c>
      <c r="J1299" s="275" t="s">
        <v>277</v>
      </c>
    </row>
    <row r="1300" spans="2:10">
      <c r="B1300" s="232" t="str">
        <f t="shared" ref="B1300:B1363" si="20">CONCATENATE(D1300,F1300)</f>
        <v>NH603LnB</v>
      </c>
      <c r="D1300" s="275" t="s">
        <v>1825</v>
      </c>
      <c r="E1300" s="276" t="s">
        <v>1826</v>
      </c>
      <c r="F1300" s="275" t="s">
        <v>1011</v>
      </c>
      <c r="G1300" s="276" t="s">
        <v>1642</v>
      </c>
      <c r="H1300" s="275" t="s">
        <v>289</v>
      </c>
      <c r="I1300" s="275">
        <v>50</v>
      </c>
      <c r="J1300" s="275" t="s">
        <v>277</v>
      </c>
    </row>
    <row r="1301" spans="2:10">
      <c r="B1301" s="232" t="str">
        <f t="shared" si="20"/>
        <v>NH603LnC</v>
      </c>
      <c r="D1301" s="275" t="s">
        <v>1825</v>
      </c>
      <c r="E1301" s="276" t="s">
        <v>1826</v>
      </c>
      <c r="F1301" s="275" t="s">
        <v>1012</v>
      </c>
      <c r="G1301" s="276" t="s">
        <v>1643</v>
      </c>
      <c r="H1301" s="275" t="s">
        <v>289</v>
      </c>
      <c r="I1301" s="275">
        <v>50</v>
      </c>
      <c r="J1301" s="275" t="s">
        <v>277</v>
      </c>
    </row>
    <row r="1302" spans="2:10">
      <c r="B1302" s="232" t="str">
        <f t="shared" si="20"/>
        <v>NH603LnD</v>
      </c>
      <c r="D1302" s="275" t="s">
        <v>1825</v>
      </c>
      <c r="E1302" s="276" t="s">
        <v>1826</v>
      </c>
      <c r="F1302" s="275" t="s">
        <v>1013</v>
      </c>
      <c r="G1302" s="276" t="s">
        <v>1644</v>
      </c>
      <c r="H1302" s="275" t="s">
        <v>289</v>
      </c>
      <c r="I1302" s="275">
        <v>50</v>
      </c>
      <c r="J1302" s="275" t="s">
        <v>277</v>
      </c>
    </row>
    <row r="1303" spans="2:10">
      <c r="B1303" s="232" t="str">
        <f t="shared" si="20"/>
        <v>NH603LnE</v>
      </c>
      <c r="D1303" s="275" t="s">
        <v>1825</v>
      </c>
      <c r="E1303" s="276" t="s">
        <v>1826</v>
      </c>
      <c r="F1303" s="275" t="s">
        <v>1645</v>
      </c>
      <c r="G1303" s="276" t="s">
        <v>1646</v>
      </c>
      <c r="H1303" s="275" t="s">
        <v>289</v>
      </c>
      <c r="I1303" s="275">
        <v>50</v>
      </c>
      <c r="J1303" s="275" t="s">
        <v>277</v>
      </c>
    </row>
    <row r="1304" spans="2:10">
      <c r="B1304" s="232" t="str">
        <f t="shared" si="20"/>
        <v>NH603LsD</v>
      </c>
      <c r="D1304" s="275" t="s">
        <v>1825</v>
      </c>
      <c r="E1304" s="276" t="s">
        <v>1826</v>
      </c>
      <c r="F1304" s="275" t="s">
        <v>1647</v>
      </c>
      <c r="G1304" s="276" t="s">
        <v>1648</v>
      </c>
      <c r="H1304" s="275" t="s">
        <v>945</v>
      </c>
      <c r="I1304" s="275">
        <v>50</v>
      </c>
      <c r="J1304" s="275" t="s">
        <v>277</v>
      </c>
    </row>
    <row r="1305" spans="2:10">
      <c r="B1305" s="232" t="str">
        <f t="shared" si="20"/>
        <v>NH603LsE</v>
      </c>
      <c r="D1305" s="275" t="s">
        <v>1825</v>
      </c>
      <c r="E1305" s="276" t="s">
        <v>1826</v>
      </c>
      <c r="F1305" s="275" t="s">
        <v>1185</v>
      </c>
      <c r="G1305" s="276" t="s">
        <v>1649</v>
      </c>
      <c r="H1305" s="275" t="s">
        <v>945</v>
      </c>
      <c r="I1305" s="275">
        <v>50</v>
      </c>
      <c r="J1305" s="275" t="s">
        <v>277</v>
      </c>
    </row>
    <row r="1306" spans="2:10">
      <c r="B1306" s="232" t="str">
        <f t="shared" si="20"/>
        <v>NH603LVC</v>
      </c>
      <c r="D1306" s="275" t="s">
        <v>1825</v>
      </c>
      <c r="E1306" s="276" t="s">
        <v>1826</v>
      </c>
      <c r="F1306" s="275" t="s">
        <v>1650</v>
      </c>
      <c r="G1306" s="276" t="s">
        <v>1651</v>
      </c>
      <c r="H1306" s="275" t="s">
        <v>289</v>
      </c>
      <c r="I1306" s="275">
        <v>50</v>
      </c>
      <c r="J1306" s="275" t="s">
        <v>277</v>
      </c>
    </row>
    <row r="1307" spans="2:10">
      <c r="B1307" s="232" t="str">
        <f t="shared" si="20"/>
        <v>NH603LVE</v>
      </c>
      <c r="D1307" s="275" t="s">
        <v>1825</v>
      </c>
      <c r="E1307" s="276" t="s">
        <v>1826</v>
      </c>
      <c r="F1307" s="275" t="s">
        <v>1652</v>
      </c>
      <c r="G1307" s="276" t="s">
        <v>1653</v>
      </c>
      <c r="H1307" s="275" t="s">
        <v>289</v>
      </c>
      <c r="I1307" s="275">
        <v>50</v>
      </c>
      <c r="J1307" s="275" t="s">
        <v>277</v>
      </c>
    </row>
    <row r="1308" spans="2:10">
      <c r="B1308" s="232" t="str">
        <f t="shared" si="20"/>
        <v>NH603LVF</v>
      </c>
      <c r="D1308" s="275" t="s">
        <v>1825</v>
      </c>
      <c r="E1308" s="276" t="s">
        <v>1826</v>
      </c>
      <c r="F1308" s="275" t="s">
        <v>1654</v>
      </c>
      <c r="G1308" s="276" t="s">
        <v>1655</v>
      </c>
      <c r="H1308" s="275" t="s">
        <v>289</v>
      </c>
      <c r="I1308" s="275">
        <v>50</v>
      </c>
      <c r="J1308" s="275" t="s">
        <v>277</v>
      </c>
    </row>
    <row r="1309" spans="2:10">
      <c r="B1309" s="232" t="str">
        <f t="shared" si="20"/>
        <v>NH603LYE</v>
      </c>
      <c r="D1309" s="275" t="s">
        <v>1825</v>
      </c>
      <c r="E1309" s="276" t="s">
        <v>1826</v>
      </c>
      <c r="F1309" s="275" t="s">
        <v>1656</v>
      </c>
      <c r="G1309" s="276" t="s">
        <v>1657</v>
      </c>
      <c r="H1309" s="275" t="s">
        <v>945</v>
      </c>
      <c r="I1309" s="275">
        <v>60</v>
      </c>
      <c r="J1309" s="275" t="s">
        <v>277</v>
      </c>
    </row>
    <row r="1310" spans="2:10">
      <c r="B1310" s="232" t="str">
        <f t="shared" si="20"/>
        <v>NH603LYF</v>
      </c>
      <c r="D1310" s="275" t="s">
        <v>1825</v>
      </c>
      <c r="E1310" s="276" t="s">
        <v>1826</v>
      </c>
      <c r="F1310" s="275" t="s">
        <v>1658</v>
      </c>
      <c r="G1310" s="276" t="s">
        <v>1659</v>
      </c>
      <c r="H1310" s="275" t="s">
        <v>945</v>
      </c>
      <c r="I1310" s="275">
        <v>60</v>
      </c>
      <c r="J1310" s="275" t="s">
        <v>277</v>
      </c>
    </row>
    <row r="1311" spans="2:10">
      <c r="B1311" s="232" t="str">
        <f t="shared" si="20"/>
        <v>NH603MU</v>
      </c>
      <c r="D1311" s="275" t="s">
        <v>1825</v>
      </c>
      <c r="E1311" s="276" t="s">
        <v>1826</v>
      </c>
      <c r="F1311" s="275" t="s">
        <v>812</v>
      </c>
      <c r="G1311" s="276" t="s">
        <v>1660</v>
      </c>
      <c r="H1311" s="275" t="s">
        <v>1661</v>
      </c>
      <c r="I1311" s="275">
        <v>85</v>
      </c>
      <c r="J1311" s="275" t="s">
        <v>256</v>
      </c>
    </row>
    <row r="1312" spans="2:10">
      <c r="B1312" s="232" t="str">
        <f t="shared" si="20"/>
        <v>NH603OT</v>
      </c>
      <c r="D1312" s="275" t="s">
        <v>1825</v>
      </c>
      <c r="E1312" s="276" t="s">
        <v>1826</v>
      </c>
      <c r="F1312" s="275" t="s">
        <v>1662</v>
      </c>
      <c r="G1312" s="276" t="s">
        <v>1663</v>
      </c>
      <c r="H1312" s="275" t="s">
        <v>1664</v>
      </c>
      <c r="I1312" s="275">
        <v>85</v>
      </c>
      <c r="J1312" s="275" t="s">
        <v>256</v>
      </c>
    </row>
    <row r="1313" spans="2:10">
      <c r="B1313" s="232" t="str">
        <f t="shared" si="20"/>
        <v>NH603RO</v>
      </c>
      <c r="D1313" s="275" t="s">
        <v>1825</v>
      </c>
      <c r="E1313" s="276" t="s">
        <v>1826</v>
      </c>
      <c r="F1313" s="275" t="s">
        <v>1665</v>
      </c>
      <c r="G1313" s="276" t="s">
        <v>366</v>
      </c>
      <c r="H1313" s="275" t="s">
        <v>366</v>
      </c>
      <c r="I1313" s="275">
        <v>90</v>
      </c>
      <c r="J1313" s="275" t="s">
        <v>277</v>
      </c>
    </row>
    <row r="1314" spans="2:10">
      <c r="B1314" s="232" t="str">
        <f t="shared" si="20"/>
        <v>NH603RPE</v>
      </c>
      <c r="D1314" s="275" t="s">
        <v>1825</v>
      </c>
      <c r="E1314" s="276" t="s">
        <v>1826</v>
      </c>
      <c r="F1314" s="275" t="s">
        <v>1666</v>
      </c>
      <c r="G1314" s="276" t="s">
        <v>1667</v>
      </c>
      <c r="H1314" s="275" t="s">
        <v>975</v>
      </c>
      <c r="I1314" s="275">
        <v>80</v>
      </c>
      <c r="J1314" s="275" t="s">
        <v>277</v>
      </c>
    </row>
    <row r="1315" spans="2:10">
      <c r="B1315" s="232" t="str">
        <f t="shared" si="20"/>
        <v>NH603RPF</v>
      </c>
      <c r="D1315" s="275" t="s">
        <v>1825</v>
      </c>
      <c r="E1315" s="276" t="s">
        <v>1826</v>
      </c>
      <c r="F1315" s="275" t="s">
        <v>1668</v>
      </c>
      <c r="G1315" s="276" t="s">
        <v>1669</v>
      </c>
      <c r="H1315" s="275" t="s">
        <v>975</v>
      </c>
      <c r="I1315" s="275">
        <v>80</v>
      </c>
      <c r="J1315" s="275" t="s">
        <v>277</v>
      </c>
    </row>
    <row r="1316" spans="2:10">
      <c r="B1316" s="232" t="str">
        <f t="shared" si="20"/>
        <v>NH603Sf</v>
      </c>
      <c r="D1316" s="275" t="s">
        <v>1825</v>
      </c>
      <c r="E1316" s="276" t="s">
        <v>1826</v>
      </c>
      <c r="F1316" s="275" t="s">
        <v>1670</v>
      </c>
      <c r="G1316" s="276" t="s">
        <v>712</v>
      </c>
      <c r="H1316" s="275" t="s">
        <v>1170</v>
      </c>
      <c r="I1316" s="275">
        <v>85</v>
      </c>
      <c r="J1316" s="275" t="s">
        <v>199</v>
      </c>
    </row>
    <row r="1317" spans="2:10">
      <c r="B1317" s="232" t="str">
        <f t="shared" si="20"/>
        <v>NH603WdA</v>
      </c>
      <c r="D1317" s="275" t="s">
        <v>1825</v>
      </c>
      <c r="E1317" s="276" t="s">
        <v>1826</v>
      </c>
      <c r="F1317" s="275" t="s">
        <v>1595</v>
      </c>
      <c r="G1317" s="276" t="s">
        <v>325</v>
      </c>
      <c r="H1317" s="275" t="s">
        <v>326</v>
      </c>
      <c r="I1317" s="275">
        <v>85</v>
      </c>
      <c r="J1317" s="275" t="s">
        <v>199</v>
      </c>
    </row>
    <row r="1318" spans="2:10">
      <c r="B1318" s="232" t="str">
        <f t="shared" si="20"/>
        <v>NH603WdB</v>
      </c>
      <c r="D1318" s="275" t="s">
        <v>1825</v>
      </c>
      <c r="E1318" s="276" t="s">
        <v>1826</v>
      </c>
      <c r="F1318" s="275" t="s">
        <v>1596</v>
      </c>
      <c r="G1318" s="276" t="s">
        <v>328</v>
      </c>
      <c r="H1318" s="275" t="s">
        <v>326</v>
      </c>
      <c r="I1318" s="275">
        <v>85</v>
      </c>
      <c r="J1318" s="275" t="s">
        <v>199</v>
      </c>
    </row>
    <row r="1319" spans="2:10">
      <c r="B1319" s="232" t="str">
        <f t="shared" si="20"/>
        <v>NH603WdC</v>
      </c>
      <c r="D1319" s="275" t="s">
        <v>1825</v>
      </c>
      <c r="E1319" s="276" t="s">
        <v>1826</v>
      </c>
      <c r="F1319" s="275" t="s">
        <v>1597</v>
      </c>
      <c r="G1319" s="276" t="s">
        <v>330</v>
      </c>
      <c r="H1319" s="275" t="s">
        <v>326</v>
      </c>
      <c r="I1319" s="275">
        <v>85</v>
      </c>
      <c r="J1319" s="275" t="s">
        <v>199</v>
      </c>
    </row>
    <row r="1320" spans="2:10">
      <c r="B1320" s="232" t="str">
        <f t="shared" si="20"/>
        <v>NH603WdE</v>
      </c>
      <c r="D1320" s="275" t="s">
        <v>1825</v>
      </c>
      <c r="E1320" s="276" t="s">
        <v>1826</v>
      </c>
      <c r="F1320" s="275" t="s">
        <v>1598</v>
      </c>
      <c r="G1320" s="276" t="s">
        <v>1599</v>
      </c>
      <c r="H1320" s="275" t="s">
        <v>326</v>
      </c>
      <c r="I1320" s="275">
        <v>85</v>
      </c>
      <c r="J1320" s="275" t="s">
        <v>199</v>
      </c>
    </row>
    <row r="1321" spans="2:10">
      <c r="B1321" s="232" t="str">
        <f t="shared" si="20"/>
        <v>NH605399</v>
      </c>
      <c r="D1321" s="275" t="s">
        <v>1890</v>
      </c>
      <c r="E1321" s="276" t="s">
        <v>1891</v>
      </c>
      <c r="F1321" s="275">
        <v>399</v>
      </c>
      <c r="G1321" s="276" t="s">
        <v>366</v>
      </c>
      <c r="H1321" s="275" t="s">
        <v>366</v>
      </c>
      <c r="I1321" s="275">
        <v>85</v>
      </c>
      <c r="J1321" s="275" t="s">
        <v>277</v>
      </c>
    </row>
    <row r="1322" spans="2:10">
      <c r="B1322" s="232" t="str">
        <f t="shared" si="20"/>
        <v>NH605400</v>
      </c>
      <c r="D1322" s="275" t="s">
        <v>1890</v>
      </c>
      <c r="E1322" s="276" t="s">
        <v>1891</v>
      </c>
      <c r="F1322" s="275">
        <v>400</v>
      </c>
      <c r="G1322" s="276" t="s">
        <v>1892</v>
      </c>
      <c r="H1322" s="275" t="s">
        <v>1892</v>
      </c>
      <c r="I1322" s="275">
        <v>85</v>
      </c>
      <c r="J1322" s="275" t="s">
        <v>199</v>
      </c>
    </row>
    <row r="1323" spans="2:10">
      <c r="B1323" s="232" t="str">
        <f t="shared" si="20"/>
        <v>NH605102A</v>
      </c>
      <c r="D1323" s="275" t="s">
        <v>1890</v>
      </c>
      <c r="E1323" s="276" t="s">
        <v>1891</v>
      </c>
      <c r="F1323" s="275" t="s">
        <v>1827</v>
      </c>
      <c r="G1323" s="276" t="s">
        <v>1893</v>
      </c>
      <c r="H1323" s="275" t="s">
        <v>1170</v>
      </c>
      <c r="I1323" s="275">
        <v>80</v>
      </c>
      <c r="J1323" s="275" t="s">
        <v>199</v>
      </c>
    </row>
    <row r="1324" spans="2:10">
      <c r="B1324" s="232" t="str">
        <f t="shared" si="20"/>
        <v>NH60522B</v>
      </c>
      <c r="D1324" s="275" t="s">
        <v>1890</v>
      </c>
      <c r="E1324" s="276" t="s">
        <v>1891</v>
      </c>
      <c r="F1324" s="275" t="s">
        <v>1677</v>
      </c>
      <c r="G1324" s="276" t="s">
        <v>1894</v>
      </c>
      <c r="H1324" s="275" t="s">
        <v>615</v>
      </c>
      <c r="I1324" s="275">
        <v>85</v>
      </c>
      <c r="J1324" s="275" t="s">
        <v>199</v>
      </c>
    </row>
    <row r="1325" spans="2:10">
      <c r="B1325" s="232" t="str">
        <f t="shared" si="20"/>
        <v>NH60522C</v>
      </c>
      <c r="D1325" s="275" t="s">
        <v>1890</v>
      </c>
      <c r="E1325" s="276" t="s">
        <v>1891</v>
      </c>
      <c r="F1325" s="275" t="s">
        <v>1679</v>
      </c>
      <c r="G1325" s="276" t="s">
        <v>1141</v>
      </c>
      <c r="H1325" s="275" t="s">
        <v>615</v>
      </c>
      <c r="I1325" s="275">
        <v>85</v>
      </c>
      <c r="J1325" s="275" t="s">
        <v>199</v>
      </c>
    </row>
    <row r="1326" spans="2:10">
      <c r="B1326" s="232" t="str">
        <f t="shared" si="20"/>
        <v>NH60522E</v>
      </c>
      <c r="D1326" s="275" t="s">
        <v>1890</v>
      </c>
      <c r="E1326" s="276" t="s">
        <v>1891</v>
      </c>
      <c r="F1326" s="275" t="s">
        <v>1681</v>
      </c>
      <c r="G1326" s="276" t="s">
        <v>1895</v>
      </c>
      <c r="H1326" s="275" t="s">
        <v>615</v>
      </c>
      <c r="I1326" s="275">
        <v>85</v>
      </c>
      <c r="J1326" s="275" t="s">
        <v>199</v>
      </c>
    </row>
    <row r="1327" spans="2:10">
      <c r="B1327" s="232" t="str">
        <f t="shared" si="20"/>
        <v>NH60536B</v>
      </c>
      <c r="D1327" s="275" t="s">
        <v>1890</v>
      </c>
      <c r="E1327" s="276" t="s">
        <v>1891</v>
      </c>
      <c r="F1327" s="275" t="s">
        <v>741</v>
      </c>
      <c r="G1327" s="276" t="s">
        <v>610</v>
      </c>
      <c r="H1327" s="275" t="s">
        <v>608</v>
      </c>
      <c r="I1327" s="275">
        <v>85</v>
      </c>
      <c r="J1327" s="275" t="s">
        <v>199</v>
      </c>
    </row>
    <row r="1328" spans="2:10">
      <c r="B1328" s="232" t="str">
        <f t="shared" si="20"/>
        <v>NH60536C</v>
      </c>
      <c r="D1328" s="275" t="s">
        <v>1890</v>
      </c>
      <c r="E1328" s="276" t="s">
        <v>1891</v>
      </c>
      <c r="F1328" s="275" t="s">
        <v>742</v>
      </c>
      <c r="G1328" s="276" t="s">
        <v>612</v>
      </c>
      <c r="H1328" s="275" t="s">
        <v>608</v>
      </c>
      <c r="I1328" s="275">
        <v>85</v>
      </c>
      <c r="J1328" s="275" t="s">
        <v>199</v>
      </c>
    </row>
    <row r="1329" spans="2:10">
      <c r="B1329" s="232" t="str">
        <f t="shared" si="20"/>
        <v>NH60536E</v>
      </c>
      <c r="D1329" s="275" t="s">
        <v>1890</v>
      </c>
      <c r="E1329" s="276" t="s">
        <v>1891</v>
      </c>
      <c r="F1329" s="275" t="s">
        <v>1691</v>
      </c>
      <c r="G1329" s="276" t="s">
        <v>1606</v>
      </c>
      <c r="H1329" s="275" t="s">
        <v>608</v>
      </c>
      <c r="I1329" s="275">
        <v>85</v>
      </c>
      <c r="J1329" s="275" t="s">
        <v>199</v>
      </c>
    </row>
    <row r="1330" spans="2:10">
      <c r="B1330" s="232" t="str">
        <f t="shared" si="20"/>
        <v>NH605835C</v>
      </c>
      <c r="D1330" s="275" t="s">
        <v>1890</v>
      </c>
      <c r="E1330" s="276" t="s">
        <v>1891</v>
      </c>
      <c r="F1330" s="275" t="s">
        <v>1896</v>
      </c>
      <c r="G1330" s="276" t="s">
        <v>1897</v>
      </c>
      <c r="H1330" s="275" t="s">
        <v>1158</v>
      </c>
      <c r="I1330" s="275">
        <v>80</v>
      </c>
      <c r="J1330" s="275" t="s">
        <v>277</v>
      </c>
    </row>
    <row r="1331" spans="2:10">
      <c r="B1331" s="232" t="str">
        <f t="shared" si="20"/>
        <v>NH605835D</v>
      </c>
      <c r="D1331" s="275" t="s">
        <v>1890</v>
      </c>
      <c r="E1331" s="276" t="s">
        <v>1891</v>
      </c>
      <c r="F1331" s="275" t="s">
        <v>1898</v>
      </c>
      <c r="G1331" s="276" t="s">
        <v>1899</v>
      </c>
      <c r="H1331" s="275" t="s">
        <v>1158</v>
      </c>
      <c r="I1331" s="275">
        <v>80</v>
      </c>
      <c r="J1331" s="275" t="s">
        <v>277</v>
      </c>
    </row>
    <row r="1332" spans="2:10">
      <c r="B1332" s="232" t="str">
        <f t="shared" si="20"/>
        <v>NH605835F</v>
      </c>
      <c r="D1332" s="275" t="s">
        <v>1890</v>
      </c>
      <c r="E1332" s="276" t="s">
        <v>1891</v>
      </c>
      <c r="F1332" s="275" t="s">
        <v>1900</v>
      </c>
      <c r="G1332" s="276" t="s">
        <v>1901</v>
      </c>
      <c r="H1332" s="275" t="s">
        <v>1158</v>
      </c>
      <c r="I1332" s="275">
        <v>80</v>
      </c>
      <c r="J1332" s="275" t="s">
        <v>277</v>
      </c>
    </row>
    <row r="1333" spans="2:10">
      <c r="B1333" s="232" t="str">
        <f t="shared" si="20"/>
        <v>NH605835G</v>
      </c>
      <c r="D1333" s="275" t="s">
        <v>1890</v>
      </c>
      <c r="E1333" s="276" t="s">
        <v>1891</v>
      </c>
      <c r="F1333" s="275" t="s">
        <v>1902</v>
      </c>
      <c r="G1333" s="276" t="s">
        <v>1903</v>
      </c>
      <c r="H1333" s="275" t="s">
        <v>1158</v>
      </c>
      <c r="I1333" s="275">
        <v>80</v>
      </c>
      <c r="J1333" s="275" t="s">
        <v>277</v>
      </c>
    </row>
    <row r="1334" spans="2:10">
      <c r="B1334" s="232" t="str">
        <f t="shared" si="20"/>
        <v>NH605836C</v>
      </c>
      <c r="D1334" s="275" t="s">
        <v>1890</v>
      </c>
      <c r="E1334" s="276" t="s">
        <v>1891</v>
      </c>
      <c r="F1334" s="275" t="s">
        <v>1904</v>
      </c>
      <c r="G1334" s="276" t="s">
        <v>1905</v>
      </c>
      <c r="H1334" s="275" t="s">
        <v>1728</v>
      </c>
      <c r="I1334" s="275">
        <v>55</v>
      </c>
      <c r="J1334" s="275" t="s">
        <v>277</v>
      </c>
    </row>
    <row r="1335" spans="2:10">
      <c r="B1335" s="232" t="str">
        <f t="shared" si="20"/>
        <v>NH605836D</v>
      </c>
      <c r="D1335" s="275" t="s">
        <v>1890</v>
      </c>
      <c r="E1335" s="276" t="s">
        <v>1891</v>
      </c>
      <c r="F1335" s="275" t="s">
        <v>1906</v>
      </c>
      <c r="G1335" s="276" t="s">
        <v>1907</v>
      </c>
      <c r="H1335" s="275" t="s">
        <v>1728</v>
      </c>
      <c r="I1335" s="275">
        <v>55</v>
      </c>
      <c r="J1335" s="275" t="s">
        <v>277</v>
      </c>
    </row>
    <row r="1336" spans="2:10">
      <c r="B1336" s="232" t="str">
        <f t="shared" si="20"/>
        <v>NH605836F</v>
      </c>
      <c r="D1336" s="275" t="s">
        <v>1890</v>
      </c>
      <c r="E1336" s="276" t="s">
        <v>1891</v>
      </c>
      <c r="F1336" s="275" t="s">
        <v>1908</v>
      </c>
      <c r="G1336" s="276" t="s">
        <v>1909</v>
      </c>
      <c r="H1336" s="275" t="s">
        <v>1728</v>
      </c>
      <c r="I1336" s="275">
        <v>55</v>
      </c>
      <c r="J1336" s="275" t="s">
        <v>277</v>
      </c>
    </row>
    <row r="1337" spans="2:10">
      <c r="B1337" s="232" t="str">
        <f t="shared" si="20"/>
        <v>NH607399</v>
      </c>
      <c r="D1337" s="275" t="s">
        <v>1910</v>
      </c>
      <c r="E1337" s="276" t="s">
        <v>1911</v>
      </c>
      <c r="F1337" s="275">
        <v>399</v>
      </c>
      <c r="G1337" s="276" t="s">
        <v>366</v>
      </c>
      <c r="H1337" s="275" t="s">
        <v>366</v>
      </c>
      <c r="I1337" s="275">
        <v>85</v>
      </c>
      <c r="J1337" s="275" t="s">
        <v>277</v>
      </c>
    </row>
    <row r="1338" spans="2:10">
      <c r="B1338" s="232" t="str">
        <f t="shared" si="20"/>
        <v>NH607400</v>
      </c>
      <c r="D1338" s="275" t="s">
        <v>1910</v>
      </c>
      <c r="E1338" s="276" t="s">
        <v>1911</v>
      </c>
      <c r="F1338" s="275">
        <v>400</v>
      </c>
      <c r="G1338" s="276" t="s">
        <v>1892</v>
      </c>
      <c r="H1338" s="275" t="s">
        <v>1892</v>
      </c>
      <c r="I1338" s="275">
        <v>85</v>
      </c>
      <c r="J1338" s="275" t="s">
        <v>199</v>
      </c>
    </row>
    <row r="1339" spans="2:10">
      <c r="B1339" s="232" t="str">
        <f t="shared" si="20"/>
        <v>NH607727</v>
      </c>
      <c r="D1339" s="275" t="s">
        <v>1910</v>
      </c>
      <c r="E1339" s="276" t="s">
        <v>1911</v>
      </c>
      <c r="F1339" s="275">
        <v>727</v>
      </c>
      <c r="G1339" s="276" t="s">
        <v>1705</v>
      </c>
      <c r="H1339" s="275" t="s">
        <v>1705</v>
      </c>
      <c r="I1339" s="275">
        <v>80</v>
      </c>
      <c r="J1339" s="275" t="s">
        <v>199</v>
      </c>
    </row>
    <row r="1340" spans="2:10">
      <c r="B1340" s="232" t="str">
        <f t="shared" si="20"/>
        <v>NH607102A</v>
      </c>
      <c r="D1340" s="275" t="s">
        <v>1910</v>
      </c>
      <c r="E1340" s="276" t="s">
        <v>1911</v>
      </c>
      <c r="F1340" s="275" t="s">
        <v>1827</v>
      </c>
      <c r="G1340" s="276" t="s">
        <v>1828</v>
      </c>
      <c r="H1340" s="275" t="s">
        <v>1170</v>
      </c>
      <c r="I1340" s="275">
        <v>80</v>
      </c>
      <c r="J1340" s="275" t="s">
        <v>199</v>
      </c>
    </row>
    <row r="1341" spans="2:10">
      <c r="B1341" s="232" t="str">
        <f t="shared" si="20"/>
        <v>NH607155B</v>
      </c>
      <c r="D1341" s="275" t="s">
        <v>1910</v>
      </c>
      <c r="E1341" s="276" t="s">
        <v>1911</v>
      </c>
      <c r="F1341" s="275" t="s">
        <v>1912</v>
      </c>
      <c r="G1341" s="276" t="s">
        <v>1913</v>
      </c>
      <c r="H1341" s="275" t="s">
        <v>1914</v>
      </c>
      <c r="I1341" s="275">
        <v>85</v>
      </c>
      <c r="J1341" s="275" t="s">
        <v>199</v>
      </c>
    </row>
    <row r="1342" spans="2:10">
      <c r="B1342" s="232" t="str">
        <f t="shared" si="20"/>
        <v>NH607155C</v>
      </c>
      <c r="D1342" s="275" t="s">
        <v>1910</v>
      </c>
      <c r="E1342" s="276" t="s">
        <v>1911</v>
      </c>
      <c r="F1342" s="275" t="s">
        <v>1915</v>
      </c>
      <c r="G1342" s="276" t="s">
        <v>1916</v>
      </c>
      <c r="H1342" s="275" t="s">
        <v>1914</v>
      </c>
      <c r="I1342" s="275">
        <v>80</v>
      </c>
      <c r="J1342" s="275" t="s">
        <v>199</v>
      </c>
    </row>
    <row r="1343" spans="2:10">
      <c r="B1343" s="232" t="str">
        <f t="shared" si="20"/>
        <v>NH607155D</v>
      </c>
      <c r="D1343" s="275" t="s">
        <v>1910</v>
      </c>
      <c r="E1343" s="276" t="s">
        <v>1911</v>
      </c>
      <c r="F1343" s="275" t="s">
        <v>1917</v>
      </c>
      <c r="G1343" s="276" t="s">
        <v>1918</v>
      </c>
      <c r="H1343" s="275" t="s">
        <v>1914</v>
      </c>
      <c r="I1343" s="275">
        <v>85</v>
      </c>
      <c r="J1343" s="275" t="s">
        <v>199</v>
      </c>
    </row>
    <row r="1344" spans="2:10">
      <c r="B1344" s="232" t="str">
        <f t="shared" si="20"/>
        <v>NH607155E</v>
      </c>
      <c r="D1344" s="275" t="s">
        <v>1910</v>
      </c>
      <c r="E1344" s="276" t="s">
        <v>1911</v>
      </c>
      <c r="F1344" s="275" t="s">
        <v>1919</v>
      </c>
      <c r="G1344" s="276" t="s">
        <v>1920</v>
      </c>
      <c r="H1344" s="275" t="s">
        <v>1914</v>
      </c>
      <c r="I1344" s="275">
        <v>85</v>
      </c>
      <c r="J1344" s="275" t="s">
        <v>199</v>
      </c>
    </row>
    <row r="1345" spans="2:10">
      <c r="B1345" s="232" t="str">
        <f t="shared" si="20"/>
        <v>NH607156C</v>
      </c>
      <c r="D1345" s="275" t="s">
        <v>1910</v>
      </c>
      <c r="E1345" s="276" t="s">
        <v>1911</v>
      </c>
      <c r="F1345" s="275" t="s">
        <v>1921</v>
      </c>
      <c r="G1345" s="276" t="s">
        <v>1922</v>
      </c>
      <c r="H1345" s="275" t="s">
        <v>1914</v>
      </c>
      <c r="I1345" s="275">
        <v>85</v>
      </c>
      <c r="J1345" s="275" t="s">
        <v>199</v>
      </c>
    </row>
    <row r="1346" spans="2:10">
      <c r="B1346" s="232" t="str">
        <f t="shared" si="20"/>
        <v>NH60722A</v>
      </c>
      <c r="D1346" s="275" t="s">
        <v>1910</v>
      </c>
      <c r="E1346" s="276" t="s">
        <v>1911</v>
      </c>
      <c r="F1346" s="275" t="s">
        <v>1675</v>
      </c>
      <c r="G1346" s="276" t="s">
        <v>1923</v>
      </c>
      <c r="H1346" s="275" t="s">
        <v>615</v>
      </c>
      <c r="I1346" s="275">
        <v>85</v>
      </c>
      <c r="J1346" s="275" t="s">
        <v>199</v>
      </c>
    </row>
    <row r="1347" spans="2:10">
      <c r="B1347" s="232" t="str">
        <f t="shared" si="20"/>
        <v>NH60722B</v>
      </c>
      <c r="D1347" s="275" t="s">
        <v>1910</v>
      </c>
      <c r="E1347" s="276" t="s">
        <v>1911</v>
      </c>
      <c r="F1347" s="275" t="s">
        <v>1677</v>
      </c>
      <c r="G1347" s="276" t="s">
        <v>1894</v>
      </c>
      <c r="H1347" s="275" t="s">
        <v>615</v>
      </c>
      <c r="I1347" s="275">
        <v>85</v>
      </c>
      <c r="J1347" s="275" t="s">
        <v>199</v>
      </c>
    </row>
    <row r="1348" spans="2:10">
      <c r="B1348" s="232" t="str">
        <f t="shared" si="20"/>
        <v>NH60722C</v>
      </c>
      <c r="D1348" s="275" t="s">
        <v>1910</v>
      </c>
      <c r="E1348" s="276" t="s">
        <v>1911</v>
      </c>
      <c r="F1348" s="275" t="s">
        <v>1679</v>
      </c>
      <c r="G1348" s="276" t="s">
        <v>1141</v>
      </c>
      <c r="H1348" s="275" t="s">
        <v>615</v>
      </c>
      <c r="I1348" s="275">
        <v>85</v>
      </c>
      <c r="J1348" s="275" t="s">
        <v>199</v>
      </c>
    </row>
    <row r="1349" spans="2:10">
      <c r="B1349" s="232" t="str">
        <f t="shared" si="20"/>
        <v>NH60722E</v>
      </c>
      <c r="D1349" s="275" t="s">
        <v>1910</v>
      </c>
      <c r="E1349" s="276" t="s">
        <v>1911</v>
      </c>
      <c r="F1349" s="275" t="s">
        <v>1681</v>
      </c>
      <c r="G1349" s="276" t="s">
        <v>1895</v>
      </c>
      <c r="H1349" s="275" t="s">
        <v>615</v>
      </c>
      <c r="I1349" s="275">
        <v>85</v>
      </c>
      <c r="J1349" s="275" t="s">
        <v>199</v>
      </c>
    </row>
    <row r="1350" spans="2:10">
      <c r="B1350" s="232" t="str">
        <f t="shared" si="20"/>
        <v>NH607260B</v>
      </c>
      <c r="D1350" s="275" t="s">
        <v>1910</v>
      </c>
      <c r="E1350" s="276" t="s">
        <v>1911</v>
      </c>
      <c r="F1350" s="275" t="s">
        <v>1924</v>
      </c>
      <c r="G1350" s="276" t="s">
        <v>1925</v>
      </c>
      <c r="H1350" s="275" t="s">
        <v>1926</v>
      </c>
      <c r="I1350" s="275">
        <v>60</v>
      </c>
      <c r="J1350" s="275" t="s">
        <v>199</v>
      </c>
    </row>
    <row r="1351" spans="2:10">
      <c r="B1351" s="232" t="str">
        <f t="shared" si="20"/>
        <v>NH607260C</v>
      </c>
      <c r="D1351" s="275" t="s">
        <v>1910</v>
      </c>
      <c r="E1351" s="276" t="s">
        <v>1911</v>
      </c>
      <c r="F1351" s="275" t="s">
        <v>1927</v>
      </c>
      <c r="G1351" s="276" t="s">
        <v>1928</v>
      </c>
      <c r="H1351" s="275" t="s">
        <v>1926</v>
      </c>
      <c r="I1351" s="275">
        <v>65</v>
      </c>
      <c r="J1351" s="275" t="s">
        <v>199</v>
      </c>
    </row>
    <row r="1352" spans="2:10">
      <c r="B1352" s="232" t="str">
        <f t="shared" si="20"/>
        <v>NH607260D</v>
      </c>
      <c r="D1352" s="275" t="s">
        <v>1910</v>
      </c>
      <c r="E1352" s="276" t="s">
        <v>1911</v>
      </c>
      <c r="F1352" s="275" t="s">
        <v>1929</v>
      </c>
      <c r="G1352" s="276" t="s">
        <v>1930</v>
      </c>
      <c r="H1352" s="275" t="s">
        <v>1926</v>
      </c>
      <c r="I1352" s="275">
        <v>65</v>
      </c>
      <c r="J1352" s="275" t="s">
        <v>199</v>
      </c>
    </row>
    <row r="1353" spans="2:10">
      <c r="B1353" s="232" t="str">
        <f t="shared" si="20"/>
        <v>NH607260E</v>
      </c>
      <c r="D1353" s="275" t="s">
        <v>1910</v>
      </c>
      <c r="E1353" s="276" t="s">
        <v>1911</v>
      </c>
      <c r="F1353" s="275" t="s">
        <v>1931</v>
      </c>
      <c r="G1353" s="276" t="s">
        <v>1932</v>
      </c>
      <c r="H1353" s="275" t="s">
        <v>1926</v>
      </c>
      <c r="I1353" s="275">
        <v>65</v>
      </c>
      <c r="J1353" s="275" t="s">
        <v>199</v>
      </c>
    </row>
    <row r="1354" spans="2:10">
      <c r="B1354" s="232" t="str">
        <f t="shared" si="20"/>
        <v>NH60736A</v>
      </c>
      <c r="D1354" s="275" t="s">
        <v>1910</v>
      </c>
      <c r="E1354" s="276" t="s">
        <v>1911</v>
      </c>
      <c r="F1354" s="275" t="s">
        <v>740</v>
      </c>
      <c r="G1354" s="276" t="s">
        <v>1933</v>
      </c>
      <c r="H1354" s="275" t="s">
        <v>608</v>
      </c>
      <c r="I1354" s="275">
        <v>85</v>
      </c>
      <c r="J1354" s="275" t="s">
        <v>199</v>
      </c>
    </row>
    <row r="1355" spans="2:10">
      <c r="B1355" s="232" t="str">
        <f t="shared" si="20"/>
        <v>NH60736B</v>
      </c>
      <c r="D1355" s="275" t="s">
        <v>1910</v>
      </c>
      <c r="E1355" s="276" t="s">
        <v>1911</v>
      </c>
      <c r="F1355" s="275" t="s">
        <v>741</v>
      </c>
      <c r="G1355" s="276" t="s">
        <v>610</v>
      </c>
      <c r="H1355" s="275" t="s">
        <v>608</v>
      </c>
      <c r="I1355" s="275">
        <v>85</v>
      </c>
      <c r="J1355" s="275" t="s">
        <v>199</v>
      </c>
    </row>
    <row r="1356" spans="2:10">
      <c r="B1356" s="232" t="str">
        <f t="shared" si="20"/>
        <v>NH60736C</v>
      </c>
      <c r="D1356" s="275" t="s">
        <v>1910</v>
      </c>
      <c r="E1356" s="276" t="s">
        <v>1911</v>
      </c>
      <c r="F1356" s="275" t="s">
        <v>742</v>
      </c>
      <c r="G1356" s="276" t="s">
        <v>612</v>
      </c>
      <c r="H1356" s="275" t="s">
        <v>608</v>
      </c>
      <c r="I1356" s="275">
        <v>85</v>
      </c>
      <c r="J1356" s="275" t="s">
        <v>199</v>
      </c>
    </row>
    <row r="1357" spans="2:10">
      <c r="B1357" s="232" t="str">
        <f t="shared" si="20"/>
        <v>NH60736E</v>
      </c>
      <c r="D1357" s="275" t="s">
        <v>1910</v>
      </c>
      <c r="E1357" s="276" t="s">
        <v>1911</v>
      </c>
      <c r="F1357" s="275" t="s">
        <v>1691</v>
      </c>
      <c r="G1357" s="276" t="s">
        <v>1606</v>
      </c>
      <c r="H1357" s="275" t="s">
        <v>608</v>
      </c>
      <c r="I1357" s="275">
        <v>85</v>
      </c>
      <c r="J1357" s="275" t="s">
        <v>199</v>
      </c>
    </row>
    <row r="1358" spans="2:10">
      <c r="B1358" s="232" t="str">
        <f t="shared" si="20"/>
        <v>NH607726C</v>
      </c>
      <c r="D1358" s="275" t="s">
        <v>1910</v>
      </c>
      <c r="E1358" s="276" t="s">
        <v>1911</v>
      </c>
      <c r="F1358" s="275" t="s">
        <v>1934</v>
      </c>
      <c r="G1358" s="276" t="s">
        <v>1935</v>
      </c>
      <c r="H1358" s="275" t="s">
        <v>975</v>
      </c>
      <c r="I1358" s="275">
        <v>90</v>
      </c>
      <c r="J1358" s="275" t="s">
        <v>277</v>
      </c>
    </row>
    <row r="1359" spans="2:10">
      <c r="B1359" s="232" t="str">
        <f t="shared" si="20"/>
        <v>NH607726F</v>
      </c>
      <c r="D1359" s="275" t="s">
        <v>1910</v>
      </c>
      <c r="E1359" s="276" t="s">
        <v>1911</v>
      </c>
      <c r="F1359" s="275" t="s">
        <v>1875</v>
      </c>
      <c r="G1359" s="276" t="s">
        <v>1936</v>
      </c>
      <c r="H1359" s="275" t="s">
        <v>975</v>
      </c>
      <c r="I1359" s="275">
        <v>90</v>
      </c>
      <c r="J1359" s="275" t="s">
        <v>277</v>
      </c>
    </row>
    <row r="1360" spans="2:10">
      <c r="B1360" s="232" t="str">
        <f t="shared" si="20"/>
        <v>NH607750B</v>
      </c>
      <c r="D1360" s="275" t="s">
        <v>1910</v>
      </c>
      <c r="E1360" s="276" t="s">
        <v>1911</v>
      </c>
      <c r="F1360" s="275" t="s">
        <v>1937</v>
      </c>
      <c r="G1360" s="276" t="s">
        <v>1938</v>
      </c>
      <c r="H1360" s="275" t="s">
        <v>1728</v>
      </c>
      <c r="I1360" s="275">
        <v>60</v>
      </c>
      <c r="J1360" s="275" t="s">
        <v>277</v>
      </c>
    </row>
    <row r="1361" spans="2:10">
      <c r="B1361" s="232" t="str">
        <f t="shared" si="20"/>
        <v>NH607750D</v>
      </c>
      <c r="D1361" s="275" t="s">
        <v>1910</v>
      </c>
      <c r="E1361" s="276" t="s">
        <v>1911</v>
      </c>
      <c r="F1361" s="275" t="s">
        <v>1939</v>
      </c>
      <c r="G1361" s="276" t="s">
        <v>1940</v>
      </c>
      <c r="H1361" s="275" t="s">
        <v>1728</v>
      </c>
      <c r="I1361" s="275">
        <v>50</v>
      </c>
      <c r="J1361" s="275" t="s">
        <v>277</v>
      </c>
    </row>
    <row r="1362" spans="2:10">
      <c r="B1362" s="232" t="str">
        <f t="shared" si="20"/>
        <v>NH607750E</v>
      </c>
      <c r="D1362" s="275" t="s">
        <v>1910</v>
      </c>
      <c r="E1362" s="276" t="s">
        <v>1911</v>
      </c>
      <c r="F1362" s="275" t="s">
        <v>1941</v>
      </c>
      <c r="G1362" s="276" t="s">
        <v>1942</v>
      </c>
      <c r="H1362" s="275" t="s">
        <v>1728</v>
      </c>
      <c r="I1362" s="275">
        <v>55</v>
      </c>
      <c r="J1362" s="275" t="s">
        <v>277</v>
      </c>
    </row>
    <row r="1363" spans="2:10">
      <c r="B1363" s="232" t="str">
        <f t="shared" si="20"/>
        <v>NH607820B</v>
      </c>
      <c r="D1363" s="275" t="s">
        <v>1910</v>
      </c>
      <c r="E1363" s="276" t="s">
        <v>1911</v>
      </c>
      <c r="F1363" s="275" t="s">
        <v>1943</v>
      </c>
      <c r="G1363" s="276" t="s">
        <v>1944</v>
      </c>
      <c r="H1363" s="275" t="s">
        <v>945</v>
      </c>
      <c r="I1363" s="275">
        <v>60</v>
      </c>
      <c r="J1363" s="275" t="s">
        <v>277</v>
      </c>
    </row>
    <row r="1364" spans="2:10">
      <c r="B1364" s="232" t="str">
        <f t="shared" ref="B1364:B1427" si="21">CONCATENATE(D1364,F1364)</f>
        <v>NH607820D</v>
      </c>
      <c r="D1364" s="275" t="s">
        <v>1910</v>
      </c>
      <c r="E1364" s="276" t="s">
        <v>1911</v>
      </c>
      <c r="F1364" s="275" t="s">
        <v>1945</v>
      </c>
      <c r="G1364" s="276" t="s">
        <v>1946</v>
      </c>
      <c r="H1364" s="275" t="s">
        <v>945</v>
      </c>
      <c r="I1364" s="275">
        <v>60</v>
      </c>
      <c r="J1364" s="275" t="s">
        <v>277</v>
      </c>
    </row>
    <row r="1365" spans="2:10">
      <c r="B1365" s="232" t="str">
        <f t="shared" si="21"/>
        <v>NH607820E</v>
      </c>
      <c r="D1365" s="275" t="s">
        <v>1910</v>
      </c>
      <c r="E1365" s="276" t="s">
        <v>1911</v>
      </c>
      <c r="F1365" s="275" t="s">
        <v>1947</v>
      </c>
      <c r="G1365" s="276" t="s">
        <v>1948</v>
      </c>
      <c r="H1365" s="275" t="s">
        <v>945</v>
      </c>
      <c r="I1365" s="275">
        <v>60</v>
      </c>
      <c r="J1365" s="275" t="s">
        <v>277</v>
      </c>
    </row>
    <row r="1366" spans="2:10">
      <c r="B1366" s="232" t="str">
        <f t="shared" si="21"/>
        <v>NH607835C</v>
      </c>
      <c r="D1366" s="275" t="s">
        <v>1910</v>
      </c>
      <c r="E1366" s="276" t="s">
        <v>1911</v>
      </c>
      <c r="F1366" s="275" t="s">
        <v>1896</v>
      </c>
      <c r="G1366" s="276" t="s">
        <v>1949</v>
      </c>
      <c r="H1366" s="275" t="s">
        <v>1158</v>
      </c>
      <c r="I1366" s="275">
        <v>80</v>
      </c>
      <c r="J1366" s="275" t="s">
        <v>277</v>
      </c>
    </row>
    <row r="1367" spans="2:10">
      <c r="B1367" s="232" t="str">
        <f t="shared" si="21"/>
        <v>NH607835F</v>
      </c>
      <c r="D1367" s="275" t="s">
        <v>1910</v>
      </c>
      <c r="E1367" s="276" t="s">
        <v>1911</v>
      </c>
      <c r="F1367" s="275" t="s">
        <v>1900</v>
      </c>
      <c r="G1367" s="276" t="s">
        <v>1157</v>
      </c>
      <c r="H1367" s="275" t="s">
        <v>1158</v>
      </c>
      <c r="I1367" s="275">
        <v>80</v>
      </c>
      <c r="J1367" s="275" t="s">
        <v>277</v>
      </c>
    </row>
    <row r="1368" spans="2:10">
      <c r="B1368" s="232" t="str">
        <f t="shared" si="21"/>
        <v>NH607836C</v>
      </c>
      <c r="D1368" s="275" t="s">
        <v>1910</v>
      </c>
      <c r="E1368" s="276" t="s">
        <v>1911</v>
      </c>
      <c r="F1368" s="275" t="s">
        <v>1904</v>
      </c>
      <c r="G1368" s="276" t="s">
        <v>1950</v>
      </c>
      <c r="H1368" s="275" t="s">
        <v>1295</v>
      </c>
      <c r="I1368" s="275">
        <v>55</v>
      </c>
      <c r="J1368" s="275" t="s">
        <v>277</v>
      </c>
    </row>
    <row r="1369" spans="2:10">
      <c r="B1369" s="232" t="str">
        <f t="shared" si="21"/>
        <v>NH607836D</v>
      </c>
      <c r="D1369" s="275" t="s">
        <v>1910</v>
      </c>
      <c r="E1369" s="276" t="s">
        <v>1911</v>
      </c>
      <c r="F1369" s="275" t="s">
        <v>1906</v>
      </c>
      <c r="G1369" s="276" t="s">
        <v>1951</v>
      </c>
      <c r="H1369" s="275" t="s">
        <v>1295</v>
      </c>
      <c r="I1369" s="275">
        <v>55</v>
      </c>
      <c r="J1369" s="275" t="s">
        <v>277</v>
      </c>
    </row>
    <row r="1370" spans="2:10">
      <c r="B1370" s="232" t="str">
        <f t="shared" si="21"/>
        <v>NH607836E</v>
      </c>
      <c r="D1370" s="275" t="s">
        <v>1910</v>
      </c>
      <c r="E1370" s="276" t="s">
        <v>1911</v>
      </c>
      <c r="F1370" s="275" t="s">
        <v>1952</v>
      </c>
      <c r="G1370" s="276" t="s">
        <v>1953</v>
      </c>
      <c r="H1370" s="275" t="s">
        <v>1295</v>
      </c>
      <c r="I1370" s="275">
        <v>55</v>
      </c>
      <c r="J1370" s="275" t="s">
        <v>277</v>
      </c>
    </row>
    <row r="1371" spans="2:10">
      <c r="B1371" s="232" t="str">
        <f t="shared" si="21"/>
        <v>NH607837E</v>
      </c>
      <c r="D1371" s="275" t="s">
        <v>1910</v>
      </c>
      <c r="E1371" s="276" t="s">
        <v>1911</v>
      </c>
      <c r="F1371" s="275" t="s">
        <v>1954</v>
      </c>
      <c r="G1371" s="276" t="s">
        <v>1955</v>
      </c>
      <c r="H1371" s="275" t="s">
        <v>1158</v>
      </c>
      <c r="I1371" s="275">
        <v>50</v>
      </c>
      <c r="J1371" s="275" t="s">
        <v>277</v>
      </c>
    </row>
    <row r="1372" spans="2:10">
      <c r="B1372" s="232" t="str">
        <f t="shared" si="21"/>
        <v>NH607837E</v>
      </c>
      <c r="D1372" s="275" t="s">
        <v>1910</v>
      </c>
      <c r="E1372" s="276" t="s">
        <v>1911</v>
      </c>
      <c r="F1372" s="275" t="s">
        <v>1954</v>
      </c>
      <c r="G1372" s="276" t="s">
        <v>1955</v>
      </c>
      <c r="H1372" s="275" t="s">
        <v>366</v>
      </c>
      <c r="I1372" s="275">
        <v>60</v>
      </c>
      <c r="J1372" s="275" t="s">
        <v>277</v>
      </c>
    </row>
    <row r="1373" spans="2:10">
      <c r="B1373" s="232" t="str">
        <f t="shared" si="21"/>
        <v>NH607911B</v>
      </c>
      <c r="D1373" s="275" t="s">
        <v>1910</v>
      </c>
      <c r="E1373" s="276" t="s">
        <v>1911</v>
      </c>
      <c r="F1373" s="275" t="s">
        <v>1956</v>
      </c>
      <c r="G1373" s="276" t="s">
        <v>1957</v>
      </c>
      <c r="H1373" s="275" t="s">
        <v>1914</v>
      </c>
      <c r="I1373" s="275">
        <v>50</v>
      </c>
      <c r="J1373" s="275" t="s">
        <v>199</v>
      </c>
    </row>
    <row r="1374" spans="2:10">
      <c r="B1374" s="232" t="str">
        <f t="shared" si="21"/>
        <v>NH607911D</v>
      </c>
      <c r="D1374" s="275" t="s">
        <v>1910</v>
      </c>
      <c r="E1374" s="276" t="s">
        <v>1911</v>
      </c>
      <c r="F1374" s="275" t="s">
        <v>1958</v>
      </c>
      <c r="G1374" s="276" t="s">
        <v>1959</v>
      </c>
      <c r="H1374" s="275" t="s">
        <v>1914</v>
      </c>
      <c r="I1374" s="275">
        <v>50</v>
      </c>
      <c r="J1374" s="275" t="s">
        <v>199</v>
      </c>
    </row>
    <row r="1375" spans="2:10">
      <c r="B1375" s="232" t="str">
        <f t="shared" si="21"/>
        <v>NH607912D</v>
      </c>
      <c r="D1375" s="275" t="s">
        <v>1910</v>
      </c>
      <c r="E1375" s="276" t="s">
        <v>1911</v>
      </c>
      <c r="F1375" s="275" t="s">
        <v>1960</v>
      </c>
      <c r="G1375" s="276" t="s">
        <v>1961</v>
      </c>
      <c r="H1375" s="275" t="s">
        <v>1914</v>
      </c>
      <c r="I1375" s="275">
        <v>50</v>
      </c>
      <c r="J1375" s="275" t="s">
        <v>199</v>
      </c>
    </row>
    <row r="1376" spans="2:10">
      <c r="B1376" s="232" t="str">
        <f t="shared" si="21"/>
        <v>NH607950A</v>
      </c>
      <c r="D1376" s="275" t="s">
        <v>1910</v>
      </c>
      <c r="E1376" s="276" t="s">
        <v>1911</v>
      </c>
      <c r="F1376" s="275" t="s">
        <v>1962</v>
      </c>
      <c r="G1376" s="276" t="s">
        <v>1963</v>
      </c>
      <c r="H1376" s="275" t="s">
        <v>916</v>
      </c>
      <c r="I1376" s="275">
        <v>60</v>
      </c>
      <c r="J1376" s="275" t="s">
        <v>256</v>
      </c>
    </row>
    <row r="1377" spans="2:10">
      <c r="B1377" s="232" t="str">
        <f t="shared" si="21"/>
        <v>NH607970E</v>
      </c>
      <c r="D1377" s="275" t="s">
        <v>1910</v>
      </c>
      <c r="E1377" s="276" t="s">
        <v>1911</v>
      </c>
      <c r="F1377" s="275" t="s">
        <v>1964</v>
      </c>
      <c r="G1377" s="276" t="s">
        <v>1965</v>
      </c>
      <c r="H1377" s="275" t="s">
        <v>1486</v>
      </c>
      <c r="I1377" s="275">
        <v>50</v>
      </c>
      <c r="J1377" s="275" t="s">
        <v>277</v>
      </c>
    </row>
    <row r="1378" spans="2:10">
      <c r="B1378" s="232" t="str">
        <f t="shared" si="21"/>
        <v>NH609298</v>
      </c>
      <c r="D1378" s="275" t="s">
        <v>1966</v>
      </c>
      <c r="E1378" s="276" t="s">
        <v>1967</v>
      </c>
      <c r="F1378" s="275">
        <v>298</v>
      </c>
      <c r="G1378" s="276" t="s">
        <v>272</v>
      </c>
      <c r="H1378" s="275" t="s">
        <v>203</v>
      </c>
      <c r="I1378" s="275">
        <v>90</v>
      </c>
      <c r="J1378" s="275" t="s">
        <v>199</v>
      </c>
    </row>
    <row r="1379" spans="2:10">
      <c r="B1379" s="232" t="str">
        <f t="shared" si="21"/>
        <v>NH609102A</v>
      </c>
      <c r="D1379" s="275" t="s">
        <v>1966</v>
      </c>
      <c r="E1379" s="276" t="s">
        <v>1967</v>
      </c>
      <c r="F1379" s="275" t="s">
        <v>1827</v>
      </c>
      <c r="G1379" s="276" t="s">
        <v>1828</v>
      </c>
      <c r="H1379" s="275" t="s">
        <v>1170</v>
      </c>
      <c r="I1379" s="275">
        <v>85</v>
      </c>
      <c r="J1379" s="275" t="s">
        <v>199</v>
      </c>
    </row>
    <row r="1380" spans="2:10">
      <c r="B1380" s="232" t="str">
        <f t="shared" si="21"/>
        <v>NH60912B</v>
      </c>
      <c r="D1380" s="275" t="s">
        <v>1966</v>
      </c>
      <c r="E1380" s="276" t="s">
        <v>1967</v>
      </c>
      <c r="F1380" s="275" t="s">
        <v>1757</v>
      </c>
      <c r="G1380" s="276" t="s">
        <v>478</v>
      </c>
      <c r="H1380" s="275" t="s">
        <v>206</v>
      </c>
      <c r="I1380" s="275">
        <v>75</v>
      </c>
      <c r="J1380" s="275" t="s">
        <v>199</v>
      </c>
    </row>
    <row r="1381" spans="2:10">
      <c r="B1381" s="232" t="str">
        <f t="shared" si="21"/>
        <v>NH60912C</v>
      </c>
      <c r="D1381" s="275" t="s">
        <v>1966</v>
      </c>
      <c r="E1381" s="276" t="s">
        <v>1967</v>
      </c>
      <c r="F1381" s="275" t="s">
        <v>1759</v>
      </c>
      <c r="G1381" s="276" t="s">
        <v>479</v>
      </c>
      <c r="H1381" s="275" t="s">
        <v>206</v>
      </c>
      <c r="I1381" s="275">
        <v>80</v>
      </c>
      <c r="J1381" s="275" t="s">
        <v>199</v>
      </c>
    </row>
    <row r="1382" spans="2:10">
      <c r="B1382" s="232" t="str">
        <f t="shared" si="21"/>
        <v>NH60912E</v>
      </c>
      <c r="D1382" s="275" t="s">
        <v>1966</v>
      </c>
      <c r="E1382" s="276" t="s">
        <v>1967</v>
      </c>
      <c r="F1382" s="275" t="s">
        <v>1761</v>
      </c>
      <c r="G1382" s="276" t="s">
        <v>1968</v>
      </c>
      <c r="H1382" s="275" t="s">
        <v>206</v>
      </c>
      <c r="I1382" s="275">
        <v>75</v>
      </c>
      <c r="J1382" s="275" t="s">
        <v>199</v>
      </c>
    </row>
    <row r="1383" spans="2:10">
      <c r="B1383" s="232" t="str">
        <f t="shared" si="21"/>
        <v>NH609141B</v>
      </c>
      <c r="D1383" s="275" t="s">
        <v>1966</v>
      </c>
      <c r="E1383" s="276" t="s">
        <v>1967</v>
      </c>
      <c r="F1383" s="275" t="s">
        <v>1969</v>
      </c>
      <c r="G1383" s="276" t="s">
        <v>1970</v>
      </c>
      <c r="H1383" s="275" t="s">
        <v>306</v>
      </c>
      <c r="I1383" s="275">
        <v>60</v>
      </c>
      <c r="J1383" s="275" t="s">
        <v>277</v>
      </c>
    </row>
    <row r="1384" spans="2:10">
      <c r="B1384" s="232" t="str">
        <f t="shared" si="21"/>
        <v>NH609141C</v>
      </c>
      <c r="D1384" s="275" t="s">
        <v>1966</v>
      </c>
      <c r="E1384" s="276" t="s">
        <v>1967</v>
      </c>
      <c r="F1384" s="275" t="s">
        <v>1971</v>
      </c>
      <c r="G1384" s="276" t="s">
        <v>1972</v>
      </c>
      <c r="H1384" s="275" t="s">
        <v>306</v>
      </c>
      <c r="I1384" s="275">
        <v>60</v>
      </c>
      <c r="J1384" s="275" t="s">
        <v>277</v>
      </c>
    </row>
    <row r="1385" spans="2:10">
      <c r="B1385" s="232" t="str">
        <f t="shared" si="21"/>
        <v>NH609141D</v>
      </c>
      <c r="D1385" s="275" t="s">
        <v>1966</v>
      </c>
      <c r="E1385" s="276" t="s">
        <v>1967</v>
      </c>
      <c r="F1385" s="275" t="s">
        <v>1973</v>
      </c>
      <c r="G1385" s="276" t="s">
        <v>1974</v>
      </c>
      <c r="H1385" s="275" t="s">
        <v>306</v>
      </c>
      <c r="I1385" s="275">
        <v>60</v>
      </c>
      <c r="J1385" s="275" t="s">
        <v>277</v>
      </c>
    </row>
    <row r="1386" spans="2:10">
      <c r="B1386" s="232" t="str">
        <f t="shared" si="21"/>
        <v>NH609141E</v>
      </c>
      <c r="D1386" s="275" t="s">
        <v>1966</v>
      </c>
      <c r="E1386" s="276" t="s">
        <v>1967</v>
      </c>
      <c r="F1386" s="275" t="s">
        <v>1763</v>
      </c>
      <c r="G1386" s="276" t="s">
        <v>1975</v>
      </c>
      <c r="H1386" s="275" t="s">
        <v>306</v>
      </c>
      <c r="I1386" s="275">
        <v>60</v>
      </c>
      <c r="J1386" s="275" t="s">
        <v>277</v>
      </c>
    </row>
    <row r="1387" spans="2:10">
      <c r="B1387" s="232" t="str">
        <f t="shared" si="21"/>
        <v>NH609151D</v>
      </c>
      <c r="D1387" s="275" t="s">
        <v>1966</v>
      </c>
      <c r="E1387" s="276" t="s">
        <v>1967</v>
      </c>
      <c r="F1387" s="275" t="s">
        <v>1976</v>
      </c>
      <c r="G1387" s="276" t="s">
        <v>1977</v>
      </c>
      <c r="H1387" s="275" t="s">
        <v>306</v>
      </c>
      <c r="I1387" s="275">
        <v>60</v>
      </c>
      <c r="J1387" s="275" t="s">
        <v>277</v>
      </c>
    </row>
    <row r="1388" spans="2:10">
      <c r="B1388" s="232" t="str">
        <f t="shared" si="21"/>
        <v>NH609151E</v>
      </c>
      <c r="D1388" s="275" t="s">
        <v>1966</v>
      </c>
      <c r="E1388" s="276" t="s">
        <v>1967</v>
      </c>
      <c r="F1388" s="275" t="s">
        <v>1978</v>
      </c>
      <c r="G1388" s="276" t="s">
        <v>1979</v>
      </c>
      <c r="H1388" s="275" t="s">
        <v>306</v>
      </c>
      <c r="I1388" s="275">
        <v>60</v>
      </c>
      <c r="J1388" s="275" t="s">
        <v>277</v>
      </c>
    </row>
    <row r="1389" spans="2:10">
      <c r="B1389" s="232" t="str">
        <f t="shared" si="21"/>
        <v>NH609161C</v>
      </c>
      <c r="D1389" s="275" t="s">
        <v>1966</v>
      </c>
      <c r="E1389" s="276" t="s">
        <v>1967</v>
      </c>
      <c r="F1389" s="275" t="s">
        <v>1820</v>
      </c>
      <c r="G1389" s="276" t="s">
        <v>1980</v>
      </c>
      <c r="H1389" s="275" t="s">
        <v>945</v>
      </c>
      <c r="I1389" s="275">
        <v>55</v>
      </c>
      <c r="J1389" s="275" t="s">
        <v>277</v>
      </c>
    </row>
    <row r="1390" spans="2:10">
      <c r="B1390" s="232" t="str">
        <f t="shared" si="21"/>
        <v>NH609161D</v>
      </c>
      <c r="D1390" s="275" t="s">
        <v>1966</v>
      </c>
      <c r="E1390" s="276" t="s">
        <v>1967</v>
      </c>
      <c r="F1390" s="275" t="s">
        <v>1822</v>
      </c>
      <c r="G1390" s="276" t="s">
        <v>1823</v>
      </c>
      <c r="H1390" s="275" t="s">
        <v>945</v>
      </c>
      <c r="I1390" s="275">
        <v>55</v>
      </c>
      <c r="J1390" s="275" t="s">
        <v>277</v>
      </c>
    </row>
    <row r="1391" spans="2:10">
      <c r="B1391" s="232" t="str">
        <f t="shared" si="21"/>
        <v>NH609161E</v>
      </c>
      <c r="D1391" s="275" t="s">
        <v>1966</v>
      </c>
      <c r="E1391" s="276" t="s">
        <v>1967</v>
      </c>
      <c r="F1391" s="275" t="s">
        <v>1673</v>
      </c>
      <c r="G1391" s="276" t="s">
        <v>1981</v>
      </c>
      <c r="H1391" s="275" t="s">
        <v>945</v>
      </c>
      <c r="I1391" s="275">
        <v>55</v>
      </c>
      <c r="J1391" s="275" t="s">
        <v>277</v>
      </c>
    </row>
    <row r="1392" spans="2:10">
      <c r="B1392" s="232" t="str">
        <f t="shared" si="21"/>
        <v>NH609180B</v>
      </c>
      <c r="D1392" s="275" t="s">
        <v>1966</v>
      </c>
      <c r="E1392" s="276" t="s">
        <v>1967</v>
      </c>
      <c r="F1392" s="275" t="s">
        <v>1982</v>
      </c>
      <c r="G1392" s="276" t="s">
        <v>1983</v>
      </c>
      <c r="H1392" s="275" t="s">
        <v>1984</v>
      </c>
      <c r="I1392" s="275">
        <v>80</v>
      </c>
      <c r="J1392" s="275" t="s">
        <v>199</v>
      </c>
    </row>
    <row r="1393" spans="2:10">
      <c r="B1393" s="232" t="str">
        <f t="shared" si="21"/>
        <v>NH609180C</v>
      </c>
      <c r="D1393" s="275" t="s">
        <v>1966</v>
      </c>
      <c r="E1393" s="276" t="s">
        <v>1967</v>
      </c>
      <c r="F1393" s="275" t="s">
        <v>1985</v>
      </c>
      <c r="G1393" s="276" t="s">
        <v>1986</v>
      </c>
      <c r="H1393" s="275" t="s">
        <v>1984</v>
      </c>
      <c r="I1393" s="275">
        <v>80</v>
      </c>
      <c r="J1393" s="275" t="s">
        <v>199</v>
      </c>
    </row>
    <row r="1394" spans="2:10">
      <c r="B1394" s="232" t="str">
        <f t="shared" si="21"/>
        <v>NH609180D</v>
      </c>
      <c r="D1394" s="275" t="s">
        <v>1966</v>
      </c>
      <c r="E1394" s="276" t="s">
        <v>1967</v>
      </c>
      <c r="F1394" s="275" t="s">
        <v>1987</v>
      </c>
      <c r="G1394" s="276" t="s">
        <v>1988</v>
      </c>
      <c r="H1394" s="275" t="s">
        <v>1984</v>
      </c>
      <c r="I1394" s="275">
        <v>80</v>
      </c>
      <c r="J1394" s="275" t="s">
        <v>199</v>
      </c>
    </row>
    <row r="1395" spans="2:10">
      <c r="B1395" s="232" t="str">
        <f t="shared" si="21"/>
        <v>NH609190B</v>
      </c>
      <c r="D1395" s="275" t="s">
        <v>1966</v>
      </c>
      <c r="E1395" s="276" t="s">
        <v>1967</v>
      </c>
      <c r="F1395" s="275" t="s">
        <v>1989</v>
      </c>
      <c r="G1395" s="276" t="s">
        <v>1990</v>
      </c>
      <c r="H1395" s="275" t="s">
        <v>1991</v>
      </c>
      <c r="I1395" s="275">
        <v>75</v>
      </c>
      <c r="J1395" s="275" t="s">
        <v>199</v>
      </c>
    </row>
    <row r="1396" spans="2:10">
      <c r="B1396" s="232" t="str">
        <f t="shared" si="21"/>
        <v>NH609190C</v>
      </c>
      <c r="D1396" s="275" t="s">
        <v>1966</v>
      </c>
      <c r="E1396" s="276" t="s">
        <v>1967</v>
      </c>
      <c r="F1396" s="275" t="s">
        <v>1992</v>
      </c>
      <c r="G1396" s="276" t="s">
        <v>1993</v>
      </c>
      <c r="H1396" s="275" t="s">
        <v>1991</v>
      </c>
      <c r="I1396" s="275">
        <v>75</v>
      </c>
      <c r="J1396" s="275" t="s">
        <v>199</v>
      </c>
    </row>
    <row r="1397" spans="2:10">
      <c r="B1397" s="232" t="str">
        <f t="shared" si="21"/>
        <v>NH609190D</v>
      </c>
      <c r="D1397" s="275" t="s">
        <v>1966</v>
      </c>
      <c r="E1397" s="276" t="s">
        <v>1967</v>
      </c>
      <c r="F1397" s="275" t="s">
        <v>1994</v>
      </c>
      <c r="G1397" s="276" t="s">
        <v>1995</v>
      </c>
      <c r="H1397" s="275" t="s">
        <v>1991</v>
      </c>
      <c r="I1397" s="275">
        <v>75</v>
      </c>
      <c r="J1397" s="275" t="s">
        <v>199</v>
      </c>
    </row>
    <row r="1398" spans="2:10">
      <c r="B1398" s="232" t="str">
        <f t="shared" si="21"/>
        <v>NH609190E</v>
      </c>
      <c r="D1398" s="275" t="s">
        <v>1966</v>
      </c>
      <c r="E1398" s="276" t="s">
        <v>1967</v>
      </c>
      <c r="F1398" s="275" t="s">
        <v>1996</v>
      </c>
      <c r="G1398" s="276" t="s">
        <v>1997</v>
      </c>
      <c r="H1398" s="275" t="s">
        <v>1991</v>
      </c>
      <c r="I1398" s="275">
        <v>75</v>
      </c>
      <c r="J1398" s="275" t="s">
        <v>199</v>
      </c>
    </row>
    <row r="1399" spans="2:10">
      <c r="B1399" s="232" t="str">
        <f t="shared" si="21"/>
        <v>NH609220A</v>
      </c>
      <c r="D1399" s="275" t="s">
        <v>1966</v>
      </c>
      <c r="E1399" s="276" t="s">
        <v>1967</v>
      </c>
      <c r="F1399" s="275" t="s">
        <v>1998</v>
      </c>
      <c r="G1399" s="276" t="s">
        <v>1999</v>
      </c>
      <c r="H1399" s="275" t="s">
        <v>776</v>
      </c>
      <c r="I1399" s="275">
        <v>75</v>
      </c>
      <c r="J1399" s="275" t="s">
        <v>199</v>
      </c>
    </row>
    <row r="1400" spans="2:10">
      <c r="B1400" s="232" t="str">
        <f t="shared" si="21"/>
        <v>NH609220B</v>
      </c>
      <c r="D1400" s="275" t="s">
        <v>1966</v>
      </c>
      <c r="E1400" s="276" t="s">
        <v>1967</v>
      </c>
      <c r="F1400" s="275" t="s">
        <v>2000</v>
      </c>
      <c r="G1400" s="276" t="s">
        <v>2001</v>
      </c>
      <c r="H1400" s="275" t="s">
        <v>776</v>
      </c>
      <c r="I1400" s="275">
        <v>80</v>
      </c>
      <c r="J1400" s="275" t="s">
        <v>199</v>
      </c>
    </row>
    <row r="1401" spans="2:10">
      <c r="B1401" s="232" t="str">
        <f t="shared" si="21"/>
        <v>NH609220C</v>
      </c>
      <c r="D1401" s="275" t="s">
        <v>1966</v>
      </c>
      <c r="E1401" s="276" t="s">
        <v>1967</v>
      </c>
      <c r="F1401" s="275" t="s">
        <v>2002</v>
      </c>
      <c r="G1401" s="276" t="s">
        <v>2003</v>
      </c>
      <c r="H1401" s="275" t="s">
        <v>776</v>
      </c>
      <c r="I1401" s="275">
        <v>75</v>
      </c>
      <c r="J1401" s="275" t="s">
        <v>199</v>
      </c>
    </row>
    <row r="1402" spans="2:10">
      <c r="B1402" s="232" t="str">
        <f t="shared" si="21"/>
        <v>NH609220E</v>
      </c>
      <c r="D1402" s="275" t="s">
        <v>1966</v>
      </c>
      <c r="E1402" s="276" t="s">
        <v>1967</v>
      </c>
      <c r="F1402" s="275" t="s">
        <v>2004</v>
      </c>
      <c r="G1402" s="276" t="s">
        <v>2005</v>
      </c>
      <c r="H1402" s="275" t="s">
        <v>776</v>
      </c>
      <c r="I1402" s="275">
        <v>75</v>
      </c>
      <c r="J1402" s="275" t="s">
        <v>199</v>
      </c>
    </row>
    <row r="1403" spans="2:10">
      <c r="B1403" s="232" t="str">
        <f t="shared" si="21"/>
        <v>NH60926A</v>
      </c>
      <c r="D1403" s="275" t="s">
        <v>1966</v>
      </c>
      <c r="E1403" s="276" t="s">
        <v>1967</v>
      </c>
      <c r="F1403" s="275" t="s">
        <v>1683</v>
      </c>
      <c r="G1403" s="276" t="s">
        <v>594</v>
      </c>
      <c r="H1403" s="275" t="s">
        <v>326</v>
      </c>
      <c r="I1403" s="275">
        <v>80</v>
      </c>
      <c r="J1403" s="275" t="s">
        <v>199</v>
      </c>
    </row>
    <row r="1404" spans="2:10">
      <c r="B1404" s="232" t="str">
        <f t="shared" si="21"/>
        <v>NH60926B</v>
      </c>
      <c r="D1404" s="275" t="s">
        <v>1966</v>
      </c>
      <c r="E1404" s="276" t="s">
        <v>1967</v>
      </c>
      <c r="F1404" s="275" t="s">
        <v>1684</v>
      </c>
      <c r="G1404" s="276" t="s">
        <v>595</v>
      </c>
      <c r="H1404" s="275" t="s">
        <v>326</v>
      </c>
      <c r="I1404" s="275">
        <v>80</v>
      </c>
      <c r="J1404" s="275" t="s">
        <v>199</v>
      </c>
    </row>
    <row r="1405" spans="2:10">
      <c r="B1405" s="232" t="str">
        <f t="shared" si="21"/>
        <v>NH60926C</v>
      </c>
      <c r="D1405" s="275" t="s">
        <v>1966</v>
      </c>
      <c r="E1405" s="276" t="s">
        <v>1967</v>
      </c>
      <c r="F1405" s="275" t="s">
        <v>1685</v>
      </c>
      <c r="G1405" s="276" t="s">
        <v>596</v>
      </c>
      <c r="H1405" s="275" t="s">
        <v>326</v>
      </c>
      <c r="I1405" s="275">
        <v>80</v>
      </c>
      <c r="J1405" s="275" t="s">
        <v>199</v>
      </c>
    </row>
    <row r="1406" spans="2:10">
      <c r="B1406" s="232" t="str">
        <f t="shared" si="21"/>
        <v>NH60926E</v>
      </c>
      <c r="D1406" s="275" t="s">
        <v>1966</v>
      </c>
      <c r="E1406" s="276" t="s">
        <v>1967</v>
      </c>
      <c r="F1406" s="275" t="s">
        <v>1686</v>
      </c>
      <c r="G1406" s="276" t="s">
        <v>2006</v>
      </c>
      <c r="H1406" s="275" t="s">
        <v>326</v>
      </c>
      <c r="I1406" s="275">
        <v>80</v>
      </c>
      <c r="J1406" s="275" t="s">
        <v>199</v>
      </c>
    </row>
    <row r="1407" spans="2:10">
      <c r="B1407" s="232" t="str">
        <f t="shared" si="21"/>
        <v>NH609290B</v>
      </c>
      <c r="D1407" s="275" t="s">
        <v>1966</v>
      </c>
      <c r="E1407" s="276" t="s">
        <v>1967</v>
      </c>
      <c r="F1407" s="275" t="s">
        <v>470</v>
      </c>
      <c r="G1407" s="276" t="s">
        <v>2007</v>
      </c>
      <c r="H1407" s="275" t="s">
        <v>2008</v>
      </c>
      <c r="I1407" s="275">
        <v>80</v>
      </c>
      <c r="J1407" s="275" t="s">
        <v>199</v>
      </c>
    </row>
    <row r="1408" spans="2:10">
      <c r="B1408" s="232" t="str">
        <f t="shared" si="21"/>
        <v>NH609290C</v>
      </c>
      <c r="D1408" s="275" t="s">
        <v>1966</v>
      </c>
      <c r="E1408" s="276" t="s">
        <v>1967</v>
      </c>
      <c r="F1408" s="275" t="s">
        <v>472</v>
      </c>
      <c r="G1408" s="276" t="s">
        <v>2009</v>
      </c>
      <c r="H1408" s="275" t="s">
        <v>2008</v>
      </c>
      <c r="I1408" s="275">
        <v>80</v>
      </c>
      <c r="J1408" s="275" t="s">
        <v>199</v>
      </c>
    </row>
    <row r="1409" spans="2:10">
      <c r="B1409" s="232" t="str">
        <f t="shared" si="21"/>
        <v>NH609290D</v>
      </c>
      <c r="D1409" s="275" t="s">
        <v>1966</v>
      </c>
      <c r="E1409" s="276" t="s">
        <v>1967</v>
      </c>
      <c r="F1409" s="275" t="s">
        <v>2010</v>
      </c>
      <c r="G1409" s="276" t="s">
        <v>2011</v>
      </c>
      <c r="H1409" s="275" t="s">
        <v>2008</v>
      </c>
      <c r="I1409" s="275">
        <v>80</v>
      </c>
      <c r="J1409" s="275" t="s">
        <v>199</v>
      </c>
    </row>
    <row r="1410" spans="2:10">
      <c r="B1410" s="232" t="str">
        <f t="shared" si="21"/>
        <v>NH609290E</v>
      </c>
      <c r="D1410" s="275" t="s">
        <v>1966</v>
      </c>
      <c r="E1410" s="276" t="s">
        <v>1967</v>
      </c>
      <c r="F1410" s="275" t="s">
        <v>2012</v>
      </c>
      <c r="G1410" s="276" t="s">
        <v>2013</v>
      </c>
      <c r="H1410" s="275" t="s">
        <v>2008</v>
      </c>
      <c r="I1410" s="275">
        <v>80</v>
      </c>
      <c r="J1410" s="275" t="s">
        <v>199</v>
      </c>
    </row>
    <row r="1411" spans="2:10">
      <c r="B1411" s="232" t="str">
        <f t="shared" si="21"/>
        <v>NH609295A</v>
      </c>
      <c r="D1411" s="275" t="s">
        <v>1966</v>
      </c>
      <c r="E1411" s="276" t="s">
        <v>1967</v>
      </c>
      <c r="F1411" s="275" t="s">
        <v>2014</v>
      </c>
      <c r="G1411" s="276" t="s">
        <v>2015</v>
      </c>
      <c r="H1411" s="275" t="s">
        <v>1626</v>
      </c>
      <c r="I1411" s="275">
        <v>75</v>
      </c>
      <c r="J1411" s="275" t="s">
        <v>256</v>
      </c>
    </row>
    <row r="1412" spans="2:10">
      <c r="B1412" s="232" t="str">
        <f t="shared" si="21"/>
        <v>NH6092A</v>
      </c>
      <c r="D1412" s="275" t="s">
        <v>1966</v>
      </c>
      <c r="E1412" s="276" t="s">
        <v>1967</v>
      </c>
      <c r="F1412" s="275" t="s">
        <v>2016</v>
      </c>
      <c r="G1412" s="276" t="s">
        <v>2017</v>
      </c>
      <c r="H1412" s="275" t="s">
        <v>349</v>
      </c>
      <c r="I1412" s="275">
        <v>85</v>
      </c>
      <c r="J1412" s="275" t="s">
        <v>199</v>
      </c>
    </row>
    <row r="1413" spans="2:10">
      <c r="B1413" s="232" t="str">
        <f t="shared" si="21"/>
        <v>NH609300B</v>
      </c>
      <c r="D1413" s="275" t="s">
        <v>1966</v>
      </c>
      <c r="E1413" s="276" t="s">
        <v>1967</v>
      </c>
      <c r="F1413" s="275" t="s">
        <v>2018</v>
      </c>
      <c r="G1413" s="276" t="s">
        <v>2019</v>
      </c>
      <c r="H1413" s="275" t="s">
        <v>203</v>
      </c>
      <c r="I1413" s="275">
        <v>90</v>
      </c>
      <c r="J1413" s="275" t="s">
        <v>199</v>
      </c>
    </row>
    <row r="1414" spans="2:10">
      <c r="B1414" s="232" t="str">
        <f t="shared" si="21"/>
        <v>NH60935A</v>
      </c>
      <c r="D1414" s="275" t="s">
        <v>1966</v>
      </c>
      <c r="E1414" s="276" t="s">
        <v>1967</v>
      </c>
      <c r="F1414" s="275" t="s">
        <v>735</v>
      </c>
      <c r="G1414" s="276" t="s">
        <v>2020</v>
      </c>
      <c r="H1414" s="275" t="s">
        <v>1842</v>
      </c>
      <c r="I1414" s="275">
        <v>75</v>
      </c>
      <c r="J1414" s="275" t="s">
        <v>199</v>
      </c>
    </row>
    <row r="1415" spans="2:10">
      <c r="B1415" s="232" t="str">
        <f t="shared" si="21"/>
        <v>NH60935B</v>
      </c>
      <c r="D1415" s="275" t="s">
        <v>1966</v>
      </c>
      <c r="E1415" s="276" t="s">
        <v>1967</v>
      </c>
      <c r="F1415" s="275" t="s">
        <v>738</v>
      </c>
      <c r="G1415" s="276" t="s">
        <v>2021</v>
      </c>
      <c r="H1415" s="275" t="s">
        <v>1842</v>
      </c>
      <c r="I1415" s="275">
        <v>75</v>
      </c>
      <c r="J1415" s="275" t="s">
        <v>199</v>
      </c>
    </row>
    <row r="1416" spans="2:10">
      <c r="B1416" s="232" t="str">
        <f t="shared" si="21"/>
        <v>NH60935C</v>
      </c>
      <c r="D1416" s="275" t="s">
        <v>1966</v>
      </c>
      <c r="E1416" s="276" t="s">
        <v>1967</v>
      </c>
      <c r="F1416" s="275" t="s">
        <v>1844</v>
      </c>
      <c r="G1416" s="276" t="s">
        <v>2022</v>
      </c>
      <c r="H1416" s="275" t="s">
        <v>1842</v>
      </c>
      <c r="I1416" s="275">
        <v>80</v>
      </c>
      <c r="J1416" s="275" t="s">
        <v>199</v>
      </c>
    </row>
    <row r="1417" spans="2:10">
      <c r="B1417" s="232" t="str">
        <f t="shared" si="21"/>
        <v>NH60935E</v>
      </c>
      <c r="D1417" s="275" t="s">
        <v>1966</v>
      </c>
      <c r="E1417" s="276" t="s">
        <v>1967</v>
      </c>
      <c r="F1417" s="275" t="s">
        <v>1846</v>
      </c>
      <c r="G1417" s="276" t="s">
        <v>2023</v>
      </c>
      <c r="H1417" s="275" t="s">
        <v>1842</v>
      </c>
      <c r="I1417" s="275">
        <v>85</v>
      </c>
      <c r="J1417" s="275" t="s">
        <v>199</v>
      </c>
    </row>
    <row r="1418" spans="2:10">
      <c r="B1418" s="232" t="str">
        <f t="shared" si="21"/>
        <v>NH60936A</v>
      </c>
      <c r="D1418" s="275" t="s">
        <v>1966</v>
      </c>
      <c r="E1418" s="276" t="s">
        <v>1967</v>
      </c>
      <c r="F1418" s="275" t="s">
        <v>740</v>
      </c>
      <c r="G1418" s="276" t="s">
        <v>607</v>
      </c>
      <c r="H1418" s="275" t="s">
        <v>608</v>
      </c>
      <c r="I1418" s="275">
        <v>85</v>
      </c>
      <c r="J1418" s="275" t="s">
        <v>199</v>
      </c>
    </row>
    <row r="1419" spans="2:10">
      <c r="B1419" s="232" t="str">
        <f t="shared" si="21"/>
        <v>NH60936B</v>
      </c>
      <c r="D1419" s="275" t="s">
        <v>1966</v>
      </c>
      <c r="E1419" s="276" t="s">
        <v>1967</v>
      </c>
      <c r="F1419" s="275" t="s">
        <v>741</v>
      </c>
      <c r="G1419" s="276" t="s">
        <v>610</v>
      </c>
      <c r="H1419" s="275" t="s">
        <v>608</v>
      </c>
      <c r="I1419" s="275">
        <v>80</v>
      </c>
      <c r="J1419" s="275" t="s">
        <v>199</v>
      </c>
    </row>
    <row r="1420" spans="2:10">
      <c r="B1420" s="232" t="str">
        <f t="shared" si="21"/>
        <v>NH60936C</v>
      </c>
      <c r="D1420" s="275" t="s">
        <v>1966</v>
      </c>
      <c r="E1420" s="276" t="s">
        <v>1967</v>
      </c>
      <c r="F1420" s="275" t="s">
        <v>742</v>
      </c>
      <c r="G1420" s="276" t="s">
        <v>612</v>
      </c>
      <c r="H1420" s="275" t="s">
        <v>608</v>
      </c>
      <c r="I1420" s="275">
        <v>80</v>
      </c>
      <c r="J1420" s="275" t="s">
        <v>199</v>
      </c>
    </row>
    <row r="1421" spans="2:10">
      <c r="B1421" s="232" t="str">
        <f t="shared" si="21"/>
        <v>NH60936E</v>
      </c>
      <c r="D1421" s="275" t="s">
        <v>1966</v>
      </c>
      <c r="E1421" s="276" t="s">
        <v>1967</v>
      </c>
      <c r="F1421" s="275" t="s">
        <v>1691</v>
      </c>
      <c r="G1421" s="276" t="s">
        <v>1606</v>
      </c>
      <c r="H1421" s="275" t="s">
        <v>608</v>
      </c>
      <c r="I1421" s="275">
        <v>80</v>
      </c>
      <c r="J1421" s="275" t="s">
        <v>199</v>
      </c>
    </row>
    <row r="1422" spans="2:10">
      <c r="B1422" s="232" t="str">
        <f t="shared" si="21"/>
        <v>NH609395A</v>
      </c>
      <c r="D1422" s="275" t="s">
        <v>1966</v>
      </c>
      <c r="E1422" s="276" t="s">
        <v>1967</v>
      </c>
      <c r="F1422" s="275" t="s">
        <v>1848</v>
      </c>
      <c r="G1422" s="276" t="s">
        <v>2024</v>
      </c>
      <c r="H1422" s="275" t="s">
        <v>1002</v>
      </c>
      <c r="I1422" s="275">
        <v>80</v>
      </c>
      <c r="J1422" s="275" t="s">
        <v>256</v>
      </c>
    </row>
    <row r="1423" spans="2:10">
      <c r="B1423" s="232" t="str">
        <f t="shared" si="21"/>
        <v>NH609398B</v>
      </c>
      <c r="D1423" s="275" t="s">
        <v>1966</v>
      </c>
      <c r="E1423" s="276" t="s">
        <v>1967</v>
      </c>
      <c r="F1423" s="275" t="s">
        <v>2025</v>
      </c>
      <c r="G1423" s="276" t="s">
        <v>2026</v>
      </c>
      <c r="H1423" s="275" t="s">
        <v>486</v>
      </c>
      <c r="I1423" s="275">
        <v>85</v>
      </c>
      <c r="J1423" s="275" t="s">
        <v>277</v>
      </c>
    </row>
    <row r="1424" spans="2:10">
      <c r="B1424" s="232" t="str">
        <f t="shared" si="21"/>
        <v>NH609399E</v>
      </c>
      <c r="D1424" s="275" t="s">
        <v>1966</v>
      </c>
      <c r="E1424" s="276" t="s">
        <v>1967</v>
      </c>
      <c r="F1424" s="275" t="s">
        <v>2027</v>
      </c>
      <c r="G1424" s="276" t="s">
        <v>2028</v>
      </c>
      <c r="H1424" s="275" t="s">
        <v>366</v>
      </c>
      <c r="I1424" s="275">
        <v>75</v>
      </c>
      <c r="J1424" s="275" t="s">
        <v>277</v>
      </c>
    </row>
    <row r="1425" spans="2:10">
      <c r="B1425" s="232" t="str">
        <f t="shared" si="21"/>
        <v>NH609400B</v>
      </c>
      <c r="D1425" s="275" t="s">
        <v>1966</v>
      </c>
      <c r="E1425" s="276" t="s">
        <v>1967</v>
      </c>
      <c r="F1425" s="275" t="s">
        <v>2029</v>
      </c>
      <c r="G1425" s="276" t="s">
        <v>2030</v>
      </c>
      <c r="H1425" s="275" t="s">
        <v>1892</v>
      </c>
      <c r="I1425" s="275">
        <v>90</v>
      </c>
      <c r="J1425" s="275" t="s">
        <v>199</v>
      </c>
    </row>
    <row r="1426" spans="2:10">
      <c r="B1426" s="232" t="str">
        <f t="shared" si="21"/>
        <v>NH609461C</v>
      </c>
      <c r="D1426" s="275" t="s">
        <v>1966</v>
      </c>
      <c r="E1426" s="276" t="s">
        <v>1967</v>
      </c>
      <c r="F1426" s="275" t="s">
        <v>301</v>
      </c>
      <c r="G1426" s="276" t="s">
        <v>2031</v>
      </c>
      <c r="H1426" s="275" t="s">
        <v>1867</v>
      </c>
      <c r="I1426" s="275">
        <v>55</v>
      </c>
      <c r="J1426" s="275" t="s">
        <v>277</v>
      </c>
    </row>
    <row r="1427" spans="2:10">
      <c r="B1427" s="232" t="str">
        <f t="shared" si="21"/>
        <v>NH609461D</v>
      </c>
      <c r="D1427" s="275" t="s">
        <v>1966</v>
      </c>
      <c r="E1427" s="276" t="s">
        <v>1967</v>
      </c>
      <c r="F1427" s="275" t="s">
        <v>2032</v>
      </c>
      <c r="G1427" s="276" t="s">
        <v>2033</v>
      </c>
      <c r="H1427" s="275" t="s">
        <v>1867</v>
      </c>
      <c r="I1427" s="275">
        <v>55</v>
      </c>
      <c r="J1427" s="275" t="s">
        <v>277</v>
      </c>
    </row>
    <row r="1428" spans="2:10">
      <c r="B1428" s="232" t="str">
        <f t="shared" ref="B1428:B1491" si="22">CONCATENATE(D1428,F1428)</f>
        <v>NH609461E</v>
      </c>
      <c r="D1428" s="275" t="s">
        <v>1966</v>
      </c>
      <c r="E1428" s="276" t="s">
        <v>1967</v>
      </c>
      <c r="F1428" s="275" t="s">
        <v>2034</v>
      </c>
      <c r="G1428" s="276" t="s">
        <v>2035</v>
      </c>
      <c r="H1428" s="275" t="s">
        <v>1867</v>
      </c>
      <c r="I1428" s="275">
        <v>55</v>
      </c>
      <c r="J1428" s="275" t="s">
        <v>277</v>
      </c>
    </row>
    <row r="1429" spans="2:10">
      <c r="B1429" s="232" t="str">
        <f t="shared" si="22"/>
        <v>NH609495A</v>
      </c>
      <c r="D1429" s="275" t="s">
        <v>1966</v>
      </c>
      <c r="E1429" s="276" t="s">
        <v>1967</v>
      </c>
      <c r="F1429" s="275" t="s">
        <v>2036</v>
      </c>
      <c r="G1429" s="276" t="s">
        <v>2037</v>
      </c>
      <c r="H1429" s="275" t="s">
        <v>1664</v>
      </c>
      <c r="I1429" s="275">
        <v>80</v>
      </c>
      <c r="J1429" s="275" t="s">
        <v>256</v>
      </c>
    </row>
    <row r="1430" spans="2:10">
      <c r="B1430" s="232" t="str">
        <f t="shared" si="22"/>
        <v>NH609571E</v>
      </c>
      <c r="D1430" s="275" t="s">
        <v>1966</v>
      </c>
      <c r="E1430" s="276" t="s">
        <v>1967</v>
      </c>
      <c r="F1430" s="275" t="s">
        <v>2038</v>
      </c>
      <c r="G1430" s="276" t="s">
        <v>2039</v>
      </c>
      <c r="H1430" s="275" t="s">
        <v>975</v>
      </c>
      <c r="I1430" s="275">
        <v>80</v>
      </c>
      <c r="J1430" s="275" t="s">
        <v>277</v>
      </c>
    </row>
    <row r="1431" spans="2:10">
      <c r="B1431" s="232" t="str">
        <f t="shared" si="22"/>
        <v>NH609598B</v>
      </c>
      <c r="D1431" s="275" t="s">
        <v>1966</v>
      </c>
      <c r="E1431" s="276" t="s">
        <v>1967</v>
      </c>
      <c r="F1431" s="275" t="s">
        <v>2040</v>
      </c>
      <c r="G1431" s="276" t="s">
        <v>720</v>
      </c>
      <c r="H1431" s="275" t="s">
        <v>721</v>
      </c>
      <c r="I1431" s="275">
        <v>90</v>
      </c>
      <c r="J1431" s="275" t="s">
        <v>199</v>
      </c>
    </row>
    <row r="1432" spans="2:10">
      <c r="B1432" s="232" t="str">
        <f t="shared" si="22"/>
        <v>NH609689B</v>
      </c>
      <c r="D1432" s="275" t="s">
        <v>1966</v>
      </c>
      <c r="E1432" s="276" t="s">
        <v>1967</v>
      </c>
      <c r="F1432" s="275" t="s">
        <v>2041</v>
      </c>
      <c r="G1432" s="276" t="s">
        <v>997</v>
      </c>
      <c r="H1432" s="275" t="s">
        <v>998</v>
      </c>
      <c r="I1432" s="275">
        <v>90</v>
      </c>
      <c r="J1432" s="275" t="s">
        <v>199</v>
      </c>
    </row>
    <row r="1433" spans="2:10">
      <c r="B1433" s="232" t="str">
        <f t="shared" si="22"/>
        <v>NH609789B</v>
      </c>
      <c r="D1433" s="275" t="s">
        <v>1966</v>
      </c>
      <c r="E1433" s="276" t="s">
        <v>1967</v>
      </c>
      <c r="F1433" s="275" t="s">
        <v>2042</v>
      </c>
      <c r="G1433" s="276" t="s">
        <v>2043</v>
      </c>
      <c r="H1433" s="275" t="s">
        <v>2044</v>
      </c>
      <c r="I1433" s="275">
        <v>90</v>
      </c>
      <c r="J1433" s="275" t="s">
        <v>199</v>
      </c>
    </row>
    <row r="1434" spans="2:10">
      <c r="B1434" s="232" t="str">
        <f t="shared" si="22"/>
        <v>NH60996A</v>
      </c>
      <c r="D1434" s="275" t="s">
        <v>1966</v>
      </c>
      <c r="E1434" s="276" t="s">
        <v>1967</v>
      </c>
      <c r="F1434" s="275" t="s">
        <v>2045</v>
      </c>
      <c r="G1434" s="276" t="s">
        <v>2046</v>
      </c>
      <c r="H1434" s="275" t="s">
        <v>2047</v>
      </c>
      <c r="I1434" s="275">
        <v>85</v>
      </c>
      <c r="J1434" s="275" t="s">
        <v>199</v>
      </c>
    </row>
    <row r="1435" spans="2:10">
      <c r="B1435" s="232" t="str">
        <f t="shared" si="22"/>
        <v>NH60997A</v>
      </c>
      <c r="D1435" s="275" t="s">
        <v>1966</v>
      </c>
      <c r="E1435" s="276" t="s">
        <v>1967</v>
      </c>
      <c r="F1435" s="275" t="s">
        <v>347</v>
      </c>
      <c r="G1435" s="276" t="s">
        <v>2048</v>
      </c>
      <c r="H1435" s="275" t="s">
        <v>1754</v>
      </c>
      <c r="I1435" s="275">
        <v>85</v>
      </c>
      <c r="J1435" s="275" t="s">
        <v>256</v>
      </c>
    </row>
    <row r="1436" spans="2:10">
      <c r="B1436" s="232" t="str">
        <f t="shared" si="22"/>
        <v>NH609DAM</v>
      </c>
      <c r="D1436" s="275" t="s">
        <v>1966</v>
      </c>
      <c r="E1436" s="276" t="s">
        <v>1967</v>
      </c>
      <c r="F1436" s="275" t="s">
        <v>1733</v>
      </c>
      <c r="G1436" s="276" t="s">
        <v>2049</v>
      </c>
      <c r="H1436" s="275" t="s">
        <v>2049</v>
      </c>
      <c r="I1436" s="275">
        <v>100</v>
      </c>
      <c r="J1436" s="275" t="s">
        <v>199</v>
      </c>
    </row>
    <row r="1437" spans="2:10">
      <c r="B1437" s="232" t="str">
        <f t="shared" si="22"/>
        <v>NH609DIKE</v>
      </c>
      <c r="D1437" s="275" t="s">
        <v>1966</v>
      </c>
      <c r="E1437" s="276" t="s">
        <v>1967</v>
      </c>
      <c r="F1437" s="275" t="s">
        <v>2050</v>
      </c>
      <c r="G1437" s="276" t="s">
        <v>2051</v>
      </c>
      <c r="H1437" s="275" t="s">
        <v>2051</v>
      </c>
      <c r="I1437" s="275">
        <v>100</v>
      </c>
      <c r="J1437" s="275" t="s">
        <v>199</v>
      </c>
    </row>
    <row r="1438" spans="2:10">
      <c r="B1438" s="232" t="str">
        <f t="shared" si="22"/>
        <v>VT001AdA</v>
      </c>
      <c r="D1438" s="275" t="s">
        <v>2052</v>
      </c>
      <c r="E1438" s="276" t="s">
        <v>2053</v>
      </c>
      <c r="F1438" s="275" t="s">
        <v>836</v>
      </c>
      <c r="G1438" s="276" t="s">
        <v>2054</v>
      </c>
      <c r="H1438" s="275" t="s">
        <v>608</v>
      </c>
      <c r="I1438" s="275">
        <v>80</v>
      </c>
      <c r="J1438" s="275" t="s">
        <v>199</v>
      </c>
    </row>
    <row r="1439" spans="2:10">
      <c r="B1439" s="232" t="str">
        <f t="shared" si="22"/>
        <v>VT001AdB</v>
      </c>
      <c r="D1439" s="275" t="s">
        <v>2052</v>
      </c>
      <c r="E1439" s="276" t="s">
        <v>2053</v>
      </c>
      <c r="F1439" s="275" t="s">
        <v>837</v>
      </c>
      <c r="G1439" s="276" t="s">
        <v>2055</v>
      </c>
      <c r="H1439" s="275" t="s">
        <v>608</v>
      </c>
      <c r="I1439" s="275">
        <v>80</v>
      </c>
      <c r="J1439" s="275" t="s">
        <v>199</v>
      </c>
    </row>
    <row r="1440" spans="2:10">
      <c r="B1440" s="232" t="str">
        <f t="shared" si="22"/>
        <v>VT001AdD</v>
      </c>
      <c r="D1440" s="275" t="s">
        <v>2052</v>
      </c>
      <c r="E1440" s="276" t="s">
        <v>2053</v>
      </c>
      <c r="F1440" s="275" t="s">
        <v>839</v>
      </c>
      <c r="G1440" s="276" t="s">
        <v>2056</v>
      </c>
      <c r="H1440" s="275" t="s">
        <v>608</v>
      </c>
      <c r="I1440" s="275">
        <v>85</v>
      </c>
      <c r="J1440" s="275" t="s">
        <v>199</v>
      </c>
    </row>
    <row r="1441" spans="2:10">
      <c r="B1441" s="232" t="str">
        <f t="shared" si="22"/>
        <v>VT001AdE</v>
      </c>
      <c r="D1441" s="275" t="s">
        <v>2052</v>
      </c>
      <c r="E1441" s="276" t="s">
        <v>2053</v>
      </c>
      <c r="F1441" s="275" t="s">
        <v>1793</v>
      </c>
      <c r="G1441" s="276" t="s">
        <v>2057</v>
      </c>
      <c r="H1441" s="275" t="s">
        <v>608</v>
      </c>
      <c r="I1441" s="275">
        <v>85</v>
      </c>
      <c r="J1441" s="275" t="s">
        <v>199</v>
      </c>
    </row>
    <row r="1442" spans="2:10">
      <c r="B1442" s="232" t="str">
        <f t="shared" si="22"/>
        <v>VT001CtA</v>
      </c>
      <c r="D1442" s="275" t="s">
        <v>2052</v>
      </c>
      <c r="E1442" s="276" t="s">
        <v>2053</v>
      </c>
      <c r="F1442" s="275" t="s">
        <v>2058</v>
      </c>
      <c r="G1442" s="276" t="s">
        <v>2059</v>
      </c>
      <c r="H1442" s="275" t="s">
        <v>615</v>
      </c>
      <c r="I1442" s="275">
        <v>80</v>
      </c>
      <c r="J1442" s="275" t="s">
        <v>199</v>
      </c>
    </row>
    <row r="1443" spans="2:10">
      <c r="B1443" s="232" t="str">
        <f t="shared" si="22"/>
        <v>VT001CtB</v>
      </c>
      <c r="D1443" s="275" t="s">
        <v>2052</v>
      </c>
      <c r="E1443" s="276" t="s">
        <v>2053</v>
      </c>
      <c r="F1443" s="275" t="s">
        <v>1385</v>
      </c>
      <c r="G1443" s="276" t="s">
        <v>2060</v>
      </c>
      <c r="H1443" s="275" t="s">
        <v>615</v>
      </c>
      <c r="I1443" s="275">
        <v>80</v>
      </c>
      <c r="J1443" s="275" t="s">
        <v>199</v>
      </c>
    </row>
    <row r="1444" spans="2:10">
      <c r="B1444" s="232" t="str">
        <f t="shared" si="22"/>
        <v>VT001CtD</v>
      </c>
      <c r="D1444" s="275" t="s">
        <v>2052</v>
      </c>
      <c r="E1444" s="276" t="s">
        <v>2053</v>
      </c>
      <c r="F1444" s="275" t="s">
        <v>1809</v>
      </c>
      <c r="G1444" s="276" t="s">
        <v>2061</v>
      </c>
      <c r="H1444" s="275" t="s">
        <v>615</v>
      </c>
      <c r="I1444" s="275">
        <v>85</v>
      </c>
      <c r="J1444" s="275" t="s">
        <v>199</v>
      </c>
    </row>
    <row r="1445" spans="2:10">
      <c r="B1445" s="232" t="str">
        <f t="shared" si="22"/>
        <v>VT001CtE</v>
      </c>
      <c r="D1445" s="275" t="s">
        <v>2052</v>
      </c>
      <c r="E1445" s="276" t="s">
        <v>2053</v>
      </c>
      <c r="F1445" s="275" t="s">
        <v>1743</v>
      </c>
      <c r="G1445" s="276" t="s">
        <v>2062</v>
      </c>
      <c r="H1445" s="275" t="s">
        <v>615</v>
      </c>
      <c r="I1445" s="275">
        <v>85</v>
      </c>
      <c r="J1445" s="275" t="s">
        <v>199</v>
      </c>
    </row>
    <row r="1446" spans="2:10">
      <c r="B1446" s="232" t="str">
        <f t="shared" si="22"/>
        <v>VT001FaC</v>
      </c>
      <c r="D1446" s="275" t="s">
        <v>2052</v>
      </c>
      <c r="E1446" s="276" t="s">
        <v>2053</v>
      </c>
      <c r="F1446" s="275" t="s">
        <v>2063</v>
      </c>
      <c r="G1446" s="276" t="s">
        <v>2064</v>
      </c>
      <c r="H1446" s="275" t="s">
        <v>276</v>
      </c>
      <c r="I1446" s="275">
        <v>80</v>
      </c>
      <c r="J1446" s="275" t="s">
        <v>277</v>
      </c>
    </row>
    <row r="1447" spans="2:10">
      <c r="B1447" s="232" t="str">
        <f t="shared" si="22"/>
        <v>VT001FaE</v>
      </c>
      <c r="D1447" s="275" t="s">
        <v>2052</v>
      </c>
      <c r="E1447" s="276" t="s">
        <v>2053</v>
      </c>
      <c r="F1447" s="275" t="s">
        <v>2065</v>
      </c>
      <c r="G1447" s="276" t="s">
        <v>2066</v>
      </c>
      <c r="H1447" s="275" t="s">
        <v>276</v>
      </c>
      <c r="I1447" s="275">
        <v>80</v>
      </c>
      <c r="J1447" s="275" t="s">
        <v>277</v>
      </c>
    </row>
    <row r="1448" spans="2:10">
      <c r="B1448" s="232" t="str">
        <f t="shared" si="22"/>
        <v>VT001FnB</v>
      </c>
      <c r="D1448" s="275" t="s">
        <v>2052</v>
      </c>
      <c r="E1448" s="276" t="s">
        <v>2053</v>
      </c>
      <c r="F1448" s="275" t="s">
        <v>2067</v>
      </c>
      <c r="G1448" s="276" t="s">
        <v>2068</v>
      </c>
      <c r="H1448" s="275" t="s">
        <v>276</v>
      </c>
      <c r="I1448" s="275">
        <v>50</v>
      </c>
      <c r="J1448" s="275" t="s">
        <v>277</v>
      </c>
    </row>
    <row r="1449" spans="2:10">
      <c r="B1449" s="232" t="str">
        <f t="shared" si="22"/>
        <v>VT001FnC</v>
      </c>
      <c r="D1449" s="275" t="s">
        <v>2052</v>
      </c>
      <c r="E1449" s="276" t="s">
        <v>2053</v>
      </c>
      <c r="F1449" s="275" t="s">
        <v>2069</v>
      </c>
      <c r="G1449" s="276" t="s">
        <v>2070</v>
      </c>
      <c r="H1449" s="275" t="s">
        <v>276</v>
      </c>
      <c r="I1449" s="275">
        <v>50</v>
      </c>
      <c r="J1449" s="275" t="s">
        <v>277</v>
      </c>
    </row>
    <row r="1450" spans="2:10">
      <c r="B1450" s="232" t="str">
        <f t="shared" si="22"/>
        <v>VT001FnD</v>
      </c>
      <c r="D1450" s="275" t="s">
        <v>2052</v>
      </c>
      <c r="E1450" s="276" t="s">
        <v>2053</v>
      </c>
      <c r="F1450" s="275" t="s">
        <v>2071</v>
      </c>
      <c r="G1450" s="276" t="s">
        <v>2072</v>
      </c>
      <c r="H1450" s="275" t="s">
        <v>276</v>
      </c>
      <c r="I1450" s="275">
        <v>50</v>
      </c>
      <c r="J1450" s="275" t="s">
        <v>277</v>
      </c>
    </row>
    <row r="1451" spans="2:10">
      <c r="B1451" s="232" t="str">
        <f t="shared" si="22"/>
        <v>VT001LmB</v>
      </c>
      <c r="D1451" s="275" t="s">
        <v>2052</v>
      </c>
      <c r="E1451" s="276" t="s">
        <v>2053</v>
      </c>
      <c r="F1451" s="275" t="s">
        <v>1037</v>
      </c>
      <c r="G1451" s="276" t="s">
        <v>2073</v>
      </c>
      <c r="H1451" s="275" t="s">
        <v>289</v>
      </c>
      <c r="I1451" s="275">
        <v>50</v>
      </c>
      <c r="J1451" s="275" t="s">
        <v>277</v>
      </c>
    </row>
    <row r="1452" spans="2:10">
      <c r="B1452" s="232" t="str">
        <f t="shared" si="22"/>
        <v>VT001LmC</v>
      </c>
      <c r="D1452" s="275" t="s">
        <v>2052</v>
      </c>
      <c r="E1452" s="276" t="s">
        <v>2053</v>
      </c>
      <c r="F1452" s="275" t="s">
        <v>2074</v>
      </c>
      <c r="G1452" s="276" t="s">
        <v>2075</v>
      </c>
      <c r="H1452" s="275" t="s">
        <v>289</v>
      </c>
      <c r="I1452" s="275">
        <v>50</v>
      </c>
      <c r="J1452" s="275" t="s">
        <v>277</v>
      </c>
    </row>
    <row r="1453" spans="2:10">
      <c r="B1453" s="232" t="str">
        <f t="shared" si="22"/>
        <v>VT001LxC</v>
      </c>
      <c r="D1453" s="275" t="s">
        <v>2052</v>
      </c>
      <c r="E1453" s="276" t="s">
        <v>2053</v>
      </c>
      <c r="F1453" s="275" t="s">
        <v>2076</v>
      </c>
      <c r="G1453" s="276" t="s">
        <v>2077</v>
      </c>
      <c r="H1453" s="275" t="s">
        <v>289</v>
      </c>
      <c r="I1453" s="275">
        <v>50</v>
      </c>
      <c r="J1453" s="275" t="s">
        <v>277</v>
      </c>
    </row>
    <row r="1454" spans="2:10">
      <c r="B1454" s="232" t="str">
        <f t="shared" si="22"/>
        <v>VT001LxE</v>
      </c>
      <c r="D1454" s="275" t="s">
        <v>2052</v>
      </c>
      <c r="E1454" s="276" t="s">
        <v>2053</v>
      </c>
      <c r="F1454" s="275" t="s">
        <v>2078</v>
      </c>
      <c r="G1454" s="276" t="s">
        <v>2079</v>
      </c>
      <c r="H1454" s="275" t="s">
        <v>289</v>
      </c>
      <c r="I1454" s="275">
        <v>50</v>
      </c>
      <c r="J1454" s="275" t="s">
        <v>277</v>
      </c>
    </row>
    <row r="1455" spans="2:10">
      <c r="B1455" s="232" t="str">
        <f t="shared" si="22"/>
        <v>VT001MP</v>
      </c>
      <c r="D1455" s="275" t="s">
        <v>2052</v>
      </c>
      <c r="E1455" s="276" t="s">
        <v>2053</v>
      </c>
      <c r="F1455" s="275" t="s">
        <v>2080</v>
      </c>
      <c r="G1455" s="276" t="s">
        <v>2081</v>
      </c>
      <c r="H1455" s="275" t="s">
        <v>2082</v>
      </c>
      <c r="I1455" s="275">
        <v>50</v>
      </c>
      <c r="J1455" s="275" t="s">
        <v>277</v>
      </c>
    </row>
    <row r="1456" spans="2:10">
      <c r="B1456" s="232" t="str">
        <f t="shared" si="22"/>
        <v>VT001NaB</v>
      </c>
      <c r="D1456" s="275" t="s">
        <v>2052</v>
      </c>
      <c r="E1456" s="276" t="s">
        <v>2053</v>
      </c>
      <c r="F1456" s="275" t="s">
        <v>2083</v>
      </c>
      <c r="G1456" s="276" t="s">
        <v>2084</v>
      </c>
      <c r="H1456" s="275" t="s">
        <v>2085</v>
      </c>
      <c r="I1456" s="275">
        <v>50</v>
      </c>
      <c r="J1456" s="275" t="s">
        <v>277</v>
      </c>
    </row>
    <row r="1457" spans="2:10">
      <c r="B1457" s="232" t="str">
        <f t="shared" si="22"/>
        <v>VT001NaC</v>
      </c>
      <c r="D1457" s="275" t="s">
        <v>2052</v>
      </c>
      <c r="E1457" s="276" t="s">
        <v>2053</v>
      </c>
      <c r="F1457" s="275" t="s">
        <v>2086</v>
      </c>
      <c r="G1457" s="276" t="s">
        <v>2087</v>
      </c>
      <c r="H1457" s="275" t="s">
        <v>2085</v>
      </c>
      <c r="I1457" s="275">
        <v>50</v>
      </c>
      <c r="J1457" s="275" t="s">
        <v>277</v>
      </c>
    </row>
    <row r="1458" spans="2:10">
      <c r="B1458" s="232" t="str">
        <f t="shared" si="22"/>
        <v>VT001NaD</v>
      </c>
      <c r="D1458" s="275" t="s">
        <v>2052</v>
      </c>
      <c r="E1458" s="276" t="s">
        <v>2053</v>
      </c>
      <c r="F1458" s="275" t="s">
        <v>2088</v>
      </c>
      <c r="G1458" s="276" t="s">
        <v>2089</v>
      </c>
      <c r="H1458" s="275" t="s">
        <v>2085</v>
      </c>
      <c r="I1458" s="275">
        <v>50</v>
      </c>
      <c r="J1458" s="275" t="s">
        <v>277</v>
      </c>
    </row>
    <row r="1459" spans="2:10">
      <c r="B1459" s="232" t="str">
        <f t="shared" si="22"/>
        <v>VT001NdC</v>
      </c>
      <c r="D1459" s="275" t="s">
        <v>2052</v>
      </c>
      <c r="E1459" s="276" t="s">
        <v>2053</v>
      </c>
      <c r="F1459" s="275" t="s">
        <v>2090</v>
      </c>
      <c r="G1459" s="276" t="s">
        <v>2091</v>
      </c>
      <c r="H1459" s="275" t="s">
        <v>2085</v>
      </c>
      <c r="I1459" s="275">
        <v>80</v>
      </c>
      <c r="J1459" s="275" t="s">
        <v>277</v>
      </c>
    </row>
    <row r="1460" spans="2:10">
      <c r="B1460" s="232" t="str">
        <f t="shared" si="22"/>
        <v>VT001Qu</v>
      </c>
      <c r="D1460" s="275" t="s">
        <v>2052</v>
      </c>
      <c r="E1460" s="276" t="s">
        <v>2053</v>
      </c>
      <c r="F1460" s="275" t="s">
        <v>903</v>
      </c>
      <c r="G1460" s="276" t="s">
        <v>904</v>
      </c>
      <c r="H1460" s="275" t="s">
        <v>486</v>
      </c>
      <c r="I1460" s="275">
        <v>100</v>
      </c>
      <c r="J1460" s="275" t="s">
        <v>277</v>
      </c>
    </row>
    <row r="1461" spans="2:10">
      <c r="B1461" s="232" t="str">
        <f t="shared" si="22"/>
        <v>VT001Rk</v>
      </c>
      <c r="D1461" s="275" t="s">
        <v>2052</v>
      </c>
      <c r="E1461" s="276" t="s">
        <v>2053</v>
      </c>
      <c r="F1461" s="275" t="s">
        <v>818</v>
      </c>
      <c r="G1461" s="276" t="s">
        <v>906</v>
      </c>
      <c r="H1461" s="275" t="s">
        <v>366</v>
      </c>
      <c r="I1461" s="275">
        <v>70</v>
      </c>
      <c r="J1461" s="275" t="s">
        <v>277</v>
      </c>
    </row>
    <row r="1462" spans="2:10">
      <c r="B1462" s="232" t="str">
        <f t="shared" si="22"/>
        <v>VT001RL</v>
      </c>
      <c r="D1462" s="275" t="s">
        <v>2052</v>
      </c>
      <c r="E1462" s="276" t="s">
        <v>2053</v>
      </c>
      <c r="F1462" s="275" t="s">
        <v>2092</v>
      </c>
      <c r="G1462" s="276" t="s">
        <v>1705</v>
      </c>
      <c r="H1462" s="275" t="s">
        <v>1705</v>
      </c>
      <c r="I1462" s="275">
        <v>100</v>
      </c>
      <c r="J1462" s="275" t="s">
        <v>199</v>
      </c>
    </row>
    <row r="1463" spans="2:10">
      <c r="B1463" s="232" t="str">
        <f t="shared" si="22"/>
        <v>VT0039</v>
      </c>
      <c r="D1463" s="275" t="s">
        <v>2093</v>
      </c>
      <c r="E1463" s="276" t="s">
        <v>2094</v>
      </c>
      <c r="F1463" s="275">
        <v>9</v>
      </c>
      <c r="G1463" s="276" t="s">
        <v>2095</v>
      </c>
      <c r="H1463" s="275" t="s">
        <v>198</v>
      </c>
      <c r="I1463" s="275">
        <v>50</v>
      </c>
      <c r="J1463" s="275" t="s">
        <v>199</v>
      </c>
    </row>
    <row r="1464" spans="2:10">
      <c r="B1464" s="232" t="str">
        <f t="shared" si="22"/>
        <v>VT003104B</v>
      </c>
      <c r="D1464" s="275" t="s">
        <v>2093</v>
      </c>
      <c r="E1464" s="276" t="s">
        <v>2094</v>
      </c>
      <c r="F1464" s="275" t="s">
        <v>2096</v>
      </c>
      <c r="G1464" s="276" t="s">
        <v>2097</v>
      </c>
      <c r="H1464" s="275" t="s">
        <v>615</v>
      </c>
      <c r="I1464" s="275">
        <v>85</v>
      </c>
      <c r="J1464" s="275" t="s">
        <v>199</v>
      </c>
    </row>
    <row r="1465" spans="2:10">
      <c r="B1465" s="232" t="str">
        <f t="shared" si="22"/>
        <v>VT003104C</v>
      </c>
      <c r="D1465" s="275" t="s">
        <v>2093</v>
      </c>
      <c r="E1465" s="276" t="s">
        <v>2094</v>
      </c>
      <c r="F1465" s="275" t="s">
        <v>307</v>
      </c>
      <c r="G1465" s="276" t="s">
        <v>2098</v>
      </c>
      <c r="H1465" s="275" t="s">
        <v>615</v>
      </c>
      <c r="I1465" s="275">
        <v>85</v>
      </c>
      <c r="J1465" s="275" t="s">
        <v>199</v>
      </c>
    </row>
    <row r="1466" spans="2:10">
      <c r="B1466" s="232" t="str">
        <f t="shared" si="22"/>
        <v>VT003104E</v>
      </c>
      <c r="D1466" s="275" t="s">
        <v>2093</v>
      </c>
      <c r="E1466" s="276" t="s">
        <v>2094</v>
      </c>
      <c r="F1466" s="275" t="s">
        <v>2099</v>
      </c>
      <c r="G1466" s="276" t="s">
        <v>2100</v>
      </c>
      <c r="H1466" s="275" t="s">
        <v>615</v>
      </c>
      <c r="I1466" s="275">
        <v>85</v>
      </c>
      <c r="J1466" s="275" t="s">
        <v>199</v>
      </c>
    </row>
    <row r="1467" spans="2:10">
      <c r="B1467" s="232" t="str">
        <f t="shared" si="22"/>
        <v>VT003116D</v>
      </c>
      <c r="D1467" s="275" t="s">
        <v>2093</v>
      </c>
      <c r="E1467" s="276" t="s">
        <v>2094</v>
      </c>
      <c r="F1467" s="275" t="s">
        <v>2101</v>
      </c>
      <c r="G1467" s="276" t="s">
        <v>2102</v>
      </c>
      <c r="H1467" s="275" t="s">
        <v>945</v>
      </c>
      <c r="I1467" s="275">
        <v>50</v>
      </c>
      <c r="J1467" s="275" t="s">
        <v>277</v>
      </c>
    </row>
    <row r="1468" spans="2:10">
      <c r="B1468" s="232" t="str">
        <f t="shared" si="22"/>
        <v>VT003116F</v>
      </c>
      <c r="D1468" s="275" t="s">
        <v>2093</v>
      </c>
      <c r="E1468" s="276" t="s">
        <v>2094</v>
      </c>
      <c r="F1468" s="275" t="s">
        <v>2103</v>
      </c>
      <c r="G1468" s="276" t="s">
        <v>2104</v>
      </c>
      <c r="H1468" s="275" t="s">
        <v>945</v>
      </c>
      <c r="I1468" s="275">
        <v>50</v>
      </c>
      <c r="J1468" s="275" t="s">
        <v>277</v>
      </c>
    </row>
    <row r="1469" spans="2:10">
      <c r="B1469" s="232" t="str">
        <f t="shared" si="22"/>
        <v>VT00311F</v>
      </c>
      <c r="D1469" s="275" t="s">
        <v>2093</v>
      </c>
      <c r="E1469" s="276" t="s">
        <v>2094</v>
      </c>
      <c r="F1469" s="275" t="s">
        <v>2105</v>
      </c>
      <c r="G1469" s="276" t="s">
        <v>2106</v>
      </c>
      <c r="H1469" s="275" t="s">
        <v>2107</v>
      </c>
      <c r="I1469" s="275">
        <v>80</v>
      </c>
      <c r="J1469" s="275" t="s">
        <v>277</v>
      </c>
    </row>
    <row r="1470" spans="2:10">
      <c r="B1470" s="232" t="str">
        <f t="shared" si="22"/>
        <v>VT00318B</v>
      </c>
      <c r="D1470" s="275" t="s">
        <v>2093</v>
      </c>
      <c r="E1470" s="276" t="s">
        <v>2094</v>
      </c>
      <c r="F1470" s="275" t="s">
        <v>2108</v>
      </c>
      <c r="G1470" s="276" t="s">
        <v>2109</v>
      </c>
      <c r="H1470" s="275" t="s">
        <v>326</v>
      </c>
      <c r="I1470" s="275">
        <v>85</v>
      </c>
      <c r="J1470" s="275" t="s">
        <v>199</v>
      </c>
    </row>
    <row r="1471" spans="2:10">
      <c r="B1471" s="232" t="str">
        <f t="shared" si="22"/>
        <v>VT00318C</v>
      </c>
      <c r="D1471" s="275" t="s">
        <v>2093</v>
      </c>
      <c r="E1471" s="276" t="s">
        <v>2094</v>
      </c>
      <c r="F1471" s="275" t="s">
        <v>2110</v>
      </c>
      <c r="G1471" s="276" t="s">
        <v>596</v>
      </c>
      <c r="H1471" s="275" t="s">
        <v>326</v>
      </c>
      <c r="I1471" s="275">
        <v>85</v>
      </c>
      <c r="J1471" s="275" t="s">
        <v>199</v>
      </c>
    </row>
    <row r="1472" spans="2:10">
      <c r="B1472" s="232" t="str">
        <f t="shared" si="22"/>
        <v>VT00318E</v>
      </c>
      <c r="D1472" s="275" t="s">
        <v>2093</v>
      </c>
      <c r="E1472" s="276" t="s">
        <v>2094</v>
      </c>
      <c r="F1472" s="275" t="s">
        <v>2111</v>
      </c>
      <c r="G1472" s="276" t="s">
        <v>2006</v>
      </c>
      <c r="H1472" s="275" t="s">
        <v>326</v>
      </c>
      <c r="I1472" s="275">
        <v>85</v>
      </c>
      <c r="J1472" s="275" t="s">
        <v>199</v>
      </c>
    </row>
    <row r="1473" spans="2:10">
      <c r="B1473" s="232" t="str">
        <f t="shared" si="22"/>
        <v>VT00327B</v>
      </c>
      <c r="D1473" s="275" t="s">
        <v>2093</v>
      </c>
      <c r="E1473" s="276" t="s">
        <v>2094</v>
      </c>
      <c r="F1473" s="275" t="s">
        <v>2112</v>
      </c>
      <c r="G1473" s="276" t="s">
        <v>2113</v>
      </c>
      <c r="H1473" s="275" t="s">
        <v>203</v>
      </c>
      <c r="I1473" s="275">
        <v>50</v>
      </c>
      <c r="J1473" s="275" t="s">
        <v>199</v>
      </c>
    </row>
    <row r="1474" spans="2:10">
      <c r="B1474" s="232" t="str">
        <f t="shared" si="22"/>
        <v>VT00343C</v>
      </c>
      <c r="D1474" s="275" t="s">
        <v>2093</v>
      </c>
      <c r="E1474" s="276" t="s">
        <v>2094</v>
      </c>
      <c r="F1474" s="275" t="s">
        <v>2114</v>
      </c>
      <c r="G1474" s="276" t="s">
        <v>2115</v>
      </c>
      <c r="H1474" s="275" t="s">
        <v>292</v>
      </c>
      <c r="I1474" s="275">
        <v>50</v>
      </c>
      <c r="J1474" s="275" t="s">
        <v>277</v>
      </c>
    </row>
    <row r="1475" spans="2:10">
      <c r="B1475" s="232" t="str">
        <f t="shared" si="22"/>
        <v>VT00343D</v>
      </c>
      <c r="D1475" s="275" t="s">
        <v>2093</v>
      </c>
      <c r="E1475" s="276" t="s">
        <v>2094</v>
      </c>
      <c r="F1475" s="275" t="s">
        <v>2116</v>
      </c>
      <c r="G1475" s="276" t="s">
        <v>2117</v>
      </c>
      <c r="H1475" s="275" t="s">
        <v>292</v>
      </c>
      <c r="I1475" s="275">
        <v>50</v>
      </c>
      <c r="J1475" s="275" t="s">
        <v>277</v>
      </c>
    </row>
    <row r="1476" spans="2:10">
      <c r="B1476" s="232" t="str">
        <f t="shared" si="22"/>
        <v>VT00343E</v>
      </c>
      <c r="D1476" s="275" t="s">
        <v>2093</v>
      </c>
      <c r="E1476" s="276" t="s">
        <v>2094</v>
      </c>
      <c r="F1476" s="275" t="s">
        <v>2118</v>
      </c>
      <c r="G1476" s="276" t="s">
        <v>2119</v>
      </c>
      <c r="H1476" s="275" t="s">
        <v>292</v>
      </c>
      <c r="I1476" s="275">
        <v>50</v>
      </c>
      <c r="J1476" s="275" t="s">
        <v>277</v>
      </c>
    </row>
    <row r="1477" spans="2:10">
      <c r="B1477" s="232" t="str">
        <f t="shared" si="22"/>
        <v>VT00370A</v>
      </c>
      <c r="D1477" s="275" t="s">
        <v>2093</v>
      </c>
      <c r="E1477" s="276" t="s">
        <v>2094</v>
      </c>
      <c r="F1477" s="275" t="s">
        <v>2120</v>
      </c>
      <c r="G1477" s="276" t="s">
        <v>2121</v>
      </c>
      <c r="H1477" s="275" t="s">
        <v>2122</v>
      </c>
      <c r="I1477" s="275">
        <v>80</v>
      </c>
      <c r="J1477" s="275" t="s">
        <v>199</v>
      </c>
    </row>
    <row r="1478" spans="2:10">
      <c r="B1478" s="232" t="str">
        <f t="shared" si="22"/>
        <v>VT00370B</v>
      </c>
      <c r="D1478" s="275" t="s">
        <v>2093</v>
      </c>
      <c r="E1478" s="276" t="s">
        <v>2094</v>
      </c>
      <c r="F1478" s="275" t="s">
        <v>2123</v>
      </c>
      <c r="G1478" s="276" t="s">
        <v>2124</v>
      </c>
      <c r="H1478" s="275" t="s">
        <v>2122</v>
      </c>
      <c r="I1478" s="275">
        <v>80</v>
      </c>
      <c r="J1478" s="275" t="s">
        <v>199</v>
      </c>
    </row>
    <row r="1479" spans="2:10">
      <c r="B1479" s="232" t="str">
        <f t="shared" si="22"/>
        <v>VT00370C</v>
      </c>
      <c r="D1479" s="275" t="s">
        <v>2093</v>
      </c>
      <c r="E1479" s="276" t="s">
        <v>2094</v>
      </c>
      <c r="F1479" s="275" t="s">
        <v>1268</v>
      </c>
      <c r="G1479" s="276" t="s">
        <v>2125</v>
      </c>
      <c r="H1479" s="275" t="s">
        <v>2122</v>
      </c>
      <c r="I1479" s="275">
        <v>80</v>
      </c>
      <c r="J1479" s="275" t="s">
        <v>199</v>
      </c>
    </row>
    <row r="1480" spans="2:10">
      <c r="B1480" s="232" t="str">
        <f t="shared" si="22"/>
        <v>VT00370D</v>
      </c>
      <c r="D1480" s="275" t="s">
        <v>2093</v>
      </c>
      <c r="E1480" s="276" t="s">
        <v>2094</v>
      </c>
      <c r="F1480" s="275" t="s">
        <v>2126</v>
      </c>
      <c r="G1480" s="276" t="s">
        <v>2127</v>
      </c>
      <c r="H1480" s="275" t="s">
        <v>2122</v>
      </c>
      <c r="I1480" s="275">
        <v>80</v>
      </c>
      <c r="J1480" s="275" t="s">
        <v>199</v>
      </c>
    </row>
    <row r="1481" spans="2:10">
      <c r="B1481" s="232" t="str">
        <f t="shared" si="22"/>
        <v>VT00370E</v>
      </c>
      <c r="D1481" s="275" t="s">
        <v>2093</v>
      </c>
      <c r="E1481" s="276" t="s">
        <v>2094</v>
      </c>
      <c r="F1481" s="275" t="s">
        <v>1269</v>
      </c>
      <c r="G1481" s="276" t="s">
        <v>2128</v>
      </c>
      <c r="H1481" s="275" t="s">
        <v>2122</v>
      </c>
      <c r="I1481" s="275">
        <v>80</v>
      </c>
      <c r="J1481" s="275" t="s">
        <v>199</v>
      </c>
    </row>
    <row r="1482" spans="2:10">
      <c r="B1482" s="232" t="str">
        <f t="shared" si="22"/>
        <v>VT003902F</v>
      </c>
      <c r="D1482" s="275" t="s">
        <v>2093</v>
      </c>
      <c r="E1482" s="276" t="s">
        <v>2094</v>
      </c>
      <c r="F1482" s="275" t="s">
        <v>2129</v>
      </c>
      <c r="G1482" s="276" t="s">
        <v>2130</v>
      </c>
      <c r="H1482" s="275" t="s">
        <v>1446</v>
      </c>
      <c r="I1482" s="275">
        <v>55</v>
      </c>
      <c r="J1482" s="275" t="s">
        <v>277</v>
      </c>
    </row>
    <row r="1483" spans="2:10">
      <c r="B1483" s="232" t="str">
        <f t="shared" si="22"/>
        <v>VT00396D</v>
      </c>
      <c r="D1483" s="275" t="s">
        <v>2093</v>
      </c>
      <c r="E1483" s="276" t="s">
        <v>2094</v>
      </c>
      <c r="F1483" s="275" t="s">
        <v>2131</v>
      </c>
      <c r="G1483" s="276" t="s">
        <v>2132</v>
      </c>
      <c r="H1483" s="275" t="s">
        <v>1446</v>
      </c>
      <c r="I1483" s="275">
        <v>50</v>
      </c>
      <c r="J1483" s="275" t="s">
        <v>277</v>
      </c>
    </row>
    <row r="1484" spans="2:10">
      <c r="B1484" s="232" t="str">
        <f t="shared" si="22"/>
        <v>VT00396F</v>
      </c>
      <c r="D1484" s="275" t="s">
        <v>2093</v>
      </c>
      <c r="E1484" s="276" t="s">
        <v>2094</v>
      </c>
      <c r="F1484" s="275" t="s">
        <v>2133</v>
      </c>
      <c r="G1484" s="276" t="s">
        <v>2134</v>
      </c>
      <c r="H1484" s="275" t="s">
        <v>1446</v>
      </c>
      <c r="I1484" s="275">
        <v>50</v>
      </c>
      <c r="J1484" s="275" t="s">
        <v>277</v>
      </c>
    </row>
    <row r="1485" spans="2:10">
      <c r="B1485" s="232" t="str">
        <f t="shared" si="22"/>
        <v>VT005100</v>
      </c>
      <c r="D1485" s="275" t="s">
        <v>2135</v>
      </c>
      <c r="E1485" s="276" t="s">
        <v>2136</v>
      </c>
      <c r="F1485" s="275">
        <v>100</v>
      </c>
      <c r="G1485" s="276" t="s">
        <v>2137</v>
      </c>
      <c r="H1485" s="275" t="s">
        <v>272</v>
      </c>
      <c r="I1485" s="275">
        <v>50</v>
      </c>
      <c r="J1485" s="275" t="s">
        <v>199</v>
      </c>
    </row>
    <row r="1486" spans="2:10">
      <c r="B1486" s="232" t="str">
        <f t="shared" si="22"/>
        <v>VT005102</v>
      </c>
      <c r="D1486" s="275" t="s">
        <v>2135</v>
      </c>
      <c r="E1486" s="276" t="s">
        <v>2136</v>
      </c>
      <c r="F1486" s="275">
        <v>102</v>
      </c>
      <c r="G1486" s="276" t="s">
        <v>2138</v>
      </c>
      <c r="H1486" s="275" t="s">
        <v>2139</v>
      </c>
      <c r="I1486" s="275">
        <v>100</v>
      </c>
      <c r="J1486" s="275" t="s">
        <v>277</v>
      </c>
    </row>
    <row r="1487" spans="2:10">
      <c r="B1487" s="232" t="str">
        <f t="shared" si="22"/>
        <v>VT005104B</v>
      </c>
      <c r="D1487" s="275" t="s">
        <v>2135</v>
      </c>
      <c r="E1487" s="276" t="s">
        <v>2136</v>
      </c>
      <c r="F1487" s="275" t="s">
        <v>2096</v>
      </c>
      <c r="G1487" s="276" t="s">
        <v>2140</v>
      </c>
      <c r="H1487" s="275" t="s">
        <v>913</v>
      </c>
      <c r="I1487" s="275">
        <v>70</v>
      </c>
      <c r="J1487" s="275" t="s">
        <v>199</v>
      </c>
    </row>
    <row r="1488" spans="2:10">
      <c r="B1488" s="232" t="str">
        <f t="shared" si="22"/>
        <v>VT005105D</v>
      </c>
      <c r="D1488" s="275" t="s">
        <v>2135</v>
      </c>
      <c r="E1488" s="276" t="s">
        <v>2136</v>
      </c>
      <c r="F1488" s="275" t="s">
        <v>487</v>
      </c>
      <c r="G1488" s="276" t="s">
        <v>2141</v>
      </c>
      <c r="H1488" s="275" t="s">
        <v>945</v>
      </c>
      <c r="I1488" s="275">
        <v>80</v>
      </c>
      <c r="J1488" s="275" t="s">
        <v>277</v>
      </c>
    </row>
    <row r="1489" spans="2:10">
      <c r="B1489" s="232" t="str">
        <f t="shared" si="22"/>
        <v>VT005105E</v>
      </c>
      <c r="D1489" s="275" t="s">
        <v>2135</v>
      </c>
      <c r="E1489" s="276" t="s">
        <v>2136</v>
      </c>
      <c r="F1489" s="275" t="s">
        <v>311</v>
      </c>
      <c r="G1489" s="276" t="s">
        <v>2142</v>
      </c>
      <c r="H1489" s="275" t="s">
        <v>945</v>
      </c>
      <c r="I1489" s="275">
        <v>80</v>
      </c>
      <c r="J1489" s="275" t="s">
        <v>277</v>
      </c>
    </row>
    <row r="1490" spans="2:10">
      <c r="B1490" s="232" t="str">
        <f t="shared" si="22"/>
        <v>VT005105F</v>
      </c>
      <c r="D1490" s="275" t="s">
        <v>2135</v>
      </c>
      <c r="E1490" s="276" t="s">
        <v>2136</v>
      </c>
      <c r="F1490" s="275" t="s">
        <v>1449</v>
      </c>
      <c r="G1490" s="276" t="s">
        <v>2143</v>
      </c>
      <c r="H1490" s="275" t="s">
        <v>945</v>
      </c>
      <c r="I1490" s="275">
        <v>80</v>
      </c>
      <c r="J1490" s="275" t="s">
        <v>277</v>
      </c>
    </row>
    <row r="1491" spans="2:10">
      <c r="B1491" s="232" t="str">
        <f t="shared" si="22"/>
        <v>VT00532A</v>
      </c>
      <c r="D1491" s="275" t="s">
        <v>2135</v>
      </c>
      <c r="E1491" s="276" t="s">
        <v>2136</v>
      </c>
      <c r="F1491" s="275" t="s">
        <v>2144</v>
      </c>
      <c r="G1491" s="276" t="s">
        <v>2145</v>
      </c>
      <c r="H1491" s="275" t="s">
        <v>2146</v>
      </c>
      <c r="I1491" s="275">
        <v>80</v>
      </c>
      <c r="J1491" s="275" t="s">
        <v>199</v>
      </c>
    </row>
    <row r="1492" spans="2:10">
      <c r="B1492" s="232" t="str">
        <f t="shared" ref="B1492:B1555" si="23">CONCATENATE(D1492,F1492)</f>
        <v>VT00532B</v>
      </c>
      <c r="D1492" s="275" t="s">
        <v>2135</v>
      </c>
      <c r="E1492" s="276" t="s">
        <v>2136</v>
      </c>
      <c r="F1492" s="275" t="s">
        <v>2147</v>
      </c>
      <c r="G1492" s="276" t="s">
        <v>2148</v>
      </c>
      <c r="H1492" s="275" t="s">
        <v>2146</v>
      </c>
      <c r="I1492" s="275">
        <v>80</v>
      </c>
      <c r="J1492" s="275" t="s">
        <v>199</v>
      </c>
    </row>
    <row r="1493" spans="2:10">
      <c r="B1493" s="232" t="str">
        <f t="shared" si="23"/>
        <v>VT00532C</v>
      </c>
      <c r="D1493" s="275" t="s">
        <v>2135</v>
      </c>
      <c r="E1493" s="276" t="s">
        <v>2136</v>
      </c>
      <c r="F1493" s="275" t="s">
        <v>2149</v>
      </c>
      <c r="G1493" s="276" t="s">
        <v>2150</v>
      </c>
      <c r="H1493" s="275" t="s">
        <v>2146</v>
      </c>
      <c r="I1493" s="275">
        <v>80</v>
      </c>
      <c r="J1493" s="275" t="s">
        <v>199</v>
      </c>
    </row>
    <row r="1494" spans="2:10">
      <c r="B1494" s="232" t="str">
        <f t="shared" si="23"/>
        <v>VT00532D</v>
      </c>
      <c r="D1494" s="275" t="s">
        <v>2135</v>
      </c>
      <c r="E1494" s="276" t="s">
        <v>2136</v>
      </c>
      <c r="F1494" s="275" t="s">
        <v>2151</v>
      </c>
      <c r="G1494" s="276" t="s">
        <v>2152</v>
      </c>
      <c r="H1494" s="275" t="s">
        <v>2146</v>
      </c>
      <c r="I1494" s="275">
        <v>80</v>
      </c>
      <c r="J1494" s="275" t="s">
        <v>199</v>
      </c>
    </row>
    <row r="1495" spans="2:10">
      <c r="B1495" s="232" t="str">
        <f t="shared" si="23"/>
        <v>VT00532E</v>
      </c>
      <c r="D1495" s="275" t="s">
        <v>2135</v>
      </c>
      <c r="E1495" s="276" t="s">
        <v>2136</v>
      </c>
      <c r="F1495" s="275" t="s">
        <v>2153</v>
      </c>
      <c r="G1495" s="276" t="s">
        <v>2154</v>
      </c>
      <c r="H1495" s="275" t="s">
        <v>2146</v>
      </c>
      <c r="I1495" s="275">
        <v>80</v>
      </c>
      <c r="J1495" s="275" t="s">
        <v>199</v>
      </c>
    </row>
    <row r="1496" spans="2:10">
      <c r="B1496" s="232" t="str">
        <f t="shared" si="23"/>
        <v>VT0056A</v>
      </c>
      <c r="D1496" s="275" t="s">
        <v>2135</v>
      </c>
      <c r="E1496" s="276" t="s">
        <v>2136</v>
      </c>
      <c r="F1496" s="275" t="s">
        <v>2155</v>
      </c>
      <c r="G1496" s="276" t="s">
        <v>1215</v>
      </c>
      <c r="H1496" s="275" t="s">
        <v>608</v>
      </c>
      <c r="I1496" s="275">
        <v>76</v>
      </c>
      <c r="J1496" s="275" t="s">
        <v>199</v>
      </c>
    </row>
    <row r="1497" spans="2:10">
      <c r="B1497" s="232" t="str">
        <f t="shared" si="23"/>
        <v>VT0056B</v>
      </c>
      <c r="D1497" s="275" t="s">
        <v>2135</v>
      </c>
      <c r="E1497" s="276" t="s">
        <v>2136</v>
      </c>
      <c r="F1497" s="275" t="s">
        <v>2156</v>
      </c>
      <c r="G1497" s="276" t="s">
        <v>951</v>
      </c>
      <c r="H1497" s="275" t="s">
        <v>608</v>
      </c>
      <c r="I1497" s="275">
        <v>82</v>
      </c>
      <c r="J1497" s="275" t="s">
        <v>199</v>
      </c>
    </row>
    <row r="1498" spans="2:10">
      <c r="B1498" s="232" t="str">
        <f t="shared" si="23"/>
        <v>VT0056C</v>
      </c>
      <c r="D1498" s="275" t="s">
        <v>2135</v>
      </c>
      <c r="E1498" s="276" t="s">
        <v>2136</v>
      </c>
      <c r="F1498" s="275" t="s">
        <v>2157</v>
      </c>
      <c r="G1498" s="276" t="s">
        <v>952</v>
      </c>
      <c r="H1498" s="275" t="s">
        <v>608</v>
      </c>
      <c r="I1498" s="275">
        <v>75</v>
      </c>
      <c r="J1498" s="275" t="s">
        <v>199</v>
      </c>
    </row>
    <row r="1499" spans="2:10">
      <c r="B1499" s="232" t="str">
        <f t="shared" si="23"/>
        <v>VT0056D</v>
      </c>
      <c r="D1499" s="275" t="s">
        <v>2135</v>
      </c>
      <c r="E1499" s="276" t="s">
        <v>2136</v>
      </c>
      <c r="F1499" s="275" t="s">
        <v>2158</v>
      </c>
      <c r="G1499" s="276" t="s">
        <v>953</v>
      </c>
      <c r="H1499" s="275" t="s">
        <v>608</v>
      </c>
      <c r="I1499" s="275">
        <v>78</v>
      </c>
      <c r="J1499" s="275" t="s">
        <v>199</v>
      </c>
    </row>
    <row r="1500" spans="2:10">
      <c r="B1500" s="232" t="str">
        <f t="shared" si="23"/>
        <v>VT0056E</v>
      </c>
      <c r="D1500" s="275" t="s">
        <v>2135</v>
      </c>
      <c r="E1500" s="276" t="s">
        <v>2136</v>
      </c>
      <c r="F1500" s="275" t="s">
        <v>2159</v>
      </c>
      <c r="G1500" s="276" t="s">
        <v>2160</v>
      </c>
      <c r="H1500" s="275" t="s">
        <v>608</v>
      </c>
      <c r="I1500" s="275">
        <v>82</v>
      </c>
      <c r="J1500" s="275" t="s">
        <v>199</v>
      </c>
    </row>
    <row r="1501" spans="2:10">
      <c r="B1501" s="232" t="str">
        <f t="shared" si="23"/>
        <v>VT00581D</v>
      </c>
      <c r="D1501" s="275" t="s">
        <v>2135</v>
      </c>
      <c r="E1501" s="276" t="s">
        <v>2136</v>
      </c>
      <c r="F1501" s="275" t="s">
        <v>2161</v>
      </c>
      <c r="G1501" s="276" t="s">
        <v>2162</v>
      </c>
      <c r="H1501" s="275" t="s">
        <v>2163</v>
      </c>
      <c r="I1501" s="275">
        <v>85</v>
      </c>
      <c r="J1501" s="275" t="s">
        <v>277</v>
      </c>
    </row>
    <row r="1502" spans="2:10">
      <c r="B1502" s="232" t="str">
        <f t="shared" si="23"/>
        <v>VT00581E</v>
      </c>
      <c r="D1502" s="275" t="s">
        <v>2135</v>
      </c>
      <c r="E1502" s="276" t="s">
        <v>2136</v>
      </c>
      <c r="F1502" s="275" t="s">
        <v>2164</v>
      </c>
      <c r="G1502" s="276" t="s">
        <v>2165</v>
      </c>
      <c r="H1502" s="275" t="s">
        <v>2163</v>
      </c>
      <c r="I1502" s="275">
        <v>85</v>
      </c>
      <c r="J1502" s="275" t="s">
        <v>277</v>
      </c>
    </row>
    <row r="1503" spans="2:10">
      <c r="B1503" s="232" t="str">
        <f t="shared" si="23"/>
        <v>VT00582F</v>
      </c>
      <c r="D1503" s="275" t="s">
        <v>2135</v>
      </c>
      <c r="E1503" s="276" t="s">
        <v>2136</v>
      </c>
      <c r="F1503" s="275" t="s">
        <v>2166</v>
      </c>
      <c r="G1503" s="276" t="s">
        <v>2167</v>
      </c>
      <c r="H1503" s="275" t="s">
        <v>2168</v>
      </c>
      <c r="I1503" s="275">
        <v>85</v>
      </c>
      <c r="J1503" s="275" t="s">
        <v>277</v>
      </c>
    </row>
    <row r="1504" spans="2:10">
      <c r="B1504" s="232" t="str">
        <f t="shared" si="23"/>
        <v>VT00592C</v>
      </c>
      <c r="D1504" s="275" t="s">
        <v>2135</v>
      </c>
      <c r="E1504" s="276" t="s">
        <v>2136</v>
      </c>
      <c r="F1504" s="275" t="s">
        <v>2169</v>
      </c>
      <c r="G1504" s="276" t="s">
        <v>2170</v>
      </c>
      <c r="H1504" s="275" t="s">
        <v>1486</v>
      </c>
      <c r="I1504" s="275">
        <v>50</v>
      </c>
      <c r="J1504" s="275" t="s">
        <v>277</v>
      </c>
    </row>
    <row r="1505" spans="2:10">
      <c r="B1505" s="232" t="str">
        <f t="shared" si="23"/>
        <v>VT00592D</v>
      </c>
      <c r="D1505" s="275" t="s">
        <v>2135</v>
      </c>
      <c r="E1505" s="276" t="s">
        <v>2136</v>
      </c>
      <c r="F1505" s="275" t="s">
        <v>2171</v>
      </c>
      <c r="G1505" s="276" t="s">
        <v>2172</v>
      </c>
      <c r="H1505" s="275" t="s">
        <v>1486</v>
      </c>
      <c r="I1505" s="275">
        <v>50</v>
      </c>
      <c r="J1505" s="275" t="s">
        <v>277</v>
      </c>
    </row>
    <row r="1506" spans="2:10">
      <c r="B1506" s="232" t="str">
        <f t="shared" si="23"/>
        <v>VT00592E</v>
      </c>
      <c r="D1506" s="275" t="s">
        <v>2135</v>
      </c>
      <c r="E1506" s="276" t="s">
        <v>2136</v>
      </c>
      <c r="F1506" s="275" t="s">
        <v>2173</v>
      </c>
      <c r="G1506" s="276" t="s">
        <v>2174</v>
      </c>
      <c r="H1506" s="275" t="s">
        <v>1486</v>
      </c>
      <c r="I1506" s="275">
        <v>50</v>
      </c>
      <c r="J1506" s="275" t="s">
        <v>277</v>
      </c>
    </row>
    <row r="1507" spans="2:10">
      <c r="B1507" s="232" t="str">
        <f t="shared" si="23"/>
        <v>VT007AdA</v>
      </c>
      <c r="D1507" s="275" t="s">
        <v>2175</v>
      </c>
      <c r="E1507" s="276" t="s">
        <v>2176</v>
      </c>
      <c r="F1507" s="275" t="s">
        <v>836</v>
      </c>
      <c r="G1507" s="276" t="s">
        <v>2177</v>
      </c>
      <c r="H1507" s="275" t="s">
        <v>2178</v>
      </c>
      <c r="I1507" s="275">
        <v>90</v>
      </c>
      <c r="J1507" s="275" t="s">
        <v>199</v>
      </c>
    </row>
    <row r="1508" spans="2:10">
      <c r="B1508" s="232" t="str">
        <f t="shared" si="23"/>
        <v>VT007AdB</v>
      </c>
      <c r="D1508" s="275" t="s">
        <v>2175</v>
      </c>
      <c r="E1508" s="276" t="s">
        <v>2176</v>
      </c>
      <c r="F1508" s="275" t="s">
        <v>837</v>
      </c>
      <c r="G1508" s="276" t="s">
        <v>2179</v>
      </c>
      <c r="H1508" s="275" t="s">
        <v>2178</v>
      </c>
      <c r="I1508" s="275">
        <v>90</v>
      </c>
      <c r="J1508" s="275" t="s">
        <v>199</v>
      </c>
    </row>
    <row r="1509" spans="2:10">
      <c r="B1509" s="232" t="str">
        <f t="shared" si="23"/>
        <v>VT007AdD</v>
      </c>
      <c r="D1509" s="275" t="s">
        <v>2175</v>
      </c>
      <c r="E1509" s="276" t="s">
        <v>2176</v>
      </c>
      <c r="F1509" s="275" t="s">
        <v>839</v>
      </c>
      <c r="G1509" s="276" t="s">
        <v>2180</v>
      </c>
      <c r="H1509" s="275" t="s">
        <v>2178</v>
      </c>
      <c r="I1509" s="275">
        <v>90</v>
      </c>
      <c r="J1509" s="275" t="s">
        <v>199</v>
      </c>
    </row>
    <row r="1510" spans="2:10">
      <c r="B1510" s="232" t="str">
        <f t="shared" si="23"/>
        <v>VT007AdE</v>
      </c>
      <c r="D1510" s="275" t="s">
        <v>2175</v>
      </c>
      <c r="E1510" s="276" t="s">
        <v>2176</v>
      </c>
      <c r="F1510" s="275" t="s">
        <v>1793</v>
      </c>
      <c r="G1510" s="276" t="s">
        <v>2181</v>
      </c>
      <c r="H1510" s="275" t="s">
        <v>2178</v>
      </c>
      <c r="I1510" s="275">
        <v>90</v>
      </c>
      <c r="J1510" s="275" t="s">
        <v>199</v>
      </c>
    </row>
    <row r="1511" spans="2:10">
      <c r="B1511" s="232" t="str">
        <f t="shared" si="23"/>
        <v>VT007Be</v>
      </c>
      <c r="D1511" s="275" t="s">
        <v>2175</v>
      </c>
      <c r="E1511" s="276" t="s">
        <v>2176</v>
      </c>
      <c r="F1511" s="275" t="s">
        <v>954</v>
      </c>
      <c r="G1511" s="276" t="s">
        <v>200</v>
      </c>
      <c r="H1511" s="275" t="s">
        <v>200</v>
      </c>
      <c r="I1511" s="275">
        <v>80</v>
      </c>
      <c r="J1511" s="275" t="s">
        <v>199</v>
      </c>
    </row>
    <row r="1512" spans="2:10">
      <c r="B1512" s="232" t="str">
        <f t="shared" si="23"/>
        <v>VT007CoA</v>
      </c>
      <c r="D1512" s="275" t="s">
        <v>2175</v>
      </c>
      <c r="E1512" s="276" t="s">
        <v>2176</v>
      </c>
      <c r="F1512" s="275" t="s">
        <v>1371</v>
      </c>
      <c r="G1512" s="276" t="s">
        <v>2182</v>
      </c>
      <c r="H1512" s="275" t="s">
        <v>615</v>
      </c>
      <c r="I1512" s="275">
        <v>85</v>
      </c>
      <c r="J1512" s="275" t="s">
        <v>199</v>
      </c>
    </row>
    <row r="1513" spans="2:10">
      <c r="B1513" s="232" t="str">
        <f t="shared" si="23"/>
        <v>VT007CoB</v>
      </c>
      <c r="D1513" s="275" t="s">
        <v>2175</v>
      </c>
      <c r="E1513" s="276" t="s">
        <v>2176</v>
      </c>
      <c r="F1513" s="275" t="s">
        <v>1003</v>
      </c>
      <c r="G1513" s="276" t="s">
        <v>2183</v>
      </c>
      <c r="H1513" s="275" t="s">
        <v>615</v>
      </c>
      <c r="I1513" s="275">
        <v>85</v>
      </c>
      <c r="J1513" s="275" t="s">
        <v>199</v>
      </c>
    </row>
    <row r="1514" spans="2:10">
      <c r="B1514" s="232" t="str">
        <f t="shared" si="23"/>
        <v>VT007CoC</v>
      </c>
      <c r="D1514" s="275" t="s">
        <v>2175</v>
      </c>
      <c r="E1514" s="276" t="s">
        <v>2176</v>
      </c>
      <c r="F1514" s="275" t="s">
        <v>1005</v>
      </c>
      <c r="G1514" s="276" t="s">
        <v>2184</v>
      </c>
      <c r="H1514" s="275" t="s">
        <v>615</v>
      </c>
      <c r="I1514" s="275">
        <v>85</v>
      </c>
      <c r="J1514" s="275" t="s">
        <v>199</v>
      </c>
    </row>
    <row r="1515" spans="2:10">
      <c r="B1515" s="232" t="str">
        <f t="shared" si="23"/>
        <v>VT007CsD</v>
      </c>
      <c r="D1515" s="275" t="s">
        <v>2175</v>
      </c>
      <c r="E1515" s="276" t="s">
        <v>2176</v>
      </c>
      <c r="F1515" s="275" t="s">
        <v>1142</v>
      </c>
      <c r="G1515" s="276" t="s">
        <v>2185</v>
      </c>
      <c r="H1515" s="275" t="s">
        <v>615</v>
      </c>
      <c r="I1515" s="275">
        <v>50</v>
      </c>
      <c r="J1515" s="275" t="s">
        <v>199</v>
      </c>
    </row>
    <row r="1516" spans="2:10">
      <c r="B1516" s="232" t="str">
        <f t="shared" si="23"/>
        <v>VT007CsE</v>
      </c>
      <c r="D1516" s="275" t="s">
        <v>2175</v>
      </c>
      <c r="E1516" s="276" t="s">
        <v>2176</v>
      </c>
      <c r="F1516" s="275" t="s">
        <v>2186</v>
      </c>
      <c r="G1516" s="276" t="s">
        <v>2187</v>
      </c>
      <c r="H1516" s="275" t="s">
        <v>615</v>
      </c>
      <c r="I1516" s="275">
        <v>50</v>
      </c>
      <c r="J1516" s="275" t="s">
        <v>199</v>
      </c>
    </row>
    <row r="1517" spans="2:10">
      <c r="B1517" s="232" t="str">
        <f t="shared" si="23"/>
        <v>VT007FaC</v>
      </c>
      <c r="D1517" s="275" t="s">
        <v>2175</v>
      </c>
      <c r="E1517" s="276" t="s">
        <v>2176</v>
      </c>
      <c r="F1517" s="275" t="s">
        <v>2063</v>
      </c>
      <c r="G1517" s="276" t="s">
        <v>2188</v>
      </c>
      <c r="H1517" s="275" t="s">
        <v>276</v>
      </c>
      <c r="I1517" s="275">
        <v>80</v>
      </c>
      <c r="J1517" s="275" t="s">
        <v>277</v>
      </c>
    </row>
    <row r="1518" spans="2:10">
      <c r="B1518" s="232" t="str">
        <f t="shared" si="23"/>
        <v>VT007FaE</v>
      </c>
      <c r="D1518" s="275" t="s">
        <v>2175</v>
      </c>
      <c r="E1518" s="276" t="s">
        <v>2176</v>
      </c>
      <c r="F1518" s="275" t="s">
        <v>2065</v>
      </c>
      <c r="G1518" s="276" t="s">
        <v>2189</v>
      </c>
      <c r="H1518" s="275" t="s">
        <v>276</v>
      </c>
      <c r="I1518" s="275">
        <v>80</v>
      </c>
      <c r="J1518" s="275" t="s">
        <v>277</v>
      </c>
    </row>
    <row r="1519" spans="2:10">
      <c r="B1519" s="232" t="str">
        <f t="shared" si="23"/>
        <v>VT007FsB</v>
      </c>
      <c r="D1519" s="275" t="s">
        <v>2175</v>
      </c>
      <c r="E1519" s="276" t="s">
        <v>2176</v>
      </c>
      <c r="F1519" s="275" t="s">
        <v>2190</v>
      </c>
      <c r="G1519" s="276" t="s">
        <v>2191</v>
      </c>
      <c r="H1519" s="275" t="s">
        <v>276</v>
      </c>
      <c r="I1519" s="275">
        <v>60</v>
      </c>
      <c r="J1519" s="275" t="s">
        <v>277</v>
      </c>
    </row>
    <row r="1520" spans="2:10">
      <c r="B1520" s="232" t="str">
        <f t="shared" si="23"/>
        <v>VT007FsC</v>
      </c>
      <c r="D1520" s="275" t="s">
        <v>2175</v>
      </c>
      <c r="E1520" s="276" t="s">
        <v>2176</v>
      </c>
      <c r="F1520" s="275" t="s">
        <v>2192</v>
      </c>
      <c r="G1520" s="276" t="s">
        <v>2193</v>
      </c>
      <c r="H1520" s="275" t="s">
        <v>276</v>
      </c>
      <c r="I1520" s="275">
        <v>65</v>
      </c>
      <c r="J1520" s="275" t="s">
        <v>277</v>
      </c>
    </row>
    <row r="1521" spans="2:10">
      <c r="B1521" s="232" t="str">
        <f t="shared" si="23"/>
        <v>VT007FsE</v>
      </c>
      <c r="D1521" s="275" t="s">
        <v>2175</v>
      </c>
      <c r="E1521" s="276" t="s">
        <v>2176</v>
      </c>
      <c r="F1521" s="275" t="s">
        <v>2194</v>
      </c>
      <c r="G1521" s="276" t="s">
        <v>2195</v>
      </c>
      <c r="H1521" s="275" t="s">
        <v>276</v>
      </c>
      <c r="I1521" s="275">
        <v>65</v>
      </c>
      <c r="J1521" s="275" t="s">
        <v>277</v>
      </c>
    </row>
    <row r="1522" spans="2:10">
      <c r="B1522" s="232" t="str">
        <f t="shared" si="23"/>
        <v>VT007Gpi</v>
      </c>
      <c r="D1522" s="275" t="s">
        <v>2175</v>
      </c>
      <c r="E1522" s="276" t="s">
        <v>2176</v>
      </c>
      <c r="F1522" s="275" t="s">
        <v>2196</v>
      </c>
      <c r="G1522" s="276" t="s">
        <v>2137</v>
      </c>
      <c r="H1522" s="275" t="s">
        <v>198</v>
      </c>
      <c r="I1522" s="275">
        <v>50</v>
      </c>
      <c r="J1522" s="275" t="s">
        <v>199</v>
      </c>
    </row>
    <row r="1523" spans="2:10">
      <c r="B1523" s="232" t="str">
        <f t="shared" si="23"/>
        <v>VT007GrA</v>
      </c>
      <c r="D1523" s="275" t="s">
        <v>2175</v>
      </c>
      <c r="E1523" s="276" t="s">
        <v>2176</v>
      </c>
      <c r="F1523" s="275" t="s">
        <v>2197</v>
      </c>
      <c r="G1523" s="276" t="s">
        <v>2198</v>
      </c>
      <c r="H1523" s="275" t="s">
        <v>2122</v>
      </c>
      <c r="I1523" s="275">
        <v>85</v>
      </c>
      <c r="J1523" s="275" t="s">
        <v>199</v>
      </c>
    </row>
    <row r="1524" spans="2:10">
      <c r="B1524" s="232" t="str">
        <f t="shared" si="23"/>
        <v>VT007GrB</v>
      </c>
      <c r="D1524" s="275" t="s">
        <v>2175</v>
      </c>
      <c r="E1524" s="276" t="s">
        <v>2176</v>
      </c>
      <c r="F1524" s="275" t="s">
        <v>2199</v>
      </c>
      <c r="G1524" s="276" t="s">
        <v>2200</v>
      </c>
      <c r="H1524" s="275" t="s">
        <v>2122</v>
      </c>
      <c r="I1524" s="275">
        <v>85</v>
      </c>
      <c r="J1524" s="275" t="s">
        <v>199</v>
      </c>
    </row>
    <row r="1525" spans="2:10">
      <c r="B1525" s="232" t="str">
        <f t="shared" si="23"/>
        <v>VT007GrC</v>
      </c>
      <c r="D1525" s="275" t="s">
        <v>2175</v>
      </c>
      <c r="E1525" s="276" t="s">
        <v>2176</v>
      </c>
      <c r="F1525" s="275" t="s">
        <v>2201</v>
      </c>
      <c r="G1525" s="276" t="s">
        <v>2202</v>
      </c>
      <c r="H1525" s="275" t="s">
        <v>2122</v>
      </c>
      <c r="I1525" s="275">
        <v>85</v>
      </c>
      <c r="J1525" s="275" t="s">
        <v>199</v>
      </c>
    </row>
    <row r="1526" spans="2:10">
      <c r="B1526" s="232" t="str">
        <f t="shared" si="23"/>
        <v>VT007GrD</v>
      </c>
      <c r="D1526" s="275" t="s">
        <v>2175</v>
      </c>
      <c r="E1526" s="276" t="s">
        <v>2176</v>
      </c>
      <c r="F1526" s="275" t="s">
        <v>2203</v>
      </c>
      <c r="G1526" s="276" t="s">
        <v>2204</v>
      </c>
      <c r="H1526" s="275" t="s">
        <v>2122</v>
      </c>
      <c r="I1526" s="275">
        <v>85</v>
      </c>
      <c r="J1526" s="275" t="s">
        <v>199</v>
      </c>
    </row>
    <row r="1527" spans="2:10">
      <c r="B1527" s="232" t="str">
        <f t="shared" si="23"/>
        <v>VT007GrE</v>
      </c>
      <c r="D1527" s="275" t="s">
        <v>2175</v>
      </c>
      <c r="E1527" s="276" t="s">
        <v>2176</v>
      </c>
      <c r="F1527" s="275" t="s">
        <v>2205</v>
      </c>
      <c r="G1527" s="276" t="s">
        <v>2206</v>
      </c>
      <c r="H1527" s="275" t="s">
        <v>2122</v>
      </c>
      <c r="I1527" s="275">
        <v>85</v>
      </c>
      <c r="J1527" s="275" t="s">
        <v>199</v>
      </c>
    </row>
    <row r="1528" spans="2:10">
      <c r="B1528" s="232" t="str">
        <f t="shared" si="23"/>
        <v>VT007LmB</v>
      </c>
      <c r="D1528" s="275" t="s">
        <v>2175</v>
      </c>
      <c r="E1528" s="276" t="s">
        <v>2176</v>
      </c>
      <c r="F1528" s="275" t="s">
        <v>1037</v>
      </c>
      <c r="G1528" s="276" t="s">
        <v>2207</v>
      </c>
      <c r="H1528" s="275" t="s">
        <v>289</v>
      </c>
      <c r="I1528" s="275">
        <v>60</v>
      </c>
      <c r="J1528" s="275" t="s">
        <v>277</v>
      </c>
    </row>
    <row r="1529" spans="2:10">
      <c r="B1529" s="232" t="str">
        <f t="shared" si="23"/>
        <v>VT007LmC</v>
      </c>
      <c r="D1529" s="275" t="s">
        <v>2175</v>
      </c>
      <c r="E1529" s="276" t="s">
        <v>2176</v>
      </c>
      <c r="F1529" s="275" t="s">
        <v>2074</v>
      </c>
      <c r="G1529" s="276" t="s">
        <v>2208</v>
      </c>
      <c r="H1529" s="275" t="s">
        <v>289</v>
      </c>
      <c r="I1529" s="275">
        <v>65</v>
      </c>
      <c r="J1529" s="275" t="s">
        <v>277</v>
      </c>
    </row>
    <row r="1530" spans="2:10">
      <c r="B1530" s="232" t="str">
        <f t="shared" si="23"/>
        <v>VT007LyD</v>
      </c>
      <c r="D1530" s="275" t="s">
        <v>2175</v>
      </c>
      <c r="E1530" s="276" t="s">
        <v>2176</v>
      </c>
      <c r="F1530" s="275" t="s">
        <v>942</v>
      </c>
      <c r="G1530" s="276" t="s">
        <v>2209</v>
      </c>
      <c r="H1530" s="275" t="s">
        <v>289</v>
      </c>
      <c r="I1530" s="275">
        <v>60</v>
      </c>
      <c r="J1530" s="275" t="s">
        <v>277</v>
      </c>
    </row>
    <row r="1531" spans="2:10">
      <c r="B1531" s="232" t="str">
        <f t="shared" si="23"/>
        <v>VT007LyE</v>
      </c>
      <c r="D1531" s="275" t="s">
        <v>2175</v>
      </c>
      <c r="E1531" s="276" t="s">
        <v>2176</v>
      </c>
      <c r="F1531" s="275" t="s">
        <v>1015</v>
      </c>
      <c r="G1531" s="276" t="s">
        <v>2210</v>
      </c>
      <c r="H1531" s="275" t="s">
        <v>289</v>
      </c>
      <c r="I1531" s="275">
        <v>65</v>
      </c>
      <c r="J1531" s="275" t="s">
        <v>277</v>
      </c>
    </row>
    <row r="1532" spans="2:10">
      <c r="B1532" s="232" t="str">
        <f t="shared" si="23"/>
        <v>VT007Qd</v>
      </c>
      <c r="D1532" s="275" t="s">
        <v>2175</v>
      </c>
      <c r="E1532" s="276" t="s">
        <v>2176</v>
      </c>
      <c r="F1532" s="275" t="s">
        <v>2211</v>
      </c>
      <c r="G1532" s="276" t="s">
        <v>486</v>
      </c>
      <c r="H1532" s="275" t="s">
        <v>486</v>
      </c>
      <c r="I1532" s="275">
        <v>100</v>
      </c>
      <c r="J1532" s="275" t="s">
        <v>277</v>
      </c>
    </row>
    <row r="1533" spans="2:10">
      <c r="B1533" s="232" t="str">
        <f t="shared" si="23"/>
        <v>VT007Rk</v>
      </c>
      <c r="D1533" s="275" t="s">
        <v>2175</v>
      </c>
      <c r="E1533" s="276" t="s">
        <v>2176</v>
      </c>
      <c r="F1533" s="275" t="s">
        <v>818</v>
      </c>
      <c r="G1533" s="276" t="s">
        <v>906</v>
      </c>
      <c r="H1533" s="275" t="s">
        <v>366</v>
      </c>
      <c r="I1533" s="275">
        <v>70</v>
      </c>
      <c r="J1533" s="275" t="s">
        <v>277</v>
      </c>
    </row>
    <row r="1534" spans="2:10">
      <c r="B1534" s="232" t="str">
        <f t="shared" si="23"/>
        <v>VT009100</v>
      </c>
      <c r="D1534" s="275" t="s">
        <v>2212</v>
      </c>
      <c r="E1534" s="276" t="s">
        <v>2213</v>
      </c>
      <c r="F1534" s="275">
        <v>100</v>
      </c>
      <c r="G1534" s="276" t="s">
        <v>2137</v>
      </c>
      <c r="H1534" s="275" t="s">
        <v>272</v>
      </c>
      <c r="I1534" s="275">
        <v>50</v>
      </c>
      <c r="J1534" s="275" t="s">
        <v>199</v>
      </c>
    </row>
    <row r="1535" spans="2:10">
      <c r="B1535" s="232" t="str">
        <f t="shared" si="23"/>
        <v>VT009104B</v>
      </c>
      <c r="D1535" s="275" t="s">
        <v>2212</v>
      </c>
      <c r="E1535" s="276" t="s">
        <v>2213</v>
      </c>
      <c r="F1535" s="275" t="s">
        <v>2096</v>
      </c>
      <c r="G1535" s="276" t="s">
        <v>2140</v>
      </c>
      <c r="H1535" s="275" t="s">
        <v>913</v>
      </c>
      <c r="I1535" s="275">
        <v>75</v>
      </c>
      <c r="J1535" s="275" t="s">
        <v>199</v>
      </c>
    </row>
    <row r="1536" spans="2:10">
      <c r="B1536" s="232" t="str">
        <f t="shared" si="23"/>
        <v>VT00932A</v>
      </c>
      <c r="D1536" s="275" t="s">
        <v>2212</v>
      </c>
      <c r="E1536" s="276" t="s">
        <v>2213</v>
      </c>
      <c r="F1536" s="275" t="s">
        <v>2144</v>
      </c>
      <c r="G1536" s="276" t="s">
        <v>2145</v>
      </c>
      <c r="H1536" s="275" t="s">
        <v>2146</v>
      </c>
      <c r="I1536" s="275">
        <v>80</v>
      </c>
      <c r="J1536" s="275" t="s">
        <v>199</v>
      </c>
    </row>
    <row r="1537" spans="2:10">
      <c r="B1537" s="232" t="str">
        <f t="shared" si="23"/>
        <v>VT00932B</v>
      </c>
      <c r="D1537" s="275" t="s">
        <v>2212</v>
      </c>
      <c r="E1537" s="276" t="s">
        <v>2213</v>
      </c>
      <c r="F1537" s="275" t="s">
        <v>2147</v>
      </c>
      <c r="G1537" s="276" t="s">
        <v>2148</v>
      </c>
      <c r="H1537" s="275" t="s">
        <v>2146</v>
      </c>
      <c r="I1537" s="275">
        <v>80</v>
      </c>
      <c r="J1537" s="275" t="s">
        <v>199</v>
      </c>
    </row>
    <row r="1538" spans="2:10">
      <c r="B1538" s="232" t="str">
        <f t="shared" si="23"/>
        <v>VT00932C</v>
      </c>
      <c r="D1538" s="275" t="s">
        <v>2212</v>
      </c>
      <c r="E1538" s="276" t="s">
        <v>2213</v>
      </c>
      <c r="F1538" s="275" t="s">
        <v>2149</v>
      </c>
      <c r="G1538" s="276" t="s">
        <v>2150</v>
      </c>
      <c r="H1538" s="275" t="s">
        <v>2146</v>
      </c>
      <c r="I1538" s="275">
        <v>80</v>
      </c>
      <c r="J1538" s="275" t="s">
        <v>199</v>
      </c>
    </row>
    <row r="1539" spans="2:10">
      <c r="B1539" s="232" t="str">
        <f t="shared" si="23"/>
        <v>VT00932D</v>
      </c>
      <c r="D1539" s="275" t="s">
        <v>2212</v>
      </c>
      <c r="E1539" s="276" t="s">
        <v>2213</v>
      </c>
      <c r="F1539" s="275" t="s">
        <v>2151</v>
      </c>
      <c r="G1539" s="276" t="s">
        <v>2152</v>
      </c>
      <c r="H1539" s="275" t="s">
        <v>2146</v>
      </c>
      <c r="I1539" s="275">
        <v>80</v>
      </c>
      <c r="J1539" s="275" t="s">
        <v>199</v>
      </c>
    </row>
    <row r="1540" spans="2:10">
      <c r="B1540" s="232" t="str">
        <f t="shared" si="23"/>
        <v>VT00932E</v>
      </c>
      <c r="D1540" s="275" t="s">
        <v>2212</v>
      </c>
      <c r="E1540" s="276" t="s">
        <v>2213</v>
      </c>
      <c r="F1540" s="275" t="s">
        <v>2153</v>
      </c>
      <c r="G1540" s="276" t="s">
        <v>2154</v>
      </c>
      <c r="H1540" s="275" t="s">
        <v>2146</v>
      </c>
      <c r="I1540" s="275">
        <v>80</v>
      </c>
      <c r="J1540" s="275" t="s">
        <v>199</v>
      </c>
    </row>
    <row r="1541" spans="2:10">
      <c r="B1541" s="232" t="str">
        <f t="shared" si="23"/>
        <v>VT0096A</v>
      </c>
      <c r="D1541" s="275" t="s">
        <v>2212</v>
      </c>
      <c r="E1541" s="276" t="s">
        <v>2213</v>
      </c>
      <c r="F1541" s="275" t="s">
        <v>2155</v>
      </c>
      <c r="G1541" s="276" t="s">
        <v>1215</v>
      </c>
      <c r="H1541" s="275" t="s">
        <v>608</v>
      </c>
      <c r="I1541" s="275">
        <v>76</v>
      </c>
      <c r="J1541" s="275" t="s">
        <v>199</v>
      </c>
    </row>
    <row r="1542" spans="2:10">
      <c r="B1542" s="232" t="str">
        <f t="shared" si="23"/>
        <v>VT0096B</v>
      </c>
      <c r="D1542" s="275" t="s">
        <v>2212</v>
      </c>
      <c r="E1542" s="276" t="s">
        <v>2213</v>
      </c>
      <c r="F1542" s="275" t="s">
        <v>2156</v>
      </c>
      <c r="G1542" s="276" t="s">
        <v>951</v>
      </c>
      <c r="H1542" s="275" t="s">
        <v>608</v>
      </c>
      <c r="I1542" s="275">
        <v>82</v>
      </c>
      <c r="J1542" s="275" t="s">
        <v>199</v>
      </c>
    </row>
    <row r="1543" spans="2:10">
      <c r="B1543" s="232" t="str">
        <f t="shared" si="23"/>
        <v>VT0096C</v>
      </c>
      <c r="D1543" s="275" t="s">
        <v>2212</v>
      </c>
      <c r="E1543" s="276" t="s">
        <v>2213</v>
      </c>
      <c r="F1543" s="275" t="s">
        <v>2157</v>
      </c>
      <c r="G1543" s="276" t="s">
        <v>952</v>
      </c>
      <c r="H1543" s="275" t="s">
        <v>608</v>
      </c>
      <c r="I1543" s="275">
        <v>75</v>
      </c>
      <c r="J1543" s="275" t="s">
        <v>199</v>
      </c>
    </row>
    <row r="1544" spans="2:10">
      <c r="B1544" s="232" t="str">
        <f t="shared" si="23"/>
        <v>VT0096D</v>
      </c>
      <c r="D1544" s="275" t="s">
        <v>2212</v>
      </c>
      <c r="E1544" s="276" t="s">
        <v>2213</v>
      </c>
      <c r="F1544" s="275" t="s">
        <v>2158</v>
      </c>
      <c r="G1544" s="276" t="s">
        <v>953</v>
      </c>
      <c r="H1544" s="275" t="s">
        <v>608</v>
      </c>
      <c r="I1544" s="275">
        <v>78</v>
      </c>
      <c r="J1544" s="275" t="s">
        <v>199</v>
      </c>
    </row>
    <row r="1545" spans="2:10">
      <c r="B1545" s="232" t="str">
        <f t="shared" si="23"/>
        <v>VT0096E</v>
      </c>
      <c r="D1545" s="275" t="s">
        <v>2212</v>
      </c>
      <c r="E1545" s="276" t="s">
        <v>2213</v>
      </c>
      <c r="F1545" s="275" t="s">
        <v>2159</v>
      </c>
      <c r="G1545" s="276" t="s">
        <v>2160</v>
      </c>
      <c r="H1545" s="275" t="s">
        <v>608</v>
      </c>
      <c r="I1545" s="275">
        <v>82</v>
      </c>
      <c r="J1545" s="275" t="s">
        <v>199</v>
      </c>
    </row>
    <row r="1546" spans="2:10">
      <c r="B1546" s="232" t="str">
        <f t="shared" si="23"/>
        <v>VT009SIE52</v>
      </c>
      <c r="D1546" s="275" t="s">
        <v>2212</v>
      </c>
      <c r="E1546" s="276" t="s">
        <v>2213</v>
      </c>
      <c r="F1546" s="275" t="s">
        <v>2214</v>
      </c>
      <c r="G1546" s="276" t="s">
        <v>2215</v>
      </c>
      <c r="H1546" s="275" t="s">
        <v>289</v>
      </c>
      <c r="I1546" s="275">
        <v>50</v>
      </c>
      <c r="J1546" s="275" t="s">
        <v>277</v>
      </c>
    </row>
    <row r="1547" spans="2:10">
      <c r="B1547" s="232" t="str">
        <f t="shared" si="23"/>
        <v>VT009SIE54</v>
      </c>
      <c r="D1547" s="275" t="s">
        <v>2212</v>
      </c>
      <c r="E1547" s="276" t="s">
        <v>2213</v>
      </c>
      <c r="F1547" s="275" t="s">
        <v>2216</v>
      </c>
      <c r="G1547" s="276" t="s">
        <v>2217</v>
      </c>
      <c r="H1547" s="275" t="s">
        <v>289</v>
      </c>
      <c r="I1547" s="275">
        <v>50</v>
      </c>
      <c r="J1547" s="275" t="s">
        <v>277</v>
      </c>
    </row>
    <row r="1548" spans="2:10">
      <c r="B1548" s="232" t="str">
        <f t="shared" si="23"/>
        <v>VT009SIE55</v>
      </c>
      <c r="D1548" s="275" t="s">
        <v>2212</v>
      </c>
      <c r="E1548" s="276" t="s">
        <v>2213</v>
      </c>
      <c r="F1548" s="275" t="s">
        <v>2218</v>
      </c>
      <c r="G1548" s="276" t="s">
        <v>2219</v>
      </c>
      <c r="H1548" s="275" t="s">
        <v>2220</v>
      </c>
      <c r="I1548" s="275">
        <v>99</v>
      </c>
      <c r="J1548" s="275" t="s">
        <v>277</v>
      </c>
    </row>
    <row r="1549" spans="2:10">
      <c r="B1549" s="232" t="str">
        <f t="shared" si="23"/>
        <v>VT009SIE92</v>
      </c>
      <c r="D1549" s="275" t="s">
        <v>2212</v>
      </c>
      <c r="E1549" s="276" t="s">
        <v>2213</v>
      </c>
      <c r="F1549" s="275" t="s">
        <v>2221</v>
      </c>
      <c r="G1549" s="276" t="s">
        <v>2222</v>
      </c>
      <c r="H1549" s="275" t="s">
        <v>2223</v>
      </c>
      <c r="I1549" s="275">
        <v>98</v>
      </c>
      <c r="J1549" s="275" t="s">
        <v>277</v>
      </c>
    </row>
    <row r="1550" spans="2:10">
      <c r="B1550" s="232" t="str">
        <f t="shared" si="23"/>
        <v>VT009SIE93</v>
      </c>
      <c r="D1550" s="275" t="s">
        <v>2212</v>
      </c>
      <c r="E1550" s="276" t="s">
        <v>2213</v>
      </c>
      <c r="F1550" s="275" t="s">
        <v>2224</v>
      </c>
      <c r="G1550" s="276" t="s">
        <v>2225</v>
      </c>
      <c r="H1550" s="275" t="s">
        <v>2226</v>
      </c>
      <c r="I1550" s="275">
        <v>85</v>
      </c>
      <c r="J1550" s="275" t="s">
        <v>277</v>
      </c>
    </row>
    <row r="1551" spans="2:10">
      <c r="B1551" s="232" t="str">
        <f t="shared" si="23"/>
        <v>VT009SIE94</v>
      </c>
      <c r="D1551" s="275" t="s">
        <v>2212</v>
      </c>
      <c r="E1551" s="276" t="s">
        <v>2213</v>
      </c>
      <c r="F1551" s="275" t="s">
        <v>2227</v>
      </c>
      <c r="G1551" s="276" t="s">
        <v>2228</v>
      </c>
      <c r="H1551" s="275" t="s">
        <v>2226</v>
      </c>
      <c r="I1551" s="275">
        <v>75</v>
      </c>
      <c r="J1551" s="275" t="s">
        <v>277</v>
      </c>
    </row>
    <row r="1552" spans="2:10">
      <c r="B1552" s="232" t="str">
        <f t="shared" si="23"/>
        <v>VT011CoB</v>
      </c>
      <c r="D1552" s="275" t="s">
        <v>2229</v>
      </c>
      <c r="E1552" s="276" t="s">
        <v>2230</v>
      </c>
      <c r="F1552" s="275" t="s">
        <v>1003</v>
      </c>
      <c r="G1552" s="276" t="s">
        <v>2231</v>
      </c>
      <c r="H1552" s="275" t="s">
        <v>615</v>
      </c>
      <c r="I1552" s="275">
        <v>80</v>
      </c>
      <c r="J1552" s="275" t="s">
        <v>199</v>
      </c>
    </row>
    <row r="1553" spans="2:10">
      <c r="B1553" s="232" t="str">
        <f t="shared" si="23"/>
        <v>VT011CoC</v>
      </c>
      <c r="D1553" s="275" t="s">
        <v>2229</v>
      </c>
      <c r="E1553" s="276" t="s">
        <v>2230</v>
      </c>
      <c r="F1553" s="275" t="s">
        <v>1005</v>
      </c>
      <c r="G1553" s="276" t="s">
        <v>619</v>
      </c>
      <c r="H1553" s="275" t="s">
        <v>615</v>
      </c>
      <c r="I1553" s="275">
        <v>80</v>
      </c>
      <c r="J1553" s="275" t="s">
        <v>199</v>
      </c>
    </row>
    <row r="1554" spans="2:10">
      <c r="B1554" s="232" t="str">
        <f t="shared" si="23"/>
        <v>VT011CoD</v>
      </c>
      <c r="D1554" s="275" t="s">
        <v>2229</v>
      </c>
      <c r="E1554" s="276" t="s">
        <v>2230</v>
      </c>
      <c r="F1554" s="275" t="s">
        <v>1007</v>
      </c>
      <c r="G1554" s="276" t="s">
        <v>621</v>
      </c>
      <c r="H1554" s="275" t="s">
        <v>615</v>
      </c>
      <c r="I1554" s="275">
        <v>75</v>
      </c>
      <c r="J1554" s="275" t="s">
        <v>199</v>
      </c>
    </row>
    <row r="1555" spans="2:10">
      <c r="B1555" s="232" t="str">
        <f t="shared" si="23"/>
        <v>VT011CoE</v>
      </c>
      <c r="D1555" s="275" t="s">
        <v>2229</v>
      </c>
      <c r="E1555" s="276" t="s">
        <v>2230</v>
      </c>
      <c r="F1555" s="275" t="s">
        <v>1009</v>
      </c>
      <c r="G1555" s="276" t="s">
        <v>2232</v>
      </c>
      <c r="H1555" s="275" t="s">
        <v>615</v>
      </c>
      <c r="I1555" s="275">
        <v>70</v>
      </c>
      <c r="J1555" s="275" t="s">
        <v>199</v>
      </c>
    </row>
    <row r="1556" spans="2:10">
      <c r="B1556" s="232" t="str">
        <f t="shared" ref="B1556:B1619" si="24">CONCATENATE(D1556,F1556)</f>
        <v>VT011FaB</v>
      </c>
      <c r="D1556" s="275" t="s">
        <v>2229</v>
      </c>
      <c r="E1556" s="276" t="s">
        <v>2230</v>
      </c>
      <c r="F1556" s="275" t="s">
        <v>2233</v>
      </c>
      <c r="G1556" s="276" t="s">
        <v>2234</v>
      </c>
      <c r="H1556" s="275" t="s">
        <v>276</v>
      </c>
      <c r="I1556" s="275">
        <v>70</v>
      </c>
      <c r="J1556" s="275" t="s">
        <v>277</v>
      </c>
    </row>
    <row r="1557" spans="2:10">
      <c r="B1557" s="232" t="str">
        <f t="shared" si="24"/>
        <v>VT011FaC</v>
      </c>
      <c r="D1557" s="275" t="s">
        <v>2229</v>
      </c>
      <c r="E1557" s="276" t="s">
        <v>2230</v>
      </c>
      <c r="F1557" s="275" t="s">
        <v>2063</v>
      </c>
      <c r="G1557" s="276" t="s">
        <v>2235</v>
      </c>
      <c r="H1557" s="275" t="s">
        <v>276</v>
      </c>
      <c r="I1557" s="275">
        <v>75</v>
      </c>
      <c r="J1557" s="275" t="s">
        <v>277</v>
      </c>
    </row>
    <row r="1558" spans="2:10">
      <c r="B1558" s="232" t="str">
        <f t="shared" si="24"/>
        <v>VT011FmC</v>
      </c>
      <c r="D1558" s="275" t="s">
        <v>2229</v>
      </c>
      <c r="E1558" s="276" t="s">
        <v>2230</v>
      </c>
      <c r="F1558" s="275" t="s">
        <v>2236</v>
      </c>
      <c r="G1558" s="276" t="s">
        <v>2237</v>
      </c>
      <c r="H1558" s="275" t="s">
        <v>280</v>
      </c>
      <c r="I1558" s="275">
        <v>85</v>
      </c>
      <c r="J1558" s="275" t="s">
        <v>277</v>
      </c>
    </row>
    <row r="1559" spans="2:10">
      <c r="B1559" s="232" t="str">
        <f t="shared" si="24"/>
        <v>VT011FmD</v>
      </c>
      <c r="D1559" s="275" t="s">
        <v>2229</v>
      </c>
      <c r="E1559" s="276" t="s">
        <v>2230</v>
      </c>
      <c r="F1559" s="275" t="s">
        <v>2238</v>
      </c>
      <c r="G1559" s="276" t="s">
        <v>2239</v>
      </c>
      <c r="H1559" s="275" t="s">
        <v>280</v>
      </c>
      <c r="I1559" s="275">
        <v>85</v>
      </c>
      <c r="J1559" s="275" t="s">
        <v>277</v>
      </c>
    </row>
    <row r="1560" spans="2:10">
      <c r="B1560" s="232" t="str">
        <f t="shared" si="24"/>
        <v>VT011MsA</v>
      </c>
      <c r="D1560" s="275" t="s">
        <v>2229</v>
      </c>
      <c r="E1560" s="276" t="s">
        <v>2230</v>
      </c>
      <c r="F1560" s="275" t="s">
        <v>2240</v>
      </c>
      <c r="G1560" s="276" t="s">
        <v>2241</v>
      </c>
      <c r="H1560" s="275" t="s">
        <v>2242</v>
      </c>
      <c r="I1560" s="275">
        <v>76</v>
      </c>
      <c r="J1560" s="275" t="s">
        <v>199</v>
      </c>
    </row>
    <row r="1561" spans="2:10">
      <c r="B1561" s="232" t="str">
        <f t="shared" si="24"/>
        <v>VT011MsB</v>
      </c>
      <c r="D1561" s="275" t="s">
        <v>2229</v>
      </c>
      <c r="E1561" s="276" t="s">
        <v>2230</v>
      </c>
      <c r="F1561" s="275" t="s">
        <v>965</v>
      </c>
      <c r="G1561" s="276" t="s">
        <v>2243</v>
      </c>
      <c r="H1561" s="275" t="s">
        <v>2242</v>
      </c>
      <c r="I1561" s="275">
        <v>76</v>
      </c>
      <c r="J1561" s="275" t="s">
        <v>199</v>
      </c>
    </row>
    <row r="1562" spans="2:10">
      <c r="B1562" s="232" t="str">
        <f t="shared" si="24"/>
        <v>VT011MsC</v>
      </c>
      <c r="D1562" s="275" t="s">
        <v>2229</v>
      </c>
      <c r="E1562" s="276" t="s">
        <v>2230</v>
      </c>
      <c r="F1562" s="275" t="s">
        <v>968</v>
      </c>
      <c r="G1562" s="276" t="s">
        <v>2244</v>
      </c>
      <c r="H1562" s="275" t="s">
        <v>2242</v>
      </c>
      <c r="I1562" s="275">
        <v>85</v>
      </c>
      <c r="J1562" s="275" t="s">
        <v>199</v>
      </c>
    </row>
    <row r="1563" spans="2:10">
      <c r="B1563" s="232" t="str">
        <f t="shared" si="24"/>
        <v>VT011MsD</v>
      </c>
      <c r="D1563" s="275" t="s">
        <v>2229</v>
      </c>
      <c r="E1563" s="276" t="s">
        <v>2230</v>
      </c>
      <c r="F1563" s="275" t="s">
        <v>2245</v>
      </c>
      <c r="G1563" s="276" t="s">
        <v>2246</v>
      </c>
      <c r="H1563" s="275" t="s">
        <v>2242</v>
      </c>
      <c r="I1563" s="275">
        <v>85</v>
      </c>
      <c r="J1563" s="275" t="s">
        <v>199</v>
      </c>
    </row>
    <row r="1564" spans="2:10">
      <c r="B1564" s="232" t="str">
        <f t="shared" si="24"/>
        <v>VT011MsE</v>
      </c>
      <c r="D1564" s="275" t="s">
        <v>2229</v>
      </c>
      <c r="E1564" s="276" t="s">
        <v>2230</v>
      </c>
      <c r="F1564" s="275" t="s">
        <v>2247</v>
      </c>
      <c r="G1564" s="276" t="s">
        <v>2248</v>
      </c>
      <c r="H1564" s="275" t="s">
        <v>2242</v>
      </c>
      <c r="I1564" s="275">
        <v>76</v>
      </c>
      <c r="J1564" s="275" t="s">
        <v>199</v>
      </c>
    </row>
    <row r="1565" spans="2:10">
      <c r="B1565" s="232" t="str">
        <f t="shared" si="24"/>
        <v>VT011RoE</v>
      </c>
      <c r="D1565" s="275" t="s">
        <v>2229</v>
      </c>
      <c r="E1565" s="276" t="s">
        <v>2230</v>
      </c>
      <c r="F1565" s="275" t="s">
        <v>1019</v>
      </c>
      <c r="G1565" s="276" t="s">
        <v>2249</v>
      </c>
      <c r="H1565" s="275" t="s">
        <v>2250</v>
      </c>
      <c r="I1565" s="275">
        <v>95</v>
      </c>
      <c r="J1565" s="275" t="s">
        <v>277</v>
      </c>
    </row>
    <row r="1566" spans="2:10">
      <c r="B1566" s="232" t="str">
        <f t="shared" si="24"/>
        <v>VT011WsA</v>
      </c>
      <c r="D1566" s="275" t="s">
        <v>2229</v>
      </c>
      <c r="E1566" s="276" t="s">
        <v>2230</v>
      </c>
      <c r="F1566" s="275" t="s">
        <v>2251</v>
      </c>
      <c r="G1566" s="276" t="s">
        <v>594</v>
      </c>
      <c r="H1566" s="275" t="s">
        <v>326</v>
      </c>
      <c r="I1566" s="275">
        <v>80</v>
      </c>
      <c r="J1566" s="275" t="s">
        <v>199</v>
      </c>
    </row>
    <row r="1567" spans="2:10">
      <c r="B1567" s="232" t="str">
        <f t="shared" si="24"/>
        <v>VT011WsB</v>
      </c>
      <c r="D1567" s="275" t="s">
        <v>2229</v>
      </c>
      <c r="E1567" s="276" t="s">
        <v>2230</v>
      </c>
      <c r="F1567" s="275" t="s">
        <v>2252</v>
      </c>
      <c r="G1567" s="276" t="s">
        <v>595</v>
      </c>
      <c r="H1567" s="275" t="s">
        <v>326</v>
      </c>
      <c r="I1567" s="275">
        <v>80</v>
      </c>
      <c r="J1567" s="275" t="s">
        <v>199</v>
      </c>
    </row>
    <row r="1568" spans="2:10">
      <c r="B1568" s="232" t="str">
        <f t="shared" si="24"/>
        <v>VT011WsC</v>
      </c>
      <c r="D1568" s="275" t="s">
        <v>2229</v>
      </c>
      <c r="E1568" s="276" t="s">
        <v>2230</v>
      </c>
      <c r="F1568" s="275" t="s">
        <v>2253</v>
      </c>
      <c r="G1568" s="276" t="s">
        <v>596</v>
      </c>
      <c r="H1568" s="275" t="s">
        <v>326</v>
      </c>
      <c r="I1568" s="275">
        <v>65</v>
      </c>
      <c r="J1568" s="275" t="s">
        <v>199</v>
      </c>
    </row>
    <row r="1569" spans="2:10">
      <c r="B1569" s="232" t="str">
        <f t="shared" si="24"/>
        <v>VT011WsD</v>
      </c>
      <c r="D1569" s="275" t="s">
        <v>2229</v>
      </c>
      <c r="E1569" s="276" t="s">
        <v>2230</v>
      </c>
      <c r="F1569" s="275" t="s">
        <v>2254</v>
      </c>
      <c r="G1569" s="276" t="s">
        <v>597</v>
      </c>
      <c r="H1569" s="275" t="s">
        <v>326</v>
      </c>
      <c r="I1569" s="275">
        <v>75</v>
      </c>
      <c r="J1569" s="275" t="s">
        <v>199</v>
      </c>
    </row>
    <row r="1570" spans="2:10">
      <c r="B1570" s="232" t="str">
        <f t="shared" si="24"/>
        <v>VT011WsE</v>
      </c>
      <c r="D1570" s="275" t="s">
        <v>2229</v>
      </c>
      <c r="E1570" s="276" t="s">
        <v>2230</v>
      </c>
      <c r="F1570" s="275" t="s">
        <v>2255</v>
      </c>
      <c r="G1570" s="276" t="s">
        <v>2256</v>
      </c>
      <c r="H1570" s="275" t="s">
        <v>326</v>
      </c>
      <c r="I1570" s="275">
        <v>85</v>
      </c>
      <c r="J1570" s="275" t="s">
        <v>199</v>
      </c>
    </row>
    <row r="1571" spans="2:10">
      <c r="B1571" s="232" t="str">
        <f t="shared" si="24"/>
        <v>VT011WxC</v>
      </c>
      <c r="D1571" s="275" t="s">
        <v>2229</v>
      </c>
      <c r="E1571" s="276" t="s">
        <v>2230</v>
      </c>
      <c r="F1571" s="275" t="s">
        <v>2257</v>
      </c>
      <c r="G1571" s="276" t="s">
        <v>2258</v>
      </c>
      <c r="H1571" s="275" t="s">
        <v>1867</v>
      </c>
      <c r="I1571" s="275">
        <v>90</v>
      </c>
      <c r="J1571" s="275" t="s">
        <v>277</v>
      </c>
    </row>
    <row r="1572" spans="2:10">
      <c r="B1572" s="232" t="str">
        <f t="shared" si="24"/>
        <v>VT011WxD</v>
      </c>
      <c r="D1572" s="275" t="s">
        <v>2229</v>
      </c>
      <c r="E1572" s="276" t="s">
        <v>2230</v>
      </c>
      <c r="F1572" s="275" t="s">
        <v>2259</v>
      </c>
      <c r="G1572" s="276" t="s">
        <v>2260</v>
      </c>
      <c r="H1572" s="275" t="s">
        <v>1867</v>
      </c>
      <c r="I1572" s="275">
        <v>90</v>
      </c>
      <c r="J1572" s="275" t="s">
        <v>277</v>
      </c>
    </row>
    <row r="1573" spans="2:10">
      <c r="B1573" s="232" t="str">
        <f t="shared" si="24"/>
        <v>VT011WxE</v>
      </c>
      <c r="D1573" s="275" t="s">
        <v>2229</v>
      </c>
      <c r="E1573" s="276" t="s">
        <v>2230</v>
      </c>
      <c r="F1573" s="275" t="s">
        <v>2261</v>
      </c>
      <c r="G1573" s="276" t="s">
        <v>2262</v>
      </c>
      <c r="H1573" s="275" t="s">
        <v>1867</v>
      </c>
      <c r="I1573" s="275">
        <v>90</v>
      </c>
      <c r="J1573" s="275" t="s">
        <v>277</v>
      </c>
    </row>
    <row r="1574" spans="2:10">
      <c r="B1574" s="232" t="str">
        <f t="shared" si="24"/>
        <v>VT013Bb</v>
      </c>
      <c r="D1574" s="275" t="s">
        <v>2263</v>
      </c>
      <c r="E1574" s="276" t="s">
        <v>2264</v>
      </c>
      <c r="F1574" s="275" t="s">
        <v>2265</v>
      </c>
      <c r="G1574" s="276" t="s">
        <v>2266</v>
      </c>
      <c r="H1574" s="275" t="s">
        <v>2267</v>
      </c>
      <c r="I1574" s="275">
        <v>100</v>
      </c>
      <c r="J1574" s="275" t="s">
        <v>199</v>
      </c>
    </row>
    <row r="1575" spans="2:10">
      <c r="B1575" s="232" t="str">
        <f t="shared" si="24"/>
        <v>VT013BcA</v>
      </c>
      <c r="D1575" s="275" t="s">
        <v>2263</v>
      </c>
      <c r="E1575" s="276" t="s">
        <v>2264</v>
      </c>
      <c r="F1575" s="275" t="s">
        <v>2268</v>
      </c>
      <c r="G1575" s="276" t="s">
        <v>2269</v>
      </c>
      <c r="H1575" s="275" t="s">
        <v>1103</v>
      </c>
      <c r="I1575" s="275">
        <v>85</v>
      </c>
      <c r="J1575" s="275" t="s">
        <v>277</v>
      </c>
    </row>
    <row r="1576" spans="2:10">
      <c r="B1576" s="232" t="str">
        <f t="shared" si="24"/>
        <v>VT013BcB</v>
      </c>
      <c r="D1576" s="275" t="s">
        <v>2263</v>
      </c>
      <c r="E1576" s="276" t="s">
        <v>2264</v>
      </c>
      <c r="F1576" s="275" t="s">
        <v>2270</v>
      </c>
      <c r="G1576" s="276" t="s">
        <v>2271</v>
      </c>
      <c r="H1576" s="275" t="s">
        <v>1103</v>
      </c>
      <c r="I1576" s="275">
        <v>85</v>
      </c>
      <c r="J1576" s="275" t="s">
        <v>277</v>
      </c>
    </row>
    <row r="1577" spans="2:10">
      <c r="B1577" s="232" t="str">
        <f t="shared" si="24"/>
        <v>VT013BcC</v>
      </c>
      <c r="D1577" s="275" t="s">
        <v>2263</v>
      </c>
      <c r="E1577" s="276" t="s">
        <v>2264</v>
      </c>
      <c r="F1577" s="275" t="s">
        <v>2272</v>
      </c>
      <c r="G1577" s="276" t="s">
        <v>2273</v>
      </c>
      <c r="H1577" s="275" t="s">
        <v>1103</v>
      </c>
      <c r="I1577" s="275">
        <v>85</v>
      </c>
      <c r="J1577" s="275" t="s">
        <v>277</v>
      </c>
    </row>
    <row r="1578" spans="2:10">
      <c r="B1578" s="232" t="str">
        <f t="shared" si="24"/>
        <v>VT013BdA</v>
      </c>
      <c r="D1578" s="275" t="s">
        <v>2263</v>
      </c>
      <c r="E1578" s="276" t="s">
        <v>2264</v>
      </c>
      <c r="F1578" s="275" t="s">
        <v>2274</v>
      </c>
      <c r="G1578" s="276" t="s">
        <v>2275</v>
      </c>
      <c r="H1578" s="275" t="s">
        <v>1103</v>
      </c>
      <c r="I1578" s="275">
        <v>80</v>
      </c>
      <c r="J1578" s="275" t="s">
        <v>277</v>
      </c>
    </row>
    <row r="1579" spans="2:10">
      <c r="B1579" s="232" t="str">
        <f t="shared" si="24"/>
        <v>VT013BdB</v>
      </c>
      <c r="D1579" s="275" t="s">
        <v>2263</v>
      </c>
      <c r="E1579" s="276" t="s">
        <v>2264</v>
      </c>
      <c r="F1579" s="275" t="s">
        <v>2276</v>
      </c>
      <c r="G1579" s="276" t="s">
        <v>2277</v>
      </c>
      <c r="H1579" s="275" t="s">
        <v>1103</v>
      </c>
      <c r="I1579" s="275">
        <v>80</v>
      </c>
      <c r="J1579" s="275" t="s">
        <v>277</v>
      </c>
    </row>
    <row r="1580" spans="2:10">
      <c r="B1580" s="232" t="str">
        <f t="shared" si="24"/>
        <v>VT013BdC</v>
      </c>
      <c r="D1580" s="275" t="s">
        <v>2263</v>
      </c>
      <c r="E1580" s="276" t="s">
        <v>2264</v>
      </c>
      <c r="F1580" s="275" t="s">
        <v>2278</v>
      </c>
      <c r="G1580" s="276" t="s">
        <v>2279</v>
      </c>
      <c r="H1580" s="275" t="s">
        <v>1103</v>
      </c>
      <c r="I1580" s="275">
        <v>80</v>
      </c>
      <c r="J1580" s="275" t="s">
        <v>277</v>
      </c>
    </row>
    <row r="1581" spans="2:10">
      <c r="B1581" s="232" t="str">
        <f t="shared" si="24"/>
        <v>VT013BdD</v>
      </c>
      <c r="D1581" s="275" t="s">
        <v>2263</v>
      </c>
      <c r="E1581" s="276" t="s">
        <v>2264</v>
      </c>
      <c r="F1581" s="275" t="s">
        <v>2280</v>
      </c>
      <c r="G1581" s="276" t="s">
        <v>2281</v>
      </c>
      <c r="H1581" s="275" t="s">
        <v>1103</v>
      </c>
      <c r="I1581" s="275">
        <v>80</v>
      </c>
      <c r="J1581" s="275" t="s">
        <v>277</v>
      </c>
    </row>
    <row r="1582" spans="2:10">
      <c r="B1582" s="232" t="str">
        <f t="shared" si="24"/>
        <v>VT013BdE</v>
      </c>
      <c r="D1582" s="275" t="s">
        <v>2263</v>
      </c>
      <c r="E1582" s="276" t="s">
        <v>2264</v>
      </c>
      <c r="F1582" s="275" t="s">
        <v>2282</v>
      </c>
      <c r="G1582" s="276" t="s">
        <v>2283</v>
      </c>
      <c r="H1582" s="275" t="s">
        <v>1103</v>
      </c>
      <c r="I1582" s="275">
        <v>80</v>
      </c>
      <c r="J1582" s="275" t="s">
        <v>277</v>
      </c>
    </row>
    <row r="1583" spans="2:10">
      <c r="B1583" s="232" t="str">
        <f t="shared" si="24"/>
        <v>VT013BeA</v>
      </c>
      <c r="D1583" s="275" t="s">
        <v>2263</v>
      </c>
      <c r="E1583" s="276" t="s">
        <v>2264</v>
      </c>
      <c r="F1583" s="275" t="s">
        <v>2284</v>
      </c>
      <c r="G1583" s="276" t="s">
        <v>2285</v>
      </c>
      <c r="H1583" s="275" t="s">
        <v>1103</v>
      </c>
      <c r="I1583" s="275">
        <v>85</v>
      </c>
      <c r="J1583" s="275" t="s">
        <v>277</v>
      </c>
    </row>
    <row r="1584" spans="2:10">
      <c r="B1584" s="232" t="str">
        <f t="shared" si="24"/>
        <v>VT013BeB</v>
      </c>
      <c r="D1584" s="275" t="s">
        <v>2263</v>
      </c>
      <c r="E1584" s="276" t="s">
        <v>2264</v>
      </c>
      <c r="F1584" s="275" t="s">
        <v>1101</v>
      </c>
      <c r="G1584" s="276" t="s">
        <v>2286</v>
      </c>
      <c r="H1584" s="275" t="s">
        <v>1103</v>
      </c>
      <c r="I1584" s="275">
        <v>85</v>
      </c>
      <c r="J1584" s="275" t="s">
        <v>277</v>
      </c>
    </row>
    <row r="1585" spans="2:10">
      <c r="B1585" s="232" t="str">
        <f t="shared" si="24"/>
        <v>VT013BeC</v>
      </c>
      <c r="D1585" s="275" t="s">
        <v>2263</v>
      </c>
      <c r="E1585" s="276" t="s">
        <v>2264</v>
      </c>
      <c r="F1585" s="275" t="s">
        <v>1104</v>
      </c>
      <c r="G1585" s="276" t="s">
        <v>2287</v>
      </c>
      <c r="H1585" s="275" t="s">
        <v>1103</v>
      </c>
      <c r="I1585" s="275">
        <v>85</v>
      </c>
      <c r="J1585" s="275" t="s">
        <v>277</v>
      </c>
    </row>
    <row r="1586" spans="2:10">
      <c r="B1586" s="232" t="str">
        <f t="shared" si="24"/>
        <v>VT013BeD</v>
      </c>
      <c r="D1586" s="275" t="s">
        <v>2263</v>
      </c>
      <c r="E1586" s="276" t="s">
        <v>2264</v>
      </c>
      <c r="F1586" s="275" t="s">
        <v>1106</v>
      </c>
      <c r="G1586" s="276" t="s">
        <v>2288</v>
      </c>
      <c r="H1586" s="275" t="s">
        <v>1103</v>
      </c>
      <c r="I1586" s="275">
        <v>85</v>
      </c>
      <c r="J1586" s="275" t="s">
        <v>277</v>
      </c>
    </row>
    <row r="1587" spans="2:10">
      <c r="B1587" s="232" t="str">
        <f t="shared" si="24"/>
        <v>VT013BeE</v>
      </c>
      <c r="D1587" s="275" t="s">
        <v>2263</v>
      </c>
      <c r="E1587" s="276" t="s">
        <v>2264</v>
      </c>
      <c r="F1587" s="275" t="s">
        <v>2289</v>
      </c>
      <c r="G1587" s="276" t="s">
        <v>2290</v>
      </c>
      <c r="H1587" s="275" t="s">
        <v>1103</v>
      </c>
      <c r="I1587" s="275">
        <v>85</v>
      </c>
      <c r="J1587" s="275" t="s">
        <v>277</v>
      </c>
    </row>
    <row r="1588" spans="2:10">
      <c r="B1588" s="232" t="str">
        <f t="shared" si="24"/>
        <v>VT013BeF</v>
      </c>
      <c r="D1588" s="275" t="s">
        <v>2263</v>
      </c>
      <c r="E1588" s="276" t="s">
        <v>2264</v>
      </c>
      <c r="F1588" s="275" t="s">
        <v>2291</v>
      </c>
      <c r="G1588" s="276" t="s">
        <v>2292</v>
      </c>
      <c r="H1588" s="275" t="s">
        <v>1103</v>
      </c>
      <c r="I1588" s="275">
        <v>85</v>
      </c>
      <c r="J1588" s="275" t="s">
        <v>277</v>
      </c>
    </row>
    <row r="1589" spans="2:10">
      <c r="B1589" s="232" t="str">
        <f t="shared" si="24"/>
        <v>VT013BfB</v>
      </c>
      <c r="D1589" s="275" t="s">
        <v>2263</v>
      </c>
      <c r="E1589" s="276" t="s">
        <v>2264</v>
      </c>
      <c r="F1589" s="275" t="s">
        <v>2293</v>
      </c>
      <c r="G1589" s="276" t="s">
        <v>2294</v>
      </c>
      <c r="H1589" s="275" t="s">
        <v>1103</v>
      </c>
      <c r="I1589" s="275">
        <v>80</v>
      </c>
      <c r="J1589" s="275" t="s">
        <v>277</v>
      </c>
    </row>
    <row r="1590" spans="2:10">
      <c r="B1590" s="232" t="str">
        <f t="shared" si="24"/>
        <v>VT013BfC</v>
      </c>
      <c r="D1590" s="275" t="s">
        <v>2263</v>
      </c>
      <c r="E1590" s="276" t="s">
        <v>2264</v>
      </c>
      <c r="F1590" s="275" t="s">
        <v>2295</v>
      </c>
      <c r="G1590" s="276" t="s">
        <v>2296</v>
      </c>
      <c r="H1590" s="275" t="s">
        <v>1103</v>
      </c>
      <c r="I1590" s="275">
        <v>80</v>
      </c>
      <c r="J1590" s="275" t="s">
        <v>277</v>
      </c>
    </row>
    <row r="1591" spans="2:10">
      <c r="B1591" s="232" t="str">
        <f t="shared" si="24"/>
        <v>VT013BfD</v>
      </c>
      <c r="D1591" s="275" t="s">
        <v>2263</v>
      </c>
      <c r="E1591" s="276" t="s">
        <v>2264</v>
      </c>
      <c r="F1591" s="275" t="s">
        <v>2297</v>
      </c>
      <c r="G1591" s="276" t="s">
        <v>2298</v>
      </c>
      <c r="H1591" s="275" t="s">
        <v>1103</v>
      </c>
      <c r="I1591" s="275">
        <v>80</v>
      </c>
      <c r="J1591" s="275" t="s">
        <v>277</v>
      </c>
    </row>
    <row r="1592" spans="2:10">
      <c r="B1592" s="232" t="str">
        <f t="shared" si="24"/>
        <v>VT013BfE</v>
      </c>
      <c r="D1592" s="275" t="s">
        <v>2263</v>
      </c>
      <c r="E1592" s="276" t="s">
        <v>2264</v>
      </c>
      <c r="F1592" s="275" t="s">
        <v>2299</v>
      </c>
      <c r="G1592" s="276" t="s">
        <v>2300</v>
      </c>
      <c r="H1592" s="275" t="s">
        <v>1103</v>
      </c>
      <c r="I1592" s="275">
        <v>80</v>
      </c>
      <c r="J1592" s="275" t="s">
        <v>277</v>
      </c>
    </row>
    <row r="1593" spans="2:10">
      <c r="B1593" s="232" t="str">
        <f t="shared" si="24"/>
        <v>VT013Gr</v>
      </c>
      <c r="D1593" s="275" t="s">
        <v>2263</v>
      </c>
      <c r="E1593" s="276" t="s">
        <v>2264</v>
      </c>
      <c r="F1593" s="275" t="s">
        <v>2301</v>
      </c>
      <c r="G1593" s="276" t="s">
        <v>2302</v>
      </c>
      <c r="H1593" s="275" t="s">
        <v>198</v>
      </c>
      <c r="I1593" s="275">
        <v>100</v>
      </c>
      <c r="J1593" s="275" t="s">
        <v>199</v>
      </c>
    </row>
    <row r="1594" spans="2:10">
      <c r="B1594" s="232" t="str">
        <f t="shared" si="24"/>
        <v>VT013Qu</v>
      </c>
      <c r="D1594" s="275" t="s">
        <v>2263</v>
      </c>
      <c r="E1594" s="276" t="s">
        <v>2264</v>
      </c>
      <c r="F1594" s="275" t="s">
        <v>903</v>
      </c>
      <c r="G1594" s="276" t="s">
        <v>273</v>
      </c>
      <c r="H1594" s="275" t="s">
        <v>486</v>
      </c>
      <c r="I1594" s="275">
        <v>100</v>
      </c>
      <c r="J1594" s="275" t="s">
        <v>277</v>
      </c>
    </row>
    <row r="1595" spans="2:10">
      <c r="B1595" s="232" t="str">
        <f t="shared" si="24"/>
        <v>VT013SbB</v>
      </c>
      <c r="D1595" s="275" t="s">
        <v>2263</v>
      </c>
      <c r="E1595" s="276" t="s">
        <v>2264</v>
      </c>
      <c r="F1595" s="275" t="s">
        <v>2303</v>
      </c>
      <c r="G1595" s="276" t="s">
        <v>2304</v>
      </c>
      <c r="H1595" s="275" t="s">
        <v>2305</v>
      </c>
      <c r="I1595" s="275">
        <v>50</v>
      </c>
      <c r="J1595" s="275" t="s">
        <v>277</v>
      </c>
    </row>
    <row r="1596" spans="2:10">
      <c r="B1596" s="232" t="str">
        <f t="shared" si="24"/>
        <v>VT013SbC</v>
      </c>
      <c r="D1596" s="275" t="s">
        <v>2263</v>
      </c>
      <c r="E1596" s="276" t="s">
        <v>2264</v>
      </c>
      <c r="F1596" s="275" t="s">
        <v>2306</v>
      </c>
      <c r="G1596" s="276" t="s">
        <v>2307</v>
      </c>
      <c r="H1596" s="275" t="s">
        <v>2305</v>
      </c>
      <c r="I1596" s="275">
        <v>50</v>
      </c>
      <c r="J1596" s="275" t="s">
        <v>277</v>
      </c>
    </row>
    <row r="1597" spans="2:10">
      <c r="B1597" s="232" t="str">
        <f t="shared" si="24"/>
        <v>VT013ScB</v>
      </c>
      <c r="D1597" s="275" t="s">
        <v>2263</v>
      </c>
      <c r="E1597" s="276" t="s">
        <v>2264</v>
      </c>
      <c r="F1597" s="275" t="s">
        <v>2308</v>
      </c>
      <c r="G1597" s="276" t="s">
        <v>2309</v>
      </c>
      <c r="H1597" s="275" t="s">
        <v>2305</v>
      </c>
      <c r="I1597" s="275">
        <v>50</v>
      </c>
      <c r="J1597" s="275" t="s">
        <v>277</v>
      </c>
    </row>
    <row r="1598" spans="2:10">
      <c r="B1598" s="232" t="str">
        <f t="shared" si="24"/>
        <v>VT013ScD</v>
      </c>
      <c r="D1598" s="275" t="s">
        <v>2263</v>
      </c>
      <c r="E1598" s="276" t="s">
        <v>2264</v>
      </c>
      <c r="F1598" s="275" t="s">
        <v>2310</v>
      </c>
      <c r="G1598" s="276" t="s">
        <v>2311</v>
      </c>
      <c r="H1598" s="275" t="s">
        <v>2305</v>
      </c>
      <c r="I1598" s="275">
        <v>50</v>
      </c>
      <c r="J1598" s="275" t="s">
        <v>277</v>
      </c>
    </row>
    <row r="1599" spans="2:10">
      <c r="B1599" s="232" t="str">
        <f t="shared" si="24"/>
        <v>VT015CoB</v>
      </c>
      <c r="D1599" s="275" t="s">
        <v>2312</v>
      </c>
      <c r="E1599" s="276" t="s">
        <v>2313</v>
      </c>
      <c r="F1599" s="275" t="s">
        <v>1003</v>
      </c>
      <c r="G1599" s="276" t="s">
        <v>2314</v>
      </c>
      <c r="H1599" s="275" t="s">
        <v>2146</v>
      </c>
      <c r="I1599" s="275">
        <v>70</v>
      </c>
      <c r="J1599" s="275" t="s">
        <v>199</v>
      </c>
    </row>
    <row r="1600" spans="2:10">
      <c r="B1600" s="232" t="str">
        <f t="shared" si="24"/>
        <v>VT015CoC</v>
      </c>
      <c r="D1600" s="275" t="s">
        <v>2312</v>
      </c>
      <c r="E1600" s="276" t="s">
        <v>2313</v>
      </c>
      <c r="F1600" s="275" t="s">
        <v>1005</v>
      </c>
      <c r="G1600" s="276" t="s">
        <v>2150</v>
      </c>
      <c r="H1600" s="275" t="s">
        <v>2146</v>
      </c>
      <c r="I1600" s="275">
        <v>70</v>
      </c>
      <c r="J1600" s="275" t="s">
        <v>199</v>
      </c>
    </row>
    <row r="1601" spans="2:10">
      <c r="B1601" s="232" t="str">
        <f t="shared" si="24"/>
        <v>VT015CoD</v>
      </c>
      <c r="D1601" s="275" t="s">
        <v>2312</v>
      </c>
      <c r="E1601" s="276" t="s">
        <v>2313</v>
      </c>
      <c r="F1601" s="275" t="s">
        <v>1007</v>
      </c>
      <c r="G1601" s="276" t="s">
        <v>2152</v>
      </c>
      <c r="H1601" s="275" t="s">
        <v>2146</v>
      </c>
      <c r="I1601" s="275">
        <v>70</v>
      </c>
      <c r="J1601" s="275" t="s">
        <v>199</v>
      </c>
    </row>
    <row r="1602" spans="2:10">
      <c r="B1602" s="232" t="str">
        <f t="shared" si="24"/>
        <v>VT015CoE</v>
      </c>
      <c r="D1602" s="275" t="s">
        <v>2312</v>
      </c>
      <c r="E1602" s="276" t="s">
        <v>2313</v>
      </c>
      <c r="F1602" s="275" t="s">
        <v>1009</v>
      </c>
      <c r="G1602" s="276" t="s">
        <v>2315</v>
      </c>
      <c r="H1602" s="275" t="s">
        <v>2146</v>
      </c>
      <c r="I1602" s="275">
        <v>70</v>
      </c>
      <c r="J1602" s="275" t="s">
        <v>199</v>
      </c>
    </row>
    <row r="1603" spans="2:10">
      <c r="B1603" s="232" t="str">
        <f t="shared" si="24"/>
        <v>VT015LoE</v>
      </c>
      <c r="D1603" s="275" t="s">
        <v>2312</v>
      </c>
      <c r="E1603" s="276" t="s">
        <v>2313</v>
      </c>
      <c r="F1603" s="275" t="s">
        <v>2316</v>
      </c>
      <c r="G1603" s="276" t="s">
        <v>2317</v>
      </c>
      <c r="H1603" s="275" t="s">
        <v>2318</v>
      </c>
      <c r="I1603" s="275">
        <v>85</v>
      </c>
      <c r="J1603" s="275" t="s">
        <v>277</v>
      </c>
    </row>
    <row r="1604" spans="2:10">
      <c r="B1604" s="232" t="str">
        <f t="shared" si="24"/>
        <v>VT015LyB</v>
      </c>
      <c r="D1604" s="275" t="s">
        <v>2312</v>
      </c>
      <c r="E1604" s="276" t="s">
        <v>2313</v>
      </c>
      <c r="F1604" s="275" t="s">
        <v>893</v>
      </c>
      <c r="G1604" s="276" t="s">
        <v>2319</v>
      </c>
      <c r="H1604" s="275" t="s">
        <v>289</v>
      </c>
      <c r="I1604" s="275">
        <v>55</v>
      </c>
      <c r="J1604" s="275" t="s">
        <v>277</v>
      </c>
    </row>
    <row r="1605" spans="2:10">
      <c r="B1605" s="232" t="str">
        <f t="shared" si="24"/>
        <v>VT015LyC</v>
      </c>
      <c r="D1605" s="275" t="s">
        <v>2312</v>
      </c>
      <c r="E1605" s="276" t="s">
        <v>2313</v>
      </c>
      <c r="F1605" s="275" t="s">
        <v>895</v>
      </c>
      <c r="G1605" s="276" t="s">
        <v>2320</v>
      </c>
      <c r="H1605" s="275" t="s">
        <v>289</v>
      </c>
      <c r="I1605" s="275">
        <v>55</v>
      </c>
      <c r="J1605" s="275" t="s">
        <v>277</v>
      </c>
    </row>
    <row r="1606" spans="2:10">
      <c r="B1606" s="232" t="str">
        <f t="shared" si="24"/>
        <v>VT015LyD</v>
      </c>
      <c r="D1606" s="275" t="s">
        <v>2312</v>
      </c>
      <c r="E1606" s="276" t="s">
        <v>2313</v>
      </c>
      <c r="F1606" s="275" t="s">
        <v>942</v>
      </c>
      <c r="G1606" s="276" t="s">
        <v>2321</v>
      </c>
      <c r="H1606" s="275" t="s">
        <v>289</v>
      </c>
      <c r="I1606" s="275">
        <v>55</v>
      </c>
      <c r="J1606" s="275" t="s">
        <v>277</v>
      </c>
    </row>
    <row r="1607" spans="2:10">
      <c r="B1607" s="232" t="str">
        <f t="shared" si="24"/>
        <v>VT015LyE</v>
      </c>
      <c r="D1607" s="275" t="s">
        <v>2312</v>
      </c>
      <c r="E1607" s="276" t="s">
        <v>2313</v>
      </c>
      <c r="F1607" s="275" t="s">
        <v>1015</v>
      </c>
      <c r="G1607" s="276" t="s">
        <v>2322</v>
      </c>
      <c r="H1607" s="275" t="s">
        <v>289</v>
      </c>
      <c r="I1607" s="275">
        <v>60</v>
      </c>
      <c r="J1607" s="275" t="s">
        <v>277</v>
      </c>
    </row>
    <row r="1608" spans="2:10">
      <c r="B1608" s="232" t="str">
        <f t="shared" si="24"/>
        <v>VT015RkE</v>
      </c>
      <c r="D1608" s="275" t="s">
        <v>2312</v>
      </c>
      <c r="E1608" s="276" t="s">
        <v>2313</v>
      </c>
      <c r="F1608" s="275" t="s">
        <v>2323</v>
      </c>
      <c r="G1608" s="276" t="s">
        <v>2324</v>
      </c>
      <c r="H1608" s="275" t="s">
        <v>2325</v>
      </c>
      <c r="I1608" s="275">
        <v>85</v>
      </c>
      <c r="J1608" s="275" t="s">
        <v>277</v>
      </c>
    </row>
    <row r="1609" spans="2:10">
      <c r="B1609" s="232" t="str">
        <f t="shared" si="24"/>
        <v>VT015StC</v>
      </c>
      <c r="D1609" s="275" t="s">
        <v>2312</v>
      </c>
      <c r="E1609" s="276" t="s">
        <v>2313</v>
      </c>
      <c r="F1609" s="275" t="s">
        <v>2326</v>
      </c>
      <c r="G1609" s="276" t="s">
        <v>2327</v>
      </c>
      <c r="H1609" s="275" t="s">
        <v>2328</v>
      </c>
      <c r="I1609" s="275">
        <v>85</v>
      </c>
      <c r="J1609" s="275" t="s">
        <v>277</v>
      </c>
    </row>
    <row r="1610" spans="2:10">
      <c r="B1610" s="232" t="str">
        <f t="shared" si="24"/>
        <v>VT015TuB</v>
      </c>
      <c r="D1610" s="275" t="s">
        <v>2312</v>
      </c>
      <c r="E1610" s="276" t="s">
        <v>2313</v>
      </c>
      <c r="F1610" s="275" t="s">
        <v>2329</v>
      </c>
      <c r="G1610" s="276" t="s">
        <v>2330</v>
      </c>
      <c r="H1610" s="275" t="s">
        <v>289</v>
      </c>
      <c r="I1610" s="275">
        <v>30</v>
      </c>
      <c r="J1610" s="275" t="s">
        <v>277</v>
      </c>
    </row>
    <row r="1611" spans="2:10">
      <c r="B1611" s="232" t="str">
        <f t="shared" si="24"/>
        <v>VT015TuB</v>
      </c>
      <c r="D1611" s="275" t="s">
        <v>2312</v>
      </c>
      <c r="E1611" s="276" t="s">
        <v>2313</v>
      </c>
      <c r="F1611" s="275" t="s">
        <v>2329</v>
      </c>
      <c r="G1611" s="276" t="s">
        <v>2330</v>
      </c>
      <c r="H1611" s="275" t="s">
        <v>289</v>
      </c>
      <c r="I1611" s="275">
        <v>30</v>
      </c>
      <c r="J1611" s="275" t="s">
        <v>199</v>
      </c>
    </row>
    <row r="1612" spans="2:10">
      <c r="B1612" s="232" t="str">
        <f t="shared" si="24"/>
        <v>VT015TuC</v>
      </c>
      <c r="D1612" s="275" t="s">
        <v>2312</v>
      </c>
      <c r="E1612" s="276" t="s">
        <v>2313</v>
      </c>
      <c r="F1612" s="275" t="s">
        <v>2331</v>
      </c>
      <c r="G1612" s="276" t="s">
        <v>2332</v>
      </c>
      <c r="H1612" s="275" t="s">
        <v>289</v>
      </c>
      <c r="I1612" s="275">
        <v>30</v>
      </c>
      <c r="J1612" s="275" t="s">
        <v>277</v>
      </c>
    </row>
    <row r="1613" spans="2:10">
      <c r="B1613" s="232" t="str">
        <f t="shared" si="24"/>
        <v>VT017Cm</v>
      </c>
      <c r="D1613" s="275" t="s">
        <v>2333</v>
      </c>
      <c r="E1613" s="276" t="s">
        <v>2334</v>
      </c>
      <c r="F1613" s="275" t="s">
        <v>2335</v>
      </c>
      <c r="G1613" s="276" t="s">
        <v>2336</v>
      </c>
      <c r="H1613" s="275" t="s">
        <v>1036</v>
      </c>
      <c r="I1613" s="275">
        <v>90</v>
      </c>
      <c r="J1613" s="275" t="s">
        <v>277</v>
      </c>
    </row>
    <row r="1614" spans="2:10">
      <c r="B1614" s="232" t="str">
        <f t="shared" si="24"/>
        <v>VT017MeA</v>
      </c>
      <c r="D1614" s="275" t="s">
        <v>2333</v>
      </c>
      <c r="E1614" s="276" t="s">
        <v>2334</v>
      </c>
      <c r="F1614" s="275" t="s">
        <v>2337</v>
      </c>
      <c r="G1614" s="276" t="s">
        <v>679</v>
      </c>
      <c r="H1614" s="275" t="s">
        <v>669</v>
      </c>
      <c r="I1614" s="275">
        <v>85</v>
      </c>
      <c r="J1614" s="275" t="s">
        <v>199</v>
      </c>
    </row>
    <row r="1615" spans="2:10">
      <c r="B1615" s="232" t="str">
        <f t="shared" si="24"/>
        <v>VT017MeB</v>
      </c>
      <c r="D1615" s="275" t="s">
        <v>2333</v>
      </c>
      <c r="E1615" s="276" t="s">
        <v>2334</v>
      </c>
      <c r="F1615" s="275" t="s">
        <v>2338</v>
      </c>
      <c r="G1615" s="276" t="s">
        <v>680</v>
      </c>
      <c r="H1615" s="275" t="s">
        <v>669</v>
      </c>
      <c r="I1615" s="275">
        <v>85</v>
      </c>
      <c r="J1615" s="275" t="s">
        <v>199</v>
      </c>
    </row>
    <row r="1616" spans="2:10">
      <c r="B1616" s="232" t="str">
        <f t="shared" si="24"/>
        <v>VT017MeC</v>
      </c>
      <c r="D1616" s="275" t="s">
        <v>2333</v>
      </c>
      <c r="E1616" s="276" t="s">
        <v>2334</v>
      </c>
      <c r="F1616" s="275" t="s">
        <v>2339</v>
      </c>
      <c r="G1616" s="276" t="s">
        <v>681</v>
      </c>
      <c r="H1616" s="275" t="s">
        <v>669</v>
      </c>
      <c r="I1616" s="275">
        <v>85</v>
      </c>
      <c r="J1616" s="275" t="s">
        <v>199</v>
      </c>
    </row>
    <row r="1617" spans="2:10">
      <c r="B1617" s="232" t="str">
        <f t="shared" si="24"/>
        <v>VT017MeD</v>
      </c>
      <c r="D1617" s="275" t="s">
        <v>2333</v>
      </c>
      <c r="E1617" s="276" t="s">
        <v>2334</v>
      </c>
      <c r="F1617" s="275" t="s">
        <v>2340</v>
      </c>
      <c r="G1617" s="276" t="s">
        <v>682</v>
      </c>
      <c r="H1617" s="275" t="s">
        <v>669</v>
      </c>
      <c r="I1617" s="275">
        <v>85</v>
      </c>
      <c r="J1617" s="275" t="s">
        <v>199</v>
      </c>
    </row>
    <row r="1618" spans="2:10">
      <c r="B1618" s="232" t="str">
        <f t="shared" si="24"/>
        <v>VT017MeE</v>
      </c>
      <c r="D1618" s="275" t="s">
        <v>2333</v>
      </c>
      <c r="E1618" s="276" t="s">
        <v>2334</v>
      </c>
      <c r="F1618" s="275" t="s">
        <v>2341</v>
      </c>
      <c r="G1618" s="276" t="s">
        <v>2342</v>
      </c>
      <c r="H1618" s="275" t="s">
        <v>669</v>
      </c>
      <c r="I1618" s="275">
        <v>85</v>
      </c>
      <c r="J1618" s="275" t="s">
        <v>199</v>
      </c>
    </row>
    <row r="1619" spans="2:10">
      <c r="B1619" s="232" t="str">
        <f t="shared" si="24"/>
        <v>VT017Qu</v>
      </c>
      <c r="D1619" s="275" t="s">
        <v>2333</v>
      </c>
      <c r="E1619" s="276" t="s">
        <v>2334</v>
      </c>
      <c r="F1619" s="275" t="s">
        <v>903</v>
      </c>
      <c r="G1619" s="276" t="s">
        <v>2138</v>
      </c>
      <c r="H1619" s="275" t="s">
        <v>1036</v>
      </c>
      <c r="I1619" s="275">
        <v>100</v>
      </c>
      <c r="J1619" s="275" t="s">
        <v>277</v>
      </c>
    </row>
    <row r="1620" spans="2:10">
      <c r="B1620" s="232" t="str">
        <f t="shared" ref="B1620:B1683" si="25">CONCATENATE(D1620,F1620)</f>
        <v>VT017Ro</v>
      </c>
      <c r="D1620" s="275" t="s">
        <v>2333</v>
      </c>
      <c r="E1620" s="276" t="s">
        <v>2334</v>
      </c>
      <c r="F1620" s="275" t="s">
        <v>905</v>
      </c>
      <c r="G1620" s="276" t="s">
        <v>366</v>
      </c>
      <c r="H1620" s="275" t="s">
        <v>366</v>
      </c>
      <c r="I1620" s="275">
        <v>85</v>
      </c>
      <c r="J1620" s="275" t="s">
        <v>277</v>
      </c>
    </row>
    <row r="1621" spans="2:10">
      <c r="B1621" s="232" t="str">
        <f t="shared" si="25"/>
        <v>VT017WnB</v>
      </c>
      <c r="D1621" s="275" t="s">
        <v>2333</v>
      </c>
      <c r="E1621" s="276" t="s">
        <v>2334</v>
      </c>
      <c r="F1621" s="275" t="s">
        <v>2343</v>
      </c>
      <c r="G1621" s="276" t="s">
        <v>2109</v>
      </c>
      <c r="H1621" s="275" t="s">
        <v>326</v>
      </c>
      <c r="I1621" s="275">
        <v>85</v>
      </c>
      <c r="J1621" s="275" t="s">
        <v>199</v>
      </c>
    </row>
    <row r="1622" spans="2:10">
      <c r="B1622" s="232" t="str">
        <f t="shared" si="25"/>
        <v>VT017WnD</v>
      </c>
      <c r="D1622" s="275" t="s">
        <v>2333</v>
      </c>
      <c r="E1622" s="276" t="s">
        <v>2334</v>
      </c>
      <c r="F1622" s="275" t="s">
        <v>2344</v>
      </c>
      <c r="G1622" s="276" t="s">
        <v>2345</v>
      </c>
      <c r="H1622" s="275" t="s">
        <v>326</v>
      </c>
      <c r="I1622" s="275">
        <v>85</v>
      </c>
      <c r="J1622" s="275" t="s">
        <v>199</v>
      </c>
    </row>
    <row r="1623" spans="2:10">
      <c r="B1623" s="232" t="str">
        <f t="shared" si="25"/>
        <v>VT017WnE</v>
      </c>
      <c r="D1623" s="275" t="s">
        <v>2333</v>
      </c>
      <c r="E1623" s="276" t="s">
        <v>2334</v>
      </c>
      <c r="F1623" s="275" t="s">
        <v>2346</v>
      </c>
      <c r="G1623" s="276" t="s">
        <v>2347</v>
      </c>
      <c r="H1623" s="275" t="s">
        <v>326</v>
      </c>
      <c r="I1623" s="275">
        <v>85</v>
      </c>
      <c r="J1623" s="275" t="s">
        <v>199</v>
      </c>
    </row>
    <row r="1624" spans="2:10">
      <c r="B1624" s="232" t="str">
        <f t="shared" si="25"/>
        <v>VT01925</v>
      </c>
      <c r="D1624" s="275" t="s">
        <v>2348</v>
      </c>
      <c r="E1624" s="276" t="s">
        <v>2349</v>
      </c>
      <c r="F1624" s="275">
        <v>25</v>
      </c>
      <c r="G1624" s="276" t="s">
        <v>2137</v>
      </c>
      <c r="H1624" s="275" t="s">
        <v>198</v>
      </c>
      <c r="I1624" s="275">
        <v>100</v>
      </c>
      <c r="J1624" s="275" t="s">
        <v>199</v>
      </c>
    </row>
    <row r="1625" spans="2:10">
      <c r="B1625" s="232" t="str">
        <f t="shared" si="25"/>
        <v>VT019106</v>
      </c>
      <c r="D1625" s="275" t="s">
        <v>2348</v>
      </c>
      <c r="E1625" s="276" t="s">
        <v>2349</v>
      </c>
      <c r="F1625" s="275">
        <v>106</v>
      </c>
      <c r="G1625" s="276" t="s">
        <v>2138</v>
      </c>
      <c r="H1625" s="275" t="s">
        <v>2139</v>
      </c>
      <c r="I1625" s="275">
        <v>100</v>
      </c>
      <c r="J1625" s="275" t="s">
        <v>277</v>
      </c>
    </row>
    <row r="1626" spans="2:10">
      <c r="B1626" s="232" t="str">
        <f t="shared" si="25"/>
        <v>VT019104B</v>
      </c>
      <c r="D1626" s="275" t="s">
        <v>2348</v>
      </c>
      <c r="E1626" s="276" t="s">
        <v>2349</v>
      </c>
      <c r="F1626" s="275" t="s">
        <v>2096</v>
      </c>
      <c r="G1626" s="276" t="s">
        <v>2140</v>
      </c>
      <c r="H1626" s="275" t="s">
        <v>913</v>
      </c>
      <c r="I1626" s="275">
        <v>75</v>
      </c>
      <c r="J1626" s="275" t="s">
        <v>199</v>
      </c>
    </row>
    <row r="1627" spans="2:10">
      <c r="B1627" s="232" t="str">
        <f t="shared" si="25"/>
        <v>VT019104C</v>
      </c>
      <c r="D1627" s="275" t="s">
        <v>2348</v>
      </c>
      <c r="E1627" s="276" t="s">
        <v>2349</v>
      </c>
      <c r="F1627" s="275" t="s">
        <v>307</v>
      </c>
      <c r="G1627" s="276" t="s">
        <v>2350</v>
      </c>
      <c r="H1627" s="275" t="s">
        <v>913</v>
      </c>
      <c r="I1627" s="275">
        <v>75</v>
      </c>
      <c r="J1627" s="275" t="s">
        <v>199</v>
      </c>
    </row>
    <row r="1628" spans="2:10">
      <c r="B1628" s="232" t="str">
        <f t="shared" si="25"/>
        <v>VT019104D</v>
      </c>
      <c r="D1628" s="275" t="s">
        <v>2348</v>
      </c>
      <c r="E1628" s="276" t="s">
        <v>2349</v>
      </c>
      <c r="F1628" s="275" t="s">
        <v>309</v>
      </c>
      <c r="G1628" s="276" t="s">
        <v>2351</v>
      </c>
      <c r="H1628" s="275" t="s">
        <v>913</v>
      </c>
      <c r="I1628" s="275">
        <v>75</v>
      </c>
      <c r="J1628" s="275" t="s">
        <v>199</v>
      </c>
    </row>
    <row r="1629" spans="2:10">
      <c r="B1629" s="232" t="str">
        <f t="shared" si="25"/>
        <v>VT019112D</v>
      </c>
      <c r="D1629" s="275" t="s">
        <v>2348</v>
      </c>
      <c r="E1629" s="276" t="s">
        <v>2349</v>
      </c>
      <c r="F1629" s="275" t="s">
        <v>2352</v>
      </c>
      <c r="G1629" s="276" t="s">
        <v>2172</v>
      </c>
      <c r="H1629" s="275" t="s">
        <v>1486</v>
      </c>
      <c r="I1629" s="275">
        <v>50</v>
      </c>
      <c r="J1629" s="275" t="s">
        <v>277</v>
      </c>
    </row>
    <row r="1630" spans="2:10">
      <c r="B1630" s="232" t="str">
        <f t="shared" si="25"/>
        <v>VT019112E</v>
      </c>
      <c r="D1630" s="275" t="s">
        <v>2348</v>
      </c>
      <c r="E1630" s="276" t="s">
        <v>2349</v>
      </c>
      <c r="F1630" s="275" t="s">
        <v>2353</v>
      </c>
      <c r="G1630" s="276" t="s">
        <v>2174</v>
      </c>
      <c r="H1630" s="275" t="s">
        <v>1486</v>
      </c>
      <c r="I1630" s="275">
        <v>50</v>
      </c>
      <c r="J1630" s="275" t="s">
        <v>277</v>
      </c>
    </row>
    <row r="1631" spans="2:10">
      <c r="B1631" s="232" t="str">
        <f t="shared" si="25"/>
        <v>VT019210E</v>
      </c>
      <c r="D1631" s="275" t="s">
        <v>2348</v>
      </c>
      <c r="E1631" s="276" t="s">
        <v>2349</v>
      </c>
      <c r="F1631" s="275" t="s">
        <v>2354</v>
      </c>
      <c r="G1631" s="276" t="s">
        <v>2165</v>
      </c>
      <c r="H1631" s="275" t="s">
        <v>2163</v>
      </c>
      <c r="I1631" s="275">
        <v>85</v>
      </c>
      <c r="J1631" s="275" t="s">
        <v>277</v>
      </c>
    </row>
    <row r="1632" spans="2:10">
      <c r="B1632" s="232" t="str">
        <f t="shared" si="25"/>
        <v>VT019211F</v>
      </c>
      <c r="D1632" s="275" t="s">
        <v>2348</v>
      </c>
      <c r="E1632" s="276" t="s">
        <v>2349</v>
      </c>
      <c r="F1632" s="275" t="s">
        <v>2355</v>
      </c>
      <c r="G1632" s="276" t="s">
        <v>2167</v>
      </c>
      <c r="H1632" s="275" t="s">
        <v>2168</v>
      </c>
      <c r="I1632" s="275">
        <v>85</v>
      </c>
      <c r="J1632" s="275" t="s">
        <v>277</v>
      </c>
    </row>
    <row r="1633" spans="2:10">
      <c r="B1633" s="232" t="str">
        <f t="shared" si="25"/>
        <v>VT01926A</v>
      </c>
      <c r="D1633" s="275" t="s">
        <v>2348</v>
      </c>
      <c r="E1633" s="276" t="s">
        <v>2349</v>
      </c>
      <c r="F1633" s="275" t="s">
        <v>1683</v>
      </c>
      <c r="G1633" s="276" t="s">
        <v>1215</v>
      </c>
      <c r="H1633" s="275" t="s">
        <v>608</v>
      </c>
      <c r="I1633" s="275">
        <v>76</v>
      </c>
      <c r="J1633" s="275" t="s">
        <v>199</v>
      </c>
    </row>
    <row r="1634" spans="2:10">
      <c r="B1634" s="232" t="str">
        <f t="shared" si="25"/>
        <v>VT01926B</v>
      </c>
      <c r="D1634" s="275" t="s">
        <v>2348</v>
      </c>
      <c r="E1634" s="276" t="s">
        <v>2349</v>
      </c>
      <c r="F1634" s="275" t="s">
        <v>1684</v>
      </c>
      <c r="G1634" s="276" t="s">
        <v>951</v>
      </c>
      <c r="H1634" s="275" t="s">
        <v>608</v>
      </c>
      <c r="I1634" s="275">
        <v>82</v>
      </c>
      <c r="J1634" s="275" t="s">
        <v>199</v>
      </c>
    </row>
    <row r="1635" spans="2:10">
      <c r="B1635" s="232" t="str">
        <f t="shared" si="25"/>
        <v>VT01926C</v>
      </c>
      <c r="D1635" s="275" t="s">
        <v>2348</v>
      </c>
      <c r="E1635" s="276" t="s">
        <v>2349</v>
      </c>
      <c r="F1635" s="275" t="s">
        <v>1685</v>
      </c>
      <c r="G1635" s="276" t="s">
        <v>952</v>
      </c>
      <c r="H1635" s="275" t="s">
        <v>608</v>
      </c>
      <c r="I1635" s="275">
        <v>75</v>
      </c>
      <c r="J1635" s="275" t="s">
        <v>199</v>
      </c>
    </row>
    <row r="1636" spans="2:10">
      <c r="B1636" s="232" t="str">
        <f t="shared" si="25"/>
        <v>VT01926D</v>
      </c>
      <c r="D1636" s="275" t="s">
        <v>2348</v>
      </c>
      <c r="E1636" s="276" t="s">
        <v>2349</v>
      </c>
      <c r="F1636" s="275" t="s">
        <v>2356</v>
      </c>
      <c r="G1636" s="276" t="s">
        <v>953</v>
      </c>
      <c r="H1636" s="275" t="s">
        <v>608</v>
      </c>
      <c r="I1636" s="275">
        <v>78</v>
      </c>
      <c r="J1636" s="275" t="s">
        <v>199</v>
      </c>
    </row>
    <row r="1637" spans="2:10">
      <c r="B1637" s="232" t="str">
        <f t="shared" si="25"/>
        <v>VT01926E</v>
      </c>
      <c r="D1637" s="275" t="s">
        <v>2348</v>
      </c>
      <c r="E1637" s="276" t="s">
        <v>2349</v>
      </c>
      <c r="F1637" s="275" t="s">
        <v>1686</v>
      </c>
      <c r="G1637" s="276" t="s">
        <v>2160</v>
      </c>
      <c r="H1637" s="275" t="s">
        <v>608</v>
      </c>
      <c r="I1637" s="275">
        <v>82</v>
      </c>
      <c r="J1637" s="275" t="s">
        <v>199</v>
      </c>
    </row>
    <row r="1638" spans="2:10">
      <c r="B1638" s="232" t="str">
        <f t="shared" si="25"/>
        <v>VT01938A</v>
      </c>
      <c r="D1638" s="275" t="s">
        <v>2348</v>
      </c>
      <c r="E1638" s="276" t="s">
        <v>2349</v>
      </c>
      <c r="F1638" s="275" t="s">
        <v>2357</v>
      </c>
      <c r="G1638" s="276" t="s">
        <v>2145</v>
      </c>
      <c r="H1638" s="275" t="s">
        <v>2146</v>
      </c>
      <c r="I1638" s="275">
        <v>80</v>
      </c>
      <c r="J1638" s="275" t="s">
        <v>199</v>
      </c>
    </row>
    <row r="1639" spans="2:10">
      <c r="B1639" s="232" t="str">
        <f t="shared" si="25"/>
        <v>VT01938B</v>
      </c>
      <c r="D1639" s="275" t="s">
        <v>2348</v>
      </c>
      <c r="E1639" s="276" t="s">
        <v>2349</v>
      </c>
      <c r="F1639" s="275" t="s">
        <v>2358</v>
      </c>
      <c r="G1639" s="276" t="s">
        <v>2148</v>
      </c>
      <c r="H1639" s="275" t="s">
        <v>2146</v>
      </c>
      <c r="I1639" s="275">
        <v>80</v>
      </c>
      <c r="J1639" s="275" t="s">
        <v>199</v>
      </c>
    </row>
    <row r="1640" spans="2:10">
      <c r="B1640" s="232" t="str">
        <f t="shared" si="25"/>
        <v>VT01938C</v>
      </c>
      <c r="D1640" s="275" t="s">
        <v>2348</v>
      </c>
      <c r="E1640" s="276" t="s">
        <v>2349</v>
      </c>
      <c r="F1640" s="275" t="s">
        <v>2359</v>
      </c>
      <c r="G1640" s="276" t="s">
        <v>2150</v>
      </c>
      <c r="H1640" s="275" t="s">
        <v>2146</v>
      </c>
      <c r="I1640" s="275">
        <v>80</v>
      </c>
      <c r="J1640" s="275" t="s">
        <v>199</v>
      </c>
    </row>
    <row r="1641" spans="2:10">
      <c r="B1641" s="232" t="str">
        <f t="shared" si="25"/>
        <v>VT01938D</v>
      </c>
      <c r="D1641" s="275" t="s">
        <v>2348</v>
      </c>
      <c r="E1641" s="276" t="s">
        <v>2349</v>
      </c>
      <c r="F1641" s="275" t="s">
        <v>2360</v>
      </c>
      <c r="G1641" s="276" t="s">
        <v>2152</v>
      </c>
      <c r="H1641" s="275" t="s">
        <v>2146</v>
      </c>
      <c r="I1641" s="275">
        <v>80</v>
      </c>
      <c r="J1641" s="275" t="s">
        <v>199</v>
      </c>
    </row>
    <row r="1642" spans="2:10">
      <c r="B1642" s="232" t="str">
        <f t="shared" si="25"/>
        <v>VT01938E</v>
      </c>
      <c r="D1642" s="275" t="s">
        <v>2348</v>
      </c>
      <c r="E1642" s="276" t="s">
        <v>2349</v>
      </c>
      <c r="F1642" s="275" t="s">
        <v>2361</v>
      </c>
      <c r="G1642" s="276" t="s">
        <v>2154</v>
      </c>
      <c r="H1642" s="275" t="s">
        <v>2146</v>
      </c>
      <c r="I1642" s="275">
        <v>80</v>
      </c>
      <c r="J1642" s="275" t="s">
        <v>199</v>
      </c>
    </row>
    <row r="1643" spans="2:10">
      <c r="B1643" s="232" t="str">
        <f t="shared" si="25"/>
        <v>VT01988D</v>
      </c>
      <c r="D1643" s="275" t="s">
        <v>2348</v>
      </c>
      <c r="E1643" s="276" t="s">
        <v>2349</v>
      </c>
      <c r="F1643" s="275" t="s">
        <v>2362</v>
      </c>
      <c r="G1643" s="276" t="s">
        <v>2141</v>
      </c>
      <c r="H1643" s="275" t="s">
        <v>945</v>
      </c>
      <c r="I1643" s="275">
        <v>80</v>
      </c>
      <c r="J1643" s="275" t="s">
        <v>277</v>
      </c>
    </row>
    <row r="1644" spans="2:10">
      <c r="B1644" s="232" t="str">
        <f t="shared" si="25"/>
        <v>VT01988F</v>
      </c>
      <c r="D1644" s="275" t="s">
        <v>2348</v>
      </c>
      <c r="E1644" s="276" t="s">
        <v>2349</v>
      </c>
      <c r="F1644" s="275" t="s">
        <v>2363</v>
      </c>
      <c r="G1644" s="276" t="s">
        <v>2143</v>
      </c>
      <c r="H1644" s="275" t="s">
        <v>945</v>
      </c>
      <c r="I1644" s="275">
        <v>80</v>
      </c>
      <c r="J1644" s="275" t="s">
        <v>277</v>
      </c>
    </row>
    <row r="1645" spans="2:10">
      <c r="B1645" s="232" t="str">
        <f t="shared" si="25"/>
        <v>VT0219</v>
      </c>
      <c r="D1645" s="275" t="s">
        <v>2364</v>
      </c>
      <c r="E1645" s="276" t="s">
        <v>2365</v>
      </c>
      <c r="F1645" s="275">
        <v>9</v>
      </c>
      <c r="G1645" s="276" t="s">
        <v>2095</v>
      </c>
      <c r="H1645" s="275" t="s">
        <v>1036</v>
      </c>
      <c r="I1645" s="275">
        <v>100</v>
      </c>
      <c r="J1645" s="275" t="s">
        <v>277</v>
      </c>
    </row>
    <row r="1646" spans="2:10">
      <c r="B1646" s="232" t="str">
        <f t="shared" si="25"/>
        <v>VT02196</v>
      </c>
      <c r="D1646" s="275" t="s">
        <v>2364</v>
      </c>
      <c r="E1646" s="276" t="s">
        <v>2365</v>
      </c>
      <c r="F1646" s="275">
        <v>96</v>
      </c>
      <c r="G1646" s="276" t="s">
        <v>1813</v>
      </c>
      <c r="H1646" s="275" t="s">
        <v>203</v>
      </c>
      <c r="I1646" s="275">
        <v>100</v>
      </c>
      <c r="J1646" s="275" t="s">
        <v>199</v>
      </c>
    </row>
    <row r="1647" spans="2:10">
      <c r="B1647" s="232" t="str">
        <f t="shared" si="25"/>
        <v>VT021104B</v>
      </c>
      <c r="D1647" s="275" t="s">
        <v>2364</v>
      </c>
      <c r="E1647" s="276" t="s">
        <v>2365</v>
      </c>
      <c r="F1647" s="275" t="s">
        <v>2096</v>
      </c>
      <c r="G1647" s="276" t="s">
        <v>2366</v>
      </c>
      <c r="H1647" s="275" t="s">
        <v>2122</v>
      </c>
      <c r="I1647" s="275">
        <v>85</v>
      </c>
      <c r="J1647" s="275" t="s">
        <v>199</v>
      </c>
    </row>
    <row r="1648" spans="2:10">
      <c r="B1648" s="232" t="str">
        <f t="shared" si="25"/>
        <v>VT021118C</v>
      </c>
      <c r="D1648" s="275" t="s">
        <v>2364</v>
      </c>
      <c r="E1648" s="276" t="s">
        <v>2365</v>
      </c>
      <c r="F1648" s="275" t="s">
        <v>2367</v>
      </c>
      <c r="G1648" s="276" t="s">
        <v>952</v>
      </c>
      <c r="H1648" s="275" t="s">
        <v>608</v>
      </c>
      <c r="I1648" s="275">
        <v>80</v>
      </c>
      <c r="J1648" s="275" t="s">
        <v>199</v>
      </c>
    </row>
    <row r="1649" spans="2:10">
      <c r="B1649" s="232" t="str">
        <f t="shared" si="25"/>
        <v>VT02111C</v>
      </c>
      <c r="D1649" s="275" t="s">
        <v>2364</v>
      </c>
      <c r="E1649" s="276" t="s">
        <v>2365</v>
      </c>
      <c r="F1649" s="275" t="s">
        <v>2368</v>
      </c>
      <c r="G1649" s="276" t="s">
        <v>2369</v>
      </c>
      <c r="H1649" s="275" t="s">
        <v>2370</v>
      </c>
      <c r="I1649" s="275">
        <v>85</v>
      </c>
      <c r="J1649" s="275" t="s">
        <v>277</v>
      </c>
    </row>
    <row r="1650" spans="2:10">
      <c r="B1650" s="232" t="str">
        <f t="shared" si="25"/>
        <v>VT021129D</v>
      </c>
      <c r="D1650" s="275" t="s">
        <v>2364</v>
      </c>
      <c r="E1650" s="276" t="s">
        <v>2365</v>
      </c>
      <c r="F1650" s="275" t="s">
        <v>2371</v>
      </c>
      <c r="G1650" s="276" t="s">
        <v>2372</v>
      </c>
      <c r="H1650" s="275" t="s">
        <v>2373</v>
      </c>
      <c r="I1650" s="275">
        <v>50</v>
      </c>
      <c r="J1650" s="275" t="s">
        <v>277</v>
      </c>
    </row>
    <row r="1651" spans="2:10">
      <c r="B1651" s="232" t="str">
        <f t="shared" si="25"/>
        <v>VT021129F</v>
      </c>
      <c r="D1651" s="275" t="s">
        <v>2364</v>
      </c>
      <c r="E1651" s="276" t="s">
        <v>2365</v>
      </c>
      <c r="F1651" s="275" t="s">
        <v>2374</v>
      </c>
      <c r="G1651" s="276" t="s">
        <v>2375</v>
      </c>
      <c r="H1651" s="275" t="s">
        <v>2373</v>
      </c>
      <c r="I1651" s="275">
        <v>50</v>
      </c>
      <c r="J1651" s="275" t="s">
        <v>277</v>
      </c>
    </row>
    <row r="1652" spans="2:10">
      <c r="B1652" s="232" t="str">
        <f t="shared" si="25"/>
        <v>VT02112F</v>
      </c>
      <c r="D1652" s="275" t="s">
        <v>2364</v>
      </c>
      <c r="E1652" s="276" t="s">
        <v>2365</v>
      </c>
      <c r="F1652" s="275" t="s">
        <v>2376</v>
      </c>
      <c r="G1652" s="276" t="s">
        <v>2377</v>
      </c>
      <c r="H1652" s="275" t="s">
        <v>2370</v>
      </c>
      <c r="I1652" s="275">
        <v>65</v>
      </c>
      <c r="J1652" s="275" t="s">
        <v>277</v>
      </c>
    </row>
    <row r="1653" spans="2:10">
      <c r="B1653" s="232" t="str">
        <f t="shared" si="25"/>
        <v>VT021131D</v>
      </c>
      <c r="D1653" s="275" t="s">
        <v>2364</v>
      </c>
      <c r="E1653" s="276" t="s">
        <v>2365</v>
      </c>
      <c r="F1653" s="275" t="s">
        <v>2378</v>
      </c>
      <c r="G1653" s="276" t="s">
        <v>2379</v>
      </c>
      <c r="H1653" s="275" t="s">
        <v>945</v>
      </c>
      <c r="I1653" s="275">
        <v>50</v>
      </c>
      <c r="J1653" s="275" t="s">
        <v>277</v>
      </c>
    </row>
    <row r="1654" spans="2:10">
      <c r="B1654" s="232" t="str">
        <f t="shared" si="25"/>
        <v>VT021131E</v>
      </c>
      <c r="D1654" s="275" t="s">
        <v>2364</v>
      </c>
      <c r="E1654" s="276" t="s">
        <v>2365</v>
      </c>
      <c r="F1654" s="275" t="s">
        <v>2380</v>
      </c>
      <c r="G1654" s="276" t="s">
        <v>2381</v>
      </c>
      <c r="H1654" s="275" t="s">
        <v>945</v>
      </c>
      <c r="I1654" s="275">
        <v>50</v>
      </c>
      <c r="J1654" s="275" t="s">
        <v>277</v>
      </c>
    </row>
    <row r="1655" spans="2:10">
      <c r="B1655" s="232" t="str">
        <f t="shared" si="25"/>
        <v>VT021134F</v>
      </c>
      <c r="D1655" s="275" t="s">
        <v>2364</v>
      </c>
      <c r="E1655" s="276" t="s">
        <v>2365</v>
      </c>
      <c r="F1655" s="275" t="s">
        <v>2382</v>
      </c>
      <c r="G1655" s="276" t="s">
        <v>2383</v>
      </c>
      <c r="H1655" s="275" t="s">
        <v>2384</v>
      </c>
      <c r="I1655" s="275">
        <v>85</v>
      </c>
      <c r="J1655" s="275" t="s">
        <v>277</v>
      </c>
    </row>
    <row r="1656" spans="2:10">
      <c r="B1656" s="232" t="str">
        <f t="shared" si="25"/>
        <v>VT02113B</v>
      </c>
      <c r="D1656" s="275" t="s">
        <v>2364</v>
      </c>
      <c r="E1656" s="276" t="s">
        <v>2365</v>
      </c>
      <c r="F1656" s="275" t="s">
        <v>2385</v>
      </c>
      <c r="G1656" s="276" t="s">
        <v>2386</v>
      </c>
      <c r="H1656" s="275" t="s">
        <v>206</v>
      </c>
      <c r="I1656" s="275">
        <v>80</v>
      </c>
      <c r="J1656" s="275" t="s">
        <v>199</v>
      </c>
    </row>
    <row r="1657" spans="2:10">
      <c r="B1657" s="232" t="str">
        <f t="shared" si="25"/>
        <v>VT02113C</v>
      </c>
      <c r="D1657" s="275" t="s">
        <v>2364</v>
      </c>
      <c r="E1657" s="276" t="s">
        <v>2365</v>
      </c>
      <c r="F1657" s="275" t="s">
        <v>1455</v>
      </c>
      <c r="G1657" s="276" t="s">
        <v>2387</v>
      </c>
      <c r="H1657" s="275" t="s">
        <v>206</v>
      </c>
      <c r="I1657" s="275">
        <v>80</v>
      </c>
      <c r="J1657" s="275" t="s">
        <v>199</v>
      </c>
    </row>
    <row r="1658" spans="2:10">
      <c r="B1658" s="232" t="str">
        <f t="shared" si="25"/>
        <v>VT02113D</v>
      </c>
      <c r="D1658" s="275" t="s">
        <v>2364</v>
      </c>
      <c r="E1658" s="276" t="s">
        <v>2365</v>
      </c>
      <c r="F1658" s="275" t="s">
        <v>2388</v>
      </c>
      <c r="G1658" s="276" t="s">
        <v>2389</v>
      </c>
      <c r="H1658" s="275" t="s">
        <v>206</v>
      </c>
      <c r="I1658" s="275">
        <v>80</v>
      </c>
      <c r="J1658" s="275" t="s">
        <v>199</v>
      </c>
    </row>
    <row r="1659" spans="2:10">
      <c r="B1659" s="232" t="str">
        <f t="shared" si="25"/>
        <v>VT02113E</v>
      </c>
      <c r="D1659" s="275" t="s">
        <v>2364</v>
      </c>
      <c r="E1659" s="276" t="s">
        <v>2365</v>
      </c>
      <c r="F1659" s="275" t="s">
        <v>1457</v>
      </c>
      <c r="G1659" s="276" t="s">
        <v>2390</v>
      </c>
      <c r="H1659" s="275" t="s">
        <v>206</v>
      </c>
      <c r="I1659" s="275">
        <v>80</v>
      </c>
      <c r="J1659" s="275" t="s">
        <v>199</v>
      </c>
    </row>
    <row r="1660" spans="2:10">
      <c r="B1660" s="232" t="str">
        <f t="shared" si="25"/>
        <v>VT021140C</v>
      </c>
      <c r="D1660" s="275" t="s">
        <v>2364</v>
      </c>
      <c r="E1660" s="276" t="s">
        <v>2365</v>
      </c>
      <c r="F1660" s="275" t="s">
        <v>2391</v>
      </c>
      <c r="G1660" s="276" t="s">
        <v>2392</v>
      </c>
      <c r="H1660" s="275" t="s">
        <v>1103</v>
      </c>
      <c r="I1660" s="275">
        <v>85</v>
      </c>
      <c r="J1660" s="275" t="s">
        <v>277</v>
      </c>
    </row>
    <row r="1661" spans="2:10">
      <c r="B1661" s="232" t="str">
        <f t="shared" si="25"/>
        <v>VT021140D</v>
      </c>
      <c r="D1661" s="275" t="s">
        <v>2364</v>
      </c>
      <c r="E1661" s="276" t="s">
        <v>2365</v>
      </c>
      <c r="F1661" s="275" t="s">
        <v>2393</v>
      </c>
      <c r="G1661" s="276" t="s">
        <v>2394</v>
      </c>
      <c r="H1661" s="275" t="s">
        <v>1103</v>
      </c>
      <c r="I1661" s="275">
        <v>85</v>
      </c>
      <c r="J1661" s="275" t="s">
        <v>277</v>
      </c>
    </row>
    <row r="1662" spans="2:10">
      <c r="B1662" s="232" t="str">
        <f t="shared" si="25"/>
        <v>VT021140E</v>
      </c>
      <c r="D1662" s="275" t="s">
        <v>2364</v>
      </c>
      <c r="E1662" s="276" t="s">
        <v>2365</v>
      </c>
      <c r="F1662" s="275" t="s">
        <v>2395</v>
      </c>
      <c r="G1662" s="276" t="s">
        <v>2396</v>
      </c>
      <c r="H1662" s="275" t="s">
        <v>1103</v>
      </c>
      <c r="I1662" s="275">
        <v>85</v>
      </c>
      <c r="J1662" s="275" t="s">
        <v>277</v>
      </c>
    </row>
    <row r="1663" spans="2:10">
      <c r="B1663" s="232" t="str">
        <f t="shared" si="25"/>
        <v>VT02118B</v>
      </c>
      <c r="D1663" s="275" t="s">
        <v>2364</v>
      </c>
      <c r="E1663" s="276" t="s">
        <v>2365</v>
      </c>
      <c r="F1663" s="275" t="s">
        <v>2108</v>
      </c>
      <c r="G1663" s="276" t="s">
        <v>328</v>
      </c>
      <c r="H1663" s="275" t="s">
        <v>326</v>
      </c>
      <c r="I1663" s="275">
        <v>80</v>
      </c>
      <c r="J1663" s="275" t="s">
        <v>199</v>
      </c>
    </row>
    <row r="1664" spans="2:10">
      <c r="B1664" s="232" t="str">
        <f t="shared" si="25"/>
        <v>VT02118C</v>
      </c>
      <c r="D1664" s="275" t="s">
        <v>2364</v>
      </c>
      <c r="E1664" s="276" t="s">
        <v>2365</v>
      </c>
      <c r="F1664" s="275" t="s">
        <v>2110</v>
      </c>
      <c r="G1664" s="276" t="s">
        <v>330</v>
      </c>
      <c r="H1664" s="275" t="s">
        <v>326</v>
      </c>
      <c r="I1664" s="275">
        <v>80</v>
      </c>
      <c r="J1664" s="275" t="s">
        <v>199</v>
      </c>
    </row>
    <row r="1665" spans="2:10">
      <c r="B1665" s="232" t="str">
        <f t="shared" si="25"/>
        <v>VT02118D</v>
      </c>
      <c r="D1665" s="275" t="s">
        <v>2364</v>
      </c>
      <c r="E1665" s="276" t="s">
        <v>2365</v>
      </c>
      <c r="F1665" s="275" t="s">
        <v>2397</v>
      </c>
      <c r="G1665" s="276" t="s">
        <v>469</v>
      </c>
      <c r="H1665" s="275" t="s">
        <v>326</v>
      </c>
      <c r="I1665" s="275">
        <v>85</v>
      </c>
      <c r="J1665" s="275" t="s">
        <v>199</v>
      </c>
    </row>
    <row r="1666" spans="2:10">
      <c r="B1666" s="232" t="str">
        <f t="shared" si="25"/>
        <v>VT02118E</v>
      </c>
      <c r="D1666" s="275" t="s">
        <v>2364</v>
      </c>
      <c r="E1666" s="276" t="s">
        <v>2365</v>
      </c>
      <c r="F1666" s="275" t="s">
        <v>2111</v>
      </c>
      <c r="G1666" s="276" t="s">
        <v>2398</v>
      </c>
      <c r="H1666" s="275" t="s">
        <v>326</v>
      </c>
      <c r="I1666" s="275">
        <v>85</v>
      </c>
      <c r="J1666" s="275" t="s">
        <v>199</v>
      </c>
    </row>
    <row r="1667" spans="2:10">
      <c r="B1667" s="232" t="str">
        <f t="shared" si="25"/>
        <v>VT02141C</v>
      </c>
      <c r="D1667" s="275" t="s">
        <v>2364</v>
      </c>
      <c r="E1667" s="276" t="s">
        <v>2365</v>
      </c>
      <c r="F1667" s="275" t="s">
        <v>2399</v>
      </c>
      <c r="G1667" s="276" t="s">
        <v>2400</v>
      </c>
      <c r="H1667" s="275" t="s">
        <v>2401</v>
      </c>
      <c r="I1667" s="275">
        <v>65</v>
      </c>
      <c r="J1667" s="275" t="s">
        <v>277</v>
      </c>
    </row>
    <row r="1668" spans="2:10">
      <c r="B1668" s="232" t="str">
        <f t="shared" si="25"/>
        <v>VT02141E</v>
      </c>
      <c r="D1668" s="275" t="s">
        <v>2364</v>
      </c>
      <c r="E1668" s="276" t="s">
        <v>2365</v>
      </c>
      <c r="F1668" s="275" t="s">
        <v>2402</v>
      </c>
      <c r="G1668" s="276" t="s">
        <v>2403</v>
      </c>
      <c r="H1668" s="275" t="s">
        <v>2401</v>
      </c>
      <c r="I1668" s="275">
        <v>65</v>
      </c>
      <c r="J1668" s="275" t="s">
        <v>277</v>
      </c>
    </row>
    <row r="1669" spans="2:10">
      <c r="B1669" s="232" t="str">
        <f t="shared" si="25"/>
        <v>VT02156B</v>
      </c>
      <c r="D1669" s="275" t="s">
        <v>2364</v>
      </c>
      <c r="E1669" s="276" t="s">
        <v>2365</v>
      </c>
      <c r="F1669" s="275" t="s">
        <v>2404</v>
      </c>
      <c r="G1669" s="276" t="s">
        <v>2405</v>
      </c>
      <c r="H1669" s="275" t="s">
        <v>2146</v>
      </c>
      <c r="I1669" s="275">
        <v>85</v>
      </c>
      <c r="J1669" s="275" t="s">
        <v>199</v>
      </c>
    </row>
    <row r="1670" spans="2:10">
      <c r="B1670" s="232" t="str">
        <f t="shared" si="25"/>
        <v>VT02156C</v>
      </c>
      <c r="D1670" s="275" t="s">
        <v>2364</v>
      </c>
      <c r="E1670" s="276" t="s">
        <v>2365</v>
      </c>
      <c r="F1670" s="275" t="s">
        <v>2406</v>
      </c>
      <c r="G1670" s="276" t="s">
        <v>2407</v>
      </c>
      <c r="H1670" s="275" t="s">
        <v>2146</v>
      </c>
      <c r="I1670" s="275">
        <v>85</v>
      </c>
      <c r="J1670" s="275" t="s">
        <v>199</v>
      </c>
    </row>
    <row r="1671" spans="2:10">
      <c r="B1671" s="232" t="str">
        <f t="shared" si="25"/>
        <v>VT02156D</v>
      </c>
      <c r="D1671" s="275" t="s">
        <v>2364</v>
      </c>
      <c r="E1671" s="276" t="s">
        <v>2365</v>
      </c>
      <c r="F1671" s="275" t="s">
        <v>2408</v>
      </c>
      <c r="G1671" s="276" t="s">
        <v>2409</v>
      </c>
      <c r="H1671" s="275" t="s">
        <v>2146</v>
      </c>
      <c r="I1671" s="275">
        <v>85</v>
      </c>
      <c r="J1671" s="275" t="s">
        <v>199</v>
      </c>
    </row>
    <row r="1672" spans="2:10">
      <c r="B1672" s="232" t="str">
        <f t="shared" si="25"/>
        <v>VT02156E</v>
      </c>
      <c r="D1672" s="275" t="s">
        <v>2364</v>
      </c>
      <c r="E1672" s="276" t="s">
        <v>2365</v>
      </c>
      <c r="F1672" s="275" t="s">
        <v>2410</v>
      </c>
      <c r="G1672" s="276" t="s">
        <v>2411</v>
      </c>
      <c r="H1672" s="275" t="s">
        <v>2146</v>
      </c>
      <c r="I1672" s="275">
        <v>85</v>
      </c>
      <c r="J1672" s="275" t="s">
        <v>199</v>
      </c>
    </row>
    <row r="1673" spans="2:10">
      <c r="B1673" s="232" t="str">
        <f t="shared" si="25"/>
        <v>VT02157B</v>
      </c>
      <c r="D1673" s="275" t="s">
        <v>2364</v>
      </c>
      <c r="E1673" s="276" t="s">
        <v>2365</v>
      </c>
      <c r="F1673" s="275" t="s">
        <v>2412</v>
      </c>
      <c r="G1673" s="276" t="s">
        <v>2413</v>
      </c>
      <c r="H1673" s="275" t="s">
        <v>2414</v>
      </c>
      <c r="I1673" s="275">
        <v>85</v>
      </c>
      <c r="J1673" s="275" t="s">
        <v>199</v>
      </c>
    </row>
    <row r="1674" spans="2:10">
      <c r="B1674" s="232" t="str">
        <f t="shared" si="25"/>
        <v>VT02158C</v>
      </c>
      <c r="D1674" s="275" t="s">
        <v>2364</v>
      </c>
      <c r="E1674" s="276" t="s">
        <v>2365</v>
      </c>
      <c r="F1674" s="275" t="s">
        <v>2415</v>
      </c>
      <c r="G1674" s="276" t="s">
        <v>2150</v>
      </c>
      <c r="H1674" s="275" t="s">
        <v>2146</v>
      </c>
      <c r="I1674" s="275">
        <v>85</v>
      </c>
      <c r="J1674" s="275" t="s">
        <v>199</v>
      </c>
    </row>
    <row r="1675" spans="2:10">
      <c r="B1675" s="232" t="str">
        <f t="shared" si="25"/>
        <v>VT02158D</v>
      </c>
      <c r="D1675" s="275" t="s">
        <v>2364</v>
      </c>
      <c r="E1675" s="276" t="s">
        <v>2365</v>
      </c>
      <c r="F1675" s="275" t="s">
        <v>2416</v>
      </c>
      <c r="G1675" s="276" t="s">
        <v>2152</v>
      </c>
      <c r="H1675" s="275" t="s">
        <v>2146</v>
      </c>
      <c r="I1675" s="275">
        <v>85</v>
      </c>
      <c r="J1675" s="275" t="s">
        <v>199</v>
      </c>
    </row>
    <row r="1676" spans="2:10">
      <c r="B1676" s="232" t="str">
        <f t="shared" si="25"/>
        <v>VT021702F</v>
      </c>
      <c r="D1676" s="275" t="s">
        <v>2364</v>
      </c>
      <c r="E1676" s="276" t="s">
        <v>2365</v>
      </c>
      <c r="F1676" s="275" t="s">
        <v>2417</v>
      </c>
      <c r="G1676" s="276" t="s">
        <v>2418</v>
      </c>
      <c r="H1676" s="275" t="s">
        <v>2419</v>
      </c>
      <c r="I1676" s="275">
        <v>75</v>
      </c>
      <c r="J1676" s="275" t="s">
        <v>277</v>
      </c>
    </row>
    <row r="1677" spans="2:10">
      <c r="B1677" s="232" t="str">
        <f t="shared" si="25"/>
        <v>VT02198E</v>
      </c>
      <c r="D1677" s="275" t="s">
        <v>2364</v>
      </c>
      <c r="E1677" s="276" t="s">
        <v>2365</v>
      </c>
      <c r="F1677" s="275" t="s">
        <v>2420</v>
      </c>
      <c r="G1677" s="276" t="s">
        <v>2421</v>
      </c>
      <c r="H1677" s="275" t="s">
        <v>333</v>
      </c>
      <c r="I1677" s="275">
        <v>50</v>
      </c>
      <c r="J1677" s="275" t="s">
        <v>199</v>
      </c>
    </row>
    <row r="1678" spans="2:10">
      <c r="B1678" s="232" t="str">
        <f t="shared" si="25"/>
        <v>VT023100</v>
      </c>
      <c r="D1678" s="275" t="s">
        <v>2422</v>
      </c>
      <c r="E1678" s="276" t="s">
        <v>2423</v>
      </c>
      <c r="F1678" s="275">
        <v>100</v>
      </c>
      <c r="G1678" s="276" t="s">
        <v>2302</v>
      </c>
      <c r="H1678" s="275" t="s">
        <v>198</v>
      </c>
      <c r="I1678" s="275">
        <v>100</v>
      </c>
      <c r="J1678" s="275" t="s">
        <v>199</v>
      </c>
    </row>
    <row r="1679" spans="2:10">
      <c r="B1679" s="232" t="str">
        <f t="shared" si="25"/>
        <v>VT023102</v>
      </c>
      <c r="D1679" s="275" t="s">
        <v>2422</v>
      </c>
      <c r="E1679" s="276" t="s">
        <v>2423</v>
      </c>
      <c r="F1679" s="275">
        <v>102</v>
      </c>
      <c r="G1679" s="276" t="s">
        <v>2138</v>
      </c>
      <c r="H1679" s="275" t="s">
        <v>1036</v>
      </c>
      <c r="I1679" s="275">
        <v>100</v>
      </c>
      <c r="J1679" s="275" t="s">
        <v>277</v>
      </c>
    </row>
    <row r="1680" spans="2:10">
      <c r="B1680" s="232" t="str">
        <f t="shared" si="25"/>
        <v>VT023104</v>
      </c>
      <c r="D1680" s="275" t="s">
        <v>2422</v>
      </c>
      <c r="E1680" s="276" t="s">
        <v>2423</v>
      </c>
      <c r="F1680" s="275">
        <v>104</v>
      </c>
      <c r="G1680" s="276" t="s">
        <v>2424</v>
      </c>
      <c r="H1680" s="275" t="s">
        <v>2425</v>
      </c>
      <c r="I1680" s="275">
        <v>100</v>
      </c>
      <c r="J1680" s="275" t="s">
        <v>199</v>
      </c>
    </row>
    <row r="1681" spans="2:10">
      <c r="B1681" s="232" t="str">
        <f t="shared" si="25"/>
        <v>VT023151F</v>
      </c>
      <c r="D1681" s="275" t="s">
        <v>2422</v>
      </c>
      <c r="E1681" s="276" t="s">
        <v>2423</v>
      </c>
      <c r="F1681" s="275" t="s">
        <v>2426</v>
      </c>
      <c r="G1681" s="276" t="s">
        <v>2427</v>
      </c>
      <c r="H1681" s="275" t="s">
        <v>2428</v>
      </c>
      <c r="I1681" s="275">
        <v>60</v>
      </c>
      <c r="J1681" s="275" t="s">
        <v>277</v>
      </c>
    </row>
    <row r="1682" spans="2:10">
      <c r="B1682" s="232" t="str">
        <f t="shared" si="25"/>
        <v>VT023168C</v>
      </c>
      <c r="D1682" s="275" t="s">
        <v>2422</v>
      </c>
      <c r="E1682" s="276" t="s">
        <v>2423</v>
      </c>
      <c r="F1682" s="275" t="s">
        <v>2429</v>
      </c>
      <c r="G1682" s="276" t="s">
        <v>2170</v>
      </c>
      <c r="H1682" s="275" t="s">
        <v>1486</v>
      </c>
      <c r="I1682" s="275">
        <v>50</v>
      </c>
      <c r="J1682" s="275" t="s">
        <v>277</v>
      </c>
    </row>
    <row r="1683" spans="2:10">
      <c r="B1683" s="232" t="str">
        <f t="shared" si="25"/>
        <v>VT023168D</v>
      </c>
      <c r="D1683" s="275" t="s">
        <v>2422</v>
      </c>
      <c r="E1683" s="276" t="s">
        <v>2423</v>
      </c>
      <c r="F1683" s="275" t="s">
        <v>2430</v>
      </c>
      <c r="G1683" s="276" t="s">
        <v>2172</v>
      </c>
      <c r="H1683" s="275" t="s">
        <v>1486</v>
      </c>
      <c r="I1683" s="275">
        <v>50</v>
      </c>
      <c r="J1683" s="275" t="s">
        <v>277</v>
      </c>
    </row>
    <row r="1684" spans="2:10">
      <c r="B1684" s="232" t="str">
        <f t="shared" ref="B1684:B1747" si="26">CONCATENATE(D1684,F1684)</f>
        <v>VT023168E</v>
      </c>
      <c r="D1684" s="275" t="s">
        <v>2422</v>
      </c>
      <c r="E1684" s="276" t="s">
        <v>2423</v>
      </c>
      <c r="F1684" s="275" t="s">
        <v>2431</v>
      </c>
      <c r="G1684" s="276" t="s">
        <v>2174</v>
      </c>
      <c r="H1684" s="275" t="s">
        <v>1486</v>
      </c>
      <c r="I1684" s="275">
        <v>50</v>
      </c>
      <c r="J1684" s="275" t="s">
        <v>277</v>
      </c>
    </row>
    <row r="1685" spans="2:10">
      <c r="B1685" s="232" t="str">
        <f t="shared" si="26"/>
        <v>VT023172F</v>
      </c>
      <c r="D1685" s="275" t="s">
        <v>2422</v>
      </c>
      <c r="E1685" s="276" t="s">
        <v>2423</v>
      </c>
      <c r="F1685" s="275" t="s">
        <v>2432</v>
      </c>
      <c r="G1685" s="276" t="s">
        <v>2433</v>
      </c>
      <c r="H1685" s="275" t="s">
        <v>2434</v>
      </c>
      <c r="I1685" s="275">
        <v>90</v>
      </c>
      <c r="J1685" s="275" t="s">
        <v>277</v>
      </c>
    </row>
    <row r="1686" spans="2:10">
      <c r="B1686" s="232" t="str">
        <f t="shared" si="26"/>
        <v>VT02321A</v>
      </c>
      <c r="D1686" s="275" t="s">
        <v>2422</v>
      </c>
      <c r="E1686" s="276" t="s">
        <v>2423</v>
      </c>
      <c r="F1686" s="275" t="s">
        <v>1837</v>
      </c>
      <c r="G1686" s="276" t="s">
        <v>2435</v>
      </c>
      <c r="H1686" s="275" t="s">
        <v>1170</v>
      </c>
      <c r="I1686" s="275">
        <v>85</v>
      </c>
      <c r="J1686" s="275" t="s">
        <v>199</v>
      </c>
    </row>
    <row r="1687" spans="2:10">
      <c r="B1687" s="232" t="str">
        <f t="shared" si="26"/>
        <v>VT02326A</v>
      </c>
      <c r="D1687" s="275" t="s">
        <v>2422</v>
      </c>
      <c r="E1687" s="276" t="s">
        <v>2423</v>
      </c>
      <c r="F1687" s="275" t="s">
        <v>1683</v>
      </c>
      <c r="G1687" s="276" t="s">
        <v>1215</v>
      </c>
      <c r="H1687" s="275" t="s">
        <v>608</v>
      </c>
      <c r="I1687" s="275">
        <v>85</v>
      </c>
      <c r="J1687" s="275" t="s">
        <v>199</v>
      </c>
    </row>
    <row r="1688" spans="2:10">
      <c r="B1688" s="232" t="str">
        <f t="shared" si="26"/>
        <v>VT02326B</v>
      </c>
      <c r="D1688" s="275" t="s">
        <v>2422</v>
      </c>
      <c r="E1688" s="276" t="s">
        <v>2423</v>
      </c>
      <c r="F1688" s="275" t="s">
        <v>1684</v>
      </c>
      <c r="G1688" s="276" t="s">
        <v>951</v>
      </c>
      <c r="H1688" s="275" t="s">
        <v>608</v>
      </c>
      <c r="I1688" s="275">
        <v>85</v>
      </c>
      <c r="J1688" s="275" t="s">
        <v>199</v>
      </c>
    </row>
    <row r="1689" spans="2:10">
      <c r="B1689" s="232" t="str">
        <f t="shared" si="26"/>
        <v>VT02326C</v>
      </c>
      <c r="D1689" s="275" t="s">
        <v>2422</v>
      </c>
      <c r="E1689" s="276" t="s">
        <v>2423</v>
      </c>
      <c r="F1689" s="275" t="s">
        <v>1685</v>
      </c>
      <c r="G1689" s="276" t="s">
        <v>952</v>
      </c>
      <c r="H1689" s="275" t="s">
        <v>608</v>
      </c>
      <c r="I1689" s="275">
        <v>85</v>
      </c>
      <c r="J1689" s="275" t="s">
        <v>199</v>
      </c>
    </row>
    <row r="1690" spans="2:10">
      <c r="B1690" s="232" t="str">
        <f t="shared" si="26"/>
        <v>VT02326D</v>
      </c>
      <c r="D1690" s="275" t="s">
        <v>2422</v>
      </c>
      <c r="E1690" s="276" t="s">
        <v>2423</v>
      </c>
      <c r="F1690" s="275" t="s">
        <v>2356</v>
      </c>
      <c r="G1690" s="276" t="s">
        <v>953</v>
      </c>
      <c r="H1690" s="275" t="s">
        <v>608</v>
      </c>
      <c r="I1690" s="275">
        <v>85</v>
      </c>
      <c r="J1690" s="275" t="s">
        <v>199</v>
      </c>
    </row>
    <row r="1691" spans="2:10">
      <c r="B1691" s="232" t="str">
        <f t="shared" si="26"/>
        <v>VT02326E</v>
      </c>
      <c r="D1691" s="275" t="s">
        <v>2422</v>
      </c>
      <c r="E1691" s="276" t="s">
        <v>2423</v>
      </c>
      <c r="F1691" s="275" t="s">
        <v>1686</v>
      </c>
      <c r="G1691" s="276" t="s">
        <v>2160</v>
      </c>
      <c r="H1691" s="275" t="s">
        <v>608</v>
      </c>
      <c r="I1691" s="275">
        <v>85</v>
      </c>
      <c r="J1691" s="275" t="s">
        <v>199</v>
      </c>
    </row>
    <row r="1692" spans="2:10">
      <c r="B1692" s="232" t="str">
        <f t="shared" si="26"/>
        <v>VT02339A</v>
      </c>
      <c r="D1692" s="275" t="s">
        <v>2422</v>
      </c>
      <c r="E1692" s="276" t="s">
        <v>2423</v>
      </c>
      <c r="F1692" s="275" t="s">
        <v>2436</v>
      </c>
      <c r="G1692" s="276" t="s">
        <v>614</v>
      </c>
      <c r="H1692" s="275" t="s">
        <v>615</v>
      </c>
      <c r="I1692" s="275">
        <v>85</v>
      </c>
      <c r="J1692" s="275" t="s">
        <v>199</v>
      </c>
    </row>
    <row r="1693" spans="2:10">
      <c r="B1693" s="232" t="str">
        <f t="shared" si="26"/>
        <v>VT02339B</v>
      </c>
      <c r="D1693" s="275" t="s">
        <v>2422</v>
      </c>
      <c r="E1693" s="276" t="s">
        <v>2423</v>
      </c>
      <c r="F1693" s="275" t="s">
        <v>2437</v>
      </c>
      <c r="G1693" s="276" t="s">
        <v>617</v>
      </c>
      <c r="H1693" s="275" t="s">
        <v>615</v>
      </c>
      <c r="I1693" s="275">
        <v>85</v>
      </c>
      <c r="J1693" s="275" t="s">
        <v>199</v>
      </c>
    </row>
    <row r="1694" spans="2:10">
      <c r="B1694" s="232" t="str">
        <f t="shared" si="26"/>
        <v>VT02339C</v>
      </c>
      <c r="D1694" s="275" t="s">
        <v>2422</v>
      </c>
      <c r="E1694" s="276" t="s">
        <v>2423</v>
      </c>
      <c r="F1694" s="275" t="s">
        <v>2438</v>
      </c>
      <c r="G1694" s="276" t="s">
        <v>619</v>
      </c>
      <c r="H1694" s="275" t="s">
        <v>615</v>
      </c>
      <c r="I1694" s="275">
        <v>85</v>
      </c>
      <c r="J1694" s="275" t="s">
        <v>199</v>
      </c>
    </row>
    <row r="1695" spans="2:10">
      <c r="B1695" s="232" t="str">
        <f t="shared" si="26"/>
        <v>VT02339D</v>
      </c>
      <c r="D1695" s="275" t="s">
        <v>2422</v>
      </c>
      <c r="E1695" s="276" t="s">
        <v>2423</v>
      </c>
      <c r="F1695" s="275" t="s">
        <v>2439</v>
      </c>
      <c r="G1695" s="276" t="s">
        <v>621</v>
      </c>
      <c r="H1695" s="275" t="s">
        <v>615</v>
      </c>
      <c r="I1695" s="275">
        <v>85</v>
      </c>
      <c r="J1695" s="275" t="s">
        <v>199</v>
      </c>
    </row>
    <row r="1696" spans="2:10">
      <c r="B1696" s="232" t="str">
        <f t="shared" si="26"/>
        <v>VT02339E</v>
      </c>
      <c r="D1696" s="275" t="s">
        <v>2422</v>
      </c>
      <c r="E1696" s="276" t="s">
        <v>2423</v>
      </c>
      <c r="F1696" s="275" t="s">
        <v>2440</v>
      </c>
      <c r="G1696" s="276" t="s">
        <v>2232</v>
      </c>
      <c r="H1696" s="275" t="s">
        <v>615</v>
      </c>
      <c r="I1696" s="275">
        <v>85</v>
      </c>
      <c r="J1696" s="275" t="s">
        <v>199</v>
      </c>
    </row>
    <row r="1697" spans="2:10">
      <c r="B1697" s="232" t="str">
        <f t="shared" si="26"/>
        <v>VT02367C</v>
      </c>
      <c r="D1697" s="275" t="s">
        <v>2422</v>
      </c>
      <c r="E1697" s="276" t="s">
        <v>2423</v>
      </c>
      <c r="F1697" s="275" t="s">
        <v>2441</v>
      </c>
      <c r="G1697" s="276" t="s">
        <v>2442</v>
      </c>
      <c r="H1697" s="275" t="s">
        <v>2443</v>
      </c>
      <c r="I1697" s="275">
        <v>50</v>
      </c>
      <c r="J1697" s="275" t="s">
        <v>277</v>
      </c>
    </row>
    <row r="1698" spans="2:10">
      <c r="B1698" s="232" t="str">
        <f t="shared" si="26"/>
        <v>VT02367D</v>
      </c>
      <c r="D1698" s="275" t="s">
        <v>2422</v>
      </c>
      <c r="E1698" s="276" t="s">
        <v>2423</v>
      </c>
      <c r="F1698" s="275" t="s">
        <v>2444</v>
      </c>
      <c r="G1698" s="276" t="s">
        <v>2445</v>
      </c>
      <c r="H1698" s="275" t="s">
        <v>2443</v>
      </c>
      <c r="I1698" s="275">
        <v>50</v>
      </c>
      <c r="J1698" s="275" t="s">
        <v>277</v>
      </c>
    </row>
    <row r="1699" spans="2:10">
      <c r="B1699" s="232" t="str">
        <f t="shared" si="26"/>
        <v>VT02367E</v>
      </c>
      <c r="D1699" s="275" t="s">
        <v>2422</v>
      </c>
      <c r="E1699" s="276" t="s">
        <v>2423</v>
      </c>
      <c r="F1699" s="275" t="s">
        <v>2446</v>
      </c>
      <c r="G1699" s="276" t="s">
        <v>2447</v>
      </c>
      <c r="H1699" s="275" t="s">
        <v>2443</v>
      </c>
      <c r="I1699" s="275">
        <v>50</v>
      </c>
      <c r="J1699" s="275" t="s">
        <v>277</v>
      </c>
    </row>
    <row r="1700" spans="2:10">
      <c r="B1700" s="232" t="str">
        <f t="shared" si="26"/>
        <v>VT02368D</v>
      </c>
      <c r="D1700" s="275" t="s">
        <v>2422</v>
      </c>
      <c r="E1700" s="276" t="s">
        <v>2423</v>
      </c>
      <c r="F1700" s="275" t="s">
        <v>2448</v>
      </c>
      <c r="G1700" s="276" t="s">
        <v>2449</v>
      </c>
      <c r="H1700" s="275" t="s">
        <v>2450</v>
      </c>
      <c r="I1700" s="275">
        <v>50</v>
      </c>
      <c r="J1700" s="275" t="s">
        <v>277</v>
      </c>
    </row>
    <row r="1701" spans="2:10">
      <c r="B1701" s="232" t="str">
        <f t="shared" si="26"/>
        <v>VT02368E</v>
      </c>
      <c r="D1701" s="275" t="s">
        <v>2422</v>
      </c>
      <c r="E1701" s="276" t="s">
        <v>2423</v>
      </c>
      <c r="F1701" s="275" t="s">
        <v>1267</v>
      </c>
      <c r="G1701" s="276" t="s">
        <v>2451</v>
      </c>
      <c r="H1701" s="275" t="s">
        <v>2450</v>
      </c>
      <c r="I1701" s="275">
        <v>50</v>
      </c>
      <c r="J1701" s="275" t="s">
        <v>277</v>
      </c>
    </row>
    <row r="1702" spans="2:10">
      <c r="B1702" s="232" t="str">
        <f t="shared" si="26"/>
        <v>VT02385E</v>
      </c>
      <c r="D1702" s="275" t="s">
        <v>2422</v>
      </c>
      <c r="E1702" s="276" t="s">
        <v>2423</v>
      </c>
      <c r="F1702" s="275" t="s">
        <v>2452</v>
      </c>
      <c r="G1702" s="276" t="s">
        <v>2165</v>
      </c>
      <c r="H1702" s="275" t="s">
        <v>2163</v>
      </c>
      <c r="I1702" s="275">
        <v>80</v>
      </c>
      <c r="J1702" s="275" t="s">
        <v>277</v>
      </c>
    </row>
    <row r="1703" spans="2:10">
      <c r="B1703" s="232" t="str">
        <f t="shared" si="26"/>
        <v>VT02386F</v>
      </c>
      <c r="D1703" s="275" t="s">
        <v>2422</v>
      </c>
      <c r="E1703" s="276" t="s">
        <v>2423</v>
      </c>
      <c r="F1703" s="275" t="s">
        <v>2453</v>
      </c>
      <c r="G1703" s="276" t="s">
        <v>2454</v>
      </c>
      <c r="H1703" s="275" t="s">
        <v>2168</v>
      </c>
      <c r="I1703" s="275">
        <v>85</v>
      </c>
      <c r="J1703" s="275" t="s">
        <v>277</v>
      </c>
    </row>
    <row r="1704" spans="2:10">
      <c r="B1704" s="232" t="str">
        <f t="shared" si="26"/>
        <v>VT02512C</v>
      </c>
      <c r="D1704" s="275" t="s">
        <v>2455</v>
      </c>
      <c r="E1704" s="276" t="s">
        <v>2456</v>
      </c>
      <c r="F1704" s="275" t="s">
        <v>1759</v>
      </c>
      <c r="G1704" s="276" t="s">
        <v>2457</v>
      </c>
      <c r="H1704" s="275" t="s">
        <v>2450</v>
      </c>
      <c r="I1704" s="275">
        <v>50</v>
      </c>
      <c r="J1704" s="275" t="s">
        <v>277</v>
      </c>
    </row>
    <row r="1705" spans="2:10">
      <c r="B1705" s="232" t="str">
        <f t="shared" si="26"/>
        <v>VT02512D</v>
      </c>
      <c r="D1705" s="275" t="s">
        <v>2455</v>
      </c>
      <c r="E1705" s="276" t="s">
        <v>2456</v>
      </c>
      <c r="F1705" s="275" t="s">
        <v>2458</v>
      </c>
      <c r="G1705" s="276" t="s">
        <v>2459</v>
      </c>
      <c r="H1705" s="275" t="s">
        <v>2450</v>
      </c>
      <c r="I1705" s="275">
        <v>50</v>
      </c>
      <c r="J1705" s="275" t="s">
        <v>277</v>
      </c>
    </row>
    <row r="1706" spans="2:10">
      <c r="B1706" s="232" t="str">
        <f t="shared" si="26"/>
        <v>VT02512E</v>
      </c>
      <c r="D1706" s="275" t="s">
        <v>2455</v>
      </c>
      <c r="E1706" s="276" t="s">
        <v>2456</v>
      </c>
      <c r="F1706" s="275" t="s">
        <v>1761</v>
      </c>
      <c r="G1706" s="276" t="s">
        <v>2460</v>
      </c>
      <c r="H1706" s="275" t="s">
        <v>2450</v>
      </c>
      <c r="I1706" s="275">
        <v>50</v>
      </c>
      <c r="J1706" s="275" t="s">
        <v>277</v>
      </c>
    </row>
    <row r="1707" spans="2:10">
      <c r="B1707" s="232" t="str">
        <f t="shared" si="26"/>
        <v>VT02534C</v>
      </c>
      <c r="D1707" s="275" t="s">
        <v>2455</v>
      </c>
      <c r="E1707" s="276" t="s">
        <v>2456</v>
      </c>
      <c r="F1707" s="275" t="s">
        <v>734</v>
      </c>
      <c r="G1707" s="276" t="s">
        <v>944</v>
      </c>
      <c r="H1707" s="275" t="s">
        <v>945</v>
      </c>
      <c r="I1707" s="275">
        <v>85</v>
      </c>
      <c r="J1707" s="275" t="s">
        <v>277</v>
      </c>
    </row>
    <row r="1708" spans="2:10">
      <c r="B1708" s="232" t="str">
        <f t="shared" si="26"/>
        <v>VT02534D</v>
      </c>
      <c r="D1708" s="275" t="s">
        <v>2455</v>
      </c>
      <c r="E1708" s="276" t="s">
        <v>2456</v>
      </c>
      <c r="F1708" s="275" t="s">
        <v>2461</v>
      </c>
      <c r="G1708" s="276" t="s">
        <v>2462</v>
      </c>
      <c r="H1708" s="275" t="s">
        <v>945</v>
      </c>
      <c r="I1708" s="275">
        <v>80</v>
      </c>
      <c r="J1708" s="275" t="s">
        <v>277</v>
      </c>
    </row>
    <row r="1709" spans="2:10">
      <c r="B1709" s="232" t="str">
        <f t="shared" si="26"/>
        <v>VT02534E</v>
      </c>
      <c r="D1709" s="275" t="s">
        <v>2455</v>
      </c>
      <c r="E1709" s="276" t="s">
        <v>2456</v>
      </c>
      <c r="F1709" s="275" t="s">
        <v>2463</v>
      </c>
      <c r="G1709" s="276" t="s">
        <v>2464</v>
      </c>
      <c r="H1709" s="275" t="s">
        <v>945</v>
      </c>
      <c r="I1709" s="275">
        <v>75</v>
      </c>
      <c r="J1709" s="275" t="s">
        <v>277</v>
      </c>
    </row>
    <row r="1710" spans="2:10">
      <c r="B1710" s="232" t="str">
        <f t="shared" si="26"/>
        <v>VT0253B</v>
      </c>
      <c r="D1710" s="275" t="s">
        <v>2455</v>
      </c>
      <c r="E1710" s="276" t="s">
        <v>2456</v>
      </c>
      <c r="F1710" s="275" t="s">
        <v>2465</v>
      </c>
      <c r="G1710" s="276" t="s">
        <v>2466</v>
      </c>
      <c r="H1710" s="275" t="s">
        <v>333</v>
      </c>
      <c r="I1710" s="275">
        <v>50</v>
      </c>
      <c r="J1710" s="275" t="s">
        <v>199</v>
      </c>
    </row>
    <row r="1711" spans="2:10">
      <c r="B1711" s="232" t="str">
        <f t="shared" si="26"/>
        <v>VT0253C</v>
      </c>
      <c r="D1711" s="275" t="s">
        <v>2455</v>
      </c>
      <c r="E1711" s="276" t="s">
        <v>2456</v>
      </c>
      <c r="F1711" s="275" t="s">
        <v>2467</v>
      </c>
      <c r="G1711" s="276" t="s">
        <v>2468</v>
      </c>
      <c r="H1711" s="275" t="s">
        <v>333</v>
      </c>
      <c r="I1711" s="275">
        <v>55</v>
      </c>
      <c r="J1711" s="275" t="s">
        <v>199</v>
      </c>
    </row>
    <row r="1712" spans="2:10">
      <c r="B1712" s="232" t="str">
        <f t="shared" si="26"/>
        <v>VT0253D</v>
      </c>
      <c r="D1712" s="275" t="s">
        <v>2455</v>
      </c>
      <c r="E1712" s="276" t="s">
        <v>2456</v>
      </c>
      <c r="F1712" s="275" t="s">
        <v>2469</v>
      </c>
      <c r="G1712" s="276" t="s">
        <v>2470</v>
      </c>
      <c r="H1712" s="275" t="s">
        <v>333</v>
      </c>
      <c r="I1712" s="275">
        <v>60</v>
      </c>
      <c r="J1712" s="275" t="s">
        <v>199</v>
      </c>
    </row>
    <row r="1713" spans="2:10">
      <c r="B1713" s="232" t="str">
        <f t="shared" si="26"/>
        <v>VT0253E</v>
      </c>
      <c r="D1713" s="275" t="s">
        <v>2455</v>
      </c>
      <c r="E1713" s="276" t="s">
        <v>2456</v>
      </c>
      <c r="F1713" s="275" t="s">
        <v>2471</v>
      </c>
      <c r="G1713" s="276" t="s">
        <v>2472</v>
      </c>
      <c r="H1713" s="275" t="s">
        <v>333</v>
      </c>
      <c r="I1713" s="275">
        <v>55</v>
      </c>
      <c r="J1713" s="275" t="s">
        <v>199</v>
      </c>
    </row>
    <row r="1714" spans="2:10">
      <c r="B1714" s="232" t="str">
        <f t="shared" si="26"/>
        <v>VT02541D</v>
      </c>
      <c r="D1714" s="275" t="s">
        <v>2455</v>
      </c>
      <c r="E1714" s="276" t="s">
        <v>2456</v>
      </c>
      <c r="F1714" s="275" t="s">
        <v>2473</v>
      </c>
      <c r="G1714" s="276" t="s">
        <v>2474</v>
      </c>
      <c r="H1714" s="275" t="s">
        <v>2318</v>
      </c>
      <c r="I1714" s="275">
        <v>80</v>
      </c>
      <c r="J1714" s="275" t="s">
        <v>277</v>
      </c>
    </row>
    <row r="1715" spans="2:10">
      <c r="B1715" s="232" t="str">
        <f t="shared" si="26"/>
        <v>VT02541E</v>
      </c>
      <c r="D1715" s="275" t="s">
        <v>2455</v>
      </c>
      <c r="E1715" s="276" t="s">
        <v>2456</v>
      </c>
      <c r="F1715" s="275" t="s">
        <v>2402</v>
      </c>
      <c r="G1715" s="276" t="s">
        <v>2475</v>
      </c>
      <c r="H1715" s="275" t="s">
        <v>2318</v>
      </c>
      <c r="I1715" s="275">
        <v>80</v>
      </c>
      <c r="J1715" s="275" t="s">
        <v>277</v>
      </c>
    </row>
    <row r="1716" spans="2:10">
      <c r="B1716" s="232" t="str">
        <f t="shared" si="26"/>
        <v>VT02550B</v>
      </c>
      <c r="D1716" s="275" t="s">
        <v>2455</v>
      </c>
      <c r="E1716" s="276" t="s">
        <v>2456</v>
      </c>
      <c r="F1716" s="275" t="s">
        <v>2476</v>
      </c>
      <c r="G1716" s="276" t="s">
        <v>2477</v>
      </c>
      <c r="H1716" s="275" t="s">
        <v>615</v>
      </c>
      <c r="I1716" s="275">
        <v>85</v>
      </c>
      <c r="J1716" s="275" t="s">
        <v>199</v>
      </c>
    </row>
    <row r="1717" spans="2:10">
      <c r="B1717" s="232" t="str">
        <f t="shared" si="26"/>
        <v>VT02550C</v>
      </c>
      <c r="D1717" s="275" t="s">
        <v>2455</v>
      </c>
      <c r="E1717" s="276" t="s">
        <v>2456</v>
      </c>
      <c r="F1717" s="275" t="s">
        <v>2478</v>
      </c>
      <c r="G1717" s="276" t="s">
        <v>1680</v>
      </c>
      <c r="H1717" s="275" t="s">
        <v>615</v>
      </c>
      <c r="I1717" s="275">
        <v>85</v>
      </c>
      <c r="J1717" s="275" t="s">
        <v>199</v>
      </c>
    </row>
    <row r="1718" spans="2:10">
      <c r="B1718" s="232" t="str">
        <f t="shared" si="26"/>
        <v>VT02550D</v>
      </c>
      <c r="D1718" s="275" t="s">
        <v>2455</v>
      </c>
      <c r="E1718" s="276" t="s">
        <v>2456</v>
      </c>
      <c r="F1718" s="275" t="s">
        <v>2479</v>
      </c>
      <c r="G1718" s="276" t="s">
        <v>2480</v>
      </c>
      <c r="H1718" s="275" t="s">
        <v>615</v>
      </c>
      <c r="I1718" s="275">
        <v>85</v>
      </c>
      <c r="J1718" s="275" t="s">
        <v>199</v>
      </c>
    </row>
    <row r="1719" spans="2:10">
      <c r="B1719" s="232" t="str">
        <f t="shared" si="26"/>
        <v>VT02550E</v>
      </c>
      <c r="D1719" s="275" t="s">
        <v>2455</v>
      </c>
      <c r="E1719" s="276" t="s">
        <v>2456</v>
      </c>
      <c r="F1719" s="275" t="s">
        <v>2481</v>
      </c>
      <c r="G1719" s="276" t="s">
        <v>2482</v>
      </c>
      <c r="H1719" s="275" t="s">
        <v>615</v>
      </c>
      <c r="I1719" s="275">
        <v>85</v>
      </c>
      <c r="J1719" s="275" t="s">
        <v>199</v>
      </c>
    </row>
    <row r="1720" spans="2:10">
      <c r="B1720" s="232" t="str">
        <f t="shared" si="26"/>
        <v>VT0255B</v>
      </c>
      <c r="D1720" s="275" t="s">
        <v>2455</v>
      </c>
      <c r="E1720" s="276" t="s">
        <v>2456</v>
      </c>
      <c r="F1720" s="275" t="s">
        <v>2483</v>
      </c>
      <c r="G1720" s="276" t="s">
        <v>2484</v>
      </c>
      <c r="H1720" s="275" t="s">
        <v>326</v>
      </c>
      <c r="I1720" s="275">
        <v>85</v>
      </c>
      <c r="J1720" s="275" t="s">
        <v>199</v>
      </c>
    </row>
    <row r="1721" spans="2:10">
      <c r="B1721" s="232" t="str">
        <f t="shared" si="26"/>
        <v>VT0255C</v>
      </c>
      <c r="D1721" s="275" t="s">
        <v>2455</v>
      </c>
      <c r="E1721" s="276" t="s">
        <v>2456</v>
      </c>
      <c r="F1721" s="275" t="s">
        <v>2485</v>
      </c>
      <c r="G1721" s="276" t="s">
        <v>596</v>
      </c>
      <c r="H1721" s="275" t="s">
        <v>326</v>
      </c>
      <c r="I1721" s="275">
        <v>85</v>
      </c>
      <c r="J1721" s="275" t="s">
        <v>199</v>
      </c>
    </row>
    <row r="1722" spans="2:10">
      <c r="B1722" s="232" t="str">
        <f t="shared" si="26"/>
        <v>VT0255D</v>
      </c>
      <c r="D1722" s="275" t="s">
        <v>2455</v>
      </c>
      <c r="E1722" s="276" t="s">
        <v>2456</v>
      </c>
      <c r="F1722" s="275" t="s">
        <v>2486</v>
      </c>
      <c r="G1722" s="276" t="s">
        <v>597</v>
      </c>
      <c r="H1722" s="275" t="s">
        <v>326</v>
      </c>
      <c r="I1722" s="275">
        <v>85</v>
      </c>
      <c r="J1722" s="275" t="s">
        <v>199</v>
      </c>
    </row>
    <row r="1723" spans="2:10">
      <c r="B1723" s="232" t="str">
        <f t="shared" si="26"/>
        <v>VT0255E</v>
      </c>
      <c r="D1723" s="275" t="s">
        <v>2455</v>
      </c>
      <c r="E1723" s="276" t="s">
        <v>2456</v>
      </c>
      <c r="F1723" s="275" t="s">
        <v>2487</v>
      </c>
      <c r="G1723" s="276" t="s">
        <v>2256</v>
      </c>
      <c r="H1723" s="275" t="s">
        <v>326</v>
      </c>
      <c r="I1723" s="275">
        <v>85</v>
      </c>
      <c r="J1723" s="275" t="s">
        <v>199</v>
      </c>
    </row>
    <row r="1724" spans="2:10">
      <c r="B1724" s="232" t="str">
        <f t="shared" si="26"/>
        <v>VT02565C</v>
      </c>
      <c r="D1724" s="275" t="s">
        <v>2455</v>
      </c>
      <c r="E1724" s="276" t="s">
        <v>2456</v>
      </c>
      <c r="F1724" s="275" t="s">
        <v>2488</v>
      </c>
      <c r="G1724" s="276" t="s">
        <v>2489</v>
      </c>
      <c r="H1724" s="275" t="s">
        <v>1486</v>
      </c>
      <c r="I1724" s="275">
        <v>50</v>
      </c>
      <c r="J1724" s="275" t="s">
        <v>277</v>
      </c>
    </row>
    <row r="1725" spans="2:10">
      <c r="B1725" s="232" t="str">
        <f t="shared" si="26"/>
        <v>VT02565D</v>
      </c>
      <c r="D1725" s="275" t="s">
        <v>2455</v>
      </c>
      <c r="E1725" s="276" t="s">
        <v>2456</v>
      </c>
      <c r="F1725" s="275" t="s">
        <v>2490</v>
      </c>
      <c r="G1725" s="276" t="s">
        <v>2491</v>
      </c>
      <c r="H1725" s="275" t="s">
        <v>1486</v>
      </c>
      <c r="I1725" s="275">
        <v>50</v>
      </c>
      <c r="J1725" s="275" t="s">
        <v>277</v>
      </c>
    </row>
    <row r="1726" spans="2:10">
      <c r="B1726" s="232" t="str">
        <f t="shared" si="26"/>
        <v>VT02565E</v>
      </c>
      <c r="D1726" s="275" t="s">
        <v>2455</v>
      </c>
      <c r="E1726" s="276" t="s">
        <v>2456</v>
      </c>
      <c r="F1726" s="275" t="s">
        <v>2492</v>
      </c>
      <c r="G1726" s="276" t="s">
        <v>2493</v>
      </c>
      <c r="H1726" s="275" t="s">
        <v>1486</v>
      </c>
      <c r="I1726" s="275">
        <v>55</v>
      </c>
      <c r="J1726" s="275" t="s">
        <v>277</v>
      </c>
    </row>
    <row r="1727" spans="2:10">
      <c r="B1727" s="232" t="str">
        <f t="shared" si="26"/>
        <v>VT02568D</v>
      </c>
      <c r="D1727" s="275" t="s">
        <v>2455</v>
      </c>
      <c r="E1727" s="276" t="s">
        <v>2456</v>
      </c>
      <c r="F1727" s="275" t="s">
        <v>2448</v>
      </c>
      <c r="G1727" s="276" t="s">
        <v>2494</v>
      </c>
      <c r="H1727" s="275" t="s">
        <v>2107</v>
      </c>
      <c r="I1727" s="275">
        <v>90</v>
      </c>
      <c r="J1727" s="275" t="s">
        <v>277</v>
      </c>
    </row>
    <row r="1728" spans="2:10">
      <c r="B1728" s="232" t="str">
        <f t="shared" si="26"/>
        <v>VT02568E</v>
      </c>
      <c r="D1728" s="275" t="s">
        <v>2455</v>
      </c>
      <c r="E1728" s="276" t="s">
        <v>2456</v>
      </c>
      <c r="F1728" s="275" t="s">
        <v>1267</v>
      </c>
      <c r="G1728" s="276" t="s">
        <v>2495</v>
      </c>
      <c r="H1728" s="275" t="s">
        <v>2107</v>
      </c>
      <c r="I1728" s="275">
        <v>85</v>
      </c>
      <c r="J1728" s="275" t="s">
        <v>277</v>
      </c>
    </row>
    <row r="1729" spans="2:10">
      <c r="B1729" s="232" t="str">
        <f t="shared" si="26"/>
        <v>VT0273</v>
      </c>
      <c r="D1729" s="275" t="s">
        <v>2496</v>
      </c>
      <c r="E1729" s="276" t="s">
        <v>2497</v>
      </c>
      <c r="F1729" s="275">
        <v>3</v>
      </c>
      <c r="G1729" s="276" t="s">
        <v>2138</v>
      </c>
      <c r="H1729" s="275" t="s">
        <v>1036</v>
      </c>
      <c r="I1729" s="275">
        <v>90</v>
      </c>
      <c r="J1729" s="275" t="s">
        <v>277</v>
      </c>
    </row>
    <row r="1730" spans="2:10">
      <c r="B1730" s="232" t="str">
        <f t="shared" si="26"/>
        <v>VT02728</v>
      </c>
      <c r="D1730" s="275" t="s">
        <v>2496</v>
      </c>
      <c r="E1730" s="276" t="s">
        <v>2497</v>
      </c>
      <c r="F1730" s="275">
        <v>28</v>
      </c>
      <c r="G1730" s="276" t="s">
        <v>2498</v>
      </c>
      <c r="H1730" s="275" t="s">
        <v>203</v>
      </c>
      <c r="I1730" s="275">
        <v>50</v>
      </c>
      <c r="J1730" s="275" t="s">
        <v>199</v>
      </c>
    </row>
    <row r="1731" spans="2:10">
      <c r="B1731" s="232" t="str">
        <f t="shared" si="26"/>
        <v>VT02748</v>
      </c>
      <c r="D1731" s="275" t="s">
        <v>2496</v>
      </c>
      <c r="E1731" s="276" t="s">
        <v>2497</v>
      </c>
      <c r="F1731" s="275">
        <v>48</v>
      </c>
      <c r="G1731" s="276" t="s">
        <v>2302</v>
      </c>
      <c r="H1731" s="275" t="s">
        <v>198</v>
      </c>
      <c r="I1731" s="275">
        <v>90</v>
      </c>
      <c r="J1731" s="275" t="s">
        <v>199</v>
      </c>
    </row>
    <row r="1732" spans="2:10">
      <c r="B1732" s="232" t="str">
        <f t="shared" si="26"/>
        <v>VT02782</v>
      </c>
      <c r="D1732" s="275" t="s">
        <v>2496</v>
      </c>
      <c r="E1732" s="276" t="s">
        <v>2497</v>
      </c>
      <c r="F1732" s="275">
        <v>82</v>
      </c>
      <c r="G1732" s="276" t="s">
        <v>2499</v>
      </c>
      <c r="H1732" s="275" t="s">
        <v>2500</v>
      </c>
      <c r="I1732" s="275">
        <v>85</v>
      </c>
      <c r="J1732" s="275" t="s">
        <v>199</v>
      </c>
    </row>
    <row r="1733" spans="2:10">
      <c r="B1733" s="232" t="str">
        <f t="shared" si="26"/>
        <v>VT02714B</v>
      </c>
      <c r="D1733" s="275" t="s">
        <v>2496</v>
      </c>
      <c r="E1733" s="276" t="s">
        <v>2497</v>
      </c>
      <c r="F1733" s="275" t="s">
        <v>2501</v>
      </c>
      <c r="G1733" s="276" t="s">
        <v>2502</v>
      </c>
      <c r="H1733" s="275" t="s">
        <v>206</v>
      </c>
      <c r="I1733" s="275">
        <v>85</v>
      </c>
      <c r="J1733" s="275" t="s">
        <v>199</v>
      </c>
    </row>
    <row r="1734" spans="2:10">
      <c r="B1734" s="232" t="str">
        <f t="shared" si="26"/>
        <v>VT02714C</v>
      </c>
      <c r="D1734" s="275" t="s">
        <v>2496</v>
      </c>
      <c r="E1734" s="276" t="s">
        <v>2497</v>
      </c>
      <c r="F1734" s="275" t="s">
        <v>2503</v>
      </c>
      <c r="G1734" s="276" t="s">
        <v>463</v>
      </c>
      <c r="H1734" s="275" t="s">
        <v>206</v>
      </c>
      <c r="I1734" s="275">
        <v>85</v>
      </c>
      <c r="J1734" s="275" t="s">
        <v>199</v>
      </c>
    </row>
    <row r="1735" spans="2:10">
      <c r="B1735" s="232" t="str">
        <f t="shared" si="26"/>
        <v>VT02714D</v>
      </c>
      <c r="D1735" s="275" t="s">
        <v>2496</v>
      </c>
      <c r="E1735" s="276" t="s">
        <v>2497</v>
      </c>
      <c r="F1735" s="275" t="s">
        <v>2504</v>
      </c>
      <c r="G1735" s="276" t="s">
        <v>465</v>
      </c>
      <c r="H1735" s="275" t="s">
        <v>206</v>
      </c>
      <c r="I1735" s="275">
        <v>85</v>
      </c>
      <c r="J1735" s="275" t="s">
        <v>199</v>
      </c>
    </row>
    <row r="1736" spans="2:10">
      <c r="B1736" s="232" t="str">
        <f t="shared" si="26"/>
        <v>VT02714E</v>
      </c>
      <c r="D1736" s="275" t="s">
        <v>2496</v>
      </c>
      <c r="E1736" s="276" t="s">
        <v>2497</v>
      </c>
      <c r="F1736" s="275" t="s">
        <v>2505</v>
      </c>
      <c r="G1736" s="276" t="s">
        <v>2506</v>
      </c>
      <c r="H1736" s="275" t="s">
        <v>206</v>
      </c>
      <c r="I1736" s="275">
        <v>85</v>
      </c>
      <c r="J1736" s="275" t="s">
        <v>199</v>
      </c>
    </row>
    <row r="1737" spans="2:10">
      <c r="B1737" s="232" t="str">
        <f t="shared" si="26"/>
        <v>VT02720C</v>
      </c>
      <c r="D1737" s="275" t="s">
        <v>2496</v>
      </c>
      <c r="E1737" s="276" t="s">
        <v>2497</v>
      </c>
      <c r="F1737" s="275" t="s">
        <v>2507</v>
      </c>
      <c r="G1737" s="276" t="s">
        <v>2508</v>
      </c>
      <c r="H1737" s="275" t="s">
        <v>2443</v>
      </c>
      <c r="I1737" s="275">
        <v>50</v>
      </c>
      <c r="J1737" s="275" t="s">
        <v>277</v>
      </c>
    </row>
    <row r="1738" spans="2:10">
      <c r="B1738" s="232" t="str">
        <f t="shared" si="26"/>
        <v>VT02720D</v>
      </c>
      <c r="D1738" s="275" t="s">
        <v>2496</v>
      </c>
      <c r="E1738" s="276" t="s">
        <v>2497</v>
      </c>
      <c r="F1738" s="275" t="s">
        <v>2509</v>
      </c>
      <c r="G1738" s="276" t="s">
        <v>2445</v>
      </c>
      <c r="H1738" s="275" t="s">
        <v>2443</v>
      </c>
      <c r="I1738" s="275">
        <v>50</v>
      </c>
      <c r="J1738" s="275" t="s">
        <v>277</v>
      </c>
    </row>
    <row r="1739" spans="2:10">
      <c r="B1739" s="232" t="str">
        <f t="shared" si="26"/>
        <v>VT02720E</v>
      </c>
      <c r="D1739" s="275" t="s">
        <v>2496</v>
      </c>
      <c r="E1739" s="276" t="s">
        <v>2497</v>
      </c>
      <c r="F1739" s="275" t="s">
        <v>2510</v>
      </c>
      <c r="G1739" s="276" t="s">
        <v>2447</v>
      </c>
      <c r="H1739" s="275" t="s">
        <v>2443</v>
      </c>
      <c r="I1739" s="275">
        <v>50</v>
      </c>
      <c r="J1739" s="275" t="s">
        <v>277</v>
      </c>
    </row>
    <row r="1740" spans="2:10">
      <c r="B1740" s="232" t="str">
        <f t="shared" si="26"/>
        <v>VT027213F</v>
      </c>
      <c r="D1740" s="275" t="s">
        <v>2496</v>
      </c>
      <c r="E1740" s="276" t="s">
        <v>2497</v>
      </c>
      <c r="F1740" s="275" t="s">
        <v>2511</v>
      </c>
      <c r="G1740" s="276" t="s">
        <v>2512</v>
      </c>
      <c r="H1740" s="275" t="s">
        <v>2513</v>
      </c>
      <c r="I1740" s="275">
        <v>60</v>
      </c>
      <c r="J1740" s="275" t="s">
        <v>277</v>
      </c>
    </row>
    <row r="1741" spans="2:10">
      <c r="B1741" s="232" t="str">
        <f t="shared" si="26"/>
        <v>VT02732B</v>
      </c>
      <c r="D1741" s="275" t="s">
        <v>2496</v>
      </c>
      <c r="E1741" s="276" t="s">
        <v>2497</v>
      </c>
      <c r="F1741" s="275" t="s">
        <v>2147</v>
      </c>
      <c r="G1741" s="276" t="s">
        <v>2514</v>
      </c>
      <c r="H1741" s="275" t="s">
        <v>2515</v>
      </c>
      <c r="I1741" s="275">
        <v>75</v>
      </c>
      <c r="J1741" s="275" t="s">
        <v>199</v>
      </c>
    </row>
    <row r="1742" spans="2:10">
      <c r="B1742" s="232" t="str">
        <f t="shared" si="26"/>
        <v>VT02742D</v>
      </c>
      <c r="D1742" s="275" t="s">
        <v>2496</v>
      </c>
      <c r="E1742" s="276" t="s">
        <v>2497</v>
      </c>
      <c r="F1742" s="275" t="s">
        <v>2516</v>
      </c>
      <c r="G1742" s="276" t="s">
        <v>2141</v>
      </c>
      <c r="H1742" s="275" t="s">
        <v>945</v>
      </c>
      <c r="I1742" s="275">
        <v>85</v>
      </c>
      <c r="J1742" s="275" t="s">
        <v>277</v>
      </c>
    </row>
    <row r="1743" spans="2:10">
      <c r="B1743" s="232" t="str">
        <f t="shared" si="26"/>
        <v>VT02742F</v>
      </c>
      <c r="D1743" s="275" t="s">
        <v>2496</v>
      </c>
      <c r="E1743" s="276" t="s">
        <v>2497</v>
      </c>
      <c r="F1743" s="275" t="s">
        <v>2517</v>
      </c>
      <c r="G1743" s="276" t="s">
        <v>2518</v>
      </c>
      <c r="H1743" s="275" t="s">
        <v>945</v>
      </c>
      <c r="I1743" s="275">
        <v>85</v>
      </c>
      <c r="J1743" s="275" t="s">
        <v>277</v>
      </c>
    </row>
    <row r="1744" spans="2:10">
      <c r="B1744" s="232" t="str">
        <f t="shared" si="26"/>
        <v>VT02743D</v>
      </c>
      <c r="D1744" s="275" t="s">
        <v>2496</v>
      </c>
      <c r="E1744" s="276" t="s">
        <v>2497</v>
      </c>
      <c r="F1744" s="275" t="s">
        <v>2116</v>
      </c>
      <c r="G1744" s="276" t="s">
        <v>2519</v>
      </c>
      <c r="H1744" s="275" t="s">
        <v>1446</v>
      </c>
      <c r="I1744" s="275">
        <v>70</v>
      </c>
      <c r="J1744" s="275" t="s">
        <v>277</v>
      </c>
    </row>
    <row r="1745" spans="2:10">
      <c r="B1745" s="232" t="str">
        <f t="shared" si="26"/>
        <v>VT02743F</v>
      </c>
      <c r="D1745" s="275" t="s">
        <v>2496</v>
      </c>
      <c r="E1745" s="276" t="s">
        <v>2497</v>
      </c>
      <c r="F1745" s="275" t="s">
        <v>2520</v>
      </c>
      <c r="G1745" s="276" t="s">
        <v>2521</v>
      </c>
      <c r="H1745" s="275" t="s">
        <v>1446</v>
      </c>
      <c r="I1745" s="275">
        <v>70</v>
      </c>
      <c r="J1745" s="275" t="s">
        <v>277</v>
      </c>
    </row>
    <row r="1746" spans="2:10">
      <c r="B1746" s="232" t="str">
        <f t="shared" si="26"/>
        <v>VT0275B</v>
      </c>
      <c r="D1746" s="275" t="s">
        <v>2496</v>
      </c>
      <c r="E1746" s="276" t="s">
        <v>2497</v>
      </c>
      <c r="F1746" s="275" t="s">
        <v>2483</v>
      </c>
      <c r="G1746" s="276" t="s">
        <v>2109</v>
      </c>
      <c r="H1746" s="275" t="s">
        <v>326</v>
      </c>
      <c r="I1746" s="275">
        <v>85</v>
      </c>
      <c r="J1746" s="275" t="s">
        <v>199</v>
      </c>
    </row>
    <row r="1747" spans="2:10">
      <c r="B1747" s="232" t="str">
        <f t="shared" si="26"/>
        <v>VT0275C</v>
      </c>
      <c r="D1747" s="275" t="s">
        <v>2496</v>
      </c>
      <c r="E1747" s="276" t="s">
        <v>2497</v>
      </c>
      <c r="F1747" s="275" t="s">
        <v>2485</v>
      </c>
      <c r="G1747" s="276" t="s">
        <v>596</v>
      </c>
      <c r="H1747" s="275" t="s">
        <v>326</v>
      </c>
      <c r="I1747" s="275">
        <v>85</v>
      </c>
      <c r="J1747" s="275" t="s">
        <v>199</v>
      </c>
    </row>
    <row r="1748" spans="2:10">
      <c r="B1748" s="232" t="str">
        <f t="shared" ref="B1748:B1811" si="27">CONCATENATE(D1748,F1748)</f>
        <v>VT0275D</v>
      </c>
      <c r="D1748" s="275" t="s">
        <v>2496</v>
      </c>
      <c r="E1748" s="276" t="s">
        <v>2497</v>
      </c>
      <c r="F1748" s="275" t="s">
        <v>2486</v>
      </c>
      <c r="G1748" s="276" t="s">
        <v>597</v>
      </c>
      <c r="H1748" s="275" t="s">
        <v>326</v>
      </c>
      <c r="I1748" s="275">
        <v>85</v>
      </c>
      <c r="J1748" s="275" t="s">
        <v>199</v>
      </c>
    </row>
    <row r="1749" spans="2:10">
      <c r="B1749" s="232" t="str">
        <f t="shared" si="27"/>
        <v>VT0275E</v>
      </c>
      <c r="D1749" s="275" t="s">
        <v>2496</v>
      </c>
      <c r="E1749" s="276" t="s">
        <v>2497</v>
      </c>
      <c r="F1749" s="275" t="s">
        <v>2487</v>
      </c>
      <c r="G1749" s="276" t="s">
        <v>2256</v>
      </c>
      <c r="H1749" s="275" t="s">
        <v>326</v>
      </c>
      <c r="I1749" s="275">
        <v>85</v>
      </c>
      <c r="J1749" s="275" t="s">
        <v>199</v>
      </c>
    </row>
    <row r="1750" spans="2:10">
      <c r="B1750" s="232" t="str">
        <f t="shared" si="27"/>
        <v>VT02761D</v>
      </c>
      <c r="D1750" s="275" t="s">
        <v>2496</v>
      </c>
      <c r="E1750" s="276" t="s">
        <v>2497</v>
      </c>
      <c r="F1750" s="275" t="s">
        <v>2522</v>
      </c>
      <c r="G1750" s="276" t="s">
        <v>2162</v>
      </c>
      <c r="H1750" s="275" t="s">
        <v>2163</v>
      </c>
      <c r="I1750" s="275">
        <v>80</v>
      </c>
      <c r="J1750" s="275" t="s">
        <v>277</v>
      </c>
    </row>
    <row r="1751" spans="2:10">
      <c r="B1751" s="232" t="str">
        <f t="shared" si="27"/>
        <v>VT02761F</v>
      </c>
      <c r="D1751" s="275" t="s">
        <v>2496</v>
      </c>
      <c r="E1751" s="276" t="s">
        <v>2497</v>
      </c>
      <c r="F1751" s="275" t="s">
        <v>2523</v>
      </c>
      <c r="G1751" s="276" t="s">
        <v>2524</v>
      </c>
      <c r="H1751" s="275" t="s">
        <v>2163</v>
      </c>
      <c r="I1751" s="275">
        <v>80</v>
      </c>
      <c r="J1751" s="275" t="s">
        <v>277</v>
      </c>
    </row>
    <row r="1752" spans="2:10">
      <c r="B1752" s="232" t="str">
        <f t="shared" si="27"/>
        <v>VT02762C</v>
      </c>
      <c r="D1752" s="275" t="s">
        <v>2496</v>
      </c>
      <c r="E1752" s="276" t="s">
        <v>2497</v>
      </c>
      <c r="F1752" s="275" t="s">
        <v>2525</v>
      </c>
      <c r="G1752" s="276" t="s">
        <v>2170</v>
      </c>
      <c r="H1752" s="275" t="s">
        <v>1486</v>
      </c>
      <c r="I1752" s="275">
        <v>50</v>
      </c>
      <c r="J1752" s="275" t="s">
        <v>277</v>
      </c>
    </row>
    <row r="1753" spans="2:10">
      <c r="B1753" s="232" t="str">
        <f t="shared" si="27"/>
        <v>VT02762D</v>
      </c>
      <c r="D1753" s="275" t="s">
        <v>2496</v>
      </c>
      <c r="E1753" s="276" t="s">
        <v>2497</v>
      </c>
      <c r="F1753" s="275" t="s">
        <v>2526</v>
      </c>
      <c r="G1753" s="276" t="s">
        <v>2172</v>
      </c>
      <c r="H1753" s="275" t="s">
        <v>1486</v>
      </c>
      <c r="I1753" s="275">
        <v>50</v>
      </c>
      <c r="J1753" s="275" t="s">
        <v>277</v>
      </c>
    </row>
    <row r="1754" spans="2:10">
      <c r="B1754" s="232" t="str">
        <f t="shared" si="27"/>
        <v>VT02762E</v>
      </c>
      <c r="D1754" s="275" t="s">
        <v>2496</v>
      </c>
      <c r="E1754" s="276" t="s">
        <v>2497</v>
      </c>
      <c r="F1754" s="275" t="s">
        <v>2527</v>
      </c>
      <c r="G1754" s="276" t="s">
        <v>2174</v>
      </c>
      <c r="H1754" s="275" t="s">
        <v>1486</v>
      </c>
      <c r="I1754" s="275">
        <v>50</v>
      </c>
      <c r="J1754" s="275" t="s">
        <v>277</v>
      </c>
    </row>
    <row r="1755" spans="2:10">
      <c r="B1755" s="232" t="str">
        <f t="shared" si="27"/>
        <v>VT02764B</v>
      </c>
      <c r="D1755" s="275" t="s">
        <v>2496</v>
      </c>
      <c r="E1755" s="276" t="s">
        <v>2497</v>
      </c>
      <c r="F1755" s="275" t="s">
        <v>2528</v>
      </c>
      <c r="G1755" s="276" t="s">
        <v>2529</v>
      </c>
      <c r="H1755" s="275" t="s">
        <v>615</v>
      </c>
      <c r="I1755" s="275">
        <v>85</v>
      </c>
      <c r="J1755" s="275" t="s">
        <v>199</v>
      </c>
    </row>
    <row r="1756" spans="2:10">
      <c r="B1756" s="232" t="str">
        <f t="shared" si="27"/>
        <v>VT02764C</v>
      </c>
      <c r="D1756" s="275" t="s">
        <v>2496</v>
      </c>
      <c r="E1756" s="276" t="s">
        <v>2497</v>
      </c>
      <c r="F1756" s="275" t="s">
        <v>2530</v>
      </c>
      <c r="G1756" s="276" t="s">
        <v>2531</v>
      </c>
      <c r="H1756" s="275" t="s">
        <v>615</v>
      </c>
      <c r="I1756" s="275">
        <v>85</v>
      </c>
      <c r="J1756" s="275" t="s">
        <v>199</v>
      </c>
    </row>
    <row r="1757" spans="2:10">
      <c r="B1757" s="232" t="str">
        <f t="shared" si="27"/>
        <v>VT02764D</v>
      </c>
      <c r="D1757" s="275" t="s">
        <v>2496</v>
      </c>
      <c r="E1757" s="276" t="s">
        <v>2497</v>
      </c>
      <c r="F1757" s="275" t="s">
        <v>2532</v>
      </c>
      <c r="G1757" s="276" t="s">
        <v>2533</v>
      </c>
      <c r="H1757" s="275" t="s">
        <v>615</v>
      </c>
      <c r="I1757" s="275">
        <v>85</v>
      </c>
      <c r="J1757" s="275" t="s">
        <v>199</v>
      </c>
    </row>
    <row r="1758" spans="2:10">
      <c r="B1758" s="232" t="str">
        <f t="shared" si="27"/>
        <v>VT02764E</v>
      </c>
      <c r="D1758" s="275" t="s">
        <v>2496</v>
      </c>
      <c r="E1758" s="276" t="s">
        <v>2497</v>
      </c>
      <c r="F1758" s="275" t="s">
        <v>2534</v>
      </c>
      <c r="G1758" s="276" t="s">
        <v>2535</v>
      </c>
      <c r="H1758" s="275" t="s">
        <v>615</v>
      </c>
      <c r="I1758" s="275">
        <v>85</v>
      </c>
      <c r="J1758" s="275" t="s">
        <v>199</v>
      </c>
    </row>
    <row r="1759" spans="2:10">
      <c r="B1759" s="232" t="str">
        <f t="shared" si="27"/>
        <v>VT027702F</v>
      </c>
      <c r="D1759" s="275" t="s">
        <v>2496</v>
      </c>
      <c r="E1759" s="276" t="s">
        <v>2497</v>
      </c>
      <c r="F1759" s="275" t="s">
        <v>2417</v>
      </c>
      <c r="G1759" s="276" t="s">
        <v>2536</v>
      </c>
      <c r="H1759" s="275" t="s">
        <v>2537</v>
      </c>
      <c r="I1759" s="275">
        <v>85</v>
      </c>
      <c r="J1759" s="275" t="s">
        <v>277</v>
      </c>
    </row>
    <row r="1760" spans="2:10">
      <c r="B1760" s="232" t="str">
        <f t="shared" si="27"/>
        <v>VT02770B</v>
      </c>
      <c r="D1760" s="275" t="s">
        <v>2496</v>
      </c>
      <c r="E1760" s="276" t="s">
        <v>2497</v>
      </c>
      <c r="F1760" s="275" t="s">
        <v>2123</v>
      </c>
      <c r="G1760" s="276" t="s">
        <v>951</v>
      </c>
      <c r="H1760" s="275" t="s">
        <v>608</v>
      </c>
      <c r="I1760" s="275">
        <v>85</v>
      </c>
      <c r="J1760" s="275" t="s">
        <v>199</v>
      </c>
    </row>
    <row r="1761" spans="2:10">
      <c r="B1761" s="232" t="str">
        <f t="shared" si="27"/>
        <v>VT02770C</v>
      </c>
      <c r="D1761" s="275" t="s">
        <v>2496</v>
      </c>
      <c r="E1761" s="276" t="s">
        <v>2497</v>
      </c>
      <c r="F1761" s="275" t="s">
        <v>1268</v>
      </c>
      <c r="G1761" s="276" t="s">
        <v>952</v>
      </c>
      <c r="H1761" s="275" t="s">
        <v>608</v>
      </c>
      <c r="I1761" s="275">
        <v>85</v>
      </c>
      <c r="J1761" s="275" t="s">
        <v>199</v>
      </c>
    </row>
    <row r="1762" spans="2:10">
      <c r="B1762" s="232" t="str">
        <f t="shared" si="27"/>
        <v>VT02770D</v>
      </c>
      <c r="D1762" s="275" t="s">
        <v>2496</v>
      </c>
      <c r="E1762" s="276" t="s">
        <v>2497</v>
      </c>
      <c r="F1762" s="275" t="s">
        <v>2126</v>
      </c>
      <c r="G1762" s="276" t="s">
        <v>953</v>
      </c>
      <c r="H1762" s="275" t="s">
        <v>608</v>
      </c>
      <c r="I1762" s="275">
        <v>85</v>
      </c>
      <c r="J1762" s="275" t="s">
        <v>199</v>
      </c>
    </row>
    <row r="1763" spans="2:10">
      <c r="B1763" s="232" t="str">
        <f t="shared" si="27"/>
        <v>VT02770E</v>
      </c>
      <c r="D1763" s="275" t="s">
        <v>2496</v>
      </c>
      <c r="E1763" s="276" t="s">
        <v>2497</v>
      </c>
      <c r="F1763" s="275" t="s">
        <v>1269</v>
      </c>
      <c r="G1763" s="276" t="s">
        <v>2160</v>
      </c>
      <c r="H1763" s="275" t="s">
        <v>608</v>
      </c>
      <c r="I1763" s="275">
        <v>85</v>
      </c>
      <c r="J1763" s="275" t="s">
        <v>199</v>
      </c>
    </row>
    <row r="1764" spans="2:10">
      <c r="B1764" s="232" t="str">
        <f t="shared" si="27"/>
        <v>VT02775B</v>
      </c>
      <c r="D1764" s="275" t="s">
        <v>2496</v>
      </c>
      <c r="E1764" s="276" t="s">
        <v>2497</v>
      </c>
      <c r="F1764" s="275" t="s">
        <v>2538</v>
      </c>
      <c r="G1764" s="276" t="s">
        <v>2539</v>
      </c>
      <c r="H1764" s="275" t="s">
        <v>2540</v>
      </c>
      <c r="I1764" s="275">
        <v>85</v>
      </c>
      <c r="J1764" s="275" t="s">
        <v>199</v>
      </c>
    </row>
    <row r="1765" spans="2:10">
      <c r="B1765" s="232" t="str">
        <f t="shared" si="27"/>
        <v>VT02781D</v>
      </c>
      <c r="D1765" s="275" t="s">
        <v>2496</v>
      </c>
      <c r="E1765" s="276" t="s">
        <v>2497</v>
      </c>
      <c r="F1765" s="275" t="s">
        <v>2161</v>
      </c>
      <c r="G1765" s="276" t="s">
        <v>2494</v>
      </c>
      <c r="H1765" s="275" t="s">
        <v>2107</v>
      </c>
      <c r="I1765" s="275">
        <v>85</v>
      </c>
      <c r="J1765" s="275" t="s">
        <v>277</v>
      </c>
    </row>
    <row r="1766" spans="2:10">
      <c r="B1766" s="232" t="str">
        <f t="shared" si="27"/>
        <v>VT02781F</v>
      </c>
      <c r="D1766" s="275" t="s">
        <v>2496</v>
      </c>
      <c r="E1766" s="276" t="s">
        <v>2497</v>
      </c>
      <c r="F1766" s="275" t="s">
        <v>2541</v>
      </c>
      <c r="G1766" s="276" t="s">
        <v>2495</v>
      </c>
      <c r="H1766" s="275" t="s">
        <v>2107</v>
      </c>
      <c r="I1766" s="275">
        <v>85</v>
      </c>
      <c r="J1766" s="275" t="s">
        <v>277</v>
      </c>
    </row>
    <row r="1767" spans="2:10">
      <c r="B1767" s="232" t="str">
        <f t="shared" si="27"/>
        <v>NY001ArC</v>
      </c>
      <c r="D1767" s="275" t="s">
        <v>2542</v>
      </c>
      <c r="E1767" s="276" t="s">
        <v>2543</v>
      </c>
      <c r="F1767" s="275" t="s">
        <v>2544</v>
      </c>
      <c r="G1767" s="276" t="s">
        <v>2545</v>
      </c>
      <c r="H1767" s="275" t="s">
        <v>2546</v>
      </c>
      <c r="I1767" s="275">
        <v>80</v>
      </c>
      <c r="J1767" s="275" t="s">
        <v>277</v>
      </c>
    </row>
    <row r="1768" spans="2:10">
      <c r="B1768" s="232" t="str">
        <f t="shared" si="27"/>
        <v>NY001AsB</v>
      </c>
      <c r="D1768" s="275" t="s">
        <v>2542</v>
      </c>
      <c r="E1768" s="276" t="s">
        <v>2543</v>
      </c>
      <c r="F1768" s="275" t="s">
        <v>2547</v>
      </c>
      <c r="G1768" s="276" t="s">
        <v>2548</v>
      </c>
      <c r="H1768" s="275" t="s">
        <v>2549</v>
      </c>
      <c r="I1768" s="275">
        <v>80</v>
      </c>
      <c r="J1768" s="275" t="s">
        <v>277</v>
      </c>
    </row>
    <row r="1769" spans="2:10">
      <c r="B1769" s="232" t="str">
        <f t="shared" si="27"/>
        <v>NY001AsF</v>
      </c>
      <c r="D1769" s="275" t="s">
        <v>2542</v>
      </c>
      <c r="E1769" s="276" t="s">
        <v>2543</v>
      </c>
      <c r="F1769" s="275" t="s">
        <v>2550</v>
      </c>
      <c r="G1769" s="276" t="s">
        <v>2551</v>
      </c>
      <c r="H1769" s="275" t="s">
        <v>2549</v>
      </c>
      <c r="I1769" s="275">
        <v>70</v>
      </c>
      <c r="J1769" s="275" t="s">
        <v>277</v>
      </c>
    </row>
    <row r="1770" spans="2:10">
      <c r="B1770" s="232" t="str">
        <f t="shared" si="27"/>
        <v>NY001DAM</v>
      </c>
      <c r="D1770" s="275" t="s">
        <v>2542</v>
      </c>
      <c r="E1770" s="276" t="s">
        <v>2543</v>
      </c>
      <c r="F1770" s="275" t="s">
        <v>1733</v>
      </c>
      <c r="G1770" s="276" t="s">
        <v>521</v>
      </c>
      <c r="H1770" s="275" t="s">
        <v>521</v>
      </c>
      <c r="I1770" s="275">
        <v>100</v>
      </c>
      <c r="J1770" s="275" t="s">
        <v>199</v>
      </c>
    </row>
    <row r="1771" spans="2:10">
      <c r="B1771" s="232" t="str">
        <f t="shared" si="27"/>
        <v>NY001FaB</v>
      </c>
      <c r="D1771" s="275" t="s">
        <v>2542</v>
      </c>
      <c r="E1771" s="276" t="s">
        <v>2543</v>
      </c>
      <c r="F1771" s="275" t="s">
        <v>2233</v>
      </c>
      <c r="G1771" s="276" t="s">
        <v>2552</v>
      </c>
      <c r="H1771" s="275" t="s">
        <v>276</v>
      </c>
      <c r="I1771" s="275">
        <v>85</v>
      </c>
      <c r="J1771" s="275" t="s">
        <v>277</v>
      </c>
    </row>
    <row r="1772" spans="2:10">
      <c r="B1772" s="232" t="str">
        <f t="shared" si="27"/>
        <v>NY001FrB</v>
      </c>
      <c r="D1772" s="275" t="s">
        <v>2542</v>
      </c>
      <c r="E1772" s="276" t="s">
        <v>2543</v>
      </c>
      <c r="F1772" s="275" t="s">
        <v>2553</v>
      </c>
      <c r="G1772" s="276" t="s">
        <v>2554</v>
      </c>
      <c r="H1772" s="275" t="s">
        <v>280</v>
      </c>
      <c r="I1772" s="275">
        <v>75</v>
      </c>
      <c r="J1772" s="275" t="s">
        <v>277</v>
      </c>
    </row>
    <row r="1773" spans="2:10">
      <c r="B1773" s="232" t="str">
        <f t="shared" si="27"/>
        <v>NY001FrC</v>
      </c>
      <c r="D1773" s="275" t="s">
        <v>2542</v>
      </c>
      <c r="E1773" s="276" t="s">
        <v>2543</v>
      </c>
      <c r="F1773" s="275" t="s">
        <v>2555</v>
      </c>
      <c r="G1773" s="276" t="s">
        <v>2556</v>
      </c>
      <c r="H1773" s="275" t="s">
        <v>280</v>
      </c>
      <c r="I1773" s="275">
        <v>70</v>
      </c>
      <c r="J1773" s="275" t="s">
        <v>277</v>
      </c>
    </row>
    <row r="1774" spans="2:10">
      <c r="B1774" s="232" t="str">
        <f t="shared" si="27"/>
        <v>NY001FrF</v>
      </c>
      <c r="D1774" s="275" t="s">
        <v>2542</v>
      </c>
      <c r="E1774" s="276" t="s">
        <v>2543</v>
      </c>
      <c r="F1774" s="275" t="s">
        <v>2557</v>
      </c>
      <c r="G1774" s="276" t="s">
        <v>2558</v>
      </c>
      <c r="H1774" s="275" t="s">
        <v>280</v>
      </c>
      <c r="I1774" s="275">
        <v>75</v>
      </c>
      <c r="J1774" s="275" t="s">
        <v>277</v>
      </c>
    </row>
    <row r="1775" spans="2:10">
      <c r="B1775" s="232" t="str">
        <f t="shared" si="27"/>
        <v>NY001FwC</v>
      </c>
      <c r="D1775" s="275" t="s">
        <v>2542</v>
      </c>
      <c r="E1775" s="276" t="s">
        <v>2543</v>
      </c>
      <c r="F1775" s="275" t="s">
        <v>2559</v>
      </c>
      <c r="G1775" s="276" t="s">
        <v>2560</v>
      </c>
      <c r="H1775" s="275" t="s">
        <v>280</v>
      </c>
      <c r="I1775" s="275">
        <v>50</v>
      </c>
      <c r="J1775" s="275" t="s">
        <v>277</v>
      </c>
    </row>
    <row r="1776" spans="2:10">
      <c r="B1776" s="232" t="str">
        <f t="shared" si="27"/>
        <v>NY001KeB</v>
      </c>
      <c r="D1776" s="275" t="s">
        <v>2542</v>
      </c>
      <c r="E1776" s="276" t="s">
        <v>2543</v>
      </c>
      <c r="F1776" s="275" t="s">
        <v>2561</v>
      </c>
      <c r="G1776" s="276" t="s">
        <v>2562</v>
      </c>
      <c r="H1776" s="275" t="s">
        <v>2563</v>
      </c>
      <c r="I1776" s="275">
        <v>80</v>
      </c>
      <c r="J1776" s="275" t="s">
        <v>277</v>
      </c>
    </row>
    <row r="1777" spans="2:10">
      <c r="B1777" s="232" t="str">
        <f t="shared" si="27"/>
        <v>NY001NaB</v>
      </c>
      <c r="D1777" s="275" t="s">
        <v>2542</v>
      </c>
      <c r="E1777" s="276" t="s">
        <v>2543</v>
      </c>
      <c r="F1777" s="275" t="s">
        <v>2083</v>
      </c>
      <c r="G1777" s="276" t="s">
        <v>2564</v>
      </c>
      <c r="H1777" s="275" t="s">
        <v>2085</v>
      </c>
      <c r="I1777" s="275">
        <v>80</v>
      </c>
      <c r="J1777" s="275" t="s">
        <v>277</v>
      </c>
    </row>
    <row r="1778" spans="2:10">
      <c r="B1778" s="232" t="str">
        <f t="shared" si="27"/>
        <v>NY001NaC</v>
      </c>
      <c r="D1778" s="275" t="s">
        <v>2542</v>
      </c>
      <c r="E1778" s="276" t="s">
        <v>2543</v>
      </c>
      <c r="F1778" s="275" t="s">
        <v>2086</v>
      </c>
      <c r="G1778" s="276" t="s">
        <v>2565</v>
      </c>
      <c r="H1778" s="275" t="s">
        <v>2085</v>
      </c>
      <c r="I1778" s="275">
        <v>85</v>
      </c>
      <c r="J1778" s="275" t="s">
        <v>277</v>
      </c>
    </row>
    <row r="1779" spans="2:10">
      <c r="B1779" s="232" t="str">
        <f t="shared" si="27"/>
        <v>NY001NrC</v>
      </c>
      <c r="D1779" s="275" t="s">
        <v>2542</v>
      </c>
      <c r="E1779" s="276" t="s">
        <v>2543</v>
      </c>
      <c r="F1779" s="275" t="s">
        <v>2566</v>
      </c>
      <c r="G1779" s="276" t="s">
        <v>2567</v>
      </c>
      <c r="H1779" s="275" t="s">
        <v>2085</v>
      </c>
      <c r="I1779" s="275">
        <v>70</v>
      </c>
      <c r="J1779" s="275" t="s">
        <v>277</v>
      </c>
    </row>
    <row r="1780" spans="2:10">
      <c r="B1780" s="232" t="str">
        <f t="shared" si="27"/>
        <v>NY001NrD</v>
      </c>
      <c r="D1780" s="275" t="s">
        <v>2542</v>
      </c>
      <c r="E1780" s="276" t="s">
        <v>2543</v>
      </c>
      <c r="F1780" s="275" t="s">
        <v>2568</v>
      </c>
      <c r="G1780" s="276" t="s">
        <v>2569</v>
      </c>
      <c r="H1780" s="275" t="s">
        <v>2085</v>
      </c>
      <c r="I1780" s="275">
        <v>70</v>
      </c>
      <c r="J1780" s="275" t="s">
        <v>277</v>
      </c>
    </row>
    <row r="1781" spans="2:10">
      <c r="B1781" s="232" t="str">
        <f t="shared" si="27"/>
        <v>NY001Pm</v>
      </c>
      <c r="D1781" s="275" t="s">
        <v>2542</v>
      </c>
      <c r="E1781" s="276" t="s">
        <v>2543</v>
      </c>
      <c r="F1781" s="275" t="s">
        <v>2570</v>
      </c>
      <c r="G1781" s="276" t="s">
        <v>272</v>
      </c>
      <c r="H1781" s="275" t="s">
        <v>272</v>
      </c>
      <c r="I1781" s="275">
        <v>90</v>
      </c>
      <c r="J1781" s="275" t="s">
        <v>199</v>
      </c>
    </row>
    <row r="1782" spans="2:10">
      <c r="B1782" s="232" t="str">
        <f t="shared" si="27"/>
        <v>NY001Pn</v>
      </c>
      <c r="D1782" s="275" t="s">
        <v>2542</v>
      </c>
      <c r="E1782" s="276" t="s">
        <v>2543</v>
      </c>
      <c r="F1782" s="275" t="s">
        <v>2571</v>
      </c>
      <c r="G1782" s="276" t="s">
        <v>273</v>
      </c>
      <c r="H1782" s="275" t="s">
        <v>273</v>
      </c>
      <c r="I1782" s="275">
        <v>100</v>
      </c>
      <c r="J1782" s="275" t="s">
        <v>277</v>
      </c>
    </row>
    <row r="1783" spans="2:10">
      <c r="B1783" s="232" t="str">
        <f t="shared" si="27"/>
        <v>NY001TuB</v>
      </c>
      <c r="D1783" s="275" t="s">
        <v>2542</v>
      </c>
      <c r="E1783" s="276" t="s">
        <v>2543</v>
      </c>
      <c r="F1783" s="275" t="s">
        <v>2329</v>
      </c>
      <c r="G1783" s="276" t="s">
        <v>2572</v>
      </c>
      <c r="H1783" s="275" t="s">
        <v>2573</v>
      </c>
      <c r="I1783" s="275">
        <v>50</v>
      </c>
      <c r="J1783" s="275" t="s">
        <v>277</v>
      </c>
    </row>
    <row r="1784" spans="2:10">
      <c r="B1784" s="232" t="str">
        <f t="shared" si="27"/>
        <v>NY001Ud</v>
      </c>
      <c r="D1784" s="275" t="s">
        <v>2542</v>
      </c>
      <c r="E1784" s="276" t="s">
        <v>2543</v>
      </c>
      <c r="F1784" s="275" t="s">
        <v>1023</v>
      </c>
      <c r="G1784" s="276" t="s">
        <v>202</v>
      </c>
      <c r="H1784" s="275" t="s">
        <v>203</v>
      </c>
      <c r="I1784" s="275">
        <v>70</v>
      </c>
      <c r="J1784" s="275" t="s">
        <v>199</v>
      </c>
    </row>
    <row r="1785" spans="2:10">
      <c r="B1785" s="232" t="str">
        <f t="shared" si="27"/>
        <v>NY001Ue</v>
      </c>
      <c r="D1785" s="275" t="s">
        <v>2542</v>
      </c>
      <c r="E1785" s="276" t="s">
        <v>2543</v>
      </c>
      <c r="F1785" s="275" t="s">
        <v>2574</v>
      </c>
      <c r="G1785" s="276" t="s">
        <v>2575</v>
      </c>
      <c r="H1785" s="275" t="s">
        <v>203</v>
      </c>
      <c r="I1785" s="275">
        <v>75</v>
      </c>
      <c r="J1785" s="275" t="s">
        <v>199</v>
      </c>
    </row>
    <row r="1786" spans="2:10">
      <c r="B1786" s="232" t="str">
        <f t="shared" si="27"/>
        <v>NY001Uf</v>
      </c>
      <c r="D1786" s="275" t="s">
        <v>2542</v>
      </c>
      <c r="E1786" s="276" t="s">
        <v>2543</v>
      </c>
      <c r="F1786" s="275" t="s">
        <v>2576</v>
      </c>
      <c r="G1786" s="276" t="s">
        <v>2577</v>
      </c>
      <c r="H1786" s="275" t="s">
        <v>203</v>
      </c>
      <c r="I1786" s="275">
        <v>80</v>
      </c>
      <c r="J1786" s="275" t="s">
        <v>199</v>
      </c>
    </row>
    <row r="1787" spans="2:10">
      <c r="B1787" s="232" t="str">
        <f t="shared" si="27"/>
        <v>NY003120A</v>
      </c>
      <c r="D1787" s="275" t="s">
        <v>2578</v>
      </c>
      <c r="E1787" s="276" t="s">
        <v>2579</v>
      </c>
      <c r="F1787" s="275" t="s">
        <v>2580</v>
      </c>
      <c r="G1787" s="276" t="s">
        <v>2581</v>
      </c>
      <c r="H1787" s="275" t="s">
        <v>2582</v>
      </c>
      <c r="I1787" s="275">
        <v>75</v>
      </c>
      <c r="J1787" s="275" t="s">
        <v>277</v>
      </c>
    </row>
    <row r="1788" spans="2:10">
      <c r="B1788" s="232" t="str">
        <f t="shared" si="27"/>
        <v>NY003120B</v>
      </c>
      <c r="D1788" s="275" t="s">
        <v>2578</v>
      </c>
      <c r="E1788" s="276" t="s">
        <v>2579</v>
      </c>
      <c r="F1788" s="275" t="s">
        <v>2583</v>
      </c>
      <c r="G1788" s="276" t="s">
        <v>2584</v>
      </c>
      <c r="H1788" s="275" t="s">
        <v>2582</v>
      </c>
      <c r="I1788" s="275">
        <v>75</v>
      </c>
      <c r="J1788" s="275" t="s">
        <v>277</v>
      </c>
    </row>
    <row r="1789" spans="2:10">
      <c r="B1789" s="232" t="str">
        <f t="shared" si="27"/>
        <v>NY003120C</v>
      </c>
      <c r="D1789" s="275" t="s">
        <v>2578</v>
      </c>
      <c r="E1789" s="276" t="s">
        <v>2579</v>
      </c>
      <c r="F1789" s="275" t="s">
        <v>2585</v>
      </c>
      <c r="G1789" s="276" t="s">
        <v>2586</v>
      </c>
      <c r="H1789" s="275" t="s">
        <v>2582</v>
      </c>
      <c r="I1789" s="275">
        <v>75</v>
      </c>
      <c r="J1789" s="275" t="s">
        <v>277</v>
      </c>
    </row>
    <row r="1790" spans="2:10">
      <c r="B1790" s="232" t="str">
        <f t="shared" si="27"/>
        <v>NY00318F</v>
      </c>
      <c r="D1790" s="275" t="s">
        <v>2578</v>
      </c>
      <c r="E1790" s="276" t="s">
        <v>2579</v>
      </c>
      <c r="F1790" s="275" t="s">
        <v>2587</v>
      </c>
      <c r="G1790" s="276" t="s">
        <v>2588</v>
      </c>
      <c r="H1790" s="275" t="s">
        <v>2589</v>
      </c>
      <c r="I1790" s="275">
        <v>80</v>
      </c>
      <c r="J1790" s="275" t="s">
        <v>277</v>
      </c>
    </row>
    <row r="1791" spans="2:10">
      <c r="B1791" s="232" t="str">
        <f t="shared" si="27"/>
        <v>NY003PG</v>
      </c>
      <c r="D1791" s="275" t="s">
        <v>2578</v>
      </c>
      <c r="E1791" s="276" t="s">
        <v>2579</v>
      </c>
      <c r="F1791" s="275" t="s">
        <v>2590</v>
      </c>
      <c r="G1791" s="276" t="s">
        <v>272</v>
      </c>
      <c r="H1791" s="275" t="s">
        <v>272</v>
      </c>
      <c r="I1791" s="275">
        <v>85</v>
      </c>
      <c r="J1791" s="275" t="s">
        <v>199</v>
      </c>
    </row>
    <row r="1792" spans="2:10">
      <c r="B1792" s="232" t="str">
        <f t="shared" si="27"/>
        <v>NY003PQ</v>
      </c>
      <c r="D1792" s="275" t="s">
        <v>2578</v>
      </c>
      <c r="E1792" s="276" t="s">
        <v>2579</v>
      </c>
      <c r="F1792" s="275" t="s">
        <v>2591</v>
      </c>
      <c r="G1792" s="276" t="s">
        <v>273</v>
      </c>
      <c r="H1792" s="275" t="s">
        <v>273</v>
      </c>
      <c r="I1792" s="275">
        <v>85</v>
      </c>
      <c r="J1792" s="275" t="s">
        <v>277</v>
      </c>
    </row>
    <row r="1793" spans="2:10">
      <c r="B1793" s="232" t="str">
        <f t="shared" si="27"/>
        <v>NY007ArD</v>
      </c>
      <c r="D1793" s="275" t="s">
        <v>2592</v>
      </c>
      <c r="E1793" s="276" t="s">
        <v>2593</v>
      </c>
      <c r="F1793" s="275" t="s">
        <v>2594</v>
      </c>
      <c r="G1793" s="276" t="s">
        <v>2595</v>
      </c>
      <c r="H1793" s="275" t="s">
        <v>2546</v>
      </c>
      <c r="I1793" s="275">
        <v>75</v>
      </c>
      <c r="J1793" s="275" t="s">
        <v>277</v>
      </c>
    </row>
    <row r="1794" spans="2:10">
      <c r="B1794" s="232" t="str">
        <f t="shared" si="27"/>
        <v>NY007Pr</v>
      </c>
      <c r="D1794" s="275" t="s">
        <v>2592</v>
      </c>
      <c r="E1794" s="276" t="s">
        <v>2593</v>
      </c>
      <c r="F1794" s="275" t="s">
        <v>1154</v>
      </c>
      <c r="G1794" s="276" t="s">
        <v>971</v>
      </c>
      <c r="H1794" s="275" t="s">
        <v>971</v>
      </c>
      <c r="I1794" s="275">
        <v>100</v>
      </c>
      <c r="J1794" s="275" t="s">
        <v>199</v>
      </c>
    </row>
    <row r="1795" spans="2:10">
      <c r="B1795" s="232" t="str">
        <f t="shared" si="27"/>
        <v>NY007Pt</v>
      </c>
      <c r="D1795" s="275" t="s">
        <v>2592</v>
      </c>
      <c r="E1795" s="276" t="s">
        <v>2593</v>
      </c>
      <c r="F1795" s="275" t="s">
        <v>2596</v>
      </c>
      <c r="G1795" s="276" t="s">
        <v>273</v>
      </c>
      <c r="H1795" s="275" t="s">
        <v>273</v>
      </c>
      <c r="I1795" s="275">
        <v>100</v>
      </c>
      <c r="J1795" s="275" t="s">
        <v>277</v>
      </c>
    </row>
    <row r="1796" spans="2:10">
      <c r="B1796" s="232" t="str">
        <f t="shared" si="27"/>
        <v>NY007TuD</v>
      </c>
      <c r="D1796" s="275" t="s">
        <v>2592</v>
      </c>
      <c r="E1796" s="276" t="s">
        <v>2593</v>
      </c>
      <c r="F1796" s="275" t="s">
        <v>2597</v>
      </c>
      <c r="G1796" s="276" t="s">
        <v>2598</v>
      </c>
      <c r="H1796" s="275" t="s">
        <v>2573</v>
      </c>
      <c r="I1796" s="275">
        <v>75</v>
      </c>
      <c r="J1796" s="275" t="s">
        <v>277</v>
      </c>
    </row>
    <row r="1797" spans="2:10">
      <c r="B1797" s="232" t="str">
        <f t="shared" si="27"/>
        <v>NY009PG</v>
      </c>
      <c r="D1797" s="275" t="s">
        <v>2599</v>
      </c>
      <c r="E1797" s="276" t="s">
        <v>2600</v>
      </c>
      <c r="F1797" s="275" t="s">
        <v>2590</v>
      </c>
      <c r="G1797" s="276" t="s">
        <v>272</v>
      </c>
      <c r="H1797" s="275" t="s">
        <v>272</v>
      </c>
      <c r="I1797" s="275">
        <v>85</v>
      </c>
      <c r="J1797" s="275" t="s">
        <v>199</v>
      </c>
    </row>
    <row r="1798" spans="2:10">
      <c r="B1798" s="232" t="str">
        <f t="shared" si="27"/>
        <v>NY011AuC</v>
      </c>
      <c r="D1798" s="275" t="s">
        <v>2601</v>
      </c>
      <c r="E1798" s="276" t="s">
        <v>2602</v>
      </c>
      <c r="F1798" s="275" t="s">
        <v>2603</v>
      </c>
      <c r="G1798" s="276" t="s">
        <v>2604</v>
      </c>
      <c r="H1798" s="275" t="s">
        <v>2546</v>
      </c>
      <c r="I1798" s="275">
        <v>85</v>
      </c>
      <c r="J1798" s="275" t="s">
        <v>277</v>
      </c>
    </row>
    <row r="1799" spans="2:10">
      <c r="B1799" s="232" t="str">
        <f t="shared" si="27"/>
        <v>NY011AuD</v>
      </c>
      <c r="D1799" s="275" t="s">
        <v>2601</v>
      </c>
      <c r="E1799" s="276" t="s">
        <v>2602</v>
      </c>
      <c r="F1799" s="275" t="s">
        <v>2605</v>
      </c>
      <c r="G1799" s="276" t="s">
        <v>2606</v>
      </c>
      <c r="H1799" s="275" t="s">
        <v>2546</v>
      </c>
      <c r="I1799" s="275">
        <v>80</v>
      </c>
      <c r="J1799" s="275" t="s">
        <v>277</v>
      </c>
    </row>
    <row r="1800" spans="2:10">
      <c r="B1800" s="232" t="str">
        <f t="shared" si="27"/>
        <v>NY011AvE</v>
      </c>
      <c r="D1800" s="275" t="s">
        <v>2601</v>
      </c>
      <c r="E1800" s="276" t="s">
        <v>2602</v>
      </c>
      <c r="F1800" s="275" t="s">
        <v>2607</v>
      </c>
      <c r="G1800" s="276" t="s">
        <v>2608</v>
      </c>
      <c r="H1800" s="275" t="s">
        <v>2546</v>
      </c>
      <c r="I1800" s="275">
        <v>80</v>
      </c>
      <c r="J1800" s="275" t="s">
        <v>277</v>
      </c>
    </row>
    <row r="1801" spans="2:10">
      <c r="B1801" s="232" t="str">
        <f t="shared" si="27"/>
        <v>NY011AzF</v>
      </c>
      <c r="D1801" s="275" t="s">
        <v>2601</v>
      </c>
      <c r="E1801" s="276" t="s">
        <v>2602</v>
      </c>
      <c r="F1801" s="275" t="s">
        <v>2609</v>
      </c>
      <c r="G1801" s="276" t="s">
        <v>2610</v>
      </c>
      <c r="H1801" s="275" t="s">
        <v>2611</v>
      </c>
      <c r="I1801" s="275">
        <v>50</v>
      </c>
      <c r="J1801" s="275" t="s">
        <v>277</v>
      </c>
    </row>
    <row r="1802" spans="2:10">
      <c r="B1802" s="232" t="str">
        <f t="shared" si="27"/>
        <v>NY011BeB</v>
      </c>
      <c r="D1802" s="275" t="s">
        <v>2601</v>
      </c>
      <c r="E1802" s="276" t="s">
        <v>2602</v>
      </c>
      <c r="F1802" s="275" t="s">
        <v>1101</v>
      </c>
      <c r="G1802" s="276" t="s">
        <v>2612</v>
      </c>
      <c r="H1802" s="275" t="s">
        <v>1103</v>
      </c>
      <c r="I1802" s="275">
        <v>80</v>
      </c>
      <c r="J1802" s="275" t="s">
        <v>277</v>
      </c>
    </row>
    <row r="1803" spans="2:10">
      <c r="B1803" s="232" t="str">
        <f t="shared" si="27"/>
        <v>NY011BeC</v>
      </c>
      <c r="D1803" s="275" t="s">
        <v>2601</v>
      </c>
      <c r="E1803" s="276" t="s">
        <v>2602</v>
      </c>
      <c r="F1803" s="275" t="s">
        <v>1104</v>
      </c>
      <c r="G1803" s="276" t="s">
        <v>2613</v>
      </c>
      <c r="H1803" s="275" t="s">
        <v>1103</v>
      </c>
      <c r="I1803" s="275">
        <v>80</v>
      </c>
      <c r="J1803" s="275" t="s">
        <v>277</v>
      </c>
    </row>
    <row r="1804" spans="2:10">
      <c r="B1804" s="232" t="str">
        <f t="shared" si="27"/>
        <v>NY011BkD</v>
      </c>
      <c r="D1804" s="275" t="s">
        <v>2601</v>
      </c>
      <c r="E1804" s="276" t="s">
        <v>2602</v>
      </c>
      <c r="F1804" s="275" t="s">
        <v>2614</v>
      </c>
      <c r="G1804" s="276" t="s">
        <v>2615</v>
      </c>
      <c r="H1804" s="275" t="s">
        <v>1103</v>
      </c>
      <c r="I1804" s="275">
        <v>70</v>
      </c>
      <c r="J1804" s="275" t="s">
        <v>277</v>
      </c>
    </row>
    <row r="1805" spans="2:10">
      <c r="B1805" s="232" t="str">
        <f t="shared" si="27"/>
        <v>NY011FaC</v>
      </c>
      <c r="D1805" s="275" t="s">
        <v>2601</v>
      </c>
      <c r="E1805" s="276" t="s">
        <v>2602</v>
      </c>
      <c r="F1805" s="275" t="s">
        <v>2063</v>
      </c>
      <c r="G1805" s="276" t="s">
        <v>2616</v>
      </c>
      <c r="H1805" s="275" t="s">
        <v>276</v>
      </c>
      <c r="I1805" s="275">
        <v>80</v>
      </c>
      <c r="J1805" s="275" t="s">
        <v>277</v>
      </c>
    </row>
    <row r="1806" spans="2:10">
      <c r="B1806" s="232" t="str">
        <f t="shared" si="27"/>
        <v>NY011Lb</v>
      </c>
      <c r="D1806" s="275" t="s">
        <v>2601</v>
      </c>
      <c r="E1806" s="276" t="s">
        <v>2602</v>
      </c>
      <c r="F1806" s="275" t="s">
        <v>2617</v>
      </c>
      <c r="G1806" s="276" t="s">
        <v>2618</v>
      </c>
      <c r="H1806" s="275" t="s">
        <v>200</v>
      </c>
      <c r="I1806" s="275">
        <v>70</v>
      </c>
      <c r="J1806" s="275" t="s">
        <v>199</v>
      </c>
    </row>
    <row r="1807" spans="2:10">
      <c r="B1807" s="232" t="str">
        <f t="shared" si="27"/>
        <v>NY011Pt</v>
      </c>
      <c r="D1807" s="275" t="s">
        <v>2601</v>
      </c>
      <c r="E1807" s="276" t="s">
        <v>2602</v>
      </c>
      <c r="F1807" s="275" t="s">
        <v>2596</v>
      </c>
      <c r="G1807" s="276" t="s">
        <v>197</v>
      </c>
      <c r="H1807" s="275" t="s">
        <v>867</v>
      </c>
      <c r="I1807" s="275">
        <v>70</v>
      </c>
      <c r="J1807" s="275" t="s">
        <v>277</v>
      </c>
    </row>
    <row r="1808" spans="2:10">
      <c r="B1808" s="232" t="str">
        <f t="shared" si="27"/>
        <v>NY011Qu</v>
      </c>
      <c r="D1808" s="275" t="s">
        <v>2601</v>
      </c>
      <c r="E1808" s="276" t="s">
        <v>2602</v>
      </c>
      <c r="F1808" s="275" t="s">
        <v>903</v>
      </c>
      <c r="G1808" s="276" t="s">
        <v>486</v>
      </c>
      <c r="H1808" s="275" t="s">
        <v>486</v>
      </c>
      <c r="I1808" s="275">
        <v>70</v>
      </c>
      <c r="J1808" s="275" t="s">
        <v>199</v>
      </c>
    </row>
    <row r="1809" spans="2:10">
      <c r="B1809" s="232" t="str">
        <f t="shared" si="27"/>
        <v>NY011TuB</v>
      </c>
      <c r="D1809" s="275" t="s">
        <v>2601</v>
      </c>
      <c r="E1809" s="276" t="s">
        <v>2602</v>
      </c>
      <c r="F1809" s="275" t="s">
        <v>2329</v>
      </c>
      <c r="G1809" s="276" t="s">
        <v>2619</v>
      </c>
      <c r="H1809" s="275" t="s">
        <v>2573</v>
      </c>
      <c r="I1809" s="275">
        <v>80</v>
      </c>
      <c r="J1809" s="275" t="s">
        <v>277</v>
      </c>
    </row>
    <row r="1810" spans="2:10">
      <c r="B1810" s="232" t="str">
        <f t="shared" si="27"/>
        <v>NY013DAM</v>
      </c>
      <c r="D1810" s="275" t="s">
        <v>2620</v>
      </c>
      <c r="E1810" s="276" t="s">
        <v>2621</v>
      </c>
      <c r="F1810" s="275" t="s">
        <v>1733</v>
      </c>
      <c r="G1810" s="276" t="s">
        <v>521</v>
      </c>
      <c r="H1810" s="275" t="s">
        <v>521</v>
      </c>
      <c r="I1810" s="275">
        <v>100</v>
      </c>
      <c r="J1810" s="275" t="s">
        <v>199</v>
      </c>
    </row>
    <row r="1811" spans="2:10">
      <c r="B1811" s="232" t="str">
        <f t="shared" si="27"/>
        <v>NY013Pg</v>
      </c>
      <c r="D1811" s="275" t="s">
        <v>2620</v>
      </c>
      <c r="E1811" s="276" t="s">
        <v>2621</v>
      </c>
      <c r="F1811" s="275" t="s">
        <v>970</v>
      </c>
      <c r="G1811" s="276" t="s">
        <v>272</v>
      </c>
      <c r="H1811" s="275" t="s">
        <v>198</v>
      </c>
      <c r="I1811" s="275">
        <v>75</v>
      </c>
      <c r="J1811" s="275" t="s">
        <v>199</v>
      </c>
    </row>
    <row r="1812" spans="2:10">
      <c r="B1812" s="232" t="str">
        <f t="shared" ref="B1812:B1875" si="28">CONCATENATE(D1812,F1812)</f>
        <v>NY013RoF</v>
      </c>
      <c r="D1812" s="275" t="s">
        <v>2620</v>
      </c>
      <c r="E1812" s="276" t="s">
        <v>2621</v>
      </c>
      <c r="F1812" s="275" t="s">
        <v>2622</v>
      </c>
      <c r="G1812" s="276" t="s">
        <v>2623</v>
      </c>
      <c r="H1812" s="275" t="s">
        <v>366</v>
      </c>
      <c r="I1812" s="275">
        <v>55</v>
      </c>
      <c r="J1812" s="275" t="s">
        <v>277</v>
      </c>
    </row>
    <row r="1813" spans="2:10">
      <c r="B1813" s="232" t="str">
        <f t="shared" si="28"/>
        <v>NY015ArB</v>
      </c>
      <c r="D1813" s="275" t="s">
        <v>2624</v>
      </c>
      <c r="E1813" s="276" t="s">
        <v>2625</v>
      </c>
      <c r="F1813" s="275" t="s">
        <v>2626</v>
      </c>
      <c r="G1813" s="276" t="s">
        <v>2627</v>
      </c>
      <c r="H1813" s="275" t="s">
        <v>2546</v>
      </c>
      <c r="I1813" s="275">
        <v>80</v>
      </c>
      <c r="J1813" s="275" t="s">
        <v>277</v>
      </c>
    </row>
    <row r="1814" spans="2:10">
      <c r="B1814" s="232" t="str">
        <f t="shared" si="28"/>
        <v>NY015Pt</v>
      </c>
      <c r="D1814" s="275" t="s">
        <v>2624</v>
      </c>
      <c r="E1814" s="276" t="s">
        <v>2625</v>
      </c>
      <c r="F1814" s="275" t="s">
        <v>2596</v>
      </c>
      <c r="G1814" s="276" t="s">
        <v>272</v>
      </c>
      <c r="H1814" s="275" t="s">
        <v>272</v>
      </c>
      <c r="I1814" s="275">
        <v>90</v>
      </c>
      <c r="J1814" s="275" t="s">
        <v>199</v>
      </c>
    </row>
    <row r="1815" spans="2:10">
      <c r="B1815" s="232" t="str">
        <f t="shared" si="28"/>
        <v>NY015Qu</v>
      </c>
      <c r="D1815" s="275" t="s">
        <v>2624</v>
      </c>
      <c r="E1815" s="276" t="s">
        <v>2625</v>
      </c>
      <c r="F1815" s="275" t="s">
        <v>903</v>
      </c>
      <c r="G1815" s="276" t="s">
        <v>486</v>
      </c>
      <c r="H1815" s="275" t="s">
        <v>486</v>
      </c>
      <c r="I1815" s="275">
        <v>90</v>
      </c>
      <c r="J1815" s="275" t="s">
        <v>277</v>
      </c>
    </row>
    <row r="1816" spans="2:10">
      <c r="B1816" s="232" t="str">
        <f t="shared" si="28"/>
        <v>NY015TuB</v>
      </c>
      <c r="D1816" s="275" t="s">
        <v>2624</v>
      </c>
      <c r="E1816" s="276" t="s">
        <v>2625</v>
      </c>
      <c r="F1816" s="275" t="s">
        <v>2329</v>
      </c>
      <c r="G1816" s="276" t="s">
        <v>2628</v>
      </c>
      <c r="H1816" s="275" t="s">
        <v>2573</v>
      </c>
      <c r="I1816" s="275">
        <v>75</v>
      </c>
      <c r="J1816" s="275" t="s">
        <v>277</v>
      </c>
    </row>
    <row r="1817" spans="2:10">
      <c r="B1817" s="232" t="str">
        <f t="shared" si="28"/>
        <v>NY017AsB</v>
      </c>
      <c r="D1817" s="275" t="s">
        <v>2629</v>
      </c>
      <c r="E1817" s="276" t="s">
        <v>2630</v>
      </c>
      <c r="F1817" s="275" t="s">
        <v>2547</v>
      </c>
      <c r="G1817" s="276" t="s">
        <v>2631</v>
      </c>
      <c r="H1817" s="275" t="s">
        <v>2546</v>
      </c>
      <c r="I1817" s="275">
        <v>80</v>
      </c>
      <c r="J1817" s="275" t="s">
        <v>277</v>
      </c>
    </row>
    <row r="1818" spans="2:10">
      <c r="B1818" s="232" t="str">
        <f t="shared" si="28"/>
        <v>NY017AsC</v>
      </c>
      <c r="D1818" s="275" t="s">
        <v>2629</v>
      </c>
      <c r="E1818" s="276" t="s">
        <v>2630</v>
      </c>
      <c r="F1818" s="275" t="s">
        <v>2632</v>
      </c>
      <c r="G1818" s="276" t="s">
        <v>2633</v>
      </c>
      <c r="H1818" s="275" t="s">
        <v>2546</v>
      </c>
      <c r="I1818" s="275">
        <v>75</v>
      </c>
      <c r="J1818" s="275" t="s">
        <v>277</v>
      </c>
    </row>
    <row r="1819" spans="2:10">
      <c r="B1819" s="232" t="str">
        <f t="shared" si="28"/>
        <v>NY017Pt</v>
      </c>
      <c r="D1819" s="275" t="s">
        <v>2629</v>
      </c>
      <c r="E1819" s="276" t="s">
        <v>2630</v>
      </c>
      <c r="F1819" s="275" t="s">
        <v>2596</v>
      </c>
      <c r="G1819" s="276" t="s">
        <v>971</v>
      </c>
      <c r="H1819" s="275" t="s">
        <v>198</v>
      </c>
      <c r="I1819" s="275">
        <v>70</v>
      </c>
      <c r="J1819" s="275" t="s">
        <v>199</v>
      </c>
    </row>
    <row r="1820" spans="2:10">
      <c r="B1820" s="232" t="str">
        <f t="shared" si="28"/>
        <v>NY017Pu</v>
      </c>
      <c r="D1820" s="275" t="s">
        <v>2629</v>
      </c>
      <c r="E1820" s="276" t="s">
        <v>2630</v>
      </c>
      <c r="F1820" s="275" t="s">
        <v>2634</v>
      </c>
      <c r="G1820" s="276" t="s">
        <v>273</v>
      </c>
      <c r="H1820" s="275" t="s">
        <v>198</v>
      </c>
      <c r="I1820" s="275">
        <v>70</v>
      </c>
      <c r="J1820" s="275" t="s">
        <v>277</v>
      </c>
    </row>
    <row r="1821" spans="2:10">
      <c r="B1821" s="232" t="str">
        <f t="shared" si="28"/>
        <v>NY017Tu</v>
      </c>
      <c r="D1821" s="275" t="s">
        <v>2629</v>
      </c>
      <c r="E1821" s="276" t="s">
        <v>2630</v>
      </c>
      <c r="F1821" s="275" t="s">
        <v>2635</v>
      </c>
      <c r="G1821" s="276" t="s">
        <v>2636</v>
      </c>
      <c r="H1821" s="275" t="s">
        <v>2573</v>
      </c>
      <c r="I1821" s="275">
        <v>75</v>
      </c>
      <c r="J1821" s="275" t="s">
        <v>277</v>
      </c>
    </row>
    <row r="1822" spans="2:10">
      <c r="B1822" s="232" t="str">
        <f t="shared" si="28"/>
        <v>NY01915</v>
      </c>
      <c r="D1822" s="275" t="s">
        <v>2637</v>
      </c>
      <c r="E1822" s="276" t="s">
        <v>2638</v>
      </c>
      <c r="F1822" s="275">
        <v>15</v>
      </c>
      <c r="G1822" s="276" t="s">
        <v>2639</v>
      </c>
      <c r="H1822" s="275" t="s">
        <v>2640</v>
      </c>
      <c r="I1822" s="275">
        <v>80</v>
      </c>
      <c r="J1822" s="275" t="s">
        <v>256</v>
      </c>
    </row>
    <row r="1823" spans="2:10">
      <c r="B1823" s="232" t="str">
        <f t="shared" si="28"/>
        <v>NY01917</v>
      </c>
      <c r="D1823" s="275" t="s">
        <v>2637</v>
      </c>
      <c r="E1823" s="276" t="s">
        <v>2638</v>
      </c>
      <c r="F1823" s="275">
        <v>17</v>
      </c>
      <c r="G1823" s="276" t="s">
        <v>2641</v>
      </c>
      <c r="H1823" s="275" t="s">
        <v>2642</v>
      </c>
      <c r="I1823" s="275">
        <v>60</v>
      </c>
      <c r="J1823" s="275" t="s">
        <v>256</v>
      </c>
    </row>
    <row r="1824" spans="2:10">
      <c r="B1824" s="232" t="str">
        <f t="shared" si="28"/>
        <v>NY019375C</v>
      </c>
      <c r="D1824" s="275" t="s">
        <v>2637</v>
      </c>
      <c r="E1824" s="276" t="s">
        <v>2638</v>
      </c>
      <c r="F1824" s="275" t="s">
        <v>2643</v>
      </c>
      <c r="G1824" s="276" t="s">
        <v>1380</v>
      </c>
      <c r="H1824" s="275" t="s">
        <v>864</v>
      </c>
      <c r="I1824" s="275">
        <v>80</v>
      </c>
      <c r="J1824" s="275" t="s">
        <v>199</v>
      </c>
    </row>
    <row r="1825" spans="2:10">
      <c r="B1825" s="232" t="str">
        <f t="shared" si="28"/>
        <v>NY019375F</v>
      </c>
      <c r="D1825" s="275" t="s">
        <v>2637</v>
      </c>
      <c r="E1825" s="276" t="s">
        <v>2638</v>
      </c>
      <c r="F1825" s="275" t="s">
        <v>2644</v>
      </c>
      <c r="G1825" s="276" t="s">
        <v>2645</v>
      </c>
      <c r="H1825" s="275" t="s">
        <v>864</v>
      </c>
      <c r="I1825" s="275">
        <v>80</v>
      </c>
      <c r="J1825" s="275" t="s">
        <v>199</v>
      </c>
    </row>
    <row r="1826" spans="2:10">
      <c r="B1826" s="232" t="str">
        <f t="shared" si="28"/>
        <v>NY019861F</v>
      </c>
      <c r="D1826" s="275" t="s">
        <v>2637</v>
      </c>
      <c r="E1826" s="276" t="s">
        <v>2638</v>
      </c>
      <c r="F1826" s="275" t="s">
        <v>2646</v>
      </c>
      <c r="G1826" s="276" t="s">
        <v>2647</v>
      </c>
      <c r="H1826" s="275" t="s">
        <v>2648</v>
      </c>
      <c r="I1826" s="275">
        <v>75</v>
      </c>
      <c r="J1826" s="275" t="s">
        <v>277</v>
      </c>
    </row>
    <row r="1827" spans="2:10">
      <c r="B1827" s="232" t="str">
        <f t="shared" si="28"/>
        <v>NY019945F</v>
      </c>
      <c r="D1827" s="275" t="s">
        <v>2637</v>
      </c>
      <c r="E1827" s="276" t="s">
        <v>2638</v>
      </c>
      <c r="F1827" s="275" t="s">
        <v>2649</v>
      </c>
      <c r="G1827" s="276" t="s">
        <v>2650</v>
      </c>
      <c r="H1827" s="275" t="s">
        <v>2651</v>
      </c>
      <c r="I1827" s="275">
        <v>75</v>
      </c>
      <c r="J1827" s="275" t="s">
        <v>277</v>
      </c>
    </row>
    <row r="1828" spans="2:10">
      <c r="B1828" s="232" t="str">
        <f t="shared" si="28"/>
        <v>NY019949F</v>
      </c>
      <c r="D1828" s="275" t="s">
        <v>2637</v>
      </c>
      <c r="E1828" s="276" t="s">
        <v>2638</v>
      </c>
      <c r="F1828" s="275" t="s">
        <v>2652</v>
      </c>
      <c r="G1828" s="276" t="s">
        <v>2653</v>
      </c>
      <c r="H1828" s="275" t="s">
        <v>2654</v>
      </c>
      <c r="I1828" s="275">
        <v>80</v>
      </c>
      <c r="J1828" s="275" t="s">
        <v>277</v>
      </c>
    </row>
    <row r="1829" spans="2:10">
      <c r="B1829" s="232" t="str">
        <f t="shared" si="28"/>
        <v>NY019997F</v>
      </c>
      <c r="D1829" s="275" t="s">
        <v>2637</v>
      </c>
      <c r="E1829" s="276" t="s">
        <v>2638</v>
      </c>
      <c r="F1829" s="275" t="s">
        <v>2655</v>
      </c>
      <c r="G1829" s="276" t="s">
        <v>2656</v>
      </c>
      <c r="H1829" s="275" t="s">
        <v>2657</v>
      </c>
      <c r="I1829" s="275">
        <v>90</v>
      </c>
      <c r="J1829" s="275" t="s">
        <v>277</v>
      </c>
    </row>
    <row r="1830" spans="2:10">
      <c r="B1830" s="232" t="str">
        <f t="shared" si="28"/>
        <v>NY019AbA</v>
      </c>
      <c r="D1830" s="275" t="s">
        <v>2637</v>
      </c>
      <c r="E1830" s="276" t="s">
        <v>2638</v>
      </c>
      <c r="F1830" s="275" t="s">
        <v>2658</v>
      </c>
      <c r="G1830" s="276" t="s">
        <v>607</v>
      </c>
      <c r="H1830" s="275" t="s">
        <v>608</v>
      </c>
      <c r="I1830" s="275">
        <v>85</v>
      </c>
      <c r="J1830" s="275" t="s">
        <v>199</v>
      </c>
    </row>
    <row r="1831" spans="2:10">
      <c r="B1831" s="232" t="str">
        <f t="shared" si="28"/>
        <v>NY019AbB</v>
      </c>
      <c r="D1831" s="275" t="s">
        <v>2637</v>
      </c>
      <c r="E1831" s="276" t="s">
        <v>2638</v>
      </c>
      <c r="F1831" s="275" t="s">
        <v>2659</v>
      </c>
      <c r="G1831" s="276" t="s">
        <v>610</v>
      </c>
      <c r="H1831" s="275" t="s">
        <v>608</v>
      </c>
      <c r="I1831" s="275">
        <v>85</v>
      </c>
      <c r="J1831" s="275" t="s">
        <v>199</v>
      </c>
    </row>
    <row r="1832" spans="2:10">
      <c r="B1832" s="232" t="str">
        <f t="shared" si="28"/>
        <v>NY019AbC</v>
      </c>
      <c r="D1832" s="275" t="s">
        <v>2637</v>
      </c>
      <c r="E1832" s="276" t="s">
        <v>2638</v>
      </c>
      <c r="F1832" s="275" t="s">
        <v>2660</v>
      </c>
      <c r="G1832" s="276" t="s">
        <v>612</v>
      </c>
      <c r="H1832" s="275" t="s">
        <v>608</v>
      </c>
      <c r="I1832" s="275">
        <v>85</v>
      </c>
      <c r="J1832" s="275" t="s">
        <v>199</v>
      </c>
    </row>
    <row r="1833" spans="2:10">
      <c r="B1833" s="232" t="str">
        <f t="shared" si="28"/>
        <v>NY019AbD</v>
      </c>
      <c r="D1833" s="275" t="s">
        <v>2637</v>
      </c>
      <c r="E1833" s="276" t="s">
        <v>2638</v>
      </c>
      <c r="F1833" s="275" t="s">
        <v>1084</v>
      </c>
      <c r="G1833" s="276" t="s">
        <v>840</v>
      </c>
      <c r="H1833" s="275" t="s">
        <v>608</v>
      </c>
      <c r="I1833" s="275">
        <v>85</v>
      </c>
      <c r="J1833" s="275" t="s">
        <v>199</v>
      </c>
    </row>
    <row r="1834" spans="2:10">
      <c r="B1834" s="232" t="str">
        <f t="shared" si="28"/>
        <v>NY019BhC</v>
      </c>
      <c r="D1834" s="275" t="s">
        <v>2637</v>
      </c>
      <c r="E1834" s="276" t="s">
        <v>2638</v>
      </c>
      <c r="F1834" s="275" t="s">
        <v>2661</v>
      </c>
      <c r="G1834" s="276" t="s">
        <v>2662</v>
      </c>
      <c r="H1834" s="275" t="s">
        <v>1103</v>
      </c>
      <c r="I1834" s="275">
        <v>80</v>
      </c>
      <c r="J1834" s="275" t="s">
        <v>277</v>
      </c>
    </row>
    <row r="1835" spans="2:10">
      <c r="B1835" s="232" t="str">
        <f t="shared" si="28"/>
        <v>NY019BhE</v>
      </c>
      <c r="D1835" s="275" t="s">
        <v>2637</v>
      </c>
      <c r="E1835" s="276" t="s">
        <v>2638</v>
      </c>
      <c r="F1835" s="275" t="s">
        <v>2663</v>
      </c>
      <c r="G1835" s="276" t="s">
        <v>2664</v>
      </c>
      <c r="H1835" s="275" t="s">
        <v>1103</v>
      </c>
      <c r="I1835" s="275">
        <v>85</v>
      </c>
      <c r="J1835" s="275" t="s">
        <v>277</v>
      </c>
    </row>
    <row r="1836" spans="2:10">
      <c r="B1836" s="232" t="str">
        <f t="shared" si="28"/>
        <v>NY019Bo</v>
      </c>
      <c r="D1836" s="275" t="s">
        <v>2637</v>
      </c>
      <c r="E1836" s="276" t="s">
        <v>2638</v>
      </c>
      <c r="F1836" s="275" t="s">
        <v>2665</v>
      </c>
      <c r="G1836" s="276" t="s">
        <v>2666</v>
      </c>
      <c r="H1836" s="275" t="s">
        <v>2667</v>
      </c>
      <c r="I1836" s="275">
        <v>80</v>
      </c>
      <c r="J1836" s="275" t="s">
        <v>256</v>
      </c>
    </row>
    <row r="1837" spans="2:10">
      <c r="B1837" s="232" t="str">
        <f t="shared" si="28"/>
        <v>NY019CgA</v>
      </c>
      <c r="D1837" s="275" t="s">
        <v>2637</v>
      </c>
      <c r="E1837" s="276" t="s">
        <v>2638</v>
      </c>
      <c r="F1837" s="275" t="s">
        <v>2668</v>
      </c>
      <c r="G1837" s="276" t="s">
        <v>2669</v>
      </c>
      <c r="H1837" s="275" t="s">
        <v>1842</v>
      </c>
      <c r="I1837" s="275">
        <v>85</v>
      </c>
      <c r="J1837" s="275" t="s">
        <v>199</v>
      </c>
    </row>
    <row r="1838" spans="2:10">
      <c r="B1838" s="232" t="str">
        <f t="shared" si="28"/>
        <v>NY019CgB</v>
      </c>
      <c r="D1838" s="275" t="s">
        <v>2637</v>
      </c>
      <c r="E1838" s="276" t="s">
        <v>2638</v>
      </c>
      <c r="F1838" s="275" t="s">
        <v>860</v>
      </c>
      <c r="G1838" s="276" t="s">
        <v>2670</v>
      </c>
      <c r="H1838" s="275" t="s">
        <v>1842</v>
      </c>
      <c r="I1838" s="275">
        <v>85</v>
      </c>
      <c r="J1838" s="275" t="s">
        <v>199</v>
      </c>
    </row>
    <row r="1839" spans="2:10">
      <c r="B1839" s="232" t="str">
        <f t="shared" si="28"/>
        <v>NY019CgC</v>
      </c>
      <c r="D1839" s="275" t="s">
        <v>2637</v>
      </c>
      <c r="E1839" s="276" t="s">
        <v>2638</v>
      </c>
      <c r="F1839" s="275" t="s">
        <v>861</v>
      </c>
      <c r="G1839" s="276" t="s">
        <v>2671</v>
      </c>
      <c r="H1839" s="275" t="s">
        <v>1842</v>
      </c>
      <c r="I1839" s="275">
        <v>85</v>
      </c>
      <c r="J1839" s="275" t="s">
        <v>199</v>
      </c>
    </row>
    <row r="1840" spans="2:10">
      <c r="B1840" s="232" t="str">
        <f t="shared" si="28"/>
        <v>NY019ChF</v>
      </c>
      <c r="D1840" s="275" t="s">
        <v>2637</v>
      </c>
      <c r="E1840" s="276" t="s">
        <v>2638</v>
      </c>
      <c r="F1840" s="275" t="s">
        <v>2672</v>
      </c>
      <c r="G1840" s="276" t="s">
        <v>2673</v>
      </c>
      <c r="H1840" s="275" t="s">
        <v>2674</v>
      </c>
      <c r="I1840" s="275">
        <v>90</v>
      </c>
      <c r="J1840" s="275" t="s">
        <v>199</v>
      </c>
    </row>
    <row r="1841" spans="2:10">
      <c r="B1841" s="232" t="str">
        <f t="shared" si="28"/>
        <v>NY019Ck</v>
      </c>
      <c r="D1841" s="275" t="s">
        <v>2637</v>
      </c>
      <c r="E1841" s="276" t="s">
        <v>2638</v>
      </c>
      <c r="F1841" s="275" t="s">
        <v>2675</v>
      </c>
      <c r="G1841" s="276" t="s">
        <v>2676</v>
      </c>
      <c r="H1841" s="275" t="s">
        <v>2677</v>
      </c>
      <c r="I1841" s="275">
        <v>80</v>
      </c>
      <c r="J1841" s="275" t="s">
        <v>256</v>
      </c>
    </row>
    <row r="1842" spans="2:10">
      <c r="B1842" s="232" t="str">
        <f t="shared" si="28"/>
        <v>NY019CoA</v>
      </c>
      <c r="D1842" s="275" t="s">
        <v>2637</v>
      </c>
      <c r="E1842" s="276" t="s">
        <v>2638</v>
      </c>
      <c r="F1842" s="275" t="s">
        <v>1371</v>
      </c>
      <c r="G1842" s="276" t="s">
        <v>2678</v>
      </c>
      <c r="H1842" s="275" t="s">
        <v>615</v>
      </c>
      <c r="I1842" s="275">
        <v>85</v>
      </c>
      <c r="J1842" s="275" t="s">
        <v>199</v>
      </c>
    </row>
    <row r="1843" spans="2:10">
      <c r="B1843" s="232" t="str">
        <f t="shared" si="28"/>
        <v>NY019CoB</v>
      </c>
      <c r="D1843" s="275" t="s">
        <v>2637</v>
      </c>
      <c r="E1843" s="276" t="s">
        <v>2638</v>
      </c>
      <c r="F1843" s="275" t="s">
        <v>1003</v>
      </c>
      <c r="G1843" s="276" t="s">
        <v>2679</v>
      </c>
      <c r="H1843" s="275" t="s">
        <v>615</v>
      </c>
      <c r="I1843" s="275">
        <v>85</v>
      </c>
      <c r="J1843" s="275" t="s">
        <v>199</v>
      </c>
    </row>
    <row r="1844" spans="2:10">
      <c r="B1844" s="232" t="str">
        <f t="shared" si="28"/>
        <v>NY019CoC</v>
      </c>
      <c r="D1844" s="275" t="s">
        <v>2637</v>
      </c>
      <c r="E1844" s="276" t="s">
        <v>2638</v>
      </c>
      <c r="F1844" s="275" t="s">
        <v>1005</v>
      </c>
      <c r="G1844" s="276" t="s">
        <v>1006</v>
      </c>
      <c r="H1844" s="275" t="s">
        <v>615</v>
      </c>
      <c r="I1844" s="275">
        <v>85</v>
      </c>
      <c r="J1844" s="275" t="s">
        <v>199</v>
      </c>
    </row>
    <row r="1845" spans="2:10">
      <c r="B1845" s="232" t="str">
        <f t="shared" si="28"/>
        <v>NY019CpC</v>
      </c>
      <c r="D1845" s="275" t="s">
        <v>2637</v>
      </c>
      <c r="E1845" s="276" t="s">
        <v>2638</v>
      </c>
      <c r="F1845" s="275" t="s">
        <v>1377</v>
      </c>
      <c r="G1845" s="276" t="s">
        <v>2680</v>
      </c>
      <c r="H1845" s="275" t="s">
        <v>615</v>
      </c>
      <c r="I1845" s="275">
        <v>80</v>
      </c>
      <c r="J1845" s="275" t="s">
        <v>199</v>
      </c>
    </row>
    <row r="1846" spans="2:10">
      <c r="B1846" s="232" t="str">
        <f t="shared" si="28"/>
        <v>NY019CpE</v>
      </c>
      <c r="D1846" s="275" t="s">
        <v>2637</v>
      </c>
      <c r="E1846" s="276" t="s">
        <v>2638</v>
      </c>
      <c r="F1846" s="275" t="s">
        <v>2681</v>
      </c>
      <c r="G1846" s="276" t="s">
        <v>2682</v>
      </c>
      <c r="H1846" s="275" t="s">
        <v>615</v>
      </c>
      <c r="I1846" s="275">
        <v>80</v>
      </c>
      <c r="J1846" s="275" t="s">
        <v>199</v>
      </c>
    </row>
    <row r="1847" spans="2:10">
      <c r="B1847" s="232" t="str">
        <f t="shared" si="28"/>
        <v>NY019FkB</v>
      </c>
      <c r="D1847" s="275" t="s">
        <v>2637</v>
      </c>
      <c r="E1847" s="276" t="s">
        <v>2638</v>
      </c>
      <c r="F1847" s="275" t="s">
        <v>2683</v>
      </c>
      <c r="G1847" s="276" t="s">
        <v>2684</v>
      </c>
      <c r="H1847" s="275" t="s">
        <v>2685</v>
      </c>
      <c r="I1847" s="275">
        <v>85</v>
      </c>
      <c r="J1847" s="275" t="s">
        <v>199</v>
      </c>
    </row>
    <row r="1848" spans="2:10">
      <c r="B1848" s="232" t="str">
        <f t="shared" si="28"/>
        <v>NY019FlB</v>
      </c>
      <c r="D1848" s="275" t="s">
        <v>2637</v>
      </c>
      <c r="E1848" s="276" t="s">
        <v>2638</v>
      </c>
      <c r="F1848" s="275" t="s">
        <v>2686</v>
      </c>
      <c r="G1848" s="276" t="s">
        <v>2687</v>
      </c>
      <c r="H1848" s="275" t="s">
        <v>2685</v>
      </c>
      <c r="I1848" s="275">
        <v>85</v>
      </c>
      <c r="J1848" s="275" t="s">
        <v>199</v>
      </c>
    </row>
    <row r="1849" spans="2:10">
      <c r="B1849" s="232" t="str">
        <f t="shared" si="28"/>
        <v>NY019FlC</v>
      </c>
      <c r="D1849" s="275" t="s">
        <v>2637</v>
      </c>
      <c r="E1849" s="276" t="s">
        <v>2638</v>
      </c>
      <c r="F1849" s="275" t="s">
        <v>2688</v>
      </c>
      <c r="G1849" s="276" t="s">
        <v>2689</v>
      </c>
      <c r="H1849" s="275" t="s">
        <v>2685</v>
      </c>
      <c r="I1849" s="275">
        <v>85</v>
      </c>
      <c r="J1849" s="275" t="s">
        <v>199</v>
      </c>
    </row>
    <row r="1850" spans="2:10">
      <c r="B1850" s="232" t="str">
        <f t="shared" si="28"/>
        <v>NY019FlD</v>
      </c>
      <c r="D1850" s="275" t="s">
        <v>2637</v>
      </c>
      <c r="E1850" s="276" t="s">
        <v>2638</v>
      </c>
      <c r="F1850" s="275" t="s">
        <v>2690</v>
      </c>
      <c r="G1850" s="276" t="s">
        <v>2691</v>
      </c>
      <c r="H1850" s="275" t="s">
        <v>2685</v>
      </c>
      <c r="I1850" s="275">
        <v>85</v>
      </c>
      <c r="J1850" s="275" t="s">
        <v>199</v>
      </c>
    </row>
    <row r="1851" spans="2:10">
      <c r="B1851" s="232" t="str">
        <f t="shared" si="28"/>
        <v>NY019FlF</v>
      </c>
      <c r="D1851" s="275" t="s">
        <v>2637</v>
      </c>
      <c r="E1851" s="276" t="s">
        <v>2638</v>
      </c>
      <c r="F1851" s="275" t="s">
        <v>2692</v>
      </c>
      <c r="G1851" s="276" t="s">
        <v>2693</v>
      </c>
      <c r="H1851" s="275" t="s">
        <v>2685</v>
      </c>
      <c r="I1851" s="275">
        <v>85</v>
      </c>
      <c r="J1851" s="275" t="s">
        <v>199</v>
      </c>
    </row>
    <row r="1852" spans="2:10">
      <c r="B1852" s="232" t="str">
        <f t="shared" si="28"/>
        <v>NY019InB</v>
      </c>
      <c r="D1852" s="275" t="s">
        <v>2637</v>
      </c>
      <c r="E1852" s="276" t="s">
        <v>2638</v>
      </c>
      <c r="F1852" s="275" t="s">
        <v>2694</v>
      </c>
      <c r="G1852" s="276" t="s">
        <v>2695</v>
      </c>
      <c r="H1852" s="275" t="s">
        <v>2696</v>
      </c>
      <c r="I1852" s="275">
        <v>50</v>
      </c>
      <c r="J1852" s="275" t="s">
        <v>277</v>
      </c>
    </row>
    <row r="1853" spans="2:10">
      <c r="B1853" s="232" t="str">
        <f t="shared" si="28"/>
        <v>NY019Le</v>
      </c>
      <c r="D1853" s="275" t="s">
        <v>2637</v>
      </c>
      <c r="E1853" s="276" t="s">
        <v>2638</v>
      </c>
      <c r="F1853" s="275" t="s">
        <v>2697</v>
      </c>
      <c r="G1853" s="276" t="s">
        <v>2698</v>
      </c>
      <c r="H1853" s="275" t="s">
        <v>2699</v>
      </c>
      <c r="I1853" s="275">
        <v>85</v>
      </c>
      <c r="J1853" s="275" t="s">
        <v>256</v>
      </c>
    </row>
    <row r="1854" spans="2:10">
      <c r="B1854" s="232" t="str">
        <f t="shared" si="28"/>
        <v>NY019LtF</v>
      </c>
      <c r="D1854" s="275" t="s">
        <v>2637</v>
      </c>
      <c r="E1854" s="276" t="s">
        <v>2638</v>
      </c>
      <c r="F1854" s="275" t="s">
        <v>2700</v>
      </c>
      <c r="G1854" s="276" t="s">
        <v>2701</v>
      </c>
      <c r="H1854" s="275" t="s">
        <v>945</v>
      </c>
      <c r="I1854" s="275">
        <v>60</v>
      </c>
      <c r="J1854" s="275" t="s">
        <v>277</v>
      </c>
    </row>
    <row r="1855" spans="2:10">
      <c r="B1855" s="232" t="str">
        <f t="shared" si="28"/>
        <v>NY019Pn</v>
      </c>
      <c r="D1855" s="275" t="s">
        <v>2637</v>
      </c>
      <c r="E1855" s="276" t="s">
        <v>2638</v>
      </c>
      <c r="F1855" s="275" t="s">
        <v>2571</v>
      </c>
      <c r="G1855" s="276" t="s">
        <v>272</v>
      </c>
      <c r="H1855" s="275" t="s">
        <v>272</v>
      </c>
      <c r="I1855" s="275">
        <v>90</v>
      </c>
      <c r="J1855" s="275" t="s">
        <v>199</v>
      </c>
    </row>
    <row r="1856" spans="2:10">
      <c r="B1856" s="232" t="str">
        <f t="shared" si="28"/>
        <v>NY019Po</v>
      </c>
      <c r="D1856" s="275" t="s">
        <v>2637</v>
      </c>
      <c r="E1856" s="276" t="s">
        <v>2638</v>
      </c>
      <c r="F1856" s="275" t="s">
        <v>2702</v>
      </c>
      <c r="G1856" s="276" t="s">
        <v>273</v>
      </c>
      <c r="H1856" s="275" t="s">
        <v>273</v>
      </c>
      <c r="I1856" s="275">
        <v>90</v>
      </c>
      <c r="J1856" s="275" t="s">
        <v>277</v>
      </c>
    </row>
    <row r="1857" spans="2:10">
      <c r="B1857" s="232" t="str">
        <f t="shared" si="28"/>
        <v>NY019Pp</v>
      </c>
      <c r="D1857" s="275" t="s">
        <v>2637</v>
      </c>
      <c r="E1857" s="276" t="s">
        <v>2638</v>
      </c>
      <c r="F1857" s="275" t="s">
        <v>2703</v>
      </c>
      <c r="G1857" s="276" t="s">
        <v>1286</v>
      </c>
      <c r="H1857" s="275" t="s">
        <v>1286</v>
      </c>
      <c r="I1857" s="275">
        <v>90</v>
      </c>
      <c r="J1857" s="275" t="s">
        <v>199</v>
      </c>
    </row>
    <row r="1858" spans="2:10">
      <c r="B1858" s="232" t="str">
        <f t="shared" si="28"/>
        <v>NY019PtA</v>
      </c>
      <c r="D1858" s="275" t="s">
        <v>2637</v>
      </c>
      <c r="E1858" s="276" t="s">
        <v>2638</v>
      </c>
      <c r="F1858" s="275" t="s">
        <v>2704</v>
      </c>
      <c r="G1858" s="276" t="s">
        <v>2705</v>
      </c>
      <c r="H1858" s="275" t="s">
        <v>2706</v>
      </c>
      <c r="I1858" s="275">
        <v>85</v>
      </c>
      <c r="J1858" s="275" t="s">
        <v>199</v>
      </c>
    </row>
    <row r="1859" spans="2:10">
      <c r="B1859" s="232" t="str">
        <f t="shared" si="28"/>
        <v>NY019PtB</v>
      </c>
      <c r="D1859" s="275" t="s">
        <v>2637</v>
      </c>
      <c r="E1859" s="276" t="s">
        <v>2638</v>
      </c>
      <c r="F1859" s="275" t="s">
        <v>2707</v>
      </c>
      <c r="G1859" s="276" t="s">
        <v>2708</v>
      </c>
      <c r="H1859" s="275" t="s">
        <v>2706</v>
      </c>
      <c r="I1859" s="275">
        <v>85</v>
      </c>
      <c r="J1859" s="275" t="s">
        <v>199</v>
      </c>
    </row>
    <row r="1860" spans="2:10">
      <c r="B1860" s="232" t="str">
        <f t="shared" si="28"/>
        <v>NY019PtC</v>
      </c>
      <c r="D1860" s="275" t="s">
        <v>2637</v>
      </c>
      <c r="E1860" s="276" t="s">
        <v>2638</v>
      </c>
      <c r="F1860" s="275" t="s">
        <v>2709</v>
      </c>
      <c r="G1860" s="276" t="s">
        <v>2710</v>
      </c>
      <c r="H1860" s="275" t="s">
        <v>2706</v>
      </c>
      <c r="I1860" s="275">
        <v>85</v>
      </c>
      <c r="J1860" s="275" t="s">
        <v>199</v>
      </c>
    </row>
    <row r="1861" spans="2:10">
      <c r="B1861" s="232" t="str">
        <f t="shared" si="28"/>
        <v>NY019PvF</v>
      </c>
      <c r="D1861" s="275" t="s">
        <v>2637</v>
      </c>
      <c r="E1861" s="276" t="s">
        <v>2638</v>
      </c>
      <c r="F1861" s="275" t="s">
        <v>2711</v>
      </c>
      <c r="G1861" s="276" t="s">
        <v>2712</v>
      </c>
      <c r="H1861" s="275" t="s">
        <v>2713</v>
      </c>
      <c r="I1861" s="275">
        <v>90</v>
      </c>
      <c r="J1861" s="275" t="s">
        <v>199</v>
      </c>
    </row>
    <row r="1862" spans="2:10">
      <c r="B1862" s="232" t="str">
        <f t="shared" si="28"/>
        <v>NY019RoB</v>
      </c>
      <c r="D1862" s="275" t="s">
        <v>2637</v>
      </c>
      <c r="E1862" s="276" t="s">
        <v>2638</v>
      </c>
      <c r="F1862" s="275" t="s">
        <v>2714</v>
      </c>
      <c r="G1862" s="276" t="s">
        <v>2715</v>
      </c>
      <c r="H1862" s="275" t="s">
        <v>1292</v>
      </c>
      <c r="I1862" s="275">
        <v>80</v>
      </c>
      <c r="J1862" s="275" t="s">
        <v>277</v>
      </c>
    </row>
    <row r="1863" spans="2:10">
      <c r="B1863" s="232" t="str">
        <f t="shared" si="28"/>
        <v>NY019TcB</v>
      </c>
      <c r="D1863" s="275" t="s">
        <v>2637</v>
      </c>
      <c r="E1863" s="276" t="s">
        <v>2638</v>
      </c>
      <c r="F1863" s="275" t="s">
        <v>2716</v>
      </c>
      <c r="G1863" s="276" t="s">
        <v>2717</v>
      </c>
      <c r="H1863" s="275" t="s">
        <v>2718</v>
      </c>
      <c r="I1863" s="275">
        <v>50</v>
      </c>
      <c r="J1863" s="275" t="s">
        <v>277</v>
      </c>
    </row>
    <row r="1864" spans="2:10">
      <c r="B1864" s="232" t="str">
        <f t="shared" si="28"/>
        <v>NY019Ud</v>
      </c>
      <c r="D1864" s="275" t="s">
        <v>2637</v>
      </c>
      <c r="E1864" s="276" t="s">
        <v>2638</v>
      </c>
      <c r="F1864" s="275" t="s">
        <v>1023</v>
      </c>
      <c r="G1864" s="276" t="s">
        <v>2719</v>
      </c>
      <c r="H1864" s="275" t="s">
        <v>2720</v>
      </c>
      <c r="I1864" s="275">
        <v>40</v>
      </c>
      <c r="J1864" s="275" t="s">
        <v>199</v>
      </c>
    </row>
    <row r="1865" spans="2:10">
      <c r="B1865" s="232" t="str">
        <f t="shared" si="28"/>
        <v>NY019Ue</v>
      </c>
      <c r="D1865" s="275" t="s">
        <v>2637</v>
      </c>
      <c r="E1865" s="276" t="s">
        <v>2638</v>
      </c>
      <c r="F1865" s="275" t="s">
        <v>2574</v>
      </c>
      <c r="G1865" s="276" t="s">
        <v>2721</v>
      </c>
      <c r="H1865" s="275" t="s">
        <v>2722</v>
      </c>
      <c r="I1865" s="275">
        <v>90</v>
      </c>
      <c r="J1865" s="275" t="s">
        <v>199</v>
      </c>
    </row>
    <row r="1866" spans="2:10">
      <c r="B1866" s="232" t="str">
        <f t="shared" si="28"/>
        <v>NY019Uf</v>
      </c>
      <c r="D1866" s="275" t="s">
        <v>2637</v>
      </c>
      <c r="E1866" s="276" t="s">
        <v>2638</v>
      </c>
      <c r="F1866" s="275" t="s">
        <v>2576</v>
      </c>
      <c r="G1866" s="276" t="s">
        <v>2723</v>
      </c>
      <c r="H1866" s="275" t="s">
        <v>2723</v>
      </c>
      <c r="I1866" s="275">
        <v>90</v>
      </c>
      <c r="J1866" s="275" t="s">
        <v>199</v>
      </c>
    </row>
    <row r="1867" spans="2:10">
      <c r="B1867" s="232" t="str">
        <f t="shared" si="28"/>
        <v>NY021FaB</v>
      </c>
      <c r="D1867" s="275" t="s">
        <v>2724</v>
      </c>
      <c r="E1867" s="276" t="s">
        <v>2725</v>
      </c>
      <c r="F1867" s="275" t="s">
        <v>2233</v>
      </c>
      <c r="G1867" s="276" t="s">
        <v>2726</v>
      </c>
      <c r="H1867" s="275" t="s">
        <v>276</v>
      </c>
      <c r="I1867" s="275">
        <v>75</v>
      </c>
      <c r="J1867" s="275" t="s">
        <v>277</v>
      </c>
    </row>
    <row r="1868" spans="2:10">
      <c r="B1868" s="232" t="str">
        <f t="shared" si="28"/>
        <v>NY021FaC</v>
      </c>
      <c r="D1868" s="275" t="s">
        <v>2724</v>
      </c>
      <c r="E1868" s="276" t="s">
        <v>2725</v>
      </c>
      <c r="F1868" s="275" t="s">
        <v>2063</v>
      </c>
      <c r="G1868" s="276" t="s">
        <v>2727</v>
      </c>
      <c r="H1868" s="275" t="s">
        <v>276</v>
      </c>
      <c r="I1868" s="275">
        <v>75</v>
      </c>
      <c r="J1868" s="275" t="s">
        <v>277</v>
      </c>
    </row>
    <row r="1869" spans="2:10">
      <c r="B1869" s="232" t="str">
        <f t="shared" si="28"/>
        <v>NY021FaD</v>
      </c>
      <c r="D1869" s="275" t="s">
        <v>2724</v>
      </c>
      <c r="E1869" s="276" t="s">
        <v>2725</v>
      </c>
      <c r="F1869" s="275" t="s">
        <v>2728</v>
      </c>
      <c r="G1869" s="276" t="s">
        <v>2729</v>
      </c>
      <c r="H1869" s="275" t="s">
        <v>276</v>
      </c>
      <c r="I1869" s="275">
        <v>75</v>
      </c>
      <c r="J1869" s="275" t="s">
        <v>277</v>
      </c>
    </row>
    <row r="1870" spans="2:10">
      <c r="B1870" s="232" t="str">
        <f t="shared" si="28"/>
        <v>NY021FdE</v>
      </c>
      <c r="D1870" s="275" t="s">
        <v>2724</v>
      </c>
      <c r="E1870" s="276" t="s">
        <v>2725</v>
      </c>
      <c r="F1870" s="275" t="s">
        <v>2730</v>
      </c>
      <c r="G1870" s="276" t="s">
        <v>2731</v>
      </c>
      <c r="H1870" s="275" t="s">
        <v>280</v>
      </c>
      <c r="I1870" s="275">
        <v>80</v>
      </c>
      <c r="J1870" s="275" t="s">
        <v>277</v>
      </c>
    </row>
    <row r="1871" spans="2:10">
      <c r="B1871" s="232" t="str">
        <f t="shared" si="28"/>
        <v>NY021NaB</v>
      </c>
      <c r="D1871" s="275" t="s">
        <v>2724</v>
      </c>
      <c r="E1871" s="276" t="s">
        <v>2725</v>
      </c>
      <c r="F1871" s="275" t="s">
        <v>2083</v>
      </c>
      <c r="G1871" s="276" t="s">
        <v>2732</v>
      </c>
      <c r="H1871" s="275" t="s">
        <v>2085</v>
      </c>
      <c r="I1871" s="275">
        <v>79</v>
      </c>
      <c r="J1871" s="275" t="s">
        <v>277</v>
      </c>
    </row>
    <row r="1872" spans="2:10">
      <c r="B1872" s="232" t="str">
        <f t="shared" si="28"/>
        <v>NY021NbC</v>
      </c>
      <c r="D1872" s="275" t="s">
        <v>2724</v>
      </c>
      <c r="E1872" s="276" t="s">
        <v>2725</v>
      </c>
      <c r="F1872" s="275" t="s">
        <v>2733</v>
      </c>
      <c r="G1872" s="276" t="s">
        <v>2734</v>
      </c>
      <c r="H1872" s="275" t="s">
        <v>2085</v>
      </c>
      <c r="I1872" s="275">
        <v>75</v>
      </c>
      <c r="J1872" s="275" t="s">
        <v>277</v>
      </c>
    </row>
    <row r="1873" spans="2:10">
      <c r="B1873" s="232" t="str">
        <f t="shared" si="28"/>
        <v>NY021NbD</v>
      </c>
      <c r="D1873" s="275" t="s">
        <v>2724</v>
      </c>
      <c r="E1873" s="276" t="s">
        <v>2725</v>
      </c>
      <c r="F1873" s="275" t="s">
        <v>2735</v>
      </c>
      <c r="G1873" s="276" t="s">
        <v>2736</v>
      </c>
      <c r="H1873" s="275" t="s">
        <v>2085</v>
      </c>
      <c r="I1873" s="275">
        <v>75</v>
      </c>
      <c r="J1873" s="275" t="s">
        <v>277</v>
      </c>
    </row>
    <row r="1874" spans="2:10">
      <c r="B1874" s="232" t="str">
        <f t="shared" si="28"/>
        <v>NY021NbE</v>
      </c>
      <c r="D1874" s="275" t="s">
        <v>2724</v>
      </c>
      <c r="E1874" s="276" t="s">
        <v>2725</v>
      </c>
      <c r="F1874" s="275" t="s">
        <v>2737</v>
      </c>
      <c r="G1874" s="276" t="s">
        <v>2738</v>
      </c>
      <c r="H1874" s="275" t="s">
        <v>2085</v>
      </c>
      <c r="I1874" s="275">
        <v>75</v>
      </c>
      <c r="J1874" s="275" t="s">
        <v>277</v>
      </c>
    </row>
    <row r="1875" spans="2:10">
      <c r="B1875" s="232" t="str">
        <f t="shared" si="28"/>
        <v>NY021Pr</v>
      </c>
      <c r="D1875" s="275" t="s">
        <v>2724</v>
      </c>
      <c r="E1875" s="276" t="s">
        <v>2725</v>
      </c>
      <c r="F1875" s="275" t="s">
        <v>1154</v>
      </c>
      <c r="G1875" s="276" t="s">
        <v>273</v>
      </c>
      <c r="H1875" s="275" t="s">
        <v>273</v>
      </c>
      <c r="I1875" s="275">
        <v>100</v>
      </c>
      <c r="J1875" s="275" t="s">
        <v>277</v>
      </c>
    </row>
    <row r="1876" spans="2:10">
      <c r="B1876" s="232" t="str">
        <f t="shared" ref="B1876:B1939" si="29">CONCATENATE(D1876,F1876)</f>
        <v>NY021Ps</v>
      </c>
      <c r="D1876" s="275" t="s">
        <v>2724</v>
      </c>
      <c r="E1876" s="276" t="s">
        <v>2725</v>
      </c>
      <c r="F1876" s="275" t="s">
        <v>1155</v>
      </c>
      <c r="G1876" s="276" t="s">
        <v>197</v>
      </c>
      <c r="H1876" s="275" t="s">
        <v>197</v>
      </c>
      <c r="I1876" s="275">
        <v>80</v>
      </c>
      <c r="J1876" s="275" t="s">
        <v>199</v>
      </c>
    </row>
    <row r="1877" spans="2:10">
      <c r="B1877" s="232" t="str">
        <f t="shared" si="29"/>
        <v>NY021TmF</v>
      </c>
      <c r="D1877" s="275" t="s">
        <v>2724</v>
      </c>
      <c r="E1877" s="276" t="s">
        <v>2725</v>
      </c>
      <c r="F1877" s="275" t="s">
        <v>2739</v>
      </c>
      <c r="G1877" s="276" t="s">
        <v>2740</v>
      </c>
      <c r="H1877" s="275" t="s">
        <v>292</v>
      </c>
      <c r="I1877" s="275">
        <v>50</v>
      </c>
      <c r="J1877" s="275" t="s">
        <v>277</v>
      </c>
    </row>
    <row r="1878" spans="2:10">
      <c r="B1878" s="232" t="str">
        <f t="shared" si="29"/>
        <v>NY021Ud</v>
      </c>
      <c r="D1878" s="275" t="s">
        <v>2724</v>
      </c>
      <c r="E1878" s="276" t="s">
        <v>2725</v>
      </c>
      <c r="F1878" s="275" t="s">
        <v>1023</v>
      </c>
      <c r="G1878" s="276" t="s">
        <v>2575</v>
      </c>
      <c r="H1878" s="275" t="s">
        <v>203</v>
      </c>
      <c r="I1878" s="275">
        <v>90</v>
      </c>
      <c r="J1878" s="275" t="s">
        <v>199</v>
      </c>
    </row>
    <row r="1879" spans="2:10">
      <c r="B1879" s="232" t="str">
        <f t="shared" si="29"/>
        <v>NY023Pt</v>
      </c>
      <c r="D1879" s="275" t="s">
        <v>2741</v>
      </c>
      <c r="E1879" s="276" t="s">
        <v>2742</v>
      </c>
      <c r="F1879" s="275" t="s">
        <v>2596</v>
      </c>
      <c r="G1879" s="276" t="s">
        <v>272</v>
      </c>
      <c r="H1879" s="275" t="s">
        <v>2743</v>
      </c>
      <c r="I1879" s="275">
        <v>90</v>
      </c>
      <c r="J1879" s="275" t="s">
        <v>199</v>
      </c>
    </row>
    <row r="1880" spans="2:10">
      <c r="B1880" s="232" t="str">
        <f t="shared" si="29"/>
        <v>NY023TeB</v>
      </c>
      <c r="D1880" s="275" t="s">
        <v>2741</v>
      </c>
      <c r="E1880" s="276" t="s">
        <v>2742</v>
      </c>
      <c r="F1880" s="275" t="s">
        <v>2744</v>
      </c>
      <c r="G1880" s="276" t="s">
        <v>2745</v>
      </c>
      <c r="H1880" s="275" t="s">
        <v>2573</v>
      </c>
      <c r="I1880" s="275">
        <v>75</v>
      </c>
      <c r="J1880" s="275" t="s">
        <v>277</v>
      </c>
    </row>
    <row r="1881" spans="2:10">
      <c r="B1881" s="232" t="str">
        <f t="shared" si="29"/>
        <v>NY025Pg</v>
      </c>
      <c r="D1881" s="275" t="s">
        <v>2746</v>
      </c>
      <c r="E1881" s="276" t="s">
        <v>2747</v>
      </c>
      <c r="F1881" s="275" t="s">
        <v>970</v>
      </c>
      <c r="G1881" s="276" t="s">
        <v>272</v>
      </c>
      <c r="H1881" s="275" t="s">
        <v>272</v>
      </c>
      <c r="I1881" s="275">
        <v>85</v>
      </c>
      <c r="J1881" s="275" t="s">
        <v>199</v>
      </c>
    </row>
    <row r="1882" spans="2:10">
      <c r="B1882" s="232" t="str">
        <f t="shared" si="29"/>
        <v>NY025Ph</v>
      </c>
      <c r="D1882" s="275" t="s">
        <v>2746</v>
      </c>
      <c r="E1882" s="276" t="s">
        <v>2747</v>
      </c>
      <c r="F1882" s="275" t="s">
        <v>2748</v>
      </c>
      <c r="G1882" s="276" t="s">
        <v>273</v>
      </c>
      <c r="H1882" s="275" t="s">
        <v>273</v>
      </c>
      <c r="I1882" s="275">
        <v>85</v>
      </c>
      <c r="J1882" s="275" t="s">
        <v>277</v>
      </c>
    </row>
    <row r="1883" spans="2:10">
      <c r="B1883" s="232" t="str">
        <f t="shared" si="29"/>
        <v>NY025TeB</v>
      </c>
      <c r="D1883" s="275" t="s">
        <v>2746</v>
      </c>
      <c r="E1883" s="276" t="s">
        <v>2747</v>
      </c>
      <c r="F1883" s="275" t="s">
        <v>2744</v>
      </c>
      <c r="G1883" s="276" t="s">
        <v>2749</v>
      </c>
      <c r="H1883" s="275" t="s">
        <v>2750</v>
      </c>
      <c r="I1883" s="275">
        <v>50</v>
      </c>
      <c r="J1883" s="275" t="s">
        <v>277</v>
      </c>
    </row>
    <row r="1884" spans="2:10">
      <c r="B1884" s="232" t="str">
        <f t="shared" si="29"/>
        <v>NY025Uf</v>
      </c>
      <c r="D1884" s="275" t="s">
        <v>2746</v>
      </c>
      <c r="E1884" s="276" t="s">
        <v>2747</v>
      </c>
      <c r="F1884" s="275" t="s">
        <v>2576</v>
      </c>
      <c r="G1884" s="276" t="s">
        <v>2723</v>
      </c>
      <c r="H1884" s="275" t="s">
        <v>2751</v>
      </c>
      <c r="I1884" s="275">
        <v>80</v>
      </c>
      <c r="J1884" s="275" t="s">
        <v>199</v>
      </c>
    </row>
    <row r="1885" spans="2:10">
      <c r="B1885" s="232" t="str">
        <f t="shared" si="29"/>
        <v>NY027FcB</v>
      </c>
      <c r="D1885" s="275" t="s">
        <v>2752</v>
      </c>
      <c r="E1885" s="276" t="s">
        <v>2753</v>
      </c>
      <c r="F1885" s="275" t="s">
        <v>2754</v>
      </c>
      <c r="G1885" s="276" t="s">
        <v>2755</v>
      </c>
      <c r="H1885" s="275" t="s">
        <v>276</v>
      </c>
      <c r="I1885" s="275">
        <v>40</v>
      </c>
      <c r="J1885" s="275" t="s">
        <v>277</v>
      </c>
    </row>
    <row r="1886" spans="2:10">
      <c r="B1886" s="232" t="str">
        <f t="shared" si="29"/>
        <v>NY027FcC</v>
      </c>
      <c r="D1886" s="275" t="s">
        <v>2752</v>
      </c>
      <c r="E1886" s="276" t="s">
        <v>2753</v>
      </c>
      <c r="F1886" s="275" t="s">
        <v>2756</v>
      </c>
      <c r="G1886" s="276" t="s">
        <v>2757</v>
      </c>
      <c r="H1886" s="275" t="s">
        <v>276</v>
      </c>
      <c r="I1886" s="275">
        <v>40</v>
      </c>
      <c r="J1886" s="275" t="s">
        <v>277</v>
      </c>
    </row>
    <row r="1887" spans="2:10">
      <c r="B1887" s="232" t="str">
        <f t="shared" si="29"/>
        <v>NY027FcD</v>
      </c>
      <c r="D1887" s="275" t="s">
        <v>2752</v>
      </c>
      <c r="E1887" s="276" t="s">
        <v>2753</v>
      </c>
      <c r="F1887" s="275" t="s">
        <v>2758</v>
      </c>
      <c r="G1887" s="276" t="s">
        <v>2759</v>
      </c>
      <c r="H1887" s="275" t="s">
        <v>276</v>
      </c>
      <c r="I1887" s="275">
        <v>40</v>
      </c>
      <c r="J1887" s="275" t="s">
        <v>277</v>
      </c>
    </row>
    <row r="1888" spans="2:10">
      <c r="B1888" s="232" t="str">
        <f t="shared" si="29"/>
        <v>NY027FeE</v>
      </c>
      <c r="D1888" s="275" t="s">
        <v>2752</v>
      </c>
      <c r="E1888" s="276" t="s">
        <v>2753</v>
      </c>
      <c r="F1888" s="275" t="s">
        <v>2760</v>
      </c>
      <c r="G1888" s="276" t="s">
        <v>2731</v>
      </c>
      <c r="H1888" s="275" t="s">
        <v>280</v>
      </c>
      <c r="I1888" s="275">
        <v>80</v>
      </c>
      <c r="J1888" s="275" t="s">
        <v>277</v>
      </c>
    </row>
    <row r="1889" spans="2:10">
      <c r="B1889" s="232" t="str">
        <f t="shared" si="29"/>
        <v>NY027HoC</v>
      </c>
      <c r="D1889" s="275" t="s">
        <v>2752</v>
      </c>
      <c r="E1889" s="276" t="s">
        <v>2753</v>
      </c>
      <c r="F1889" s="275" t="s">
        <v>2761</v>
      </c>
      <c r="G1889" s="276" t="s">
        <v>2762</v>
      </c>
      <c r="H1889" s="275" t="s">
        <v>306</v>
      </c>
      <c r="I1889" s="275">
        <v>50</v>
      </c>
      <c r="J1889" s="275" t="s">
        <v>277</v>
      </c>
    </row>
    <row r="1890" spans="2:10">
      <c r="B1890" s="232" t="str">
        <f t="shared" si="29"/>
        <v>NY027HoD</v>
      </c>
      <c r="D1890" s="275" t="s">
        <v>2752</v>
      </c>
      <c r="E1890" s="276" t="s">
        <v>2753</v>
      </c>
      <c r="F1890" s="275" t="s">
        <v>2763</v>
      </c>
      <c r="G1890" s="276" t="s">
        <v>2764</v>
      </c>
      <c r="H1890" s="275" t="s">
        <v>306</v>
      </c>
      <c r="I1890" s="275">
        <v>55</v>
      </c>
      <c r="J1890" s="275" t="s">
        <v>277</v>
      </c>
    </row>
    <row r="1891" spans="2:10">
      <c r="B1891" s="232" t="str">
        <f t="shared" si="29"/>
        <v>NY027HoE</v>
      </c>
      <c r="D1891" s="275" t="s">
        <v>2752</v>
      </c>
      <c r="E1891" s="276" t="s">
        <v>2753</v>
      </c>
      <c r="F1891" s="275" t="s">
        <v>2765</v>
      </c>
      <c r="G1891" s="276" t="s">
        <v>2766</v>
      </c>
      <c r="H1891" s="275" t="s">
        <v>306</v>
      </c>
      <c r="I1891" s="275">
        <v>60</v>
      </c>
      <c r="J1891" s="275" t="s">
        <v>277</v>
      </c>
    </row>
    <row r="1892" spans="2:10">
      <c r="B1892" s="232" t="str">
        <f t="shared" si="29"/>
        <v>NY027HoF</v>
      </c>
      <c r="D1892" s="275" t="s">
        <v>2752</v>
      </c>
      <c r="E1892" s="276" t="s">
        <v>2753</v>
      </c>
      <c r="F1892" s="275" t="s">
        <v>2767</v>
      </c>
      <c r="G1892" s="276" t="s">
        <v>2768</v>
      </c>
      <c r="H1892" s="275" t="s">
        <v>306</v>
      </c>
      <c r="I1892" s="275">
        <v>65</v>
      </c>
      <c r="J1892" s="275" t="s">
        <v>277</v>
      </c>
    </row>
    <row r="1893" spans="2:10">
      <c r="B1893" s="232" t="str">
        <f t="shared" si="29"/>
        <v>NY027NwB</v>
      </c>
      <c r="D1893" s="275" t="s">
        <v>2752</v>
      </c>
      <c r="E1893" s="276" t="s">
        <v>2753</v>
      </c>
      <c r="F1893" s="275" t="s">
        <v>2769</v>
      </c>
      <c r="G1893" s="276" t="s">
        <v>2770</v>
      </c>
      <c r="H1893" s="275" t="s">
        <v>2085</v>
      </c>
      <c r="I1893" s="275">
        <v>50</v>
      </c>
      <c r="J1893" s="275" t="s">
        <v>277</v>
      </c>
    </row>
    <row r="1894" spans="2:10">
      <c r="B1894" s="232" t="str">
        <f t="shared" si="29"/>
        <v>NY027NwC</v>
      </c>
      <c r="D1894" s="275" t="s">
        <v>2752</v>
      </c>
      <c r="E1894" s="276" t="s">
        <v>2753</v>
      </c>
      <c r="F1894" s="275" t="s">
        <v>2771</v>
      </c>
      <c r="G1894" s="276" t="s">
        <v>2772</v>
      </c>
      <c r="H1894" s="275" t="s">
        <v>2085</v>
      </c>
      <c r="I1894" s="275">
        <v>50</v>
      </c>
      <c r="J1894" s="275" t="s">
        <v>277</v>
      </c>
    </row>
    <row r="1895" spans="2:10">
      <c r="B1895" s="232" t="str">
        <f t="shared" si="29"/>
        <v>NY027NwD</v>
      </c>
      <c r="D1895" s="275" t="s">
        <v>2752</v>
      </c>
      <c r="E1895" s="276" t="s">
        <v>2753</v>
      </c>
      <c r="F1895" s="275" t="s">
        <v>2773</v>
      </c>
      <c r="G1895" s="276" t="s">
        <v>2774</v>
      </c>
      <c r="H1895" s="275" t="s">
        <v>2085</v>
      </c>
      <c r="I1895" s="275">
        <v>55</v>
      </c>
      <c r="J1895" s="275" t="s">
        <v>277</v>
      </c>
    </row>
    <row r="1896" spans="2:10">
      <c r="B1896" s="232" t="str">
        <f t="shared" si="29"/>
        <v>NY027NxE</v>
      </c>
      <c r="D1896" s="275" t="s">
        <v>2752</v>
      </c>
      <c r="E1896" s="276" t="s">
        <v>2753</v>
      </c>
      <c r="F1896" s="275" t="s">
        <v>2775</v>
      </c>
      <c r="G1896" s="276" t="s">
        <v>2776</v>
      </c>
      <c r="H1896" s="275" t="s">
        <v>2777</v>
      </c>
      <c r="I1896" s="275">
        <v>75</v>
      </c>
      <c r="J1896" s="275" t="s">
        <v>277</v>
      </c>
    </row>
    <row r="1897" spans="2:10">
      <c r="B1897" s="232" t="str">
        <f t="shared" si="29"/>
        <v>NY027NxF</v>
      </c>
      <c r="D1897" s="275" t="s">
        <v>2752</v>
      </c>
      <c r="E1897" s="276" t="s">
        <v>2753</v>
      </c>
      <c r="F1897" s="275" t="s">
        <v>2778</v>
      </c>
      <c r="G1897" s="276" t="s">
        <v>2779</v>
      </c>
      <c r="H1897" s="275" t="s">
        <v>2777</v>
      </c>
      <c r="I1897" s="275">
        <v>80</v>
      </c>
      <c r="J1897" s="275" t="s">
        <v>277</v>
      </c>
    </row>
    <row r="1898" spans="2:10">
      <c r="B1898" s="232" t="str">
        <f t="shared" si="29"/>
        <v>NY027Ps</v>
      </c>
      <c r="D1898" s="275" t="s">
        <v>2752</v>
      </c>
      <c r="E1898" s="276" t="s">
        <v>2753</v>
      </c>
      <c r="F1898" s="275" t="s">
        <v>1155</v>
      </c>
      <c r="G1898" s="276" t="s">
        <v>272</v>
      </c>
      <c r="H1898" s="275" t="s">
        <v>272</v>
      </c>
      <c r="I1898" s="275">
        <v>70</v>
      </c>
      <c r="J1898" s="275" t="s">
        <v>199</v>
      </c>
    </row>
    <row r="1899" spans="2:10">
      <c r="B1899" s="232" t="str">
        <f t="shared" si="29"/>
        <v>NY027Pu</v>
      </c>
      <c r="D1899" s="275" t="s">
        <v>2752</v>
      </c>
      <c r="E1899" s="276" t="s">
        <v>2753</v>
      </c>
      <c r="F1899" s="275" t="s">
        <v>2634</v>
      </c>
      <c r="G1899" s="276" t="s">
        <v>273</v>
      </c>
      <c r="H1899" s="275" t="s">
        <v>273</v>
      </c>
      <c r="I1899" s="275">
        <v>70</v>
      </c>
      <c r="J1899" s="275" t="s">
        <v>277</v>
      </c>
    </row>
    <row r="1900" spans="2:10">
      <c r="B1900" s="232" t="str">
        <f t="shared" si="29"/>
        <v>NY027TmD</v>
      </c>
      <c r="D1900" s="275" t="s">
        <v>2752</v>
      </c>
      <c r="E1900" s="276" t="s">
        <v>2753</v>
      </c>
      <c r="F1900" s="275" t="s">
        <v>2780</v>
      </c>
      <c r="G1900" s="276" t="s">
        <v>2781</v>
      </c>
      <c r="H1900" s="275" t="s">
        <v>752</v>
      </c>
      <c r="I1900" s="275">
        <v>55</v>
      </c>
      <c r="J1900" s="275" t="s">
        <v>277</v>
      </c>
    </row>
    <row r="1901" spans="2:10">
      <c r="B1901" s="232" t="str">
        <f t="shared" si="29"/>
        <v>NY027TrE</v>
      </c>
      <c r="D1901" s="275" t="s">
        <v>2752</v>
      </c>
      <c r="E1901" s="276" t="s">
        <v>2753</v>
      </c>
      <c r="F1901" s="275" t="s">
        <v>1120</v>
      </c>
      <c r="G1901" s="276" t="s">
        <v>2782</v>
      </c>
      <c r="H1901" s="275" t="s">
        <v>752</v>
      </c>
      <c r="I1901" s="275">
        <v>90</v>
      </c>
      <c r="J1901" s="275" t="s">
        <v>277</v>
      </c>
    </row>
    <row r="1902" spans="2:10">
      <c r="B1902" s="232" t="str">
        <f t="shared" si="29"/>
        <v>NY027TrF</v>
      </c>
      <c r="D1902" s="275" t="s">
        <v>2752</v>
      </c>
      <c r="E1902" s="276" t="s">
        <v>2753</v>
      </c>
      <c r="F1902" s="275" t="s">
        <v>2783</v>
      </c>
      <c r="G1902" s="276" t="s">
        <v>2784</v>
      </c>
      <c r="H1902" s="275" t="s">
        <v>752</v>
      </c>
      <c r="I1902" s="275">
        <v>90</v>
      </c>
      <c r="J1902" s="275" t="s">
        <v>277</v>
      </c>
    </row>
    <row r="1903" spans="2:10">
      <c r="B1903" s="232" t="str">
        <f t="shared" si="29"/>
        <v>NY029Be</v>
      </c>
      <c r="D1903" s="275" t="s">
        <v>2785</v>
      </c>
      <c r="E1903" s="276" t="s">
        <v>2786</v>
      </c>
      <c r="F1903" s="275" t="s">
        <v>954</v>
      </c>
      <c r="G1903" s="276" t="s">
        <v>200</v>
      </c>
      <c r="H1903" s="275" t="s">
        <v>200</v>
      </c>
      <c r="I1903" s="275">
        <v>80</v>
      </c>
      <c r="J1903" s="275" t="s">
        <v>199</v>
      </c>
    </row>
    <row r="1904" spans="2:10">
      <c r="B1904" s="232" t="str">
        <f t="shared" si="29"/>
        <v>NY029BfA</v>
      </c>
      <c r="D1904" s="275" t="s">
        <v>2785</v>
      </c>
      <c r="E1904" s="276" t="s">
        <v>2786</v>
      </c>
      <c r="F1904" s="275" t="s">
        <v>2787</v>
      </c>
      <c r="G1904" s="276" t="s">
        <v>2788</v>
      </c>
      <c r="H1904" s="275" t="s">
        <v>1103</v>
      </c>
      <c r="I1904" s="275">
        <v>75</v>
      </c>
      <c r="J1904" s="275" t="s">
        <v>277</v>
      </c>
    </row>
    <row r="1905" spans="2:10">
      <c r="B1905" s="232" t="str">
        <f t="shared" si="29"/>
        <v>NY029BfB</v>
      </c>
      <c r="D1905" s="275" t="s">
        <v>2785</v>
      </c>
      <c r="E1905" s="276" t="s">
        <v>2786</v>
      </c>
      <c r="F1905" s="275" t="s">
        <v>2293</v>
      </c>
      <c r="G1905" s="276" t="s">
        <v>2789</v>
      </c>
      <c r="H1905" s="275" t="s">
        <v>1103</v>
      </c>
      <c r="I1905" s="275">
        <v>75</v>
      </c>
      <c r="J1905" s="275" t="s">
        <v>277</v>
      </c>
    </row>
    <row r="1906" spans="2:10">
      <c r="B1906" s="232" t="str">
        <f t="shared" si="29"/>
        <v>NY029BgC</v>
      </c>
      <c r="D1906" s="275" t="s">
        <v>2785</v>
      </c>
      <c r="E1906" s="276" t="s">
        <v>2786</v>
      </c>
      <c r="F1906" s="275" t="s">
        <v>2790</v>
      </c>
      <c r="G1906" s="276" t="s">
        <v>2791</v>
      </c>
      <c r="H1906" s="275" t="s">
        <v>1103</v>
      </c>
      <c r="I1906" s="275">
        <v>75</v>
      </c>
      <c r="J1906" s="275" t="s">
        <v>277</v>
      </c>
    </row>
    <row r="1907" spans="2:10">
      <c r="B1907" s="232" t="str">
        <f t="shared" si="29"/>
        <v>NY029BhB</v>
      </c>
      <c r="D1907" s="275" t="s">
        <v>2785</v>
      </c>
      <c r="E1907" s="276" t="s">
        <v>2786</v>
      </c>
      <c r="F1907" s="275" t="s">
        <v>2792</v>
      </c>
      <c r="G1907" s="276" t="s">
        <v>2793</v>
      </c>
      <c r="H1907" s="275" t="s">
        <v>2794</v>
      </c>
      <c r="I1907" s="275">
        <v>80</v>
      </c>
      <c r="J1907" s="275" t="s">
        <v>277</v>
      </c>
    </row>
    <row r="1908" spans="2:10">
      <c r="B1908" s="232" t="str">
        <f t="shared" si="29"/>
        <v>NY029FaA</v>
      </c>
      <c r="D1908" s="275" t="s">
        <v>2785</v>
      </c>
      <c r="E1908" s="276" t="s">
        <v>2786</v>
      </c>
      <c r="F1908" s="275" t="s">
        <v>2795</v>
      </c>
      <c r="G1908" s="276" t="s">
        <v>2796</v>
      </c>
      <c r="H1908" s="275" t="s">
        <v>276</v>
      </c>
      <c r="I1908" s="275">
        <v>75</v>
      </c>
      <c r="J1908" s="275" t="s">
        <v>277</v>
      </c>
    </row>
    <row r="1909" spans="2:10">
      <c r="B1909" s="232" t="str">
        <f t="shared" si="29"/>
        <v>NY029FaB</v>
      </c>
      <c r="D1909" s="275" t="s">
        <v>2785</v>
      </c>
      <c r="E1909" s="276" t="s">
        <v>2786</v>
      </c>
      <c r="F1909" s="275" t="s">
        <v>2233</v>
      </c>
      <c r="G1909" s="276" t="s">
        <v>2797</v>
      </c>
      <c r="H1909" s="275" t="s">
        <v>276</v>
      </c>
      <c r="I1909" s="275">
        <v>75</v>
      </c>
      <c r="J1909" s="275" t="s">
        <v>277</v>
      </c>
    </row>
    <row r="1910" spans="2:10">
      <c r="B1910" s="232" t="str">
        <f t="shared" si="29"/>
        <v>NY029Pu</v>
      </c>
      <c r="D1910" s="275" t="s">
        <v>2785</v>
      </c>
      <c r="E1910" s="276" t="s">
        <v>2786</v>
      </c>
      <c r="F1910" s="275" t="s">
        <v>2634</v>
      </c>
      <c r="G1910" s="276" t="s">
        <v>272</v>
      </c>
      <c r="H1910" s="275" t="s">
        <v>198</v>
      </c>
      <c r="I1910" s="275">
        <v>70</v>
      </c>
      <c r="J1910" s="275" t="s">
        <v>199</v>
      </c>
    </row>
    <row r="1911" spans="2:10">
      <c r="B1911" s="232" t="str">
        <f t="shared" si="29"/>
        <v>NY029Qu</v>
      </c>
      <c r="D1911" s="275" t="s">
        <v>2785</v>
      </c>
      <c r="E1911" s="276" t="s">
        <v>2786</v>
      </c>
      <c r="F1911" s="275" t="s">
        <v>903</v>
      </c>
      <c r="G1911" s="276" t="s">
        <v>904</v>
      </c>
      <c r="H1911" s="275" t="s">
        <v>904</v>
      </c>
      <c r="I1911" s="275">
        <v>75</v>
      </c>
      <c r="J1911" s="275" t="s">
        <v>277</v>
      </c>
    </row>
    <row r="1912" spans="2:10">
      <c r="B1912" s="232" t="str">
        <f t="shared" si="29"/>
        <v>NY029Ro</v>
      </c>
      <c r="D1912" s="275" t="s">
        <v>2785</v>
      </c>
      <c r="E1912" s="276" t="s">
        <v>2786</v>
      </c>
      <c r="F1912" s="275" t="s">
        <v>905</v>
      </c>
      <c r="G1912" s="276" t="s">
        <v>366</v>
      </c>
      <c r="H1912" s="275" t="s">
        <v>366</v>
      </c>
      <c r="I1912" s="275">
        <v>75</v>
      </c>
      <c r="J1912" s="275" t="s">
        <v>277</v>
      </c>
    </row>
    <row r="1913" spans="2:10">
      <c r="B1913" s="232" t="str">
        <f t="shared" si="29"/>
        <v>NY03110A</v>
      </c>
      <c r="D1913" s="275" t="s">
        <v>2798</v>
      </c>
      <c r="E1913" s="276" t="s">
        <v>2799</v>
      </c>
      <c r="F1913" s="275" t="s">
        <v>2800</v>
      </c>
      <c r="G1913" s="276" t="s">
        <v>2801</v>
      </c>
      <c r="H1913" s="275" t="s">
        <v>2802</v>
      </c>
      <c r="I1913" s="275">
        <v>75</v>
      </c>
      <c r="J1913" s="275" t="s">
        <v>256</v>
      </c>
    </row>
    <row r="1914" spans="2:10">
      <c r="B1914" s="232" t="str">
        <f t="shared" si="29"/>
        <v>NY03113A</v>
      </c>
      <c r="D1914" s="275" t="s">
        <v>2798</v>
      </c>
      <c r="E1914" s="276" t="s">
        <v>2799</v>
      </c>
      <c r="F1914" s="275" t="s">
        <v>2803</v>
      </c>
      <c r="G1914" s="276" t="s">
        <v>2804</v>
      </c>
      <c r="H1914" s="275" t="s">
        <v>2805</v>
      </c>
      <c r="I1914" s="275">
        <v>60</v>
      </c>
      <c r="J1914" s="275" t="s">
        <v>256</v>
      </c>
    </row>
    <row r="1915" spans="2:10">
      <c r="B1915" s="232" t="str">
        <f t="shared" si="29"/>
        <v>NY03129C</v>
      </c>
      <c r="D1915" s="275" t="s">
        <v>2798</v>
      </c>
      <c r="E1915" s="276" t="s">
        <v>2799</v>
      </c>
      <c r="F1915" s="275" t="s">
        <v>2806</v>
      </c>
      <c r="G1915" s="276" t="s">
        <v>2807</v>
      </c>
      <c r="H1915" s="275" t="s">
        <v>2808</v>
      </c>
      <c r="I1915" s="275">
        <v>50</v>
      </c>
      <c r="J1915" s="275" t="s">
        <v>256</v>
      </c>
    </row>
    <row r="1916" spans="2:10">
      <c r="B1916" s="232" t="str">
        <f t="shared" si="29"/>
        <v>NY031350B</v>
      </c>
      <c r="D1916" s="275" t="s">
        <v>2798</v>
      </c>
      <c r="E1916" s="276" t="s">
        <v>2799</v>
      </c>
      <c r="F1916" s="275" t="s">
        <v>2809</v>
      </c>
      <c r="G1916" s="276" t="s">
        <v>2810</v>
      </c>
      <c r="H1916" s="275" t="s">
        <v>2811</v>
      </c>
      <c r="I1916" s="275">
        <v>85</v>
      </c>
      <c r="J1916" s="275" t="s">
        <v>199</v>
      </c>
    </row>
    <row r="1917" spans="2:10">
      <c r="B1917" s="232" t="str">
        <f t="shared" si="29"/>
        <v>NY031363A</v>
      </c>
      <c r="D1917" s="275" t="s">
        <v>2798</v>
      </c>
      <c r="E1917" s="276" t="s">
        <v>2799</v>
      </c>
      <c r="F1917" s="275" t="s">
        <v>2812</v>
      </c>
      <c r="G1917" s="276" t="s">
        <v>607</v>
      </c>
      <c r="H1917" s="275" t="s">
        <v>608</v>
      </c>
      <c r="I1917" s="275">
        <v>75</v>
      </c>
      <c r="J1917" s="275" t="s">
        <v>199</v>
      </c>
    </row>
    <row r="1918" spans="2:10">
      <c r="B1918" s="232" t="str">
        <f t="shared" si="29"/>
        <v>NY031363B</v>
      </c>
      <c r="D1918" s="275" t="s">
        <v>2798</v>
      </c>
      <c r="E1918" s="276" t="s">
        <v>2799</v>
      </c>
      <c r="F1918" s="275" t="s">
        <v>2813</v>
      </c>
      <c r="G1918" s="276" t="s">
        <v>2814</v>
      </c>
      <c r="H1918" s="275" t="s">
        <v>608</v>
      </c>
      <c r="I1918" s="275">
        <v>75</v>
      </c>
      <c r="J1918" s="275" t="s">
        <v>199</v>
      </c>
    </row>
    <row r="1919" spans="2:10">
      <c r="B1919" s="232" t="str">
        <f t="shared" si="29"/>
        <v>NY031363D</v>
      </c>
      <c r="D1919" s="275" t="s">
        <v>2798</v>
      </c>
      <c r="E1919" s="276" t="s">
        <v>2799</v>
      </c>
      <c r="F1919" s="275" t="s">
        <v>2815</v>
      </c>
      <c r="G1919" s="276" t="s">
        <v>2816</v>
      </c>
      <c r="H1919" s="275" t="s">
        <v>608</v>
      </c>
      <c r="I1919" s="275">
        <v>75</v>
      </c>
      <c r="J1919" s="275" t="s">
        <v>199</v>
      </c>
    </row>
    <row r="1920" spans="2:10">
      <c r="B1920" s="232" t="str">
        <f t="shared" si="29"/>
        <v>NY031363F</v>
      </c>
      <c r="D1920" s="275" t="s">
        <v>2798</v>
      </c>
      <c r="E1920" s="276" t="s">
        <v>2799</v>
      </c>
      <c r="F1920" s="275" t="s">
        <v>2817</v>
      </c>
      <c r="G1920" s="276" t="s">
        <v>2818</v>
      </c>
      <c r="H1920" s="275" t="s">
        <v>608</v>
      </c>
      <c r="I1920" s="275">
        <v>75</v>
      </c>
      <c r="J1920" s="275" t="s">
        <v>199</v>
      </c>
    </row>
    <row r="1921" spans="2:10">
      <c r="B1921" s="232" t="str">
        <f t="shared" si="29"/>
        <v>NY031375A</v>
      </c>
      <c r="D1921" s="275" t="s">
        <v>2798</v>
      </c>
      <c r="E1921" s="276" t="s">
        <v>2799</v>
      </c>
      <c r="F1921" s="275" t="s">
        <v>2819</v>
      </c>
      <c r="G1921" s="276" t="s">
        <v>2820</v>
      </c>
      <c r="H1921" s="275" t="s">
        <v>864</v>
      </c>
      <c r="I1921" s="275">
        <v>75</v>
      </c>
      <c r="J1921" s="275" t="s">
        <v>199</v>
      </c>
    </row>
    <row r="1922" spans="2:10">
      <c r="B1922" s="232" t="str">
        <f t="shared" si="29"/>
        <v>NY031375C</v>
      </c>
      <c r="D1922" s="275" t="s">
        <v>2798</v>
      </c>
      <c r="E1922" s="276" t="s">
        <v>2799</v>
      </c>
      <c r="F1922" s="275" t="s">
        <v>2643</v>
      </c>
      <c r="G1922" s="276" t="s">
        <v>1380</v>
      </c>
      <c r="H1922" s="275" t="s">
        <v>864</v>
      </c>
      <c r="I1922" s="275">
        <v>75</v>
      </c>
      <c r="J1922" s="275" t="s">
        <v>199</v>
      </c>
    </row>
    <row r="1923" spans="2:10">
      <c r="B1923" s="232" t="str">
        <f t="shared" si="29"/>
        <v>NY031375D</v>
      </c>
      <c r="D1923" s="275" t="s">
        <v>2798</v>
      </c>
      <c r="E1923" s="276" t="s">
        <v>2799</v>
      </c>
      <c r="F1923" s="275" t="s">
        <v>2821</v>
      </c>
      <c r="G1923" s="276" t="s">
        <v>2822</v>
      </c>
      <c r="H1923" s="275" t="s">
        <v>864</v>
      </c>
      <c r="I1923" s="275">
        <v>75</v>
      </c>
      <c r="J1923" s="275" t="s">
        <v>199</v>
      </c>
    </row>
    <row r="1924" spans="2:10">
      <c r="B1924" s="232" t="str">
        <f t="shared" si="29"/>
        <v>NY031375F</v>
      </c>
      <c r="D1924" s="275" t="s">
        <v>2798</v>
      </c>
      <c r="E1924" s="276" t="s">
        <v>2799</v>
      </c>
      <c r="F1924" s="275" t="s">
        <v>2644</v>
      </c>
      <c r="G1924" s="276" t="s">
        <v>2823</v>
      </c>
      <c r="H1924" s="275" t="s">
        <v>864</v>
      </c>
      <c r="I1924" s="275">
        <v>75</v>
      </c>
      <c r="J1924" s="275" t="s">
        <v>199</v>
      </c>
    </row>
    <row r="1925" spans="2:10">
      <c r="B1925" s="232" t="str">
        <f t="shared" si="29"/>
        <v>NY031661C</v>
      </c>
      <c r="D1925" s="275" t="s">
        <v>2798</v>
      </c>
      <c r="E1925" s="276" t="s">
        <v>2799</v>
      </c>
      <c r="F1925" s="275" t="s">
        <v>2824</v>
      </c>
      <c r="G1925" s="276" t="s">
        <v>2825</v>
      </c>
      <c r="H1925" s="275" t="s">
        <v>1461</v>
      </c>
      <c r="I1925" s="275">
        <v>85</v>
      </c>
      <c r="J1925" s="275" t="s">
        <v>199</v>
      </c>
    </row>
    <row r="1926" spans="2:10">
      <c r="B1926" s="232" t="str">
        <f t="shared" si="29"/>
        <v>NY031661D</v>
      </c>
      <c r="D1926" s="275" t="s">
        <v>2798</v>
      </c>
      <c r="E1926" s="276" t="s">
        <v>2799</v>
      </c>
      <c r="F1926" s="275" t="s">
        <v>2826</v>
      </c>
      <c r="G1926" s="276" t="s">
        <v>2827</v>
      </c>
      <c r="H1926" s="275" t="s">
        <v>1461</v>
      </c>
      <c r="I1926" s="275">
        <v>85</v>
      </c>
      <c r="J1926" s="275" t="s">
        <v>199</v>
      </c>
    </row>
    <row r="1927" spans="2:10">
      <c r="B1927" s="232" t="str">
        <f t="shared" si="29"/>
        <v>NY031661F</v>
      </c>
      <c r="D1927" s="275" t="s">
        <v>2798</v>
      </c>
      <c r="E1927" s="276" t="s">
        <v>2799</v>
      </c>
      <c r="F1927" s="275" t="s">
        <v>2828</v>
      </c>
      <c r="G1927" s="276" t="s">
        <v>2829</v>
      </c>
      <c r="H1927" s="275" t="s">
        <v>1461</v>
      </c>
      <c r="I1927" s="275">
        <v>85</v>
      </c>
      <c r="J1927" s="275" t="s">
        <v>199</v>
      </c>
    </row>
    <row r="1928" spans="2:10">
      <c r="B1928" s="232" t="str">
        <f t="shared" si="29"/>
        <v>NY031851D</v>
      </c>
      <c r="D1928" s="275" t="s">
        <v>2798</v>
      </c>
      <c r="E1928" s="276" t="s">
        <v>2799</v>
      </c>
      <c r="F1928" s="275" t="s">
        <v>2830</v>
      </c>
      <c r="G1928" s="276" t="s">
        <v>2831</v>
      </c>
      <c r="H1928" s="275" t="s">
        <v>2832</v>
      </c>
      <c r="I1928" s="275">
        <v>75</v>
      </c>
      <c r="J1928" s="275" t="s">
        <v>277</v>
      </c>
    </row>
    <row r="1929" spans="2:10">
      <c r="B1929" s="232" t="str">
        <f t="shared" si="29"/>
        <v>NY031881F</v>
      </c>
      <c r="D1929" s="275" t="s">
        <v>2798</v>
      </c>
      <c r="E1929" s="276" t="s">
        <v>2799</v>
      </c>
      <c r="F1929" s="275" t="s">
        <v>2833</v>
      </c>
      <c r="G1929" s="276" t="s">
        <v>2834</v>
      </c>
      <c r="H1929" s="275" t="s">
        <v>2835</v>
      </c>
      <c r="I1929" s="275">
        <v>90</v>
      </c>
      <c r="J1929" s="275" t="s">
        <v>277</v>
      </c>
    </row>
    <row r="1930" spans="2:10">
      <c r="B1930" s="232" t="str">
        <f t="shared" si="29"/>
        <v>NY031944D</v>
      </c>
      <c r="D1930" s="275" t="s">
        <v>2798</v>
      </c>
      <c r="E1930" s="276" t="s">
        <v>2799</v>
      </c>
      <c r="F1930" s="275" t="s">
        <v>2836</v>
      </c>
      <c r="G1930" s="276" t="s">
        <v>2837</v>
      </c>
      <c r="H1930" s="275" t="s">
        <v>2838</v>
      </c>
      <c r="I1930" s="275">
        <v>75</v>
      </c>
      <c r="J1930" s="275" t="s">
        <v>277</v>
      </c>
    </row>
    <row r="1931" spans="2:10">
      <c r="B1931" s="232" t="str">
        <f t="shared" si="29"/>
        <v>NY031944F</v>
      </c>
      <c r="D1931" s="275" t="s">
        <v>2798</v>
      </c>
      <c r="E1931" s="276" t="s">
        <v>2799</v>
      </c>
      <c r="F1931" s="275" t="s">
        <v>2839</v>
      </c>
      <c r="G1931" s="276" t="s">
        <v>2840</v>
      </c>
      <c r="H1931" s="275" t="s">
        <v>2838</v>
      </c>
      <c r="I1931" s="275">
        <v>75</v>
      </c>
      <c r="J1931" s="275" t="s">
        <v>277</v>
      </c>
    </row>
    <row r="1932" spans="2:10">
      <c r="B1932" s="232" t="str">
        <f t="shared" si="29"/>
        <v>NY031948F</v>
      </c>
      <c r="D1932" s="275" t="s">
        <v>2798</v>
      </c>
      <c r="E1932" s="276" t="s">
        <v>2799</v>
      </c>
      <c r="F1932" s="275" t="s">
        <v>2841</v>
      </c>
      <c r="G1932" s="276" t="s">
        <v>2842</v>
      </c>
      <c r="H1932" s="275" t="s">
        <v>2843</v>
      </c>
      <c r="I1932" s="275">
        <v>90</v>
      </c>
      <c r="J1932" s="275" t="s">
        <v>277</v>
      </c>
    </row>
    <row r="1933" spans="2:10">
      <c r="B1933" s="232" t="str">
        <f t="shared" si="29"/>
        <v>NY031993F</v>
      </c>
      <c r="D1933" s="275" t="s">
        <v>2798</v>
      </c>
      <c r="E1933" s="276" t="s">
        <v>2799</v>
      </c>
      <c r="F1933" s="275" t="s">
        <v>2844</v>
      </c>
      <c r="G1933" s="276" t="s">
        <v>2845</v>
      </c>
      <c r="H1933" s="275" t="s">
        <v>2846</v>
      </c>
      <c r="I1933" s="275">
        <v>50</v>
      </c>
      <c r="J1933" s="275" t="s">
        <v>199</v>
      </c>
    </row>
    <row r="1934" spans="2:10">
      <c r="B1934" s="232" t="str">
        <f t="shared" si="29"/>
        <v>NY031995D</v>
      </c>
      <c r="D1934" s="275" t="s">
        <v>2798</v>
      </c>
      <c r="E1934" s="276" t="s">
        <v>2799</v>
      </c>
      <c r="F1934" s="275" t="s">
        <v>2847</v>
      </c>
      <c r="G1934" s="276" t="s">
        <v>2848</v>
      </c>
      <c r="H1934" s="275" t="s">
        <v>2849</v>
      </c>
      <c r="I1934" s="275">
        <v>75</v>
      </c>
      <c r="J1934" s="275" t="s">
        <v>277</v>
      </c>
    </row>
    <row r="1935" spans="2:10">
      <c r="B1935" s="232" t="str">
        <f t="shared" si="29"/>
        <v>NY031995F</v>
      </c>
      <c r="D1935" s="275" t="s">
        <v>2798</v>
      </c>
      <c r="E1935" s="276" t="s">
        <v>2799</v>
      </c>
      <c r="F1935" s="275" t="s">
        <v>2850</v>
      </c>
      <c r="G1935" s="276" t="s">
        <v>2851</v>
      </c>
      <c r="H1935" s="275" t="s">
        <v>2849</v>
      </c>
      <c r="I1935" s="275">
        <v>75</v>
      </c>
      <c r="J1935" s="275" t="s">
        <v>277</v>
      </c>
    </row>
    <row r="1936" spans="2:10">
      <c r="B1936" s="232" t="str">
        <f t="shared" si="29"/>
        <v>NY031998F</v>
      </c>
      <c r="D1936" s="275" t="s">
        <v>2798</v>
      </c>
      <c r="E1936" s="276" t="s">
        <v>2799</v>
      </c>
      <c r="F1936" s="275" t="s">
        <v>2852</v>
      </c>
      <c r="G1936" s="276" t="s">
        <v>2853</v>
      </c>
      <c r="H1936" s="275" t="s">
        <v>2854</v>
      </c>
      <c r="I1936" s="275">
        <v>75</v>
      </c>
      <c r="J1936" s="275" t="s">
        <v>277</v>
      </c>
    </row>
    <row r="1937" spans="2:10">
      <c r="B1937" s="232" t="str">
        <f t="shared" si="29"/>
        <v>NY031AdA</v>
      </c>
      <c r="D1937" s="275" t="s">
        <v>2798</v>
      </c>
      <c r="E1937" s="276" t="s">
        <v>2799</v>
      </c>
      <c r="F1937" s="275" t="s">
        <v>836</v>
      </c>
      <c r="G1937" s="276" t="s">
        <v>607</v>
      </c>
      <c r="H1937" s="275" t="s">
        <v>608</v>
      </c>
      <c r="I1937" s="275">
        <v>85</v>
      </c>
      <c r="J1937" s="275" t="s">
        <v>199</v>
      </c>
    </row>
    <row r="1938" spans="2:10">
      <c r="B1938" s="232" t="str">
        <f t="shared" si="29"/>
        <v>NY031AdB</v>
      </c>
      <c r="D1938" s="275" t="s">
        <v>2798</v>
      </c>
      <c r="E1938" s="276" t="s">
        <v>2799</v>
      </c>
      <c r="F1938" s="275" t="s">
        <v>837</v>
      </c>
      <c r="G1938" s="276" t="s">
        <v>610</v>
      </c>
      <c r="H1938" s="275" t="s">
        <v>608</v>
      </c>
      <c r="I1938" s="275">
        <v>85</v>
      </c>
      <c r="J1938" s="275" t="s">
        <v>199</v>
      </c>
    </row>
    <row r="1939" spans="2:10">
      <c r="B1939" s="232" t="str">
        <f t="shared" si="29"/>
        <v>NY031AdC</v>
      </c>
      <c r="D1939" s="275" t="s">
        <v>2798</v>
      </c>
      <c r="E1939" s="276" t="s">
        <v>2799</v>
      </c>
      <c r="F1939" s="275" t="s">
        <v>838</v>
      </c>
      <c r="G1939" s="276" t="s">
        <v>612</v>
      </c>
      <c r="H1939" s="275" t="s">
        <v>608</v>
      </c>
      <c r="I1939" s="275">
        <v>85</v>
      </c>
      <c r="J1939" s="275" t="s">
        <v>199</v>
      </c>
    </row>
    <row r="1940" spans="2:10">
      <c r="B1940" s="232" t="str">
        <f t="shared" ref="B1940:B2003" si="30">CONCATENATE(D1940,F1940)</f>
        <v>NY031AdD</v>
      </c>
      <c r="D1940" s="275" t="s">
        <v>2798</v>
      </c>
      <c r="E1940" s="276" t="s">
        <v>2799</v>
      </c>
      <c r="F1940" s="275" t="s">
        <v>839</v>
      </c>
      <c r="G1940" s="276" t="s">
        <v>840</v>
      </c>
      <c r="H1940" s="275" t="s">
        <v>608</v>
      </c>
      <c r="I1940" s="275">
        <v>85</v>
      </c>
      <c r="J1940" s="275" t="s">
        <v>199</v>
      </c>
    </row>
    <row r="1941" spans="2:10">
      <c r="B1941" s="232" t="str">
        <f t="shared" si="30"/>
        <v>NY031AdE</v>
      </c>
      <c r="D1941" s="275" t="s">
        <v>2798</v>
      </c>
      <c r="E1941" s="276" t="s">
        <v>2799</v>
      </c>
      <c r="F1941" s="275" t="s">
        <v>1793</v>
      </c>
      <c r="G1941" s="276" t="s">
        <v>2855</v>
      </c>
      <c r="H1941" s="275" t="s">
        <v>608</v>
      </c>
      <c r="I1941" s="275">
        <v>85</v>
      </c>
      <c r="J1941" s="275" t="s">
        <v>199</v>
      </c>
    </row>
    <row r="1942" spans="2:10">
      <c r="B1942" s="232" t="str">
        <f t="shared" si="30"/>
        <v>NY031BvA</v>
      </c>
      <c r="D1942" s="275" t="s">
        <v>2798</v>
      </c>
      <c r="E1942" s="276" t="s">
        <v>2799</v>
      </c>
      <c r="F1942" s="275" t="s">
        <v>2856</v>
      </c>
      <c r="G1942" s="276" t="s">
        <v>2857</v>
      </c>
      <c r="H1942" s="275" t="s">
        <v>2808</v>
      </c>
      <c r="I1942" s="275">
        <v>85</v>
      </c>
      <c r="J1942" s="275" t="s">
        <v>256</v>
      </c>
    </row>
    <row r="1943" spans="2:10">
      <c r="B1943" s="232" t="str">
        <f t="shared" si="30"/>
        <v>NY031CbA</v>
      </c>
      <c r="D1943" s="275" t="s">
        <v>2798</v>
      </c>
      <c r="E1943" s="276" t="s">
        <v>2799</v>
      </c>
      <c r="F1943" s="275" t="s">
        <v>2858</v>
      </c>
      <c r="G1943" s="276" t="s">
        <v>2859</v>
      </c>
      <c r="H1943" s="275" t="s">
        <v>615</v>
      </c>
      <c r="I1943" s="275">
        <v>85</v>
      </c>
      <c r="J1943" s="275" t="s">
        <v>199</v>
      </c>
    </row>
    <row r="1944" spans="2:10">
      <c r="B1944" s="232" t="str">
        <f t="shared" si="30"/>
        <v>NY031CbB</v>
      </c>
      <c r="D1944" s="275" t="s">
        <v>2798</v>
      </c>
      <c r="E1944" s="276" t="s">
        <v>2799</v>
      </c>
      <c r="F1944" s="275" t="s">
        <v>2860</v>
      </c>
      <c r="G1944" s="276" t="s">
        <v>2861</v>
      </c>
      <c r="H1944" s="275" t="s">
        <v>615</v>
      </c>
      <c r="I1944" s="275">
        <v>85</v>
      </c>
      <c r="J1944" s="275" t="s">
        <v>199</v>
      </c>
    </row>
    <row r="1945" spans="2:10">
      <c r="B1945" s="232" t="str">
        <f t="shared" si="30"/>
        <v>NY031CbC</v>
      </c>
      <c r="D1945" s="275" t="s">
        <v>2798</v>
      </c>
      <c r="E1945" s="276" t="s">
        <v>2799</v>
      </c>
      <c r="F1945" s="275" t="s">
        <v>2862</v>
      </c>
      <c r="G1945" s="276" t="s">
        <v>2863</v>
      </c>
      <c r="H1945" s="275" t="s">
        <v>615</v>
      </c>
      <c r="I1945" s="275">
        <v>85</v>
      </c>
      <c r="J1945" s="275" t="s">
        <v>199</v>
      </c>
    </row>
    <row r="1946" spans="2:10">
      <c r="B1946" s="232" t="str">
        <f t="shared" si="30"/>
        <v>NY031CbD</v>
      </c>
      <c r="D1946" s="275" t="s">
        <v>2798</v>
      </c>
      <c r="E1946" s="276" t="s">
        <v>2799</v>
      </c>
      <c r="F1946" s="275" t="s">
        <v>2864</v>
      </c>
      <c r="G1946" s="276" t="s">
        <v>2865</v>
      </c>
      <c r="H1946" s="275" t="s">
        <v>615</v>
      </c>
      <c r="I1946" s="275">
        <v>85</v>
      </c>
      <c r="J1946" s="275" t="s">
        <v>199</v>
      </c>
    </row>
    <row r="1947" spans="2:10">
      <c r="B1947" s="232" t="str">
        <f t="shared" si="30"/>
        <v>NY031ChB</v>
      </c>
      <c r="D1947" s="275" t="s">
        <v>2798</v>
      </c>
      <c r="E1947" s="276" t="s">
        <v>2799</v>
      </c>
      <c r="F1947" s="275" t="s">
        <v>2866</v>
      </c>
      <c r="G1947" s="276" t="s">
        <v>1843</v>
      </c>
      <c r="H1947" s="275" t="s">
        <v>1842</v>
      </c>
      <c r="I1947" s="275">
        <v>85</v>
      </c>
      <c r="J1947" s="275" t="s">
        <v>199</v>
      </c>
    </row>
    <row r="1948" spans="2:10">
      <c r="B1948" s="232" t="str">
        <f t="shared" si="30"/>
        <v>NY031ChC</v>
      </c>
      <c r="D1948" s="275" t="s">
        <v>2798</v>
      </c>
      <c r="E1948" s="276" t="s">
        <v>2799</v>
      </c>
      <c r="F1948" s="275" t="s">
        <v>2867</v>
      </c>
      <c r="G1948" s="276" t="s">
        <v>1845</v>
      </c>
      <c r="H1948" s="275" t="s">
        <v>1842</v>
      </c>
      <c r="I1948" s="275">
        <v>85</v>
      </c>
      <c r="J1948" s="275" t="s">
        <v>199</v>
      </c>
    </row>
    <row r="1949" spans="2:10">
      <c r="B1949" s="232" t="str">
        <f t="shared" si="30"/>
        <v>NY031ChD</v>
      </c>
      <c r="D1949" s="275" t="s">
        <v>2798</v>
      </c>
      <c r="E1949" s="276" t="s">
        <v>2799</v>
      </c>
      <c r="F1949" s="275" t="s">
        <v>1739</v>
      </c>
      <c r="G1949" s="276" t="s">
        <v>2868</v>
      </c>
      <c r="H1949" s="275" t="s">
        <v>1842</v>
      </c>
      <c r="I1949" s="275">
        <v>85</v>
      </c>
      <c r="J1949" s="275" t="s">
        <v>199</v>
      </c>
    </row>
    <row r="1950" spans="2:10">
      <c r="B1950" s="232" t="str">
        <f t="shared" si="30"/>
        <v>NY031ChE</v>
      </c>
      <c r="D1950" s="275" t="s">
        <v>2798</v>
      </c>
      <c r="E1950" s="276" t="s">
        <v>2799</v>
      </c>
      <c r="F1950" s="275" t="s">
        <v>1741</v>
      </c>
      <c r="G1950" s="276" t="s">
        <v>2869</v>
      </c>
      <c r="H1950" s="275" t="s">
        <v>1842</v>
      </c>
      <c r="I1950" s="275">
        <v>85</v>
      </c>
      <c r="J1950" s="275" t="s">
        <v>199</v>
      </c>
    </row>
    <row r="1951" spans="2:10">
      <c r="B1951" s="232" t="str">
        <f t="shared" si="30"/>
        <v>NY031CsA</v>
      </c>
      <c r="D1951" s="275" t="s">
        <v>2798</v>
      </c>
      <c r="E1951" s="276" t="s">
        <v>2799</v>
      </c>
      <c r="F1951" s="275" t="s">
        <v>2870</v>
      </c>
      <c r="G1951" s="276" t="s">
        <v>2871</v>
      </c>
      <c r="H1951" s="275" t="s">
        <v>615</v>
      </c>
      <c r="I1951" s="275">
        <v>85</v>
      </c>
      <c r="J1951" s="275" t="s">
        <v>199</v>
      </c>
    </row>
    <row r="1952" spans="2:10">
      <c r="B1952" s="232" t="str">
        <f t="shared" si="30"/>
        <v>NY031CsB</v>
      </c>
      <c r="D1952" s="275" t="s">
        <v>2798</v>
      </c>
      <c r="E1952" s="276" t="s">
        <v>2799</v>
      </c>
      <c r="F1952" s="275" t="s">
        <v>1138</v>
      </c>
      <c r="G1952" s="276" t="s">
        <v>2872</v>
      </c>
      <c r="H1952" s="275" t="s">
        <v>615</v>
      </c>
      <c r="I1952" s="275">
        <v>85</v>
      </c>
      <c r="J1952" s="275" t="s">
        <v>199</v>
      </c>
    </row>
    <row r="1953" spans="2:10">
      <c r="B1953" s="232" t="str">
        <f t="shared" si="30"/>
        <v>NY031CsC</v>
      </c>
      <c r="D1953" s="275" t="s">
        <v>2798</v>
      </c>
      <c r="E1953" s="276" t="s">
        <v>2799</v>
      </c>
      <c r="F1953" s="275" t="s">
        <v>1140</v>
      </c>
      <c r="G1953" s="276" t="s">
        <v>2873</v>
      </c>
      <c r="H1953" s="275" t="s">
        <v>615</v>
      </c>
      <c r="I1953" s="275">
        <v>85</v>
      </c>
      <c r="J1953" s="275" t="s">
        <v>199</v>
      </c>
    </row>
    <row r="1954" spans="2:10">
      <c r="B1954" s="232" t="str">
        <f t="shared" si="30"/>
        <v>NY031CsD</v>
      </c>
      <c r="D1954" s="275" t="s">
        <v>2798</v>
      </c>
      <c r="E1954" s="276" t="s">
        <v>2799</v>
      </c>
      <c r="F1954" s="275" t="s">
        <v>1142</v>
      </c>
      <c r="G1954" s="276" t="s">
        <v>2874</v>
      </c>
      <c r="H1954" s="275" t="s">
        <v>615</v>
      </c>
      <c r="I1954" s="275">
        <v>85</v>
      </c>
      <c r="J1954" s="275" t="s">
        <v>199</v>
      </c>
    </row>
    <row r="1955" spans="2:10">
      <c r="B1955" s="232" t="str">
        <f t="shared" si="30"/>
        <v>NY031CsE</v>
      </c>
      <c r="D1955" s="275" t="s">
        <v>2798</v>
      </c>
      <c r="E1955" s="276" t="s">
        <v>2799</v>
      </c>
      <c r="F1955" s="275" t="s">
        <v>2186</v>
      </c>
      <c r="G1955" s="276" t="s">
        <v>2875</v>
      </c>
      <c r="H1955" s="275" t="s">
        <v>615</v>
      </c>
      <c r="I1955" s="275">
        <v>85</v>
      </c>
      <c r="J1955" s="275" t="s">
        <v>199</v>
      </c>
    </row>
    <row r="1956" spans="2:10">
      <c r="B1956" s="232" t="str">
        <f t="shared" si="30"/>
        <v>NY031DxB</v>
      </c>
      <c r="D1956" s="275" t="s">
        <v>2798</v>
      </c>
      <c r="E1956" s="276" t="s">
        <v>2799</v>
      </c>
      <c r="F1956" s="275" t="s">
        <v>2876</v>
      </c>
      <c r="G1956" s="276" t="s">
        <v>2877</v>
      </c>
      <c r="H1956" s="275" t="s">
        <v>2811</v>
      </c>
      <c r="I1956" s="275">
        <v>85</v>
      </c>
      <c r="J1956" s="275" t="s">
        <v>199</v>
      </c>
    </row>
    <row r="1957" spans="2:10">
      <c r="B1957" s="232" t="str">
        <f t="shared" si="30"/>
        <v>NY031FaD</v>
      </c>
      <c r="D1957" s="275" t="s">
        <v>2798</v>
      </c>
      <c r="E1957" s="276" t="s">
        <v>2799</v>
      </c>
      <c r="F1957" s="275" t="s">
        <v>2728</v>
      </c>
      <c r="G1957" s="276" t="s">
        <v>2878</v>
      </c>
      <c r="H1957" s="275" t="s">
        <v>276</v>
      </c>
      <c r="I1957" s="275">
        <v>85</v>
      </c>
      <c r="J1957" s="275" t="s">
        <v>277</v>
      </c>
    </row>
    <row r="1958" spans="2:10">
      <c r="B1958" s="232" t="str">
        <f t="shared" si="30"/>
        <v>NY031FgB</v>
      </c>
      <c r="D1958" s="275" t="s">
        <v>2798</v>
      </c>
      <c r="E1958" s="276" t="s">
        <v>2799</v>
      </c>
      <c r="F1958" s="275" t="s">
        <v>2879</v>
      </c>
      <c r="G1958" s="276" t="s">
        <v>2880</v>
      </c>
      <c r="H1958" s="275" t="s">
        <v>276</v>
      </c>
      <c r="I1958" s="275">
        <v>50</v>
      </c>
      <c r="J1958" s="275" t="s">
        <v>277</v>
      </c>
    </row>
    <row r="1959" spans="2:10">
      <c r="B1959" s="232" t="str">
        <f t="shared" si="30"/>
        <v>NY031FkF</v>
      </c>
      <c r="D1959" s="275" t="s">
        <v>2798</v>
      </c>
      <c r="E1959" s="276" t="s">
        <v>2799</v>
      </c>
      <c r="F1959" s="275" t="s">
        <v>2881</v>
      </c>
      <c r="G1959" s="276" t="s">
        <v>2882</v>
      </c>
      <c r="H1959" s="275" t="s">
        <v>280</v>
      </c>
      <c r="I1959" s="275">
        <v>90</v>
      </c>
      <c r="J1959" s="275" t="s">
        <v>277</v>
      </c>
    </row>
    <row r="1960" spans="2:10">
      <c r="B1960" s="232" t="str">
        <f t="shared" si="30"/>
        <v>NY031HnC</v>
      </c>
      <c r="D1960" s="275" t="s">
        <v>2798</v>
      </c>
      <c r="E1960" s="276" t="s">
        <v>2799</v>
      </c>
      <c r="F1960" s="275" t="s">
        <v>873</v>
      </c>
      <c r="G1960" s="276" t="s">
        <v>2883</v>
      </c>
      <c r="H1960" s="275" t="s">
        <v>1461</v>
      </c>
      <c r="I1960" s="275">
        <v>85</v>
      </c>
      <c r="J1960" s="275" t="s">
        <v>199</v>
      </c>
    </row>
    <row r="1961" spans="2:10">
      <c r="B1961" s="232" t="str">
        <f t="shared" si="30"/>
        <v>NY031HnD</v>
      </c>
      <c r="D1961" s="275" t="s">
        <v>2798</v>
      </c>
      <c r="E1961" s="276" t="s">
        <v>2799</v>
      </c>
      <c r="F1961" s="275" t="s">
        <v>875</v>
      </c>
      <c r="G1961" s="276" t="s">
        <v>2827</v>
      </c>
      <c r="H1961" s="275" t="s">
        <v>1461</v>
      </c>
      <c r="I1961" s="275">
        <v>85</v>
      </c>
      <c r="J1961" s="275" t="s">
        <v>199</v>
      </c>
    </row>
    <row r="1962" spans="2:10">
      <c r="B1962" s="232" t="str">
        <f t="shared" si="30"/>
        <v>NY031HrF</v>
      </c>
      <c r="D1962" s="275" t="s">
        <v>2798</v>
      </c>
      <c r="E1962" s="276" t="s">
        <v>2799</v>
      </c>
      <c r="F1962" s="275" t="s">
        <v>2884</v>
      </c>
      <c r="G1962" s="276" t="s">
        <v>2840</v>
      </c>
      <c r="H1962" s="275" t="s">
        <v>2838</v>
      </c>
      <c r="I1962" s="275">
        <v>75</v>
      </c>
      <c r="J1962" s="275" t="s">
        <v>277</v>
      </c>
    </row>
    <row r="1963" spans="2:10">
      <c r="B1963" s="232" t="str">
        <f t="shared" si="30"/>
        <v>NY031HsD</v>
      </c>
      <c r="D1963" s="275" t="s">
        <v>2798</v>
      </c>
      <c r="E1963" s="276" t="s">
        <v>2799</v>
      </c>
      <c r="F1963" s="275" t="s">
        <v>1092</v>
      </c>
      <c r="G1963" s="276" t="s">
        <v>2885</v>
      </c>
      <c r="H1963" s="275" t="s">
        <v>306</v>
      </c>
      <c r="I1963" s="275">
        <v>75</v>
      </c>
      <c r="J1963" s="275" t="s">
        <v>277</v>
      </c>
    </row>
    <row r="1964" spans="2:10">
      <c r="B1964" s="232" t="str">
        <f t="shared" si="30"/>
        <v>NY031HsF</v>
      </c>
      <c r="D1964" s="275" t="s">
        <v>2798</v>
      </c>
      <c r="E1964" s="276" t="s">
        <v>2799</v>
      </c>
      <c r="F1964" s="275" t="s">
        <v>2886</v>
      </c>
      <c r="G1964" s="276" t="s">
        <v>2887</v>
      </c>
      <c r="H1964" s="275" t="s">
        <v>306</v>
      </c>
      <c r="I1964" s="275">
        <v>75</v>
      </c>
      <c r="J1964" s="275" t="s">
        <v>277</v>
      </c>
    </row>
    <row r="1965" spans="2:10">
      <c r="B1965" s="232" t="str">
        <f t="shared" si="30"/>
        <v>NY031LyD</v>
      </c>
      <c r="D1965" s="275" t="s">
        <v>2798</v>
      </c>
      <c r="E1965" s="276" t="s">
        <v>2799</v>
      </c>
      <c r="F1965" s="275" t="s">
        <v>942</v>
      </c>
      <c r="G1965" s="276" t="s">
        <v>2831</v>
      </c>
      <c r="H1965" s="275" t="s">
        <v>2832</v>
      </c>
      <c r="I1965" s="275">
        <v>75</v>
      </c>
      <c r="J1965" s="275" t="s">
        <v>277</v>
      </c>
    </row>
    <row r="1966" spans="2:10">
      <c r="B1966" s="232" t="str">
        <f t="shared" si="30"/>
        <v>NY031LyF</v>
      </c>
      <c r="D1966" s="275" t="s">
        <v>2798</v>
      </c>
      <c r="E1966" s="276" t="s">
        <v>2799</v>
      </c>
      <c r="F1966" s="275" t="s">
        <v>2888</v>
      </c>
      <c r="G1966" s="276" t="s">
        <v>2889</v>
      </c>
      <c r="H1966" s="275" t="s">
        <v>2832</v>
      </c>
      <c r="I1966" s="275">
        <v>75</v>
      </c>
      <c r="J1966" s="275" t="s">
        <v>277</v>
      </c>
    </row>
    <row r="1967" spans="2:10">
      <c r="B1967" s="232" t="str">
        <f t="shared" si="30"/>
        <v>NY031Pc</v>
      </c>
      <c r="D1967" s="275" t="s">
        <v>2798</v>
      </c>
      <c r="E1967" s="276" t="s">
        <v>2799</v>
      </c>
      <c r="F1967" s="275" t="s">
        <v>1309</v>
      </c>
      <c r="G1967" s="276" t="s">
        <v>273</v>
      </c>
      <c r="H1967" s="275" t="s">
        <v>273</v>
      </c>
      <c r="I1967" s="275">
        <v>85</v>
      </c>
      <c r="J1967" s="275" t="s">
        <v>277</v>
      </c>
    </row>
    <row r="1968" spans="2:10">
      <c r="B1968" s="232" t="str">
        <f t="shared" si="30"/>
        <v>NY031Pd</v>
      </c>
      <c r="D1968" s="275" t="s">
        <v>2798</v>
      </c>
      <c r="E1968" s="276" t="s">
        <v>2799</v>
      </c>
      <c r="F1968" s="275" t="s">
        <v>2890</v>
      </c>
      <c r="G1968" s="276" t="s">
        <v>197</v>
      </c>
      <c r="H1968" s="275" t="s">
        <v>197</v>
      </c>
      <c r="I1968" s="275">
        <v>85</v>
      </c>
      <c r="J1968" s="275" t="s">
        <v>199</v>
      </c>
    </row>
    <row r="1969" spans="2:10">
      <c r="B1969" s="232" t="str">
        <f t="shared" si="30"/>
        <v>NY031PkA</v>
      </c>
      <c r="D1969" s="275" t="s">
        <v>2798</v>
      </c>
      <c r="E1969" s="276" t="s">
        <v>2799</v>
      </c>
      <c r="F1969" s="275" t="s">
        <v>2891</v>
      </c>
      <c r="G1969" s="276" t="s">
        <v>2892</v>
      </c>
      <c r="H1969" s="275" t="s">
        <v>2893</v>
      </c>
      <c r="I1969" s="275">
        <v>85</v>
      </c>
      <c r="J1969" s="275" t="s">
        <v>256</v>
      </c>
    </row>
    <row r="1970" spans="2:10">
      <c r="B1970" s="232" t="str">
        <f t="shared" si="30"/>
        <v>NY031RpF</v>
      </c>
      <c r="D1970" s="275" t="s">
        <v>2798</v>
      </c>
      <c r="E1970" s="276" t="s">
        <v>2799</v>
      </c>
      <c r="F1970" s="275" t="s">
        <v>2894</v>
      </c>
      <c r="G1970" s="276" t="s">
        <v>2834</v>
      </c>
      <c r="H1970" s="275" t="s">
        <v>2835</v>
      </c>
      <c r="I1970" s="275">
        <v>90</v>
      </c>
      <c r="J1970" s="275" t="s">
        <v>277</v>
      </c>
    </row>
    <row r="1971" spans="2:10">
      <c r="B1971" s="232" t="str">
        <f t="shared" si="30"/>
        <v>NY0351018B</v>
      </c>
      <c r="D1971" s="275" t="s">
        <v>2895</v>
      </c>
      <c r="E1971" s="276" t="s">
        <v>2896</v>
      </c>
      <c r="F1971" s="275" t="s">
        <v>2897</v>
      </c>
      <c r="G1971" s="276" t="s">
        <v>2898</v>
      </c>
      <c r="H1971" s="275" t="s">
        <v>615</v>
      </c>
      <c r="I1971" s="275">
        <v>75</v>
      </c>
      <c r="J1971" s="275" t="s">
        <v>199</v>
      </c>
    </row>
    <row r="1972" spans="2:10">
      <c r="B1972" s="232" t="str">
        <f t="shared" si="30"/>
        <v>NY0351018C</v>
      </c>
      <c r="D1972" s="275" t="s">
        <v>2895</v>
      </c>
      <c r="E1972" s="276" t="s">
        <v>2896</v>
      </c>
      <c r="F1972" s="275" t="s">
        <v>2899</v>
      </c>
      <c r="G1972" s="276" t="s">
        <v>1796</v>
      </c>
      <c r="H1972" s="275" t="s">
        <v>615</v>
      </c>
      <c r="I1972" s="275">
        <v>75</v>
      </c>
      <c r="J1972" s="275" t="s">
        <v>199</v>
      </c>
    </row>
    <row r="1973" spans="2:10">
      <c r="B1973" s="232" t="str">
        <f t="shared" si="30"/>
        <v>NY0351018D</v>
      </c>
      <c r="D1973" s="275" t="s">
        <v>2895</v>
      </c>
      <c r="E1973" s="276" t="s">
        <v>2896</v>
      </c>
      <c r="F1973" s="275" t="s">
        <v>2900</v>
      </c>
      <c r="G1973" s="276" t="s">
        <v>2901</v>
      </c>
      <c r="H1973" s="275" t="s">
        <v>615</v>
      </c>
      <c r="I1973" s="275">
        <v>80</v>
      </c>
      <c r="J1973" s="275" t="s">
        <v>199</v>
      </c>
    </row>
    <row r="1974" spans="2:10">
      <c r="B1974" s="232" t="str">
        <f t="shared" si="30"/>
        <v>NY03510A</v>
      </c>
      <c r="D1974" s="275" t="s">
        <v>2895</v>
      </c>
      <c r="E1974" s="276" t="s">
        <v>2896</v>
      </c>
      <c r="F1974" s="275" t="s">
        <v>2800</v>
      </c>
      <c r="G1974" s="276" t="s">
        <v>2801</v>
      </c>
      <c r="H1974" s="275" t="s">
        <v>2802</v>
      </c>
      <c r="I1974" s="275">
        <v>80</v>
      </c>
      <c r="J1974" s="275" t="s">
        <v>256</v>
      </c>
    </row>
    <row r="1975" spans="2:10">
      <c r="B1975" s="232" t="str">
        <f t="shared" si="30"/>
        <v>NY0351118C</v>
      </c>
      <c r="D1975" s="275" t="s">
        <v>2895</v>
      </c>
      <c r="E1975" s="276" t="s">
        <v>2896</v>
      </c>
      <c r="F1975" s="275" t="s">
        <v>2902</v>
      </c>
      <c r="G1975" s="276" t="s">
        <v>2903</v>
      </c>
      <c r="H1975" s="275" t="s">
        <v>1136</v>
      </c>
      <c r="I1975" s="275">
        <v>70</v>
      </c>
      <c r="J1975" s="275" t="s">
        <v>199</v>
      </c>
    </row>
    <row r="1976" spans="2:10">
      <c r="B1976" s="232" t="str">
        <f t="shared" si="30"/>
        <v>NY0351118D</v>
      </c>
      <c r="D1976" s="275" t="s">
        <v>2895</v>
      </c>
      <c r="E1976" s="276" t="s">
        <v>2896</v>
      </c>
      <c r="F1976" s="275" t="s">
        <v>2904</v>
      </c>
      <c r="G1976" s="276" t="s">
        <v>2905</v>
      </c>
      <c r="H1976" s="275" t="s">
        <v>1136</v>
      </c>
      <c r="I1976" s="275">
        <v>70</v>
      </c>
      <c r="J1976" s="275" t="s">
        <v>199</v>
      </c>
    </row>
    <row r="1977" spans="2:10">
      <c r="B1977" s="232" t="str">
        <f t="shared" si="30"/>
        <v>NY035114B</v>
      </c>
      <c r="D1977" s="275" t="s">
        <v>2895</v>
      </c>
      <c r="E1977" s="276" t="s">
        <v>2896</v>
      </c>
      <c r="F1977" s="275" t="s">
        <v>2906</v>
      </c>
      <c r="G1977" s="276" t="s">
        <v>2907</v>
      </c>
      <c r="H1977" s="275" t="s">
        <v>326</v>
      </c>
      <c r="I1977" s="275">
        <v>60</v>
      </c>
      <c r="J1977" s="275" t="s">
        <v>199</v>
      </c>
    </row>
    <row r="1978" spans="2:10">
      <c r="B1978" s="232" t="str">
        <f t="shared" si="30"/>
        <v>NY035114C</v>
      </c>
      <c r="D1978" s="275" t="s">
        <v>2895</v>
      </c>
      <c r="E1978" s="276" t="s">
        <v>2896</v>
      </c>
      <c r="F1978" s="275" t="s">
        <v>2908</v>
      </c>
      <c r="G1978" s="276" t="s">
        <v>2909</v>
      </c>
      <c r="H1978" s="275" t="s">
        <v>326</v>
      </c>
      <c r="I1978" s="275">
        <v>60</v>
      </c>
      <c r="J1978" s="275" t="s">
        <v>199</v>
      </c>
    </row>
    <row r="1979" spans="2:10">
      <c r="B1979" s="232" t="str">
        <f t="shared" si="30"/>
        <v>NY035114D</v>
      </c>
      <c r="D1979" s="275" t="s">
        <v>2895</v>
      </c>
      <c r="E1979" s="276" t="s">
        <v>2896</v>
      </c>
      <c r="F1979" s="275" t="s">
        <v>2910</v>
      </c>
      <c r="G1979" s="276" t="s">
        <v>2911</v>
      </c>
      <c r="H1979" s="275" t="s">
        <v>326</v>
      </c>
      <c r="I1979" s="275">
        <v>60</v>
      </c>
      <c r="J1979" s="275" t="s">
        <v>199</v>
      </c>
    </row>
    <row r="1980" spans="2:10">
      <c r="B1980" s="232" t="str">
        <f t="shared" si="30"/>
        <v>NY035115B</v>
      </c>
      <c r="D1980" s="275" t="s">
        <v>2895</v>
      </c>
      <c r="E1980" s="276" t="s">
        <v>2896</v>
      </c>
      <c r="F1980" s="275" t="s">
        <v>2912</v>
      </c>
      <c r="G1980" s="276" t="s">
        <v>2913</v>
      </c>
      <c r="H1980" s="275" t="s">
        <v>203</v>
      </c>
      <c r="I1980" s="275">
        <v>85</v>
      </c>
      <c r="J1980" s="275" t="s">
        <v>199</v>
      </c>
    </row>
    <row r="1981" spans="2:10">
      <c r="B1981" s="232" t="str">
        <f t="shared" si="30"/>
        <v>NY03511B</v>
      </c>
      <c r="D1981" s="275" t="s">
        <v>2895</v>
      </c>
      <c r="E1981" s="276" t="s">
        <v>2896</v>
      </c>
      <c r="F1981" s="275" t="s">
        <v>2914</v>
      </c>
      <c r="G1981" s="276" t="s">
        <v>2915</v>
      </c>
      <c r="H1981" s="275" t="s">
        <v>491</v>
      </c>
      <c r="I1981" s="275">
        <v>75</v>
      </c>
      <c r="J1981" s="275" t="s">
        <v>199</v>
      </c>
    </row>
    <row r="1982" spans="2:10">
      <c r="B1982" s="232" t="str">
        <f t="shared" si="30"/>
        <v>NY03511C</v>
      </c>
      <c r="D1982" s="275" t="s">
        <v>2895</v>
      </c>
      <c r="E1982" s="276" t="s">
        <v>2896</v>
      </c>
      <c r="F1982" s="275" t="s">
        <v>2368</v>
      </c>
      <c r="G1982" s="276" t="s">
        <v>2916</v>
      </c>
      <c r="H1982" s="275" t="s">
        <v>491</v>
      </c>
      <c r="I1982" s="275">
        <v>75</v>
      </c>
      <c r="J1982" s="275" t="s">
        <v>199</v>
      </c>
    </row>
    <row r="1983" spans="2:10">
      <c r="B1983" s="232" t="str">
        <f t="shared" si="30"/>
        <v>NY03511D</v>
      </c>
      <c r="D1983" s="275" t="s">
        <v>2895</v>
      </c>
      <c r="E1983" s="276" t="s">
        <v>2896</v>
      </c>
      <c r="F1983" s="275" t="s">
        <v>2917</v>
      </c>
      <c r="G1983" s="276" t="s">
        <v>2918</v>
      </c>
      <c r="H1983" s="275" t="s">
        <v>491</v>
      </c>
      <c r="I1983" s="275">
        <v>80</v>
      </c>
      <c r="J1983" s="275" t="s">
        <v>199</v>
      </c>
    </row>
    <row r="1984" spans="2:10">
      <c r="B1984" s="232" t="str">
        <f t="shared" si="30"/>
        <v>NY03511E</v>
      </c>
      <c r="D1984" s="275" t="s">
        <v>2895</v>
      </c>
      <c r="E1984" s="276" t="s">
        <v>2896</v>
      </c>
      <c r="F1984" s="275" t="s">
        <v>2919</v>
      </c>
      <c r="G1984" s="276" t="s">
        <v>2920</v>
      </c>
      <c r="H1984" s="275" t="s">
        <v>491</v>
      </c>
      <c r="I1984" s="275">
        <v>85</v>
      </c>
      <c r="J1984" s="275" t="s">
        <v>199</v>
      </c>
    </row>
    <row r="1985" spans="2:10">
      <c r="B1985" s="232" t="str">
        <f t="shared" si="30"/>
        <v>NY0351391C</v>
      </c>
      <c r="D1985" s="275" t="s">
        <v>2895</v>
      </c>
      <c r="E1985" s="276" t="s">
        <v>2896</v>
      </c>
      <c r="F1985" s="275" t="s">
        <v>2921</v>
      </c>
      <c r="G1985" s="276" t="s">
        <v>2922</v>
      </c>
      <c r="H1985" s="275" t="s">
        <v>945</v>
      </c>
      <c r="I1985" s="275">
        <v>55</v>
      </c>
      <c r="J1985" s="275" t="s">
        <v>277</v>
      </c>
    </row>
    <row r="1986" spans="2:10">
      <c r="B1986" s="232" t="str">
        <f t="shared" si="30"/>
        <v>NY0351391D</v>
      </c>
      <c r="D1986" s="275" t="s">
        <v>2895</v>
      </c>
      <c r="E1986" s="276" t="s">
        <v>2896</v>
      </c>
      <c r="F1986" s="275" t="s">
        <v>2923</v>
      </c>
      <c r="G1986" s="276" t="s">
        <v>2924</v>
      </c>
      <c r="H1986" s="275" t="s">
        <v>945</v>
      </c>
      <c r="I1986" s="275">
        <v>60</v>
      </c>
      <c r="J1986" s="275" t="s">
        <v>277</v>
      </c>
    </row>
    <row r="1987" spans="2:10">
      <c r="B1987" s="232" t="str">
        <f t="shared" si="30"/>
        <v>NY0351591F</v>
      </c>
      <c r="D1987" s="275" t="s">
        <v>2895</v>
      </c>
      <c r="E1987" s="276" t="s">
        <v>2896</v>
      </c>
      <c r="F1987" s="275" t="s">
        <v>2925</v>
      </c>
      <c r="G1987" s="276" t="s">
        <v>2926</v>
      </c>
      <c r="H1987" s="275" t="s">
        <v>289</v>
      </c>
      <c r="I1987" s="275">
        <v>50</v>
      </c>
      <c r="J1987" s="275" t="s">
        <v>277</v>
      </c>
    </row>
    <row r="1988" spans="2:10">
      <c r="B1988" s="232" t="str">
        <f t="shared" si="30"/>
        <v>NY035170B</v>
      </c>
      <c r="D1988" s="275" t="s">
        <v>2895</v>
      </c>
      <c r="E1988" s="276" t="s">
        <v>2896</v>
      </c>
      <c r="F1988" s="275" t="s">
        <v>1829</v>
      </c>
      <c r="G1988" s="276" t="s">
        <v>2927</v>
      </c>
      <c r="H1988" s="275" t="s">
        <v>326</v>
      </c>
      <c r="I1988" s="275">
        <v>75</v>
      </c>
      <c r="J1988" s="275" t="s">
        <v>199</v>
      </c>
    </row>
    <row r="1989" spans="2:10">
      <c r="B1989" s="232" t="str">
        <f t="shared" si="30"/>
        <v>NY035170C</v>
      </c>
      <c r="D1989" s="275" t="s">
        <v>2895</v>
      </c>
      <c r="E1989" s="276" t="s">
        <v>2896</v>
      </c>
      <c r="F1989" s="275" t="s">
        <v>1831</v>
      </c>
      <c r="G1989" s="276" t="s">
        <v>330</v>
      </c>
      <c r="H1989" s="275" t="s">
        <v>326</v>
      </c>
      <c r="I1989" s="275">
        <v>80</v>
      </c>
      <c r="J1989" s="275" t="s">
        <v>199</v>
      </c>
    </row>
    <row r="1990" spans="2:10">
      <c r="B1990" s="232" t="str">
        <f t="shared" si="30"/>
        <v>NY035170D</v>
      </c>
      <c r="D1990" s="275" t="s">
        <v>2895</v>
      </c>
      <c r="E1990" s="276" t="s">
        <v>2896</v>
      </c>
      <c r="F1990" s="275" t="s">
        <v>1833</v>
      </c>
      <c r="G1990" s="276" t="s">
        <v>469</v>
      </c>
      <c r="H1990" s="275" t="s">
        <v>326</v>
      </c>
      <c r="I1990" s="275">
        <v>80</v>
      </c>
      <c r="J1990" s="275" t="s">
        <v>199</v>
      </c>
    </row>
    <row r="1991" spans="2:10">
      <c r="B1991" s="232" t="str">
        <f t="shared" si="30"/>
        <v>NY03517D</v>
      </c>
      <c r="D1991" s="275" t="s">
        <v>2895</v>
      </c>
      <c r="E1991" s="276" t="s">
        <v>2896</v>
      </c>
      <c r="F1991" s="275" t="s">
        <v>2928</v>
      </c>
      <c r="G1991" s="276" t="s">
        <v>2929</v>
      </c>
      <c r="H1991" s="275" t="s">
        <v>306</v>
      </c>
      <c r="I1991" s="275">
        <v>75</v>
      </c>
      <c r="J1991" s="275" t="s">
        <v>277</v>
      </c>
    </row>
    <row r="1992" spans="2:10">
      <c r="B1992" s="232" t="str">
        <f t="shared" si="30"/>
        <v>NY035211A</v>
      </c>
      <c r="D1992" s="275" t="s">
        <v>2895</v>
      </c>
      <c r="E1992" s="276" t="s">
        <v>2896</v>
      </c>
      <c r="F1992" s="275" t="s">
        <v>2930</v>
      </c>
      <c r="G1992" s="276" t="s">
        <v>2931</v>
      </c>
      <c r="H1992" s="275" t="s">
        <v>2805</v>
      </c>
      <c r="I1992" s="275">
        <v>55</v>
      </c>
      <c r="J1992" s="275" t="s">
        <v>256</v>
      </c>
    </row>
    <row r="1993" spans="2:10">
      <c r="B1993" s="232" t="str">
        <f t="shared" si="30"/>
        <v>NY035212A</v>
      </c>
      <c r="D1993" s="275" t="s">
        <v>2895</v>
      </c>
      <c r="E1993" s="276" t="s">
        <v>2896</v>
      </c>
      <c r="F1993" s="275" t="s">
        <v>2932</v>
      </c>
      <c r="G1993" s="276" t="s">
        <v>2933</v>
      </c>
      <c r="H1993" s="275" t="s">
        <v>206</v>
      </c>
      <c r="I1993" s="275">
        <v>80</v>
      </c>
      <c r="J1993" s="275" t="s">
        <v>199</v>
      </c>
    </row>
    <row r="1994" spans="2:10">
      <c r="B1994" s="232" t="str">
        <f t="shared" si="30"/>
        <v>NY035212B</v>
      </c>
      <c r="D1994" s="275" t="s">
        <v>2895</v>
      </c>
      <c r="E1994" s="276" t="s">
        <v>2896</v>
      </c>
      <c r="F1994" s="275" t="s">
        <v>2934</v>
      </c>
      <c r="G1994" s="276" t="s">
        <v>2935</v>
      </c>
      <c r="H1994" s="275" t="s">
        <v>206</v>
      </c>
      <c r="I1994" s="275">
        <v>80</v>
      </c>
      <c r="J1994" s="275" t="s">
        <v>199</v>
      </c>
    </row>
    <row r="1995" spans="2:10">
      <c r="B1995" s="232" t="str">
        <f t="shared" si="30"/>
        <v>NY035212C</v>
      </c>
      <c r="D1995" s="275" t="s">
        <v>2895</v>
      </c>
      <c r="E1995" s="276" t="s">
        <v>2896</v>
      </c>
      <c r="F1995" s="275" t="s">
        <v>2936</v>
      </c>
      <c r="G1995" s="276" t="s">
        <v>2937</v>
      </c>
      <c r="H1995" s="275" t="s">
        <v>206</v>
      </c>
      <c r="I1995" s="275">
        <v>80</v>
      </c>
      <c r="J1995" s="275" t="s">
        <v>199</v>
      </c>
    </row>
    <row r="1996" spans="2:10">
      <c r="B1996" s="232" t="str">
        <f t="shared" si="30"/>
        <v>NY03524B</v>
      </c>
      <c r="D1996" s="275" t="s">
        <v>2895</v>
      </c>
      <c r="E1996" s="276" t="s">
        <v>2896</v>
      </c>
      <c r="F1996" s="275" t="s">
        <v>2938</v>
      </c>
      <c r="G1996" s="276" t="s">
        <v>2939</v>
      </c>
      <c r="H1996" s="275" t="s">
        <v>276</v>
      </c>
      <c r="I1996" s="275">
        <v>75</v>
      </c>
      <c r="J1996" s="275" t="s">
        <v>277</v>
      </c>
    </row>
    <row r="1997" spans="2:10">
      <c r="B1997" s="232" t="str">
        <f t="shared" si="30"/>
        <v>NY03524C</v>
      </c>
      <c r="D1997" s="275" t="s">
        <v>2895</v>
      </c>
      <c r="E1997" s="276" t="s">
        <v>2896</v>
      </c>
      <c r="F1997" s="275" t="s">
        <v>2940</v>
      </c>
      <c r="G1997" s="276" t="s">
        <v>2941</v>
      </c>
      <c r="H1997" s="275" t="s">
        <v>276</v>
      </c>
      <c r="I1997" s="275">
        <v>75</v>
      </c>
      <c r="J1997" s="275" t="s">
        <v>277</v>
      </c>
    </row>
    <row r="1998" spans="2:10">
      <c r="B1998" s="232" t="str">
        <f t="shared" si="30"/>
        <v>NY035375A</v>
      </c>
      <c r="D1998" s="275" t="s">
        <v>2895</v>
      </c>
      <c r="E1998" s="276" t="s">
        <v>2896</v>
      </c>
      <c r="F1998" s="275" t="s">
        <v>2819</v>
      </c>
      <c r="G1998" s="276" t="s">
        <v>2820</v>
      </c>
      <c r="H1998" s="275" t="s">
        <v>864</v>
      </c>
      <c r="I1998" s="275">
        <v>85</v>
      </c>
      <c r="J1998" s="275" t="s">
        <v>199</v>
      </c>
    </row>
    <row r="1999" spans="2:10">
      <c r="B1999" s="232" t="str">
        <f t="shared" si="30"/>
        <v>NY035375C</v>
      </c>
      <c r="D1999" s="275" t="s">
        <v>2895</v>
      </c>
      <c r="E1999" s="276" t="s">
        <v>2896</v>
      </c>
      <c r="F1999" s="275" t="s">
        <v>2643</v>
      </c>
      <c r="G1999" s="276" t="s">
        <v>1380</v>
      </c>
      <c r="H1999" s="275" t="s">
        <v>864</v>
      </c>
      <c r="I1999" s="275">
        <v>85</v>
      </c>
      <c r="J1999" s="275" t="s">
        <v>199</v>
      </c>
    </row>
    <row r="2000" spans="2:10">
      <c r="B2000" s="232" t="str">
        <f t="shared" si="30"/>
        <v>NY035375D</v>
      </c>
      <c r="D2000" s="275" t="s">
        <v>2895</v>
      </c>
      <c r="E2000" s="276" t="s">
        <v>2896</v>
      </c>
      <c r="F2000" s="275" t="s">
        <v>2821</v>
      </c>
      <c r="G2000" s="276" t="s">
        <v>2822</v>
      </c>
      <c r="H2000" s="275" t="s">
        <v>864</v>
      </c>
      <c r="I2000" s="275">
        <v>85</v>
      </c>
      <c r="J2000" s="275" t="s">
        <v>199</v>
      </c>
    </row>
    <row r="2001" spans="2:10">
      <c r="B2001" s="232" t="str">
        <f t="shared" si="30"/>
        <v>NY035851C</v>
      </c>
      <c r="D2001" s="275" t="s">
        <v>2895</v>
      </c>
      <c r="E2001" s="276" t="s">
        <v>2896</v>
      </c>
      <c r="F2001" s="275" t="s">
        <v>2942</v>
      </c>
      <c r="G2001" s="276" t="s">
        <v>2943</v>
      </c>
      <c r="H2001" s="275" t="s">
        <v>2832</v>
      </c>
      <c r="I2001" s="275">
        <v>75</v>
      </c>
      <c r="J2001" s="275" t="s">
        <v>277</v>
      </c>
    </row>
    <row r="2002" spans="2:10">
      <c r="B2002" s="232" t="str">
        <f t="shared" si="30"/>
        <v>NY035851D</v>
      </c>
      <c r="D2002" s="275" t="s">
        <v>2895</v>
      </c>
      <c r="E2002" s="276" t="s">
        <v>2896</v>
      </c>
      <c r="F2002" s="275" t="s">
        <v>2830</v>
      </c>
      <c r="G2002" s="276" t="s">
        <v>2831</v>
      </c>
      <c r="H2002" s="275" t="s">
        <v>2832</v>
      </c>
      <c r="I2002" s="275">
        <v>75</v>
      </c>
      <c r="J2002" s="275" t="s">
        <v>277</v>
      </c>
    </row>
    <row r="2003" spans="2:10">
      <c r="B2003" s="232" t="str">
        <f t="shared" si="30"/>
        <v>NY035851F</v>
      </c>
      <c r="D2003" s="275" t="s">
        <v>2895</v>
      </c>
      <c r="E2003" s="276" t="s">
        <v>2896</v>
      </c>
      <c r="F2003" s="275" t="s">
        <v>2944</v>
      </c>
      <c r="G2003" s="276" t="s">
        <v>2889</v>
      </c>
      <c r="H2003" s="275" t="s">
        <v>2832</v>
      </c>
      <c r="I2003" s="275">
        <v>75</v>
      </c>
      <c r="J2003" s="275" t="s">
        <v>277</v>
      </c>
    </row>
    <row r="2004" spans="2:10">
      <c r="B2004" s="232" t="str">
        <f t="shared" ref="B2004:B2067" si="31">CONCATENATE(D2004,F2004)</f>
        <v>NY035GP</v>
      </c>
      <c r="D2004" s="275" t="s">
        <v>2895</v>
      </c>
      <c r="E2004" s="276" t="s">
        <v>2896</v>
      </c>
      <c r="F2004" s="275" t="s">
        <v>929</v>
      </c>
      <c r="G2004" s="276" t="s">
        <v>197</v>
      </c>
      <c r="H2004" s="275" t="s">
        <v>198</v>
      </c>
      <c r="I2004" s="275">
        <v>80</v>
      </c>
      <c r="J2004" s="275" t="s">
        <v>199</v>
      </c>
    </row>
    <row r="2005" spans="2:10">
      <c r="B2005" s="232" t="str">
        <f t="shared" si="31"/>
        <v>NY037BeB</v>
      </c>
      <c r="D2005" s="275" t="s">
        <v>2945</v>
      </c>
      <c r="E2005" s="276" t="s">
        <v>2946</v>
      </c>
      <c r="F2005" s="275" t="s">
        <v>1101</v>
      </c>
      <c r="G2005" s="276" t="s">
        <v>2947</v>
      </c>
      <c r="H2005" s="275" t="s">
        <v>1103</v>
      </c>
      <c r="I2005" s="275">
        <v>75</v>
      </c>
      <c r="J2005" s="275" t="s">
        <v>277</v>
      </c>
    </row>
    <row r="2006" spans="2:10">
      <c r="B2006" s="232" t="str">
        <f t="shared" si="31"/>
        <v>NY037BeD</v>
      </c>
      <c r="D2006" s="275" t="s">
        <v>2945</v>
      </c>
      <c r="E2006" s="276" t="s">
        <v>2946</v>
      </c>
      <c r="F2006" s="275" t="s">
        <v>1106</v>
      </c>
      <c r="G2006" s="276" t="s">
        <v>2948</v>
      </c>
      <c r="H2006" s="275" t="s">
        <v>1103</v>
      </c>
      <c r="I2006" s="275">
        <v>80</v>
      </c>
      <c r="J2006" s="275" t="s">
        <v>277</v>
      </c>
    </row>
    <row r="2007" spans="2:10">
      <c r="B2007" s="232" t="str">
        <f t="shared" si="31"/>
        <v>NY037BeE</v>
      </c>
      <c r="D2007" s="275" t="s">
        <v>2945</v>
      </c>
      <c r="E2007" s="276" t="s">
        <v>2946</v>
      </c>
      <c r="F2007" s="275" t="s">
        <v>2289</v>
      </c>
      <c r="G2007" s="276" t="s">
        <v>2949</v>
      </c>
      <c r="H2007" s="275" t="s">
        <v>1103</v>
      </c>
      <c r="I2007" s="275">
        <v>80</v>
      </c>
      <c r="J2007" s="275" t="s">
        <v>277</v>
      </c>
    </row>
    <row r="2008" spans="2:10">
      <c r="B2008" s="232" t="str">
        <f t="shared" si="31"/>
        <v>NY037GP</v>
      </c>
      <c r="D2008" s="275" t="s">
        <v>2945</v>
      </c>
      <c r="E2008" s="276" t="s">
        <v>2946</v>
      </c>
      <c r="F2008" s="275" t="s">
        <v>929</v>
      </c>
      <c r="G2008" s="276" t="s">
        <v>867</v>
      </c>
      <c r="H2008" s="275" t="s">
        <v>867</v>
      </c>
      <c r="I2008" s="275">
        <v>80</v>
      </c>
      <c r="J2008" s="275" t="s">
        <v>199</v>
      </c>
    </row>
    <row r="2009" spans="2:10">
      <c r="B2009" s="232" t="str">
        <f t="shared" si="31"/>
        <v>NY037Qu</v>
      </c>
      <c r="D2009" s="275" t="s">
        <v>2945</v>
      </c>
      <c r="E2009" s="276" t="s">
        <v>2946</v>
      </c>
      <c r="F2009" s="275" t="s">
        <v>903</v>
      </c>
      <c r="G2009" s="276" t="s">
        <v>486</v>
      </c>
      <c r="H2009" s="275" t="s">
        <v>486</v>
      </c>
      <c r="I2009" s="275">
        <v>80</v>
      </c>
      <c r="J2009" s="275" t="s">
        <v>277</v>
      </c>
    </row>
    <row r="2010" spans="2:10">
      <c r="B2010" s="232" t="str">
        <f t="shared" si="31"/>
        <v>NY037Ru</v>
      </c>
      <c r="D2010" s="275" t="s">
        <v>2945</v>
      </c>
      <c r="E2010" s="276" t="s">
        <v>2946</v>
      </c>
      <c r="F2010" s="275" t="s">
        <v>2950</v>
      </c>
      <c r="G2010" s="276" t="s">
        <v>2951</v>
      </c>
      <c r="H2010" s="275" t="s">
        <v>2951</v>
      </c>
      <c r="I2010" s="275">
        <v>75</v>
      </c>
      <c r="J2010" s="275" t="s">
        <v>199</v>
      </c>
    </row>
    <row r="2011" spans="2:10">
      <c r="B2011" s="232" t="str">
        <f t="shared" si="31"/>
        <v>NY039ArA</v>
      </c>
      <c r="D2011" s="275" t="s">
        <v>2952</v>
      </c>
      <c r="E2011" s="276" t="s">
        <v>2953</v>
      </c>
      <c r="F2011" s="275" t="s">
        <v>2954</v>
      </c>
      <c r="G2011" s="276" t="s">
        <v>2955</v>
      </c>
      <c r="H2011" s="275" t="s">
        <v>2546</v>
      </c>
      <c r="I2011" s="275">
        <v>75</v>
      </c>
      <c r="J2011" s="275" t="s">
        <v>277</v>
      </c>
    </row>
    <row r="2012" spans="2:10">
      <c r="B2012" s="232" t="str">
        <f t="shared" si="31"/>
        <v>NY039ArB</v>
      </c>
      <c r="D2012" s="275" t="s">
        <v>2952</v>
      </c>
      <c r="E2012" s="276" t="s">
        <v>2953</v>
      </c>
      <c r="F2012" s="275" t="s">
        <v>2626</v>
      </c>
      <c r="G2012" s="276" t="s">
        <v>2631</v>
      </c>
      <c r="H2012" s="275" t="s">
        <v>2546</v>
      </c>
      <c r="I2012" s="275">
        <v>75</v>
      </c>
      <c r="J2012" s="275" t="s">
        <v>277</v>
      </c>
    </row>
    <row r="2013" spans="2:10">
      <c r="B2013" s="232" t="str">
        <f t="shared" si="31"/>
        <v>NY039ArC</v>
      </c>
      <c r="D2013" s="275" t="s">
        <v>2952</v>
      </c>
      <c r="E2013" s="276" t="s">
        <v>2953</v>
      </c>
      <c r="F2013" s="275" t="s">
        <v>2544</v>
      </c>
      <c r="G2013" s="276" t="s">
        <v>2633</v>
      </c>
      <c r="H2013" s="275" t="s">
        <v>2546</v>
      </c>
      <c r="I2013" s="275">
        <v>80</v>
      </c>
      <c r="J2013" s="275" t="s">
        <v>277</v>
      </c>
    </row>
    <row r="2014" spans="2:10">
      <c r="B2014" s="232" t="str">
        <f t="shared" si="31"/>
        <v>NY039AsC</v>
      </c>
      <c r="D2014" s="275" t="s">
        <v>2952</v>
      </c>
      <c r="E2014" s="276" t="s">
        <v>2953</v>
      </c>
      <c r="F2014" s="275" t="s">
        <v>2632</v>
      </c>
      <c r="G2014" s="276" t="s">
        <v>2956</v>
      </c>
      <c r="H2014" s="275" t="s">
        <v>2546</v>
      </c>
      <c r="I2014" s="275">
        <v>50</v>
      </c>
      <c r="J2014" s="275" t="s">
        <v>277</v>
      </c>
    </row>
    <row r="2015" spans="2:10">
      <c r="B2015" s="232" t="str">
        <f t="shared" si="31"/>
        <v>NY039AsD</v>
      </c>
      <c r="D2015" s="275" t="s">
        <v>2952</v>
      </c>
      <c r="E2015" s="276" t="s">
        <v>2953</v>
      </c>
      <c r="F2015" s="275" t="s">
        <v>2957</v>
      </c>
      <c r="G2015" s="276" t="s">
        <v>2958</v>
      </c>
      <c r="H2015" s="275" t="s">
        <v>2546</v>
      </c>
      <c r="I2015" s="275">
        <v>50</v>
      </c>
      <c r="J2015" s="275" t="s">
        <v>277</v>
      </c>
    </row>
    <row r="2016" spans="2:10">
      <c r="B2016" s="232" t="str">
        <f t="shared" si="31"/>
        <v>NY039AsE</v>
      </c>
      <c r="D2016" s="275" t="s">
        <v>2952</v>
      </c>
      <c r="E2016" s="276" t="s">
        <v>2953</v>
      </c>
      <c r="F2016" s="275" t="s">
        <v>2959</v>
      </c>
      <c r="G2016" s="276" t="s">
        <v>2960</v>
      </c>
      <c r="H2016" s="275" t="s">
        <v>2546</v>
      </c>
      <c r="I2016" s="275">
        <v>50</v>
      </c>
      <c r="J2016" s="275" t="s">
        <v>277</v>
      </c>
    </row>
    <row r="2017" spans="2:10">
      <c r="B2017" s="232" t="str">
        <f t="shared" si="31"/>
        <v>NY039AuC</v>
      </c>
      <c r="D2017" s="275" t="s">
        <v>2952</v>
      </c>
      <c r="E2017" s="276" t="s">
        <v>2953</v>
      </c>
      <c r="F2017" s="275" t="s">
        <v>2603</v>
      </c>
      <c r="G2017" s="276" t="s">
        <v>2961</v>
      </c>
      <c r="H2017" s="275" t="s">
        <v>2546</v>
      </c>
      <c r="I2017" s="275">
        <v>50</v>
      </c>
      <c r="J2017" s="275" t="s">
        <v>277</v>
      </c>
    </row>
    <row r="2018" spans="2:10">
      <c r="B2018" s="232" t="str">
        <f t="shared" si="31"/>
        <v>NY039AvD</v>
      </c>
      <c r="D2018" s="275" t="s">
        <v>2952</v>
      </c>
      <c r="E2018" s="276" t="s">
        <v>2953</v>
      </c>
      <c r="F2018" s="275" t="s">
        <v>2962</v>
      </c>
      <c r="G2018" s="276" t="s">
        <v>2963</v>
      </c>
      <c r="H2018" s="275" t="s">
        <v>2546</v>
      </c>
      <c r="I2018" s="275">
        <v>50</v>
      </c>
      <c r="J2018" s="275" t="s">
        <v>277</v>
      </c>
    </row>
    <row r="2019" spans="2:10">
      <c r="B2019" s="232" t="str">
        <f t="shared" si="31"/>
        <v>NY039AvF</v>
      </c>
      <c r="D2019" s="275" t="s">
        <v>2952</v>
      </c>
      <c r="E2019" s="276" t="s">
        <v>2953</v>
      </c>
      <c r="F2019" s="275" t="s">
        <v>2964</v>
      </c>
      <c r="G2019" s="276" t="s">
        <v>2965</v>
      </c>
      <c r="H2019" s="275" t="s">
        <v>2546</v>
      </c>
      <c r="I2019" s="275">
        <v>50</v>
      </c>
      <c r="J2019" s="275" t="s">
        <v>277</v>
      </c>
    </row>
    <row r="2020" spans="2:10">
      <c r="B2020" s="232" t="str">
        <f t="shared" si="31"/>
        <v>NY039AwC</v>
      </c>
      <c r="D2020" s="275" t="s">
        <v>2952</v>
      </c>
      <c r="E2020" s="276" t="s">
        <v>2953</v>
      </c>
      <c r="F2020" s="275" t="s">
        <v>2966</v>
      </c>
      <c r="G2020" s="276" t="s">
        <v>2967</v>
      </c>
      <c r="H2020" s="275" t="s">
        <v>2546</v>
      </c>
      <c r="I2020" s="275">
        <v>50</v>
      </c>
      <c r="J2020" s="275" t="s">
        <v>277</v>
      </c>
    </row>
    <row r="2021" spans="2:10">
      <c r="B2021" s="232" t="str">
        <f t="shared" si="31"/>
        <v>NY039AwD</v>
      </c>
      <c r="D2021" s="275" t="s">
        <v>2952</v>
      </c>
      <c r="E2021" s="276" t="s">
        <v>2953</v>
      </c>
      <c r="F2021" s="275" t="s">
        <v>2968</v>
      </c>
      <c r="G2021" s="276" t="s">
        <v>2969</v>
      </c>
      <c r="H2021" s="275" t="s">
        <v>2546</v>
      </c>
      <c r="I2021" s="275">
        <v>50</v>
      </c>
      <c r="J2021" s="275" t="s">
        <v>277</v>
      </c>
    </row>
    <row r="2022" spans="2:10">
      <c r="B2022" s="232" t="str">
        <f t="shared" si="31"/>
        <v>NY039AwE</v>
      </c>
      <c r="D2022" s="275" t="s">
        <v>2952</v>
      </c>
      <c r="E2022" s="276" t="s">
        <v>2953</v>
      </c>
      <c r="F2022" s="275" t="s">
        <v>2970</v>
      </c>
      <c r="G2022" s="276" t="s">
        <v>2971</v>
      </c>
      <c r="H2022" s="275" t="s">
        <v>2546</v>
      </c>
      <c r="I2022" s="275">
        <v>50</v>
      </c>
      <c r="J2022" s="275" t="s">
        <v>277</v>
      </c>
    </row>
    <row r="2023" spans="2:10">
      <c r="B2023" s="232" t="str">
        <f t="shared" si="31"/>
        <v>NY039DAM</v>
      </c>
      <c r="D2023" s="275" t="s">
        <v>2952</v>
      </c>
      <c r="E2023" s="276" t="s">
        <v>2953</v>
      </c>
      <c r="F2023" s="275" t="s">
        <v>1733</v>
      </c>
      <c r="G2023" s="276" t="s">
        <v>521</v>
      </c>
      <c r="H2023" s="275" t="s">
        <v>521</v>
      </c>
      <c r="I2023" s="275">
        <v>100</v>
      </c>
      <c r="J2023" s="275" t="s">
        <v>199</v>
      </c>
    </row>
    <row r="2024" spans="2:10">
      <c r="B2024" s="232" t="str">
        <f t="shared" si="31"/>
        <v>NY039FaC</v>
      </c>
      <c r="D2024" s="275" t="s">
        <v>2952</v>
      </c>
      <c r="E2024" s="276" t="s">
        <v>2953</v>
      </c>
      <c r="F2024" s="275" t="s">
        <v>2063</v>
      </c>
      <c r="G2024" s="276" t="s">
        <v>2972</v>
      </c>
      <c r="H2024" s="275" t="s">
        <v>276</v>
      </c>
      <c r="I2024" s="275">
        <v>75</v>
      </c>
      <c r="J2024" s="275" t="s">
        <v>277</v>
      </c>
    </row>
    <row r="2025" spans="2:10">
      <c r="B2025" s="232" t="str">
        <f t="shared" si="31"/>
        <v>NY039FaD</v>
      </c>
      <c r="D2025" s="275" t="s">
        <v>2952</v>
      </c>
      <c r="E2025" s="276" t="s">
        <v>2953</v>
      </c>
      <c r="F2025" s="275" t="s">
        <v>2728</v>
      </c>
      <c r="G2025" s="276" t="s">
        <v>2973</v>
      </c>
      <c r="H2025" s="275" t="s">
        <v>276</v>
      </c>
      <c r="I2025" s="275">
        <v>75</v>
      </c>
      <c r="J2025" s="275" t="s">
        <v>277</v>
      </c>
    </row>
    <row r="2026" spans="2:10">
      <c r="B2026" s="232" t="str">
        <f t="shared" si="31"/>
        <v>NY039FaE</v>
      </c>
      <c r="D2026" s="275" t="s">
        <v>2952</v>
      </c>
      <c r="E2026" s="276" t="s">
        <v>2953</v>
      </c>
      <c r="F2026" s="275" t="s">
        <v>2065</v>
      </c>
      <c r="G2026" s="276" t="s">
        <v>2974</v>
      </c>
      <c r="H2026" s="275" t="s">
        <v>276</v>
      </c>
      <c r="I2026" s="275">
        <v>70</v>
      </c>
      <c r="J2026" s="275" t="s">
        <v>277</v>
      </c>
    </row>
    <row r="2027" spans="2:10">
      <c r="B2027" s="232" t="str">
        <f t="shared" si="31"/>
        <v>NY039HaB</v>
      </c>
      <c r="D2027" s="275" t="s">
        <v>2952</v>
      </c>
      <c r="E2027" s="276" t="s">
        <v>2953</v>
      </c>
      <c r="F2027" s="275" t="s">
        <v>2975</v>
      </c>
      <c r="G2027" s="276" t="s">
        <v>2976</v>
      </c>
      <c r="H2027" s="275" t="s">
        <v>2977</v>
      </c>
      <c r="I2027" s="275">
        <v>80</v>
      </c>
      <c r="J2027" s="275" t="s">
        <v>199</v>
      </c>
    </row>
    <row r="2028" spans="2:10">
      <c r="B2028" s="232" t="str">
        <f t="shared" si="31"/>
        <v>NY039HaB</v>
      </c>
      <c r="D2028" s="275" t="s">
        <v>2952</v>
      </c>
      <c r="E2028" s="276" t="s">
        <v>2953</v>
      </c>
      <c r="F2028" s="275" t="s">
        <v>2975</v>
      </c>
      <c r="G2028" s="276" t="s">
        <v>2976</v>
      </c>
      <c r="H2028" s="275" t="s">
        <v>2977</v>
      </c>
      <c r="I2028" s="275">
        <v>80</v>
      </c>
      <c r="J2028" s="275" t="s">
        <v>277</v>
      </c>
    </row>
    <row r="2029" spans="2:10">
      <c r="B2029" s="232" t="str">
        <f t="shared" si="31"/>
        <v>NY039HaC</v>
      </c>
      <c r="D2029" s="275" t="s">
        <v>2952</v>
      </c>
      <c r="E2029" s="276" t="s">
        <v>2953</v>
      </c>
      <c r="F2029" s="275" t="s">
        <v>2978</v>
      </c>
      <c r="G2029" s="276" t="s">
        <v>2979</v>
      </c>
      <c r="H2029" s="275" t="s">
        <v>2977</v>
      </c>
      <c r="I2029" s="275">
        <v>80</v>
      </c>
      <c r="J2029" s="275" t="s">
        <v>277</v>
      </c>
    </row>
    <row r="2030" spans="2:10">
      <c r="B2030" s="232" t="str">
        <f t="shared" si="31"/>
        <v>NY039HlC</v>
      </c>
      <c r="D2030" s="275" t="s">
        <v>2952</v>
      </c>
      <c r="E2030" s="276" t="s">
        <v>2953</v>
      </c>
      <c r="F2030" s="275" t="s">
        <v>869</v>
      </c>
      <c r="G2030" s="276" t="s">
        <v>2980</v>
      </c>
      <c r="H2030" s="275" t="s">
        <v>2977</v>
      </c>
      <c r="I2030" s="275">
        <v>50</v>
      </c>
      <c r="J2030" s="275" t="s">
        <v>277</v>
      </c>
    </row>
    <row r="2031" spans="2:10">
      <c r="B2031" s="232" t="str">
        <f t="shared" si="31"/>
        <v>NY039HlD</v>
      </c>
      <c r="D2031" s="275" t="s">
        <v>2952</v>
      </c>
      <c r="E2031" s="276" t="s">
        <v>2953</v>
      </c>
      <c r="F2031" s="275" t="s">
        <v>870</v>
      </c>
      <c r="G2031" s="276" t="s">
        <v>2981</v>
      </c>
      <c r="H2031" s="275" t="s">
        <v>2977</v>
      </c>
      <c r="I2031" s="275">
        <v>60</v>
      </c>
      <c r="J2031" s="275" t="s">
        <v>277</v>
      </c>
    </row>
    <row r="2032" spans="2:10">
      <c r="B2032" s="232" t="str">
        <f t="shared" si="31"/>
        <v>NY039HlE</v>
      </c>
      <c r="D2032" s="275" t="s">
        <v>2952</v>
      </c>
      <c r="E2032" s="276" t="s">
        <v>2953</v>
      </c>
      <c r="F2032" s="275" t="s">
        <v>1788</v>
      </c>
      <c r="G2032" s="276" t="s">
        <v>2982</v>
      </c>
      <c r="H2032" s="275" t="s">
        <v>2977</v>
      </c>
      <c r="I2032" s="275">
        <v>60</v>
      </c>
      <c r="J2032" s="275" t="s">
        <v>277</v>
      </c>
    </row>
    <row r="2033" spans="2:10">
      <c r="B2033" s="232" t="str">
        <f t="shared" si="31"/>
        <v>NY039NaC</v>
      </c>
      <c r="D2033" s="275" t="s">
        <v>2952</v>
      </c>
      <c r="E2033" s="276" t="s">
        <v>2953</v>
      </c>
      <c r="F2033" s="275" t="s">
        <v>2086</v>
      </c>
      <c r="G2033" s="276" t="s">
        <v>2565</v>
      </c>
      <c r="H2033" s="275" t="s">
        <v>2085</v>
      </c>
      <c r="I2033" s="275">
        <v>80</v>
      </c>
      <c r="J2033" s="275" t="s">
        <v>277</v>
      </c>
    </row>
    <row r="2034" spans="2:10">
      <c r="B2034" s="232" t="str">
        <f t="shared" si="31"/>
        <v>NY039NrC</v>
      </c>
      <c r="D2034" s="275" t="s">
        <v>2952</v>
      </c>
      <c r="E2034" s="276" t="s">
        <v>2953</v>
      </c>
      <c r="F2034" s="275" t="s">
        <v>2566</v>
      </c>
      <c r="G2034" s="276" t="s">
        <v>2734</v>
      </c>
      <c r="H2034" s="275" t="s">
        <v>2085</v>
      </c>
      <c r="I2034" s="275">
        <v>70</v>
      </c>
      <c r="J2034" s="275" t="s">
        <v>277</v>
      </c>
    </row>
    <row r="2035" spans="2:10">
      <c r="B2035" s="232" t="str">
        <f t="shared" si="31"/>
        <v>NY039NrD</v>
      </c>
      <c r="D2035" s="275" t="s">
        <v>2952</v>
      </c>
      <c r="E2035" s="276" t="s">
        <v>2953</v>
      </c>
      <c r="F2035" s="275" t="s">
        <v>2568</v>
      </c>
      <c r="G2035" s="276" t="s">
        <v>2736</v>
      </c>
      <c r="H2035" s="275" t="s">
        <v>2085</v>
      </c>
      <c r="I2035" s="275">
        <v>70</v>
      </c>
      <c r="J2035" s="275" t="s">
        <v>277</v>
      </c>
    </row>
    <row r="2036" spans="2:10">
      <c r="B2036" s="232" t="str">
        <f t="shared" si="31"/>
        <v>NY039NrE</v>
      </c>
      <c r="D2036" s="275" t="s">
        <v>2952</v>
      </c>
      <c r="E2036" s="276" t="s">
        <v>2953</v>
      </c>
      <c r="F2036" s="275" t="s">
        <v>2983</v>
      </c>
      <c r="G2036" s="276" t="s">
        <v>2738</v>
      </c>
      <c r="H2036" s="275" t="s">
        <v>2085</v>
      </c>
      <c r="I2036" s="275">
        <v>70</v>
      </c>
      <c r="J2036" s="275" t="s">
        <v>277</v>
      </c>
    </row>
    <row r="2037" spans="2:10">
      <c r="B2037" s="232" t="str">
        <f t="shared" si="31"/>
        <v>NY039Pg</v>
      </c>
      <c r="D2037" s="275" t="s">
        <v>2952</v>
      </c>
      <c r="E2037" s="276" t="s">
        <v>2953</v>
      </c>
      <c r="F2037" s="275" t="s">
        <v>970</v>
      </c>
      <c r="G2037" s="276" t="s">
        <v>272</v>
      </c>
      <c r="H2037" s="275" t="s">
        <v>198</v>
      </c>
      <c r="I2037" s="275">
        <v>75</v>
      </c>
      <c r="J2037" s="275" t="s">
        <v>199</v>
      </c>
    </row>
    <row r="2038" spans="2:10">
      <c r="B2038" s="232" t="str">
        <f t="shared" si="31"/>
        <v>NY039Pr</v>
      </c>
      <c r="D2038" s="275" t="s">
        <v>2952</v>
      </c>
      <c r="E2038" s="276" t="s">
        <v>2953</v>
      </c>
      <c r="F2038" s="275" t="s">
        <v>1154</v>
      </c>
      <c r="G2038" s="276" t="s">
        <v>273</v>
      </c>
      <c r="H2038" s="275" t="s">
        <v>198</v>
      </c>
      <c r="I2038" s="275">
        <v>75</v>
      </c>
      <c r="J2038" s="275" t="s">
        <v>277</v>
      </c>
    </row>
    <row r="2039" spans="2:10">
      <c r="B2039" s="232" t="str">
        <f t="shared" si="31"/>
        <v>NY039To</v>
      </c>
      <c r="D2039" s="275" t="s">
        <v>2952</v>
      </c>
      <c r="E2039" s="276" t="s">
        <v>2953</v>
      </c>
      <c r="F2039" s="275" t="s">
        <v>2984</v>
      </c>
      <c r="G2039" s="276" t="s">
        <v>2985</v>
      </c>
      <c r="H2039" s="275" t="s">
        <v>2986</v>
      </c>
      <c r="I2039" s="275">
        <v>75</v>
      </c>
      <c r="J2039" s="275" t="s">
        <v>277</v>
      </c>
    </row>
    <row r="2040" spans="2:10">
      <c r="B2040" s="232" t="str">
        <f t="shared" si="31"/>
        <v>NY039Tr</v>
      </c>
      <c r="D2040" s="275" t="s">
        <v>2952</v>
      </c>
      <c r="E2040" s="276" t="s">
        <v>2953</v>
      </c>
      <c r="F2040" s="275" t="s">
        <v>2987</v>
      </c>
      <c r="G2040" s="276" t="s">
        <v>2988</v>
      </c>
      <c r="H2040" s="275" t="s">
        <v>2986</v>
      </c>
      <c r="I2040" s="275">
        <v>80</v>
      </c>
      <c r="J2040" s="275" t="s">
        <v>277</v>
      </c>
    </row>
    <row r="2041" spans="2:10">
      <c r="B2041" s="232" t="str">
        <f t="shared" si="31"/>
        <v>NY039Ts</v>
      </c>
      <c r="D2041" s="275" t="s">
        <v>2952</v>
      </c>
      <c r="E2041" s="276" t="s">
        <v>2953</v>
      </c>
      <c r="F2041" s="275" t="s">
        <v>2989</v>
      </c>
      <c r="G2041" s="276" t="s">
        <v>2636</v>
      </c>
      <c r="H2041" s="275" t="s">
        <v>2573</v>
      </c>
      <c r="I2041" s="275">
        <v>80</v>
      </c>
      <c r="J2041" s="275" t="s">
        <v>277</v>
      </c>
    </row>
    <row r="2042" spans="2:10">
      <c r="B2042" s="232" t="str">
        <f t="shared" si="31"/>
        <v>NY039Tt</v>
      </c>
      <c r="D2042" s="275" t="s">
        <v>2952</v>
      </c>
      <c r="E2042" s="276" t="s">
        <v>2953</v>
      </c>
      <c r="F2042" s="275" t="s">
        <v>2990</v>
      </c>
      <c r="G2042" s="276" t="s">
        <v>2991</v>
      </c>
      <c r="H2042" s="275" t="s">
        <v>2573</v>
      </c>
      <c r="I2042" s="275">
        <v>80</v>
      </c>
      <c r="J2042" s="275" t="s">
        <v>277</v>
      </c>
    </row>
    <row r="2043" spans="2:10">
      <c r="B2043" s="232" t="str">
        <f t="shared" si="31"/>
        <v>NY039Ud</v>
      </c>
      <c r="D2043" s="275" t="s">
        <v>2952</v>
      </c>
      <c r="E2043" s="276" t="s">
        <v>2953</v>
      </c>
      <c r="F2043" s="275" t="s">
        <v>1023</v>
      </c>
      <c r="G2043" s="276" t="s">
        <v>2575</v>
      </c>
      <c r="H2043" s="275" t="s">
        <v>203</v>
      </c>
      <c r="I2043" s="275">
        <v>75</v>
      </c>
      <c r="J2043" s="275" t="s">
        <v>199</v>
      </c>
    </row>
    <row r="2044" spans="2:10">
      <c r="B2044" s="232" t="str">
        <f t="shared" si="31"/>
        <v>NY04121A</v>
      </c>
      <c r="D2044" s="275" t="s">
        <v>2992</v>
      </c>
      <c r="E2044" s="276" t="s">
        <v>2993</v>
      </c>
      <c r="F2044" s="275" t="s">
        <v>1837</v>
      </c>
      <c r="G2044" s="276" t="s">
        <v>2994</v>
      </c>
      <c r="H2044" s="275" t="s">
        <v>2995</v>
      </c>
      <c r="I2044" s="275">
        <v>55</v>
      </c>
      <c r="J2044" s="275" t="s">
        <v>256</v>
      </c>
    </row>
    <row r="2045" spans="2:10">
      <c r="B2045" s="232" t="str">
        <f t="shared" si="31"/>
        <v>NY04123A</v>
      </c>
      <c r="D2045" s="275" t="s">
        <v>2992</v>
      </c>
      <c r="E2045" s="276" t="s">
        <v>2993</v>
      </c>
      <c r="F2045" s="275" t="s">
        <v>2996</v>
      </c>
      <c r="G2045" s="276" t="s">
        <v>2997</v>
      </c>
      <c r="H2045" s="275" t="s">
        <v>2995</v>
      </c>
      <c r="I2045" s="275">
        <v>80</v>
      </c>
      <c r="J2045" s="275" t="s">
        <v>256</v>
      </c>
    </row>
    <row r="2046" spans="2:10">
      <c r="B2046" s="232" t="str">
        <f t="shared" si="31"/>
        <v>NY0413A</v>
      </c>
      <c r="D2046" s="275" t="s">
        <v>2992</v>
      </c>
      <c r="E2046" s="276" t="s">
        <v>2993</v>
      </c>
      <c r="F2046" s="275" t="s">
        <v>2998</v>
      </c>
      <c r="G2046" s="276" t="s">
        <v>2999</v>
      </c>
      <c r="H2046" s="275" t="s">
        <v>971</v>
      </c>
      <c r="I2046" s="275">
        <v>80</v>
      </c>
      <c r="J2046" s="275" t="s">
        <v>199</v>
      </c>
    </row>
    <row r="2047" spans="2:10">
      <c r="B2047" s="232" t="str">
        <f t="shared" si="31"/>
        <v>NY041861C</v>
      </c>
      <c r="D2047" s="275" t="s">
        <v>2992</v>
      </c>
      <c r="E2047" s="276" t="s">
        <v>2993</v>
      </c>
      <c r="F2047" s="275" t="s">
        <v>3000</v>
      </c>
      <c r="G2047" s="276" t="s">
        <v>3001</v>
      </c>
      <c r="H2047" s="275" t="s">
        <v>2648</v>
      </c>
      <c r="I2047" s="275">
        <v>75</v>
      </c>
      <c r="J2047" s="275" t="s">
        <v>277</v>
      </c>
    </row>
    <row r="2048" spans="2:10">
      <c r="B2048" s="232" t="str">
        <f t="shared" si="31"/>
        <v>NY041861D</v>
      </c>
      <c r="D2048" s="275" t="s">
        <v>2992</v>
      </c>
      <c r="E2048" s="276" t="s">
        <v>2993</v>
      </c>
      <c r="F2048" s="275" t="s">
        <v>3002</v>
      </c>
      <c r="G2048" s="276" t="s">
        <v>3003</v>
      </c>
      <c r="H2048" s="275" t="s">
        <v>2648</v>
      </c>
      <c r="I2048" s="275">
        <v>75</v>
      </c>
      <c r="J2048" s="275" t="s">
        <v>277</v>
      </c>
    </row>
    <row r="2049" spans="2:10">
      <c r="B2049" s="232" t="str">
        <f t="shared" si="31"/>
        <v>NY041861F</v>
      </c>
      <c r="D2049" s="275" t="s">
        <v>2992</v>
      </c>
      <c r="E2049" s="276" t="s">
        <v>2993</v>
      </c>
      <c r="F2049" s="275" t="s">
        <v>2646</v>
      </c>
      <c r="G2049" s="276" t="s">
        <v>2647</v>
      </c>
      <c r="H2049" s="275" t="s">
        <v>2648</v>
      </c>
      <c r="I2049" s="275">
        <v>75</v>
      </c>
      <c r="J2049" s="275" t="s">
        <v>277</v>
      </c>
    </row>
    <row r="2050" spans="2:10">
      <c r="B2050" s="232" t="str">
        <f t="shared" si="31"/>
        <v>NY041891F</v>
      </c>
      <c r="D2050" s="275" t="s">
        <v>2992</v>
      </c>
      <c r="E2050" s="276" t="s">
        <v>2993</v>
      </c>
      <c r="F2050" s="275" t="s">
        <v>3004</v>
      </c>
      <c r="G2050" s="276" t="s">
        <v>3005</v>
      </c>
      <c r="H2050" s="275" t="s">
        <v>3006</v>
      </c>
      <c r="I2050" s="275">
        <v>85</v>
      </c>
      <c r="J2050" s="275" t="s">
        <v>277</v>
      </c>
    </row>
    <row r="2051" spans="2:10">
      <c r="B2051" s="232" t="str">
        <f t="shared" si="31"/>
        <v>NY041945C</v>
      </c>
      <c r="D2051" s="275" t="s">
        <v>2992</v>
      </c>
      <c r="E2051" s="276" t="s">
        <v>2993</v>
      </c>
      <c r="F2051" s="275" t="s">
        <v>3007</v>
      </c>
      <c r="G2051" s="276" t="s">
        <v>3008</v>
      </c>
      <c r="H2051" s="275" t="s">
        <v>2651</v>
      </c>
      <c r="I2051" s="275">
        <v>75</v>
      </c>
      <c r="J2051" s="275" t="s">
        <v>277</v>
      </c>
    </row>
    <row r="2052" spans="2:10">
      <c r="B2052" s="232" t="str">
        <f t="shared" si="31"/>
        <v>NY041945D</v>
      </c>
      <c r="D2052" s="275" t="s">
        <v>2992</v>
      </c>
      <c r="E2052" s="276" t="s">
        <v>2993</v>
      </c>
      <c r="F2052" s="275" t="s">
        <v>3009</v>
      </c>
      <c r="G2052" s="276" t="s">
        <v>3010</v>
      </c>
      <c r="H2052" s="275" t="s">
        <v>2651</v>
      </c>
      <c r="I2052" s="275">
        <v>75</v>
      </c>
      <c r="J2052" s="275" t="s">
        <v>277</v>
      </c>
    </row>
    <row r="2053" spans="2:10">
      <c r="B2053" s="232" t="str">
        <f t="shared" si="31"/>
        <v>NY041945F</v>
      </c>
      <c r="D2053" s="275" t="s">
        <v>2992</v>
      </c>
      <c r="E2053" s="276" t="s">
        <v>2993</v>
      </c>
      <c r="F2053" s="275" t="s">
        <v>2649</v>
      </c>
      <c r="G2053" s="276" t="s">
        <v>2650</v>
      </c>
      <c r="H2053" s="275" t="s">
        <v>2651</v>
      </c>
      <c r="I2053" s="275">
        <v>75</v>
      </c>
      <c r="J2053" s="275" t="s">
        <v>277</v>
      </c>
    </row>
    <row r="2054" spans="2:10">
      <c r="B2054" s="232" t="str">
        <f t="shared" si="31"/>
        <v>NY041949F</v>
      </c>
      <c r="D2054" s="275" t="s">
        <v>2992</v>
      </c>
      <c r="E2054" s="276" t="s">
        <v>2993</v>
      </c>
      <c r="F2054" s="275" t="s">
        <v>2652</v>
      </c>
      <c r="G2054" s="276" t="s">
        <v>3011</v>
      </c>
      <c r="H2054" s="275" t="s">
        <v>2654</v>
      </c>
      <c r="I2054" s="275">
        <v>85</v>
      </c>
      <c r="J2054" s="275" t="s">
        <v>277</v>
      </c>
    </row>
    <row r="2055" spans="2:10">
      <c r="B2055" s="232" t="str">
        <f t="shared" si="31"/>
        <v>NY041997C</v>
      </c>
      <c r="D2055" s="275" t="s">
        <v>2992</v>
      </c>
      <c r="E2055" s="276" t="s">
        <v>2993</v>
      </c>
      <c r="F2055" s="275" t="s">
        <v>3012</v>
      </c>
      <c r="G2055" s="276" t="s">
        <v>3013</v>
      </c>
      <c r="H2055" s="275" t="s">
        <v>2657</v>
      </c>
      <c r="I2055" s="275">
        <v>85</v>
      </c>
      <c r="J2055" s="275" t="s">
        <v>277</v>
      </c>
    </row>
    <row r="2056" spans="2:10">
      <c r="B2056" s="232" t="str">
        <f t="shared" si="31"/>
        <v>NY041997D</v>
      </c>
      <c r="D2056" s="275" t="s">
        <v>2992</v>
      </c>
      <c r="E2056" s="276" t="s">
        <v>2993</v>
      </c>
      <c r="F2056" s="275" t="s">
        <v>3014</v>
      </c>
      <c r="G2056" s="276" t="s">
        <v>3015</v>
      </c>
      <c r="H2056" s="275" t="s">
        <v>2657</v>
      </c>
      <c r="I2056" s="275">
        <v>85</v>
      </c>
      <c r="J2056" s="275" t="s">
        <v>277</v>
      </c>
    </row>
    <row r="2057" spans="2:10">
      <c r="B2057" s="232" t="str">
        <f t="shared" si="31"/>
        <v>NY041997F</v>
      </c>
      <c r="D2057" s="275" t="s">
        <v>2992</v>
      </c>
      <c r="E2057" s="276" t="s">
        <v>2993</v>
      </c>
      <c r="F2057" s="275" t="s">
        <v>2655</v>
      </c>
      <c r="G2057" s="276" t="s">
        <v>3016</v>
      </c>
      <c r="H2057" s="275" t="s">
        <v>2657</v>
      </c>
      <c r="I2057" s="275">
        <v>85</v>
      </c>
      <c r="J2057" s="275" t="s">
        <v>277</v>
      </c>
    </row>
    <row r="2058" spans="2:10">
      <c r="B2058" s="232" t="str">
        <f t="shared" si="31"/>
        <v>NY0459833C</v>
      </c>
      <c r="D2058" s="275" t="s">
        <v>3017</v>
      </c>
      <c r="E2058" s="276" t="s">
        <v>3018</v>
      </c>
      <c r="F2058" s="275" t="s">
        <v>3019</v>
      </c>
      <c r="G2058" s="276" t="s">
        <v>3020</v>
      </c>
      <c r="H2058" s="275" t="s">
        <v>1150</v>
      </c>
      <c r="I2058" s="275">
        <v>60</v>
      </c>
      <c r="J2058" s="275" t="s">
        <v>277</v>
      </c>
    </row>
    <row r="2059" spans="2:10">
      <c r="B2059" s="232" t="str">
        <f t="shared" si="31"/>
        <v>NY045Be</v>
      </c>
      <c r="D2059" s="275" t="s">
        <v>3017</v>
      </c>
      <c r="E2059" s="276" t="s">
        <v>3018</v>
      </c>
      <c r="F2059" s="275" t="s">
        <v>954</v>
      </c>
      <c r="G2059" s="276" t="s">
        <v>200</v>
      </c>
      <c r="H2059" s="275" t="s">
        <v>203</v>
      </c>
      <c r="I2059" s="275">
        <v>80</v>
      </c>
      <c r="J2059" s="275" t="s">
        <v>199</v>
      </c>
    </row>
    <row r="2060" spans="2:10">
      <c r="B2060" s="232" t="str">
        <f t="shared" si="31"/>
        <v>NY045BfF</v>
      </c>
      <c r="D2060" s="275" t="s">
        <v>3017</v>
      </c>
      <c r="E2060" s="276" t="s">
        <v>3018</v>
      </c>
      <c r="F2060" s="275" t="s">
        <v>3021</v>
      </c>
      <c r="G2060" s="276" t="s">
        <v>3022</v>
      </c>
      <c r="H2060" s="275" t="s">
        <v>1103</v>
      </c>
      <c r="I2060" s="275">
        <v>75</v>
      </c>
      <c r="J2060" s="275" t="s">
        <v>277</v>
      </c>
    </row>
    <row r="2061" spans="2:10">
      <c r="B2061" s="232" t="str">
        <f t="shared" si="31"/>
        <v>NY045BgB</v>
      </c>
      <c r="D2061" s="275" t="s">
        <v>3017</v>
      </c>
      <c r="E2061" s="276" t="s">
        <v>3018</v>
      </c>
      <c r="F2061" s="275" t="s">
        <v>3023</v>
      </c>
      <c r="G2061" s="276" t="s">
        <v>3024</v>
      </c>
      <c r="H2061" s="275" t="s">
        <v>3025</v>
      </c>
      <c r="I2061" s="275">
        <v>90</v>
      </c>
      <c r="J2061" s="275" t="s">
        <v>277</v>
      </c>
    </row>
    <row r="2062" spans="2:10">
      <c r="B2062" s="232" t="str">
        <f t="shared" si="31"/>
        <v>NY045FaB</v>
      </c>
      <c r="D2062" s="275" t="s">
        <v>3017</v>
      </c>
      <c r="E2062" s="276" t="s">
        <v>3018</v>
      </c>
      <c r="F2062" s="275" t="s">
        <v>2233</v>
      </c>
      <c r="G2062" s="276" t="s">
        <v>3026</v>
      </c>
      <c r="H2062" s="275" t="s">
        <v>276</v>
      </c>
      <c r="I2062" s="275">
        <v>80</v>
      </c>
      <c r="J2062" s="275" t="s">
        <v>277</v>
      </c>
    </row>
    <row r="2063" spans="2:10">
      <c r="B2063" s="232" t="str">
        <f t="shared" si="31"/>
        <v>NY045GbB</v>
      </c>
      <c r="D2063" s="275" t="s">
        <v>3017</v>
      </c>
      <c r="E2063" s="276" t="s">
        <v>3018</v>
      </c>
      <c r="F2063" s="275" t="s">
        <v>3027</v>
      </c>
      <c r="G2063" s="276" t="s">
        <v>3028</v>
      </c>
      <c r="H2063" s="275" t="s">
        <v>3029</v>
      </c>
      <c r="I2063" s="275">
        <v>80</v>
      </c>
      <c r="J2063" s="275" t="s">
        <v>277</v>
      </c>
    </row>
    <row r="2064" spans="2:10">
      <c r="B2064" s="232" t="str">
        <f t="shared" si="31"/>
        <v>NY045GcB</v>
      </c>
      <c r="D2064" s="275" t="s">
        <v>3017</v>
      </c>
      <c r="E2064" s="276" t="s">
        <v>3018</v>
      </c>
      <c r="F2064" s="275" t="s">
        <v>3030</v>
      </c>
      <c r="G2064" s="276" t="s">
        <v>3031</v>
      </c>
      <c r="H2064" s="275" t="s">
        <v>3029</v>
      </c>
      <c r="I2064" s="275">
        <v>80</v>
      </c>
      <c r="J2064" s="275" t="s">
        <v>277</v>
      </c>
    </row>
    <row r="2065" spans="2:10">
      <c r="B2065" s="232" t="str">
        <f t="shared" si="31"/>
        <v>NY045HpB</v>
      </c>
      <c r="D2065" s="275" t="s">
        <v>3017</v>
      </c>
      <c r="E2065" s="276" t="s">
        <v>3018</v>
      </c>
      <c r="F2065" s="275" t="s">
        <v>3032</v>
      </c>
      <c r="G2065" s="276" t="s">
        <v>3033</v>
      </c>
      <c r="H2065" s="275" t="s">
        <v>3034</v>
      </c>
      <c r="I2065" s="275">
        <v>90</v>
      </c>
      <c r="J2065" s="275" t="s">
        <v>277</v>
      </c>
    </row>
    <row r="2066" spans="2:10">
      <c r="B2066" s="232" t="str">
        <f t="shared" si="31"/>
        <v>NY045HrB</v>
      </c>
      <c r="D2066" s="275" t="s">
        <v>3017</v>
      </c>
      <c r="E2066" s="276" t="s">
        <v>3018</v>
      </c>
      <c r="F2066" s="275" t="s">
        <v>877</v>
      </c>
      <c r="G2066" s="276" t="s">
        <v>3035</v>
      </c>
      <c r="H2066" s="275" t="s">
        <v>306</v>
      </c>
      <c r="I2066" s="275">
        <v>80</v>
      </c>
      <c r="J2066" s="275" t="s">
        <v>277</v>
      </c>
    </row>
    <row r="2067" spans="2:10">
      <c r="B2067" s="232" t="str">
        <f t="shared" si="31"/>
        <v>NY045InB</v>
      </c>
      <c r="D2067" s="275" t="s">
        <v>3017</v>
      </c>
      <c r="E2067" s="276" t="s">
        <v>3018</v>
      </c>
      <c r="F2067" s="275" t="s">
        <v>2694</v>
      </c>
      <c r="G2067" s="276" t="s">
        <v>3036</v>
      </c>
      <c r="H2067" s="275" t="s">
        <v>3037</v>
      </c>
      <c r="I2067" s="275">
        <v>45</v>
      </c>
      <c r="J2067" s="275" t="s">
        <v>277</v>
      </c>
    </row>
    <row r="2068" spans="2:10">
      <c r="B2068" s="232" t="str">
        <f t="shared" ref="B2068:B2131" si="32">CONCATENATE(D2068,F2068)</f>
        <v>NY045IoB</v>
      </c>
      <c r="D2068" s="275" t="s">
        <v>3017</v>
      </c>
      <c r="E2068" s="276" t="s">
        <v>3018</v>
      </c>
      <c r="F2068" s="275" t="s">
        <v>3038</v>
      </c>
      <c r="G2068" s="276" t="s">
        <v>3039</v>
      </c>
      <c r="H2068" s="275" t="s">
        <v>3040</v>
      </c>
      <c r="I2068" s="275">
        <v>20</v>
      </c>
      <c r="J2068" s="275" t="s">
        <v>277</v>
      </c>
    </row>
    <row r="2069" spans="2:10">
      <c r="B2069" s="232" t="str">
        <f t="shared" si="32"/>
        <v>NY045NaC</v>
      </c>
      <c r="D2069" s="275" t="s">
        <v>3017</v>
      </c>
      <c r="E2069" s="276" t="s">
        <v>3018</v>
      </c>
      <c r="F2069" s="275" t="s">
        <v>2086</v>
      </c>
      <c r="G2069" s="276" t="s">
        <v>3041</v>
      </c>
      <c r="H2069" s="275" t="s">
        <v>2085</v>
      </c>
      <c r="I2069" s="275">
        <v>85</v>
      </c>
      <c r="J2069" s="275" t="s">
        <v>277</v>
      </c>
    </row>
    <row r="2070" spans="2:10">
      <c r="B2070" s="232" t="str">
        <f t="shared" si="32"/>
        <v>NY045NbF</v>
      </c>
      <c r="D2070" s="275" t="s">
        <v>3017</v>
      </c>
      <c r="E2070" s="276" t="s">
        <v>3018</v>
      </c>
      <c r="F2070" s="275" t="s">
        <v>3042</v>
      </c>
      <c r="G2070" s="276" t="s">
        <v>3043</v>
      </c>
      <c r="H2070" s="275" t="s">
        <v>2085</v>
      </c>
      <c r="I2070" s="275">
        <v>50</v>
      </c>
      <c r="J2070" s="275" t="s">
        <v>277</v>
      </c>
    </row>
    <row r="2071" spans="2:10">
      <c r="B2071" s="232" t="str">
        <f t="shared" si="32"/>
        <v>NY045Pm</v>
      </c>
      <c r="D2071" s="275" t="s">
        <v>3017</v>
      </c>
      <c r="E2071" s="276" t="s">
        <v>3018</v>
      </c>
      <c r="F2071" s="275" t="s">
        <v>2570</v>
      </c>
      <c r="G2071" s="276" t="s">
        <v>273</v>
      </c>
      <c r="H2071" s="275" t="s">
        <v>198</v>
      </c>
      <c r="I2071" s="275">
        <v>85</v>
      </c>
      <c r="J2071" s="275" t="s">
        <v>277</v>
      </c>
    </row>
    <row r="2072" spans="2:10">
      <c r="B2072" s="232" t="str">
        <f t="shared" si="32"/>
        <v>NY045Pn</v>
      </c>
      <c r="D2072" s="275" t="s">
        <v>3017</v>
      </c>
      <c r="E2072" s="276" t="s">
        <v>3018</v>
      </c>
      <c r="F2072" s="275" t="s">
        <v>2571</v>
      </c>
      <c r="G2072" s="276" t="s">
        <v>197</v>
      </c>
      <c r="H2072" s="275" t="s">
        <v>198</v>
      </c>
      <c r="I2072" s="275">
        <v>80</v>
      </c>
      <c r="J2072" s="275" t="s">
        <v>199</v>
      </c>
    </row>
    <row r="2073" spans="2:10">
      <c r="B2073" s="232" t="str">
        <f t="shared" si="32"/>
        <v>NY045PoB</v>
      </c>
      <c r="D2073" s="275" t="s">
        <v>3017</v>
      </c>
      <c r="E2073" s="276" t="s">
        <v>3018</v>
      </c>
      <c r="F2073" s="275" t="s">
        <v>3044</v>
      </c>
      <c r="G2073" s="276" t="s">
        <v>3045</v>
      </c>
      <c r="H2073" s="275" t="s">
        <v>2706</v>
      </c>
      <c r="I2073" s="275">
        <v>80</v>
      </c>
      <c r="J2073" s="275" t="s">
        <v>199</v>
      </c>
    </row>
    <row r="2074" spans="2:10">
      <c r="B2074" s="232" t="str">
        <f t="shared" si="32"/>
        <v>NY045PoC</v>
      </c>
      <c r="D2074" s="275" t="s">
        <v>3017</v>
      </c>
      <c r="E2074" s="276" t="s">
        <v>3018</v>
      </c>
      <c r="F2074" s="275" t="s">
        <v>3046</v>
      </c>
      <c r="G2074" s="276" t="s">
        <v>3047</v>
      </c>
      <c r="H2074" s="275" t="s">
        <v>2706</v>
      </c>
      <c r="I2074" s="275">
        <v>80</v>
      </c>
      <c r="J2074" s="275" t="s">
        <v>199</v>
      </c>
    </row>
    <row r="2075" spans="2:10">
      <c r="B2075" s="232" t="str">
        <f t="shared" si="32"/>
        <v>NY045PpD</v>
      </c>
      <c r="D2075" s="275" t="s">
        <v>3017</v>
      </c>
      <c r="E2075" s="276" t="s">
        <v>3018</v>
      </c>
      <c r="F2075" s="275" t="s">
        <v>3048</v>
      </c>
      <c r="G2075" s="276" t="s">
        <v>3049</v>
      </c>
      <c r="H2075" s="275" t="s">
        <v>3050</v>
      </c>
      <c r="I2075" s="275">
        <v>90</v>
      </c>
      <c r="J2075" s="275" t="s">
        <v>199</v>
      </c>
    </row>
    <row r="2076" spans="2:10">
      <c r="B2076" s="232" t="str">
        <f t="shared" si="32"/>
        <v>NY045PrB</v>
      </c>
      <c r="D2076" s="275" t="s">
        <v>3017</v>
      </c>
      <c r="E2076" s="276" t="s">
        <v>3018</v>
      </c>
      <c r="F2076" s="275" t="s">
        <v>3051</v>
      </c>
      <c r="G2076" s="276" t="s">
        <v>3052</v>
      </c>
      <c r="H2076" s="275" t="s">
        <v>2706</v>
      </c>
      <c r="I2076" s="275">
        <v>80</v>
      </c>
      <c r="J2076" s="275" t="s">
        <v>199</v>
      </c>
    </row>
    <row r="2077" spans="2:10">
      <c r="B2077" s="232" t="str">
        <f t="shared" si="32"/>
        <v>NY045PrC</v>
      </c>
      <c r="D2077" s="275" t="s">
        <v>3017</v>
      </c>
      <c r="E2077" s="276" t="s">
        <v>3018</v>
      </c>
      <c r="F2077" s="275" t="s">
        <v>3053</v>
      </c>
      <c r="G2077" s="276" t="s">
        <v>3054</v>
      </c>
      <c r="H2077" s="275" t="s">
        <v>2706</v>
      </c>
      <c r="I2077" s="275">
        <v>80</v>
      </c>
      <c r="J2077" s="275" t="s">
        <v>199</v>
      </c>
    </row>
    <row r="2078" spans="2:10">
      <c r="B2078" s="232" t="str">
        <f t="shared" si="32"/>
        <v>NY045QeB</v>
      </c>
      <c r="D2078" s="275" t="s">
        <v>3017</v>
      </c>
      <c r="E2078" s="276" t="s">
        <v>3018</v>
      </c>
      <c r="F2078" s="275" t="s">
        <v>3055</v>
      </c>
      <c r="G2078" s="276" t="s">
        <v>3056</v>
      </c>
      <c r="H2078" s="275" t="s">
        <v>3057</v>
      </c>
      <c r="I2078" s="275">
        <v>80</v>
      </c>
      <c r="J2078" s="275" t="s">
        <v>277</v>
      </c>
    </row>
    <row r="2079" spans="2:10">
      <c r="B2079" s="232" t="str">
        <f t="shared" si="32"/>
        <v>NY045Ru</v>
      </c>
      <c r="D2079" s="275" t="s">
        <v>3017</v>
      </c>
      <c r="E2079" s="276" t="s">
        <v>3018</v>
      </c>
      <c r="F2079" s="275" t="s">
        <v>2950</v>
      </c>
      <c r="G2079" s="276" t="s">
        <v>3058</v>
      </c>
      <c r="H2079" s="275" t="s">
        <v>3059</v>
      </c>
      <c r="I2079" s="275">
        <v>75</v>
      </c>
      <c r="J2079" s="275" t="s">
        <v>277</v>
      </c>
    </row>
    <row r="2080" spans="2:10">
      <c r="B2080" s="232" t="str">
        <f t="shared" si="32"/>
        <v>NY051Fa</v>
      </c>
      <c r="D2080" s="275" t="s">
        <v>3060</v>
      </c>
      <c r="E2080" s="276" t="s">
        <v>3061</v>
      </c>
      <c r="F2080" s="275" t="s">
        <v>3062</v>
      </c>
      <c r="G2080" s="276" t="s">
        <v>3063</v>
      </c>
      <c r="H2080" s="275" t="s">
        <v>1103</v>
      </c>
      <c r="I2080" s="275">
        <v>70</v>
      </c>
      <c r="J2080" s="275" t="s">
        <v>277</v>
      </c>
    </row>
    <row r="2081" spans="2:10">
      <c r="B2081" s="232" t="str">
        <f t="shared" si="32"/>
        <v>NY051Gc</v>
      </c>
      <c r="D2081" s="275" t="s">
        <v>3060</v>
      </c>
      <c r="E2081" s="276" t="s">
        <v>3061</v>
      </c>
      <c r="F2081" s="275" t="s">
        <v>3064</v>
      </c>
      <c r="G2081" s="276" t="s">
        <v>867</v>
      </c>
      <c r="H2081" s="275" t="s">
        <v>198</v>
      </c>
      <c r="I2081" s="275">
        <v>80</v>
      </c>
      <c r="J2081" s="275" t="s">
        <v>199</v>
      </c>
    </row>
    <row r="2082" spans="2:10">
      <c r="B2082" s="232" t="str">
        <f t="shared" si="32"/>
        <v>NY051Mk</v>
      </c>
      <c r="D2082" s="275" t="s">
        <v>3060</v>
      </c>
      <c r="E2082" s="276" t="s">
        <v>3061</v>
      </c>
      <c r="F2082" s="275" t="s">
        <v>3065</v>
      </c>
      <c r="G2082" s="276" t="s">
        <v>3066</v>
      </c>
      <c r="H2082" s="275" t="s">
        <v>3067</v>
      </c>
      <c r="I2082" s="275">
        <v>100</v>
      </c>
      <c r="J2082" s="275" t="s">
        <v>199</v>
      </c>
    </row>
    <row r="2083" spans="2:10">
      <c r="B2083" s="232" t="str">
        <f t="shared" si="32"/>
        <v>NY051Re</v>
      </c>
      <c r="D2083" s="275" t="s">
        <v>3060</v>
      </c>
      <c r="E2083" s="276" t="s">
        <v>3061</v>
      </c>
      <c r="F2083" s="275" t="s">
        <v>3068</v>
      </c>
      <c r="G2083" s="276" t="s">
        <v>3069</v>
      </c>
      <c r="H2083" s="275" t="s">
        <v>2549</v>
      </c>
      <c r="I2083" s="275">
        <v>80</v>
      </c>
      <c r="J2083" s="275" t="s">
        <v>277</v>
      </c>
    </row>
    <row r="2084" spans="2:10">
      <c r="B2084" s="232" t="str">
        <f t="shared" si="32"/>
        <v>NY051S</v>
      </c>
      <c r="D2084" s="275" t="s">
        <v>3060</v>
      </c>
      <c r="E2084" s="276" t="s">
        <v>3061</v>
      </c>
      <c r="F2084" s="275" t="s">
        <v>3070</v>
      </c>
      <c r="G2084" s="276" t="s">
        <v>3071</v>
      </c>
      <c r="H2084" s="275" t="s">
        <v>3072</v>
      </c>
      <c r="I2084" s="275">
        <v>100</v>
      </c>
      <c r="J2084" s="275" t="s">
        <v>199</v>
      </c>
    </row>
    <row r="2085" spans="2:10">
      <c r="B2085" s="232" t="str">
        <f t="shared" si="32"/>
        <v>NY051Sp</v>
      </c>
      <c r="D2085" s="275" t="s">
        <v>3060</v>
      </c>
      <c r="E2085" s="276" t="s">
        <v>3061</v>
      </c>
      <c r="F2085" s="275" t="s">
        <v>908</v>
      </c>
      <c r="G2085" s="276" t="s">
        <v>3073</v>
      </c>
      <c r="H2085" s="275" t="s">
        <v>2549</v>
      </c>
      <c r="I2085" s="275">
        <v>80</v>
      </c>
      <c r="J2085" s="275" t="s">
        <v>277</v>
      </c>
    </row>
    <row r="2086" spans="2:10">
      <c r="B2086" s="232" t="str">
        <f t="shared" si="32"/>
        <v>NY053AsB</v>
      </c>
      <c r="D2086" s="275" t="s">
        <v>3074</v>
      </c>
      <c r="E2086" s="276" t="s">
        <v>3075</v>
      </c>
      <c r="F2086" s="275" t="s">
        <v>2547</v>
      </c>
      <c r="G2086" s="276" t="s">
        <v>2631</v>
      </c>
      <c r="H2086" s="275" t="s">
        <v>2546</v>
      </c>
      <c r="I2086" s="275">
        <v>80</v>
      </c>
      <c r="J2086" s="275" t="s">
        <v>277</v>
      </c>
    </row>
    <row r="2087" spans="2:10">
      <c r="B2087" s="232" t="str">
        <f t="shared" si="32"/>
        <v>NY053AsC</v>
      </c>
      <c r="D2087" s="275" t="s">
        <v>3074</v>
      </c>
      <c r="E2087" s="276" t="s">
        <v>3075</v>
      </c>
      <c r="F2087" s="275" t="s">
        <v>2632</v>
      </c>
      <c r="G2087" s="276" t="s">
        <v>2633</v>
      </c>
      <c r="H2087" s="275" t="s">
        <v>2546</v>
      </c>
      <c r="I2087" s="275">
        <v>80</v>
      </c>
      <c r="J2087" s="275" t="s">
        <v>277</v>
      </c>
    </row>
    <row r="2088" spans="2:10">
      <c r="B2088" s="232" t="str">
        <f t="shared" si="32"/>
        <v>NY053ATF</v>
      </c>
      <c r="D2088" s="275" t="s">
        <v>3074</v>
      </c>
      <c r="E2088" s="276" t="s">
        <v>3075</v>
      </c>
      <c r="F2088" s="275" t="s">
        <v>3076</v>
      </c>
      <c r="G2088" s="276" t="s">
        <v>3077</v>
      </c>
      <c r="H2088" s="275" t="s">
        <v>2546</v>
      </c>
      <c r="I2088" s="275">
        <v>55</v>
      </c>
      <c r="J2088" s="275" t="s">
        <v>277</v>
      </c>
    </row>
    <row r="2089" spans="2:10">
      <c r="B2089" s="232" t="str">
        <f t="shared" si="32"/>
        <v>NY053FaB</v>
      </c>
      <c r="D2089" s="275" t="s">
        <v>3074</v>
      </c>
      <c r="E2089" s="276" t="s">
        <v>3075</v>
      </c>
      <c r="F2089" s="275" t="s">
        <v>2233</v>
      </c>
      <c r="G2089" s="276" t="s">
        <v>3078</v>
      </c>
      <c r="H2089" s="275" t="s">
        <v>276</v>
      </c>
      <c r="I2089" s="275">
        <v>80</v>
      </c>
      <c r="J2089" s="275" t="s">
        <v>277</v>
      </c>
    </row>
    <row r="2090" spans="2:10">
      <c r="B2090" s="232" t="str">
        <f t="shared" si="32"/>
        <v>NY053FGC</v>
      </c>
      <c r="D2090" s="275" t="s">
        <v>3074</v>
      </c>
      <c r="E2090" s="276" t="s">
        <v>3075</v>
      </c>
      <c r="F2090" s="275" t="s">
        <v>3079</v>
      </c>
      <c r="G2090" s="276" t="s">
        <v>3080</v>
      </c>
      <c r="H2090" s="275" t="s">
        <v>280</v>
      </c>
      <c r="I2090" s="275">
        <v>70</v>
      </c>
      <c r="J2090" s="275" t="s">
        <v>277</v>
      </c>
    </row>
    <row r="2091" spans="2:10">
      <c r="B2091" s="232" t="str">
        <f t="shared" si="32"/>
        <v>NY053FHF</v>
      </c>
      <c r="D2091" s="275" t="s">
        <v>3074</v>
      </c>
      <c r="E2091" s="276" t="s">
        <v>3075</v>
      </c>
      <c r="F2091" s="275" t="s">
        <v>3081</v>
      </c>
      <c r="G2091" s="276" t="s">
        <v>3082</v>
      </c>
      <c r="H2091" s="275" t="s">
        <v>280</v>
      </c>
      <c r="I2091" s="275">
        <v>90</v>
      </c>
      <c r="J2091" s="275" t="s">
        <v>277</v>
      </c>
    </row>
    <row r="2092" spans="2:10">
      <c r="B2092" s="232" t="str">
        <f t="shared" si="32"/>
        <v>NY053GP</v>
      </c>
      <c r="D2092" s="275" t="s">
        <v>3074</v>
      </c>
      <c r="E2092" s="276" t="s">
        <v>3075</v>
      </c>
      <c r="F2092" s="275" t="s">
        <v>929</v>
      </c>
      <c r="G2092" s="276" t="s">
        <v>867</v>
      </c>
      <c r="H2092" s="275" t="s">
        <v>867</v>
      </c>
      <c r="I2092" s="275">
        <v>70</v>
      </c>
      <c r="J2092" s="275" t="s">
        <v>199</v>
      </c>
    </row>
    <row r="2093" spans="2:10">
      <c r="B2093" s="232" t="str">
        <f t="shared" si="32"/>
        <v>NY053Qu</v>
      </c>
      <c r="D2093" s="275" t="s">
        <v>3074</v>
      </c>
      <c r="E2093" s="276" t="s">
        <v>3075</v>
      </c>
      <c r="F2093" s="275" t="s">
        <v>903</v>
      </c>
      <c r="G2093" s="276" t="s">
        <v>486</v>
      </c>
      <c r="H2093" s="275" t="s">
        <v>486</v>
      </c>
      <c r="I2093" s="275">
        <v>100</v>
      </c>
      <c r="J2093" s="275" t="s">
        <v>277</v>
      </c>
    </row>
    <row r="2094" spans="2:10">
      <c r="B2094" s="232" t="str">
        <f t="shared" si="32"/>
        <v>NY053TuB</v>
      </c>
      <c r="D2094" s="275" t="s">
        <v>3074</v>
      </c>
      <c r="E2094" s="276" t="s">
        <v>3075</v>
      </c>
      <c r="F2094" s="275" t="s">
        <v>2329</v>
      </c>
      <c r="G2094" s="276" t="s">
        <v>2628</v>
      </c>
      <c r="H2094" s="275" t="s">
        <v>2573</v>
      </c>
      <c r="I2094" s="275">
        <v>80</v>
      </c>
      <c r="J2094" s="275" t="s">
        <v>277</v>
      </c>
    </row>
    <row r="2095" spans="2:10">
      <c r="B2095" s="232" t="str">
        <f t="shared" si="32"/>
        <v>NY055BcB</v>
      </c>
      <c r="D2095" s="275" t="s">
        <v>3083</v>
      </c>
      <c r="E2095" s="276" t="s">
        <v>3084</v>
      </c>
      <c r="F2095" s="275" t="s">
        <v>2270</v>
      </c>
      <c r="G2095" s="276" t="s">
        <v>3085</v>
      </c>
      <c r="H2095" s="275" t="s">
        <v>1103</v>
      </c>
      <c r="I2095" s="275">
        <v>80</v>
      </c>
      <c r="J2095" s="275" t="s">
        <v>277</v>
      </c>
    </row>
    <row r="2096" spans="2:10">
      <c r="B2096" s="232" t="str">
        <f t="shared" si="32"/>
        <v>NY055Lb</v>
      </c>
      <c r="D2096" s="275" t="s">
        <v>3083</v>
      </c>
      <c r="E2096" s="276" t="s">
        <v>3084</v>
      </c>
      <c r="F2096" s="275" t="s">
        <v>2617</v>
      </c>
      <c r="G2096" s="276" t="s">
        <v>2618</v>
      </c>
      <c r="H2096" s="275" t="s">
        <v>203</v>
      </c>
      <c r="I2096" s="275">
        <v>80</v>
      </c>
      <c r="J2096" s="275" t="s">
        <v>199</v>
      </c>
    </row>
    <row r="2097" spans="2:10">
      <c r="B2097" s="232" t="str">
        <f t="shared" si="32"/>
        <v>NY055Pu</v>
      </c>
      <c r="D2097" s="275" t="s">
        <v>3083</v>
      </c>
      <c r="E2097" s="276" t="s">
        <v>3084</v>
      </c>
      <c r="F2097" s="275" t="s">
        <v>2634</v>
      </c>
      <c r="G2097" s="276" t="s">
        <v>3086</v>
      </c>
      <c r="H2097" s="275" t="s">
        <v>3086</v>
      </c>
      <c r="I2097" s="275">
        <v>80</v>
      </c>
      <c r="J2097" s="275" t="s">
        <v>199</v>
      </c>
    </row>
    <row r="2098" spans="2:10">
      <c r="B2098" s="232" t="str">
        <f t="shared" si="32"/>
        <v>NY055Ro</v>
      </c>
      <c r="D2098" s="275" t="s">
        <v>3083</v>
      </c>
      <c r="E2098" s="276" t="s">
        <v>3084</v>
      </c>
      <c r="F2098" s="275" t="s">
        <v>905</v>
      </c>
      <c r="G2098" s="276" t="s">
        <v>906</v>
      </c>
      <c r="H2098" s="275" t="s">
        <v>906</v>
      </c>
      <c r="I2098" s="275">
        <v>85</v>
      </c>
      <c r="J2098" s="275" t="s">
        <v>277</v>
      </c>
    </row>
    <row r="2099" spans="2:10">
      <c r="B2099" s="232" t="str">
        <f t="shared" si="32"/>
        <v>NY055Ud</v>
      </c>
      <c r="D2099" s="275" t="s">
        <v>3083</v>
      </c>
      <c r="E2099" s="276" t="s">
        <v>3084</v>
      </c>
      <c r="F2099" s="275" t="s">
        <v>1023</v>
      </c>
      <c r="G2099" s="276" t="s">
        <v>3087</v>
      </c>
      <c r="H2099" s="275" t="s">
        <v>3087</v>
      </c>
      <c r="I2099" s="275">
        <v>90</v>
      </c>
      <c r="J2099" s="275" t="s">
        <v>199</v>
      </c>
    </row>
    <row r="2100" spans="2:10">
      <c r="B2100" s="232" t="str">
        <f t="shared" si="32"/>
        <v>NY057ArB</v>
      </c>
      <c r="D2100" s="275" t="s">
        <v>3088</v>
      </c>
      <c r="E2100" s="276" t="s">
        <v>3089</v>
      </c>
      <c r="F2100" s="275" t="s">
        <v>2626</v>
      </c>
      <c r="G2100" s="276" t="s">
        <v>3090</v>
      </c>
      <c r="H2100" s="275" t="s">
        <v>2546</v>
      </c>
      <c r="I2100" s="275">
        <v>75</v>
      </c>
      <c r="J2100" s="275" t="s">
        <v>277</v>
      </c>
    </row>
    <row r="2101" spans="2:10">
      <c r="B2101" s="232" t="str">
        <f t="shared" si="32"/>
        <v>NY057AtC</v>
      </c>
      <c r="D2101" s="275" t="s">
        <v>3088</v>
      </c>
      <c r="E2101" s="276" t="s">
        <v>3089</v>
      </c>
      <c r="F2101" s="275" t="s">
        <v>3091</v>
      </c>
      <c r="G2101" s="276" t="s">
        <v>3092</v>
      </c>
      <c r="H2101" s="275" t="s">
        <v>2546</v>
      </c>
      <c r="I2101" s="275">
        <v>75</v>
      </c>
      <c r="J2101" s="275" t="s">
        <v>277</v>
      </c>
    </row>
    <row r="2102" spans="2:10">
      <c r="B2102" s="232" t="str">
        <f t="shared" si="32"/>
        <v>NY057AtD</v>
      </c>
      <c r="D2102" s="275" t="s">
        <v>3088</v>
      </c>
      <c r="E2102" s="276" t="s">
        <v>3089</v>
      </c>
      <c r="F2102" s="275" t="s">
        <v>3093</v>
      </c>
      <c r="G2102" s="276" t="s">
        <v>3094</v>
      </c>
      <c r="H2102" s="275" t="s">
        <v>2546</v>
      </c>
      <c r="I2102" s="275">
        <v>75</v>
      </c>
      <c r="J2102" s="275" t="s">
        <v>277</v>
      </c>
    </row>
    <row r="2103" spans="2:10">
      <c r="B2103" s="232" t="str">
        <f t="shared" si="32"/>
        <v>NY057AvB</v>
      </c>
      <c r="D2103" s="275" t="s">
        <v>3088</v>
      </c>
      <c r="E2103" s="276" t="s">
        <v>3089</v>
      </c>
      <c r="F2103" s="275" t="s">
        <v>3095</v>
      </c>
      <c r="G2103" s="276" t="s">
        <v>3096</v>
      </c>
      <c r="H2103" s="275" t="s">
        <v>2546</v>
      </c>
      <c r="I2103" s="275">
        <v>50</v>
      </c>
      <c r="J2103" s="275" t="s">
        <v>277</v>
      </c>
    </row>
    <row r="2104" spans="2:10">
      <c r="B2104" s="232" t="str">
        <f t="shared" si="32"/>
        <v>NY057AZF</v>
      </c>
      <c r="D2104" s="275" t="s">
        <v>3088</v>
      </c>
      <c r="E2104" s="276" t="s">
        <v>3089</v>
      </c>
      <c r="F2104" s="275" t="s">
        <v>3097</v>
      </c>
      <c r="G2104" s="276" t="s">
        <v>3098</v>
      </c>
      <c r="H2104" s="275" t="s">
        <v>2549</v>
      </c>
      <c r="I2104" s="275">
        <v>80</v>
      </c>
      <c r="J2104" s="275" t="s">
        <v>277</v>
      </c>
    </row>
    <row r="2105" spans="2:10">
      <c r="B2105" s="232" t="str">
        <f t="shared" si="32"/>
        <v>NY057CPE</v>
      </c>
      <c r="D2105" s="275" t="s">
        <v>3088</v>
      </c>
      <c r="E2105" s="276" t="s">
        <v>3089</v>
      </c>
      <c r="F2105" s="275" t="s">
        <v>3099</v>
      </c>
      <c r="G2105" s="276" t="s">
        <v>3100</v>
      </c>
      <c r="H2105" s="275" t="s">
        <v>2706</v>
      </c>
      <c r="I2105" s="275">
        <v>50</v>
      </c>
      <c r="J2105" s="275" t="s">
        <v>199</v>
      </c>
    </row>
    <row r="2106" spans="2:10">
      <c r="B2106" s="232" t="str">
        <f t="shared" si="32"/>
        <v>NY057FaB</v>
      </c>
      <c r="D2106" s="275" t="s">
        <v>3088</v>
      </c>
      <c r="E2106" s="276" t="s">
        <v>3089</v>
      </c>
      <c r="F2106" s="275" t="s">
        <v>2233</v>
      </c>
      <c r="G2106" s="276" t="s">
        <v>2552</v>
      </c>
      <c r="H2106" s="275" t="s">
        <v>276</v>
      </c>
      <c r="I2106" s="275">
        <v>85</v>
      </c>
      <c r="J2106" s="275" t="s">
        <v>277</v>
      </c>
    </row>
    <row r="2107" spans="2:10">
      <c r="B2107" s="232" t="str">
        <f t="shared" si="32"/>
        <v>NY057FBD</v>
      </c>
      <c r="D2107" s="275" t="s">
        <v>3088</v>
      </c>
      <c r="E2107" s="276" t="s">
        <v>3089</v>
      </c>
      <c r="F2107" s="275" t="s">
        <v>3101</v>
      </c>
      <c r="G2107" s="276" t="s">
        <v>3102</v>
      </c>
      <c r="H2107" s="275" t="s">
        <v>280</v>
      </c>
      <c r="I2107" s="275">
        <v>75</v>
      </c>
      <c r="J2107" s="275" t="s">
        <v>277</v>
      </c>
    </row>
    <row r="2108" spans="2:10">
      <c r="B2108" s="232" t="str">
        <f t="shared" si="32"/>
        <v>NY057GP</v>
      </c>
      <c r="D2108" s="275" t="s">
        <v>3088</v>
      </c>
      <c r="E2108" s="276" t="s">
        <v>3089</v>
      </c>
      <c r="F2108" s="275" t="s">
        <v>929</v>
      </c>
      <c r="G2108" s="276" t="s">
        <v>867</v>
      </c>
      <c r="H2108" s="275" t="s">
        <v>867</v>
      </c>
      <c r="I2108" s="275">
        <v>70</v>
      </c>
      <c r="J2108" s="275" t="s">
        <v>199</v>
      </c>
    </row>
    <row r="2109" spans="2:10">
      <c r="B2109" s="232" t="str">
        <f t="shared" si="32"/>
        <v>NY057HGC</v>
      </c>
      <c r="D2109" s="275" t="s">
        <v>3088</v>
      </c>
      <c r="E2109" s="276" t="s">
        <v>3089</v>
      </c>
      <c r="F2109" s="275" t="s">
        <v>3103</v>
      </c>
      <c r="G2109" s="276" t="s">
        <v>3104</v>
      </c>
      <c r="H2109" s="275" t="s">
        <v>306</v>
      </c>
      <c r="I2109" s="275">
        <v>85</v>
      </c>
      <c r="J2109" s="275" t="s">
        <v>277</v>
      </c>
    </row>
    <row r="2110" spans="2:10">
      <c r="B2110" s="232" t="str">
        <f t="shared" si="32"/>
        <v>NY057Jo</v>
      </c>
      <c r="D2110" s="275" t="s">
        <v>3088</v>
      </c>
      <c r="E2110" s="276" t="s">
        <v>3089</v>
      </c>
      <c r="F2110" s="275" t="s">
        <v>3105</v>
      </c>
      <c r="G2110" s="276" t="s">
        <v>3106</v>
      </c>
      <c r="H2110" s="275" t="s">
        <v>3107</v>
      </c>
      <c r="I2110" s="275">
        <v>75</v>
      </c>
      <c r="J2110" s="275" t="s">
        <v>277</v>
      </c>
    </row>
    <row r="2111" spans="2:10">
      <c r="B2111" s="232" t="str">
        <f t="shared" si="32"/>
        <v>NY057Mg</v>
      </c>
      <c r="D2111" s="275" t="s">
        <v>3088</v>
      </c>
      <c r="E2111" s="276" t="s">
        <v>3089</v>
      </c>
      <c r="F2111" s="275" t="s">
        <v>3108</v>
      </c>
      <c r="G2111" s="276" t="s">
        <v>3109</v>
      </c>
      <c r="H2111" s="275" t="s">
        <v>2751</v>
      </c>
      <c r="I2111" s="275">
        <v>70</v>
      </c>
      <c r="J2111" s="275" t="s">
        <v>199</v>
      </c>
    </row>
    <row r="2112" spans="2:10">
      <c r="B2112" s="232" t="str">
        <f t="shared" si="32"/>
        <v>NY057NaD</v>
      </c>
      <c r="D2112" s="275" t="s">
        <v>3088</v>
      </c>
      <c r="E2112" s="276" t="s">
        <v>3089</v>
      </c>
      <c r="F2112" s="275" t="s">
        <v>2088</v>
      </c>
      <c r="G2112" s="276" t="s">
        <v>3110</v>
      </c>
      <c r="H2112" s="275" t="s">
        <v>2085</v>
      </c>
      <c r="I2112" s="275">
        <v>75</v>
      </c>
      <c r="J2112" s="275" t="s">
        <v>277</v>
      </c>
    </row>
    <row r="2113" spans="2:10">
      <c r="B2113" s="232" t="str">
        <f t="shared" si="32"/>
        <v>NY057PsA</v>
      </c>
      <c r="D2113" s="275" t="s">
        <v>3088</v>
      </c>
      <c r="E2113" s="276" t="s">
        <v>3089</v>
      </c>
      <c r="F2113" s="275" t="s">
        <v>3111</v>
      </c>
      <c r="G2113" s="276" t="s">
        <v>2705</v>
      </c>
      <c r="H2113" s="275" t="s">
        <v>2706</v>
      </c>
      <c r="I2113" s="275">
        <v>80</v>
      </c>
      <c r="J2113" s="275" t="s">
        <v>199</v>
      </c>
    </row>
    <row r="2114" spans="2:10">
      <c r="B2114" s="232" t="str">
        <f t="shared" si="32"/>
        <v>NY057PsB</v>
      </c>
      <c r="D2114" s="275" t="s">
        <v>3088</v>
      </c>
      <c r="E2114" s="276" t="s">
        <v>3089</v>
      </c>
      <c r="F2114" s="275" t="s">
        <v>3112</v>
      </c>
      <c r="G2114" s="276" t="s">
        <v>3113</v>
      </c>
      <c r="H2114" s="275" t="s">
        <v>2706</v>
      </c>
      <c r="I2114" s="275">
        <v>80</v>
      </c>
      <c r="J2114" s="275" t="s">
        <v>199</v>
      </c>
    </row>
    <row r="2115" spans="2:10">
      <c r="B2115" s="232" t="str">
        <f t="shared" si="32"/>
        <v>NY057QP</v>
      </c>
      <c r="D2115" s="275" t="s">
        <v>3088</v>
      </c>
      <c r="E2115" s="276" t="s">
        <v>3089</v>
      </c>
      <c r="F2115" s="275" t="s">
        <v>3114</v>
      </c>
      <c r="G2115" s="276" t="s">
        <v>486</v>
      </c>
      <c r="H2115" s="275" t="s">
        <v>486</v>
      </c>
      <c r="I2115" s="275">
        <v>80</v>
      </c>
      <c r="J2115" s="275" t="s">
        <v>277</v>
      </c>
    </row>
    <row r="2116" spans="2:10">
      <c r="B2116" s="232" t="str">
        <f t="shared" si="32"/>
        <v>NY057RLF</v>
      </c>
      <c r="D2116" s="275" t="s">
        <v>3088</v>
      </c>
      <c r="E2116" s="276" t="s">
        <v>3089</v>
      </c>
      <c r="F2116" s="275" t="s">
        <v>3115</v>
      </c>
      <c r="G2116" s="276" t="s">
        <v>3116</v>
      </c>
      <c r="H2116" s="275" t="s">
        <v>3117</v>
      </c>
      <c r="I2116" s="275">
        <v>80</v>
      </c>
      <c r="J2116" s="275" t="s">
        <v>277</v>
      </c>
    </row>
    <row r="2117" spans="2:10">
      <c r="B2117" s="232" t="str">
        <f t="shared" si="32"/>
        <v>NY057Tu</v>
      </c>
      <c r="D2117" s="275" t="s">
        <v>3088</v>
      </c>
      <c r="E2117" s="276" t="s">
        <v>3089</v>
      </c>
      <c r="F2117" s="275" t="s">
        <v>2635</v>
      </c>
      <c r="G2117" s="276" t="s">
        <v>2636</v>
      </c>
      <c r="H2117" s="275" t="s">
        <v>2573</v>
      </c>
      <c r="I2117" s="275">
        <v>75</v>
      </c>
      <c r="J2117" s="275" t="s">
        <v>277</v>
      </c>
    </row>
    <row r="2118" spans="2:10">
      <c r="B2118" s="232" t="str">
        <f t="shared" si="32"/>
        <v>NY057TvA</v>
      </c>
      <c r="D2118" s="275" t="s">
        <v>3088</v>
      </c>
      <c r="E2118" s="276" t="s">
        <v>3089</v>
      </c>
      <c r="F2118" s="275" t="s">
        <v>3118</v>
      </c>
      <c r="G2118" s="276" t="s">
        <v>3119</v>
      </c>
      <c r="H2118" s="275" t="s">
        <v>2573</v>
      </c>
      <c r="I2118" s="275">
        <v>50</v>
      </c>
      <c r="J2118" s="275" t="s">
        <v>277</v>
      </c>
    </row>
    <row r="2119" spans="2:10">
      <c r="B2119" s="232" t="str">
        <f t="shared" si="32"/>
        <v>NY057TvB</v>
      </c>
      <c r="D2119" s="275" t="s">
        <v>3088</v>
      </c>
      <c r="E2119" s="276" t="s">
        <v>3089</v>
      </c>
      <c r="F2119" s="275" t="s">
        <v>1326</v>
      </c>
      <c r="G2119" s="276" t="s">
        <v>3120</v>
      </c>
      <c r="H2119" s="275" t="s">
        <v>2573</v>
      </c>
      <c r="I2119" s="275">
        <v>50</v>
      </c>
      <c r="J2119" s="275" t="s">
        <v>277</v>
      </c>
    </row>
    <row r="2120" spans="2:10">
      <c r="B2120" s="232" t="str">
        <f t="shared" si="32"/>
        <v>NY059Bc</v>
      </c>
      <c r="D2120" s="275" t="s">
        <v>3121</v>
      </c>
      <c r="E2120" s="276" t="s">
        <v>3122</v>
      </c>
      <c r="F2120" s="275" t="s">
        <v>3123</v>
      </c>
      <c r="G2120" s="276" t="s">
        <v>200</v>
      </c>
      <c r="H2120" s="275" t="s">
        <v>200</v>
      </c>
      <c r="I2120" s="275">
        <v>100</v>
      </c>
      <c r="J2120" s="275" t="s">
        <v>199</v>
      </c>
    </row>
    <row r="2121" spans="2:10">
      <c r="B2121" s="232" t="str">
        <f t="shared" si="32"/>
        <v>NY059Du</v>
      </c>
      <c r="D2121" s="275" t="s">
        <v>3121</v>
      </c>
      <c r="E2121" s="276" t="s">
        <v>3122</v>
      </c>
      <c r="F2121" s="275" t="s">
        <v>865</v>
      </c>
      <c r="G2121" s="276" t="s">
        <v>3124</v>
      </c>
      <c r="H2121" s="275" t="s">
        <v>3125</v>
      </c>
      <c r="I2121" s="275">
        <v>95</v>
      </c>
      <c r="J2121" s="275" t="s">
        <v>199</v>
      </c>
    </row>
    <row r="2122" spans="2:10">
      <c r="B2122" s="232" t="str">
        <f t="shared" si="32"/>
        <v>NY059Fr</v>
      </c>
      <c r="D2122" s="275" t="s">
        <v>3121</v>
      </c>
      <c r="E2122" s="276" t="s">
        <v>3122</v>
      </c>
      <c r="F2122" s="275" t="s">
        <v>3126</v>
      </c>
      <c r="G2122" s="276" t="s">
        <v>3127</v>
      </c>
      <c r="H2122" s="275" t="s">
        <v>255</v>
      </c>
      <c r="I2122" s="275">
        <v>96</v>
      </c>
      <c r="J2122" s="275" t="s">
        <v>256</v>
      </c>
    </row>
    <row r="2123" spans="2:10">
      <c r="B2123" s="232" t="str">
        <f t="shared" si="32"/>
        <v>NY059Ma</v>
      </c>
      <c r="D2123" s="275" t="s">
        <v>3121</v>
      </c>
      <c r="E2123" s="276" t="s">
        <v>3122</v>
      </c>
      <c r="F2123" s="275" t="s">
        <v>3128</v>
      </c>
      <c r="G2123" s="276" t="s">
        <v>3129</v>
      </c>
      <c r="H2123" s="275" t="s">
        <v>3130</v>
      </c>
      <c r="I2123" s="275">
        <v>80</v>
      </c>
      <c r="J2123" s="275" t="s">
        <v>256</v>
      </c>
    </row>
    <row r="2124" spans="2:10">
      <c r="B2124" s="232" t="str">
        <f t="shared" si="32"/>
        <v>NY059Pk</v>
      </c>
      <c r="D2124" s="275" t="s">
        <v>3121</v>
      </c>
      <c r="E2124" s="276" t="s">
        <v>3122</v>
      </c>
      <c r="F2124" s="275" t="s">
        <v>3131</v>
      </c>
      <c r="G2124" s="276" t="s">
        <v>197</v>
      </c>
      <c r="H2124" s="275" t="s">
        <v>198</v>
      </c>
      <c r="I2124" s="275">
        <v>100</v>
      </c>
      <c r="J2124" s="275" t="s">
        <v>199</v>
      </c>
    </row>
    <row r="2125" spans="2:10">
      <c r="B2125" s="232" t="str">
        <f t="shared" si="32"/>
        <v>NY059PlB</v>
      </c>
      <c r="D2125" s="275" t="s">
        <v>3121</v>
      </c>
      <c r="E2125" s="276" t="s">
        <v>3122</v>
      </c>
      <c r="F2125" s="275" t="s">
        <v>3132</v>
      </c>
      <c r="G2125" s="276" t="s">
        <v>3133</v>
      </c>
      <c r="H2125" s="275" t="s">
        <v>228</v>
      </c>
      <c r="I2125" s="275">
        <v>85</v>
      </c>
      <c r="J2125" s="275" t="s">
        <v>199</v>
      </c>
    </row>
    <row r="2126" spans="2:10">
      <c r="B2126" s="232" t="str">
        <f t="shared" si="32"/>
        <v>NY059PlC</v>
      </c>
      <c r="D2126" s="275" t="s">
        <v>3121</v>
      </c>
      <c r="E2126" s="276" t="s">
        <v>3122</v>
      </c>
      <c r="F2126" s="275" t="s">
        <v>3134</v>
      </c>
      <c r="G2126" s="276" t="s">
        <v>3135</v>
      </c>
      <c r="H2126" s="275" t="s">
        <v>228</v>
      </c>
      <c r="I2126" s="275">
        <v>90</v>
      </c>
      <c r="J2126" s="275" t="s">
        <v>199</v>
      </c>
    </row>
    <row r="2127" spans="2:10">
      <c r="B2127" s="232" t="str">
        <f t="shared" si="32"/>
        <v>NY059PrD</v>
      </c>
      <c r="D2127" s="275" t="s">
        <v>3121</v>
      </c>
      <c r="E2127" s="276" t="s">
        <v>3122</v>
      </c>
      <c r="F2127" s="275" t="s">
        <v>3136</v>
      </c>
      <c r="G2127" s="276" t="s">
        <v>3137</v>
      </c>
      <c r="H2127" s="275" t="s">
        <v>228</v>
      </c>
      <c r="I2127" s="275">
        <v>50</v>
      </c>
      <c r="J2127" s="275" t="s">
        <v>199</v>
      </c>
    </row>
    <row r="2128" spans="2:10">
      <c r="B2128" s="232" t="str">
        <f t="shared" si="32"/>
        <v>NY059UdA</v>
      </c>
      <c r="D2128" s="275" t="s">
        <v>3121</v>
      </c>
      <c r="E2128" s="276" t="s">
        <v>3122</v>
      </c>
      <c r="F2128" s="275" t="s">
        <v>1812</v>
      </c>
      <c r="G2128" s="276" t="s">
        <v>1813</v>
      </c>
      <c r="H2128" s="275" t="s">
        <v>203</v>
      </c>
      <c r="I2128" s="275">
        <v>90</v>
      </c>
      <c r="J2128" s="275" t="s">
        <v>199</v>
      </c>
    </row>
    <row r="2129" spans="2:10">
      <c r="B2129" s="232" t="str">
        <f t="shared" si="32"/>
        <v>NY059UdE</v>
      </c>
      <c r="D2129" s="275" t="s">
        <v>3121</v>
      </c>
      <c r="E2129" s="276" t="s">
        <v>3122</v>
      </c>
      <c r="F2129" s="275" t="s">
        <v>3138</v>
      </c>
      <c r="G2129" s="276" t="s">
        <v>3139</v>
      </c>
      <c r="H2129" s="275" t="s">
        <v>203</v>
      </c>
      <c r="I2129" s="275">
        <v>95</v>
      </c>
      <c r="J2129" s="275" t="s">
        <v>199</v>
      </c>
    </row>
    <row r="2130" spans="2:10">
      <c r="B2130" s="232" t="str">
        <f t="shared" si="32"/>
        <v>NY06520</v>
      </c>
      <c r="D2130" s="275" t="s">
        <v>3140</v>
      </c>
      <c r="E2130" s="276" t="s">
        <v>3141</v>
      </c>
      <c r="F2130" s="275">
        <v>20</v>
      </c>
      <c r="G2130" s="276" t="s">
        <v>197</v>
      </c>
      <c r="H2130" s="275" t="s">
        <v>3142</v>
      </c>
      <c r="I2130" s="275">
        <v>70</v>
      </c>
      <c r="J2130" s="275" t="s">
        <v>199</v>
      </c>
    </row>
    <row r="2131" spans="2:10">
      <c r="B2131" s="232" t="str">
        <f t="shared" si="32"/>
        <v>NY06525</v>
      </c>
      <c r="D2131" s="275" t="s">
        <v>3140</v>
      </c>
      <c r="E2131" s="276" t="s">
        <v>3141</v>
      </c>
      <c r="F2131" s="275">
        <v>25</v>
      </c>
      <c r="G2131" s="276" t="s">
        <v>273</v>
      </c>
      <c r="H2131" s="275" t="s">
        <v>273</v>
      </c>
      <c r="I2131" s="275">
        <v>70</v>
      </c>
      <c r="J2131" s="275" t="s">
        <v>277</v>
      </c>
    </row>
    <row r="2132" spans="2:10">
      <c r="B2132" s="232" t="str">
        <f t="shared" ref="B2132:B2195" si="33">CONCATENATE(D2132,F2132)</f>
        <v>NY06592</v>
      </c>
      <c r="D2132" s="275" t="s">
        <v>3140</v>
      </c>
      <c r="E2132" s="276" t="s">
        <v>3141</v>
      </c>
      <c r="F2132" s="275">
        <v>92</v>
      </c>
      <c r="G2132" s="276" t="s">
        <v>3143</v>
      </c>
      <c r="H2132" s="275" t="s">
        <v>3144</v>
      </c>
      <c r="I2132" s="275">
        <v>85</v>
      </c>
      <c r="J2132" s="275" t="s">
        <v>256</v>
      </c>
    </row>
    <row r="2133" spans="2:10">
      <c r="B2133" s="232" t="str">
        <f t="shared" si="33"/>
        <v>NY06599</v>
      </c>
      <c r="D2133" s="275" t="s">
        <v>3140</v>
      </c>
      <c r="E2133" s="276" t="s">
        <v>3141</v>
      </c>
      <c r="F2133" s="275">
        <v>99</v>
      </c>
      <c r="G2133" s="276" t="s">
        <v>3145</v>
      </c>
      <c r="H2133" s="275" t="s">
        <v>1626</v>
      </c>
      <c r="I2133" s="275">
        <v>80</v>
      </c>
      <c r="J2133" s="275" t="s">
        <v>256</v>
      </c>
    </row>
    <row r="2134" spans="2:10">
      <c r="B2134" s="232" t="str">
        <f t="shared" si="33"/>
        <v>NY065398</v>
      </c>
      <c r="D2134" s="275" t="s">
        <v>3140</v>
      </c>
      <c r="E2134" s="276" t="s">
        <v>3141</v>
      </c>
      <c r="F2134" s="275">
        <v>398</v>
      </c>
      <c r="G2134" s="276" t="s">
        <v>3146</v>
      </c>
      <c r="H2134" s="275" t="s">
        <v>3147</v>
      </c>
      <c r="I2134" s="275">
        <v>85</v>
      </c>
      <c r="J2134" s="275" t="s">
        <v>256</v>
      </c>
    </row>
    <row r="2135" spans="2:10">
      <c r="B2135" s="232" t="str">
        <f t="shared" si="33"/>
        <v>NY065152B</v>
      </c>
      <c r="D2135" s="275" t="s">
        <v>3140</v>
      </c>
      <c r="E2135" s="276" t="s">
        <v>3141</v>
      </c>
      <c r="F2135" s="275" t="s">
        <v>3148</v>
      </c>
      <c r="G2135" s="276" t="s">
        <v>3149</v>
      </c>
      <c r="H2135" s="275" t="s">
        <v>276</v>
      </c>
      <c r="I2135" s="275">
        <v>80</v>
      </c>
      <c r="J2135" s="275" t="s">
        <v>277</v>
      </c>
    </row>
    <row r="2136" spans="2:10">
      <c r="B2136" s="232" t="str">
        <f t="shared" si="33"/>
        <v>NY065153C</v>
      </c>
      <c r="D2136" s="275" t="s">
        <v>3140</v>
      </c>
      <c r="E2136" s="276" t="s">
        <v>3141</v>
      </c>
      <c r="F2136" s="275" t="s">
        <v>3150</v>
      </c>
      <c r="G2136" s="276" t="s">
        <v>2556</v>
      </c>
      <c r="H2136" s="275" t="s">
        <v>280</v>
      </c>
      <c r="I2136" s="275">
        <v>75</v>
      </c>
      <c r="J2136" s="275" t="s">
        <v>277</v>
      </c>
    </row>
    <row r="2137" spans="2:10">
      <c r="B2137" s="232" t="str">
        <f t="shared" si="33"/>
        <v>NY065153D</v>
      </c>
      <c r="D2137" s="275" t="s">
        <v>3140</v>
      </c>
      <c r="E2137" s="276" t="s">
        <v>3141</v>
      </c>
      <c r="F2137" s="275" t="s">
        <v>3151</v>
      </c>
      <c r="G2137" s="276" t="s">
        <v>3152</v>
      </c>
      <c r="H2137" s="275" t="s">
        <v>280</v>
      </c>
      <c r="I2137" s="275">
        <v>75</v>
      </c>
      <c r="J2137" s="275" t="s">
        <v>277</v>
      </c>
    </row>
    <row r="2138" spans="2:10">
      <c r="B2138" s="232" t="str">
        <f t="shared" si="33"/>
        <v>NY065355B</v>
      </c>
      <c r="D2138" s="275" t="s">
        <v>3140</v>
      </c>
      <c r="E2138" s="276" t="s">
        <v>3141</v>
      </c>
      <c r="F2138" s="275" t="s">
        <v>3153</v>
      </c>
      <c r="G2138" s="276" t="s">
        <v>2631</v>
      </c>
      <c r="H2138" s="275" t="s">
        <v>2546</v>
      </c>
      <c r="I2138" s="275">
        <v>75</v>
      </c>
      <c r="J2138" s="275" t="s">
        <v>277</v>
      </c>
    </row>
    <row r="2139" spans="2:10">
      <c r="B2139" s="232" t="str">
        <f t="shared" si="33"/>
        <v>NY06554D</v>
      </c>
      <c r="D2139" s="275" t="s">
        <v>3140</v>
      </c>
      <c r="E2139" s="276" t="s">
        <v>3141</v>
      </c>
      <c r="F2139" s="275" t="s">
        <v>3154</v>
      </c>
      <c r="G2139" s="276" t="s">
        <v>3155</v>
      </c>
      <c r="H2139" s="275" t="s">
        <v>615</v>
      </c>
      <c r="I2139" s="275">
        <v>85</v>
      </c>
      <c r="J2139" s="275" t="s">
        <v>199</v>
      </c>
    </row>
    <row r="2140" spans="2:10">
      <c r="B2140" s="232" t="str">
        <f t="shared" si="33"/>
        <v>NY06555A</v>
      </c>
      <c r="D2140" s="275" t="s">
        <v>3140</v>
      </c>
      <c r="E2140" s="276" t="s">
        <v>3141</v>
      </c>
      <c r="F2140" s="275" t="s">
        <v>260</v>
      </c>
      <c r="G2140" s="276" t="s">
        <v>607</v>
      </c>
      <c r="H2140" s="275" t="s">
        <v>608</v>
      </c>
      <c r="I2140" s="275">
        <v>65</v>
      </c>
      <c r="J2140" s="275" t="s">
        <v>199</v>
      </c>
    </row>
    <row r="2141" spans="2:10">
      <c r="B2141" s="232" t="str">
        <f t="shared" si="33"/>
        <v>NY06555B</v>
      </c>
      <c r="D2141" s="275" t="s">
        <v>3140</v>
      </c>
      <c r="E2141" s="276" t="s">
        <v>3141</v>
      </c>
      <c r="F2141" s="275" t="s">
        <v>1263</v>
      </c>
      <c r="G2141" s="276" t="s">
        <v>610</v>
      </c>
      <c r="H2141" s="275" t="s">
        <v>608</v>
      </c>
      <c r="I2141" s="275">
        <v>65</v>
      </c>
      <c r="J2141" s="275" t="s">
        <v>199</v>
      </c>
    </row>
    <row r="2142" spans="2:10">
      <c r="B2142" s="232" t="str">
        <f t="shared" si="33"/>
        <v>NY06555C</v>
      </c>
      <c r="D2142" s="275" t="s">
        <v>3140</v>
      </c>
      <c r="E2142" s="276" t="s">
        <v>3141</v>
      </c>
      <c r="F2142" s="275" t="s">
        <v>1265</v>
      </c>
      <c r="G2142" s="276" t="s">
        <v>612</v>
      </c>
      <c r="H2142" s="275" t="s">
        <v>608</v>
      </c>
      <c r="I2142" s="275">
        <v>70</v>
      </c>
      <c r="J2142" s="275" t="s">
        <v>199</v>
      </c>
    </row>
    <row r="2143" spans="2:10">
      <c r="B2143" s="232" t="str">
        <f t="shared" si="33"/>
        <v>NY06555D</v>
      </c>
      <c r="D2143" s="275" t="s">
        <v>3140</v>
      </c>
      <c r="E2143" s="276" t="s">
        <v>3141</v>
      </c>
      <c r="F2143" s="275" t="s">
        <v>3156</v>
      </c>
      <c r="G2143" s="276" t="s">
        <v>840</v>
      </c>
      <c r="H2143" s="275" t="s">
        <v>608</v>
      </c>
      <c r="I2143" s="275">
        <v>70</v>
      </c>
      <c r="J2143" s="275" t="s">
        <v>199</v>
      </c>
    </row>
    <row r="2144" spans="2:10">
      <c r="B2144" s="232" t="str">
        <f t="shared" si="33"/>
        <v>NY06555E</v>
      </c>
      <c r="D2144" s="275" t="s">
        <v>3140</v>
      </c>
      <c r="E2144" s="276" t="s">
        <v>3141</v>
      </c>
      <c r="F2144" s="275" t="s">
        <v>3157</v>
      </c>
      <c r="G2144" s="276" t="s">
        <v>2855</v>
      </c>
      <c r="H2144" s="275" t="s">
        <v>608</v>
      </c>
      <c r="I2144" s="275">
        <v>70</v>
      </c>
      <c r="J2144" s="275" t="s">
        <v>199</v>
      </c>
    </row>
    <row r="2145" spans="2:10">
      <c r="B2145" s="232" t="str">
        <f t="shared" si="33"/>
        <v>NY065842B</v>
      </c>
      <c r="D2145" s="275" t="s">
        <v>3140</v>
      </c>
      <c r="E2145" s="276" t="s">
        <v>3141</v>
      </c>
      <c r="F2145" s="275" t="s">
        <v>3158</v>
      </c>
      <c r="G2145" s="276" t="s">
        <v>3159</v>
      </c>
      <c r="H2145" s="275" t="s">
        <v>276</v>
      </c>
      <c r="I2145" s="275">
        <v>80</v>
      </c>
      <c r="J2145" s="275" t="s">
        <v>277</v>
      </c>
    </row>
    <row r="2146" spans="2:10">
      <c r="B2146" s="232" t="str">
        <f t="shared" si="33"/>
        <v>NY065843D</v>
      </c>
      <c r="D2146" s="275" t="s">
        <v>3140</v>
      </c>
      <c r="E2146" s="276" t="s">
        <v>3141</v>
      </c>
      <c r="F2146" s="275" t="s">
        <v>3160</v>
      </c>
      <c r="G2146" s="276" t="s">
        <v>3161</v>
      </c>
      <c r="H2146" s="275" t="s">
        <v>280</v>
      </c>
      <c r="I2146" s="275">
        <v>80</v>
      </c>
      <c r="J2146" s="275" t="s">
        <v>277</v>
      </c>
    </row>
    <row r="2147" spans="2:10">
      <c r="B2147" s="232" t="str">
        <f t="shared" si="33"/>
        <v>NY06590A</v>
      </c>
      <c r="D2147" s="275" t="s">
        <v>3140</v>
      </c>
      <c r="E2147" s="276" t="s">
        <v>3141</v>
      </c>
      <c r="F2147" s="275" t="s">
        <v>3162</v>
      </c>
      <c r="G2147" s="276" t="s">
        <v>594</v>
      </c>
      <c r="H2147" s="275" t="s">
        <v>326</v>
      </c>
      <c r="I2147" s="275">
        <v>80</v>
      </c>
      <c r="J2147" s="275" t="s">
        <v>199</v>
      </c>
    </row>
    <row r="2148" spans="2:10">
      <c r="B2148" s="232" t="str">
        <f t="shared" si="33"/>
        <v>NY06590B</v>
      </c>
      <c r="D2148" s="275" t="s">
        <v>3140</v>
      </c>
      <c r="E2148" s="276" t="s">
        <v>3141</v>
      </c>
      <c r="F2148" s="275" t="s">
        <v>3163</v>
      </c>
      <c r="G2148" s="276" t="s">
        <v>595</v>
      </c>
      <c r="H2148" s="275" t="s">
        <v>326</v>
      </c>
      <c r="I2148" s="275">
        <v>80</v>
      </c>
      <c r="J2148" s="275" t="s">
        <v>199</v>
      </c>
    </row>
    <row r="2149" spans="2:10">
      <c r="B2149" s="232" t="str">
        <f t="shared" si="33"/>
        <v>NY06590C</v>
      </c>
      <c r="D2149" s="275" t="s">
        <v>3140</v>
      </c>
      <c r="E2149" s="276" t="s">
        <v>3141</v>
      </c>
      <c r="F2149" s="275" t="s">
        <v>3164</v>
      </c>
      <c r="G2149" s="276" t="s">
        <v>596</v>
      </c>
      <c r="H2149" s="275" t="s">
        <v>326</v>
      </c>
      <c r="I2149" s="275">
        <v>80</v>
      </c>
      <c r="J2149" s="275" t="s">
        <v>199</v>
      </c>
    </row>
    <row r="2150" spans="2:10">
      <c r="B2150" s="232" t="str">
        <f t="shared" si="33"/>
        <v>NY06590D</v>
      </c>
      <c r="D2150" s="275" t="s">
        <v>3140</v>
      </c>
      <c r="E2150" s="276" t="s">
        <v>3141</v>
      </c>
      <c r="F2150" s="275" t="s">
        <v>3165</v>
      </c>
      <c r="G2150" s="276" t="s">
        <v>597</v>
      </c>
      <c r="H2150" s="275" t="s">
        <v>326</v>
      </c>
      <c r="I2150" s="275">
        <v>80</v>
      </c>
      <c r="J2150" s="275" t="s">
        <v>199</v>
      </c>
    </row>
    <row r="2151" spans="2:10">
      <c r="B2151" s="232" t="str">
        <f t="shared" si="33"/>
        <v>NY06590E</v>
      </c>
      <c r="D2151" s="275" t="s">
        <v>3140</v>
      </c>
      <c r="E2151" s="276" t="s">
        <v>3141</v>
      </c>
      <c r="F2151" s="275" t="s">
        <v>3166</v>
      </c>
      <c r="G2151" s="276" t="s">
        <v>3167</v>
      </c>
      <c r="H2151" s="275" t="s">
        <v>326</v>
      </c>
      <c r="I2151" s="275">
        <v>90</v>
      </c>
      <c r="J2151" s="275" t="s">
        <v>199</v>
      </c>
    </row>
    <row r="2152" spans="2:10">
      <c r="B2152" s="232" t="str">
        <f t="shared" si="33"/>
        <v>NY067ATB</v>
      </c>
      <c r="D2152" s="275" t="s">
        <v>3168</v>
      </c>
      <c r="E2152" s="276" t="s">
        <v>3169</v>
      </c>
      <c r="F2152" s="275" t="s">
        <v>3170</v>
      </c>
      <c r="G2152" s="276" t="s">
        <v>3171</v>
      </c>
      <c r="H2152" s="275" t="s">
        <v>2546</v>
      </c>
      <c r="I2152" s="275">
        <v>80</v>
      </c>
      <c r="J2152" s="275" t="s">
        <v>277</v>
      </c>
    </row>
    <row r="2153" spans="2:10">
      <c r="B2153" s="232" t="str">
        <f t="shared" si="33"/>
        <v>NY067AVF</v>
      </c>
      <c r="D2153" s="275" t="s">
        <v>3168</v>
      </c>
      <c r="E2153" s="276" t="s">
        <v>3169</v>
      </c>
      <c r="F2153" s="275" t="s">
        <v>3172</v>
      </c>
      <c r="G2153" s="276" t="s">
        <v>3173</v>
      </c>
      <c r="H2153" s="275" t="s">
        <v>2546</v>
      </c>
      <c r="I2153" s="275">
        <v>50</v>
      </c>
      <c r="J2153" s="275" t="s">
        <v>277</v>
      </c>
    </row>
    <row r="2154" spans="2:10">
      <c r="B2154" s="232" t="str">
        <f t="shared" si="33"/>
        <v>NY067BeB</v>
      </c>
      <c r="D2154" s="275" t="s">
        <v>3168</v>
      </c>
      <c r="E2154" s="276" t="s">
        <v>3169</v>
      </c>
      <c r="F2154" s="275" t="s">
        <v>1101</v>
      </c>
      <c r="G2154" s="276" t="s">
        <v>3174</v>
      </c>
      <c r="H2154" s="275" t="s">
        <v>1103</v>
      </c>
      <c r="I2154" s="275">
        <v>80</v>
      </c>
      <c r="J2154" s="275" t="s">
        <v>277</v>
      </c>
    </row>
    <row r="2155" spans="2:10">
      <c r="B2155" s="232" t="str">
        <f t="shared" si="33"/>
        <v>NY067BeC</v>
      </c>
      <c r="D2155" s="275" t="s">
        <v>3168</v>
      </c>
      <c r="E2155" s="276" t="s">
        <v>3169</v>
      </c>
      <c r="F2155" s="275" t="s">
        <v>1104</v>
      </c>
      <c r="G2155" s="276" t="s">
        <v>3175</v>
      </c>
      <c r="H2155" s="275" t="s">
        <v>1103</v>
      </c>
      <c r="I2155" s="275">
        <v>80</v>
      </c>
      <c r="J2155" s="275" t="s">
        <v>277</v>
      </c>
    </row>
    <row r="2156" spans="2:10">
      <c r="B2156" s="232" t="str">
        <f t="shared" si="33"/>
        <v>NY067BNC</v>
      </c>
      <c r="D2156" s="275" t="s">
        <v>3168</v>
      </c>
      <c r="E2156" s="276" t="s">
        <v>3169</v>
      </c>
      <c r="F2156" s="275" t="s">
        <v>3176</v>
      </c>
      <c r="G2156" s="276" t="s">
        <v>3177</v>
      </c>
      <c r="H2156" s="275" t="s">
        <v>2794</v>
      </c>
      <c r="I2156" s="275">
        <v>50</v>
      </c>
      <c r="J2156" s="275" t="s">
        <v>277</v>
      </c>
    </row>
    <row r="2157" spans="2:10">
      <c r="B2157" s="232" t="str">
        <f t="shared" si="33"/>
        <v>NY067BNF</v>
      </c>
      <c r="D2157" s="275" t="s">
        <v>3168</v>
      </c>
      <c r="E2157" s="276" t="s">
        <v>3169</v>
      </c>
      <c r="F2157" s="275" t="s">
        <v>3178</v>
      </c>
      <c r="G2157" s="276" t="s">
        <v>3179</v>
      </c>
      <c r="H2157" s="275" t="s">
        <v>2794</v>
      </c>
      <c r="I2157" s="275">
        <v>50</v>
      </c>
      <c r="J2157" s="275" t="s">
        <v>277</v>
      </c>
    </row>
    <row r="2158" spans="2:10">
      <c r="B2158" s="232" t="str">
        <f t="shared" si="33"/>
        <v>NY067FAC</v>
      </c>
      <c r="D2158" s="275" t="s">
        <v>3168</v>
      </c>
      <c r="E2158" s="276" t="s">
        <v>3169</v>
      </c>
      <c r="F2158" s="275" t="s">
        <v>3180</v>
      </c>
      <c r="G2158" s="276" t="s">
        <v>3181</v>
      </c>
      <c r="H2158" s="275" t="s">
        <v>276</v>
      </c>
      <c r="I2158" s="275">
        <v>50</v>
      </c>
      <c r="J2158" s="275" t="s">
        <v>277</v>
      </c>
    </row>
    <row r="2159" spans="2:10">
      <c r="B2159" s="232" t="str">
        <f t="shared" si="33"/>
        <v>NY067PG</v>
      </c>
      <c r="D2159" s="275" t="s">
        <v>3168</v>
      </c>
      <c r="E2159" s="276" t="s">
        <v>3169</v>
      </c>
      <c r="F2159" s="275" t="s">
        <v>2590</v>
      </c>
      <c r="G2159" s="276" t="s">
        <v>867</v>
      </c>
      <c r="H2159" s="275" t="s">
        <v>867</v>
      </c>
      <c r="I2159" s="275">
        <v>70</v>
      </c>
      <c r="J2159" s="275" t="s">
        <v>199</v>
      </c>
    </row>
    <row r="2160" spans="2:10">
      <c r="B2160" s="232" t="str">
        <f t="shared" si="33"/>
        <v>NY067Pt</v>
      </c>
      <c r="D2160" s="275" t="s">
        <v>3168</v>
      </c>
      <c r="E2160" s="276" t="s">
        <v>3169</v>
      </c>
      <c r="F2160" s="275" t="s">
        <v>2596</v>
      </c>
      <c r="G2160" s="276" t="s">
        <v>486</v>
      </c>
      <c r="H2160" s="275" t="s">
        <v>486</v>
      </c>
      <c r="I2160" s="275">
        <v>70</v>
      </c>
      <c r="J2160" s="275" t="s">
        <v>277</v>
      </c>
    </row>
    <row r="2161" spans="2:10">
      <c r="B2161" s="232" t="str">
        <f t="shared" si="33"/>
        <v>NY069Ac</v>
      </c>
      <c r="D2161" s="275" t="s">
        <v>3182</v>
      </c>
      <c r="E2161" s="276" t="s">
        <v>3183</v>
      </c>
      <c r="F2161" s="275" t="s">
        <v>3184</v>
      </c>
      <c r="G2161" s="276" t="s">
        <v>3185</v>
      </c>
      <c r="H2161" s="275" t="s">
        <v>3186</v>
      </c>
      <c r="I2161" s="275">
        <v>80</v>
      </c>
      <c r="J2161" s="275" t="s">
        <v>277</v>
      </c>
    </row>
    <row r="2162" spans="2:10">
      <c r="B2162" s="232" t="str">
        <f t="shared" si="33"/>
        <v>NY069Ae</v>
      </c>
      <c r="D2162" s="275" t="s">
        <v>3182</v>
      </c>
      <c r="E2162" s="276" t="s">
        <v>3183</v>
      </c>
      <c r="F2162" s="275" t="s">
        <v>3187</v>
      </c>
      <c r="G2162" s="276" t="s">
        <v>3188</v>
      </c>
      <c r="H2162" s="275" t="s">
        <v>3186</v>
      </c>
      <c r="I2162" s="275">
        <v>80</v>
      </c>
      <c r="J2162" s="275" t="s">
        <v>277</v>
      </c>
    </row>
    <row r="2163" spans="2:10">
      <c r="B2163" s="232" t="str">
        <f t="shared" si="33"/>
        <v>NY069Af</v>
      </c>
      <c r="D2163" s="275" t="s">
        <v>3182</v>
      </c>
      <c r="E2163" s="276" t="s">
        <v>3183</v>
      </c>
      <c r="F2163" s="275" t="s">
        <v>3189</v>
      </c>
      <c r="G2163" s="276" t="s">
        <v>3190</v>
      </c>
      <c r="H2163" s="275" t="s">
        <v>3186</v>
      </c>
      <c r="I2163" s="275">
        <v>75</v>
      </c>
      <c r="J2163" s="275" t="s">
        <v>277</v>
      </c>
    </row>
    <row r="2164" spans="2:10">
      <c r="B2164" s="232" t="str">
        <f t="shared" si="33"/>
        <v>NY069Fb</v>
      </c>
      <c r="D2164" s="275" t="s">
        <v>3182</v>
      </c>
      <c r="E2164" s="276" t="s">
        <v>3183</v>
      </c>
      <c r="F2164" s="275" t="s">
        <v>3191</v>
      </c>
      <c r="G2164" s="276" t="s">
        <v>3192</v>
      </c>
      <c r="H2164" s="275" t="s">
        <v>276</v>
      </c>
      <c r="I2164" s="275">
        <v>75</v>
      </c>
      <c r="J2164" s="275" t="s">
        <v>277</v>
      </c>
    </row>
    <row r="2165" spans="2:10">
      <c r="B2165" s="232" t="str">
        <f t="shared" si="33"/>
        <v>NY069GP</v>
      </c>
      <c r="D2165" s="275" t="s">
        <v>3182</v>
      </c>
      <c r="E2165" s="276" t="s">
        <v>3183</v>
      </c>
      <c r="F2165" s="275" t="s">
        <v>929</v>
      </c>
      <c r="G2165" s="276" t="s">
        <v>867</v>
      </c>
      <c r="H2165" s="275" t="s">
        <v>867</v>
      </c>
      <c r="I2165" s="275">
        <v>75</v>
      </c>
      <c r="J2165" s="275" t="s">
        <v>199</v>
      </c>
    </row>
    <row r="2166" spans="2:10">
      <c r="B2166" s="232" t="str">
        <f t="shared" si="33"/>
        <v>NY069Hp</v>
      </c>
      <c r="D2166" s="275" t="s">
        <v>3182</v>
      </c>
      <c r="E2166" s="276" t="s">
        <v>3183</v>
      </c>
      <c r="F2166" s="275" t="s">
        <v>3193</v>
      </c>
      <c r="G2166" s="276" t="s">
        <v>3194</v>
      </c>
      <c r="H2166" s="275" t="s">
        <v>3195</v>
      </c>
      <c r="I2166" s="275">
        <v>80</v>
      </c>
      <c r="J2166" s="275" t="s">
        <v>277</v>
      </c>
    </row>
    <row r="2167" spans="2:10">
      <c r="B2167" s="232" t="str">
        <f t="shared" si="33"/>
        <v>NY069Hs</v>
      </c>
      <c r="D2167" s="275" t="s">
        <v>3182</v>
      </c>
      <c r="E2167" s="276" t="s">
        <v>3183</v>
      </c>
      <c r="F2167" s="275" t="s">
        <v>3196</v>
      </c>
      <c r="G2167" s="276" t="s">
        <v>3197</v>
      </c>
      <c r="H2167" s="275" t="s">
        <v>3195</v>
      </c>
      <c r="I2167" s="275">
        <v>75</v>
      </c>
      <c r="J2167" s="275" t="s">
        <v>277</v>
      </c>
    </row>
    <row r="2168" spans="2:10">
      <c r="B2168" s="232" t="str">
        <f t="shared" si="33"/>
        <v>NY069QU</v>
      </c>
      <c r="D2168" s="275" t="s">
        <v>3182</v>
      </c>
      <c r="E2168" s="276" t="s">
        <v>3183</v>
      </c>
      <c r="F2168" s="275" t="s">
        <v>946</v>
      </c>
      <c r="G2168" s="276" t="s">
        <v>486</v>
      </c>
      <c r="H2168" s="275" t="s">
        <v>486</v>
      </c>
      <c r="I2168" s="275">
        <v>80</v>
      </c>
      <c r="J2168" s="275" t="s">
        <v>277</v>
      </c>
    </row>
    <row r="2169" spans="2:10">
      <c r="B2169" s="232" t="str">
        <f t="shared" si="33"/>
        <v>NY071ANC</v>
      </c>
      <c r="D2169" s="275" t="s">
        <v>3198</v>
      </c>
      <c r="E2169" s="276" t="s">
        <v>3199</v>
      </c>
      <c r="F2169" s="275" t="s">
        <v>3200</v>
      </c>
      <c r="G2169" s="276" t="s">
        <v>3201</v>
      </c>
      <c r="H2169" s="275" t="s">
        <v>2546</v>
      </c>
      <c r="I2169" s="275">
        <v>50</v>
      </c>
      <c r="J2169" s="275" t="s">
        <v>277</v>
      </c>
    </row>
    <row r="2170" spans="2:10">
      <c r="B2170" s="232" t="str">
        <f t="shared" si="33"/>
        <v>NY071AND</v>
      </c>
      <c r="D2170" s="275" t="s">
        <v>3198</v>
      </c>
      <c r="E2170" s="276" t="s">
        <v>3199</v>
      </c>
      <c r="F2170" s="275" t="s">
        <v>3202</v>
      </c>
      <c r="G2170" s="276" t="s">
        <v>3203</v>
      </c>
      <c r="H2170" s="275" t="s">
        <v>2546</v>
      </c>
      <c r="I2170" s="275">
        <v>60</v>
      </c>
      <c r="J2170" s="275" t="s">
        <v>277</v>
      </c>
    </row>
    <row r="2171" spans="2:10">
      <c r="B2171" s="232" t="str">
        <f t="shared" si="33"/>
        <v>NY071ANF</v>
      </c>
      <c r="D2171" s="275" t="s">
        <v>3198</v>
      </c>
      <c r="E2171" s="276" t="s">
        <v>3199</v>
      </c>
      <c r="F2171" s="275" t="s">
        <v>3204</v>
      </c>
      <c r="G2171" s="276" t="s">
        <v>3077</v>
      </c>
      <c r="H2171" s="275" t="s">
        <v>2546</v>
      </c>
      <c r="I2171" s="275">
        <v>65</v>
      </c>
      <c r="J2171" s="275" t="s">
        <v>277</v>
      </c>
    </row>
    <row r="2172" spans="2:10">
      <c r="B2172" s="232" t="str">
        <f t="shared" si="33"/>
        <v>NY071FAC</v>
      </c>
      <c r="D2172" s="275" t="s">
        <v>3198</v>
      </c>
      <c r="E2172" s="276" t="s">
        <v>3199</v>
      </c>
      <c r="F2172" s="275" t="s">
        <v>3180</v>
      </c>
      <c r="G2172" s="276" t="s">
        <v>3205</v>
      </c>
      <c r="H2172" s="275" t="s">
        <v>276</v>
      </c>
      <c r="I2172" s="275">
        <v>75</v>
      </c>
      <c r="J2172" s="275" t="s">
        <v>277</v>
      </c>
    </row>
    <row r="2173" spans="2:10">
      <c r="B2173" s="232" t="str">
        <f t="shared" si="33"/>
        <v>NY071HLC</v>
      </c>
      <c r="D2173" s="275" t="s">
        <v>3198</v>
      </c>
      <c r="E2173" s="276" t="s">
        <v>3199</v>
      </c>
      <c r="F2173" s="275" t="s">
        <v>3206</v>
      </c>
      <c r="G2173" s="276" t="s">
        <v>3207</v>
      </c>
      <c r="H2173" s="275" t="s">
        <v>522</v>
      </c>
      <c r="I2173" s="275">
        <v>80</v>
      </c>
      <c r="J2173" s="275" t="s">
        <v>277</v>
      </c>
    </row>
    <row r="2174" spans="2:10">
      <c r="B2174" s="232" t="str">
        <f t="shared" si="33"/>
        <v>NY071HLD</v>
      </c>
      <c r="D2174" s="275" t="s">
        <v>3198</v>
      </c>
      <c r="E2174" s="276" t="s">
        <v>3199</v>
      </c>
      <c r="F2174" s="275" t="s">
        <v>3208</v>
      </c>
      <c r="G2174" s="276" t="s">
        <v>3209</v>
      </c>
      <c r="H2174" s="275" t="s">
        <v>522</v>
      </c>
      <c r="I2174" s="275">
        <v>80</v>
      </c>
      <c r="J2174" s="275" t="s">
        <v>277</v>
      </c>
    </row>
    <row r="2175" spans="2:10">
      <c r="B2175" s="232" t="str">
        <f t="shared" si="33"/>
        <v>NY071NaD</v>
      </c>
      <c r="D2175" s="275" t="s">
        <v>3198</v>
      </c>
      <c r="E2175" s="276" t="s">
        <v>3199</v>
      </c>
      <c r="F2175" s="275" t="s">
        <v>2088</v>
      </c>
      <c r="G2175" s="276" t="s">
        <v>3210</v>
      </c>
      <c r="H2175" s="275" t="s">
        <v>2085</v>
      </c>
      <c r="I2175" s="275">
        <v>75</v>
      </c>
      <c r="J2175" s="275" t="s">
        <v>277</v>
      </c>
    </row>
    <row r="2176" spans="2:10">
      <c r="B2176" s="232" t="str">
        <f t="shared" si="33"/>
        <v>NY071OkA</v>
      </c>
      <c r="D2176" s="275" t="s">
        <v>3198</v>
      </c>
      <c r="E2176" s="276" t="s">
        <v>3199</v>
      </c>
      <c r="F2176" s="275" t="s">
        <v>3211</v>
      </c>
      <c r="G2176" s="276" t="s">
        <v>3212</v>
      </c>
      <c r="H2176" s="275" t="s">
        <v>3213</v>
      </c>
      <c r="I2176" s="275">
        <v>75</v>
      </c>
      <c r="J2176" s="275" t="s">
        <v>199</v>
      </c>
    </row>
    <row r="2177" spans="2:10">
      <c r="B2177" s="232" t="str">
        <f t="shared" si="33"/>
        <v>NY071OkB</v>
      </c>
      <c r="D2177" s="275" t="s">
        <v>3198</v>
      </c>
      <c r="E2177" s="276" t="s">
        <v>3199</v>
      </c>
      <c r="F2177" s="275" t="s">
        <v>3214</v>
      </c>
      <c r="G2177" s="276" t="s">
        <v>3215</v>
      </c>
      <c r="H2177" s="275" t="s">
        <v>3213</v>
      </c>
      <c r="I2177" s="275">
        <v>80</v>
      </c>
      <c r="J2177" s="275" t="s">
        <v>199</v>
      </c>
    </row>
    <row r="2178" spans="2:10">
      <c r="B2178" s="232" t="str">
        <f t="shared" si="33"/>
        <v>NY071Pg</v>
      </c>
      <c r="D2178" s="275" t="s">
        <v>3198</v>
      </c>
      <c r="E2178" s="276" t="s">
        <v>3199</v>
      </c>
      <c r="F2178" s="275" t="s">
        <v>970</v>
      </c>
      <c r="G2178" s="276" t="s">
        <v>272</v>
      </c>
      <c r="H2178" s="275" t="s">
        <v>198</v>
      </c>
      <c r="I2178" s="275">
        <v>75</v>
      </c>
      <c r="J2178" s="275" t="s">
        <v>199</v>
      </c>
    </row>
    <row r="2179" spans="2:10">
      <c r="B2179" s="232" t="str">
        <f t="shared" si="33"/>
        <v>NY071Qu</v>
      </c>
      <c r="D2179" s="275" t="s">
        <v>3198</v>
      </c>
      <c r="E2179" s="276" t="s">
        <v>3199</v>
      </c>
      <c r="F2179" s="275" t="s">
        <v>903</v>
      </c>
      <c r="G2179" s="276" t="s">
        <v>486</v>
      </c>
      <c r="H2179" s="275" t="s">
        <v>486</v>
      </c>
      <c r="I2179" s="275">
        <v>80</v>
      </c>
      <c r="J2179" s="275" t="s">
        <v>277</v>
      </c>
    </row>
    <row r="2180" spans="2:10">
      <c r="B2180" s="232" t="str">
        <f t="shared" si="33"/>
        <v>NY071RKC</v>
      </c>
      <c r="D2180" s="275" t="s">
        <v>3198</v>
      </c>
      <c r="E2180" s="276" t="s">
        <v>3199</v>
      </c>
      <c r="F2180" s="275" t="s">
        <v>3216</v>
      </c>
      <c r="G2180" s="276" t="s">
        <v>3217</v>
      </c>
      <c r="H2180" s="275" t="s">
        <v>2589</v>
      </c>
      <c r="I2180" s="275">
        <v>85</v>
      </c>
      <c r="J2180" s="275" t="s">
        <v>277</v>
      </c>
    </row>
    <row r="2181" spans="2:10">
      <c r="B2181" s="232" t="str">
        <f t="shared" si="33"/>
        <v>NY071RKD</v>
      </c>
      <c r="D2181" s="275" t="s">
        <v>3198</v>
      </c>
      <c r="E2181" s="276" t="s">
        <v>3199</v>
      </c>
      <c r="F2181" s="275" t="s">
        <v>3218</v>
      </c>
      <c r="G2181" s="276" t="s">
        <v>3219</v>
      </c>
      <c r="H2181" s="275" t="s">
        <v>2589</v>
      </c>
      <c r="I2181" s="275">
        <v>90</v>
      </c>
      <c r="J2181" s="275" t="s">
        <v>277</v>
      </c>
    </row>
    <row r="2182" spans="2:10">
      <c r="B2182" s="232" t="str">
        <f t="shared" si="33"/>
        <v>NY071RKF</v>
      </c>
      <c r="D2182" s="275" t="s">
        <v>3198</v>
      </c>
      <c r="E2182" s="276" t="s">
        <v>3199</v>
      </c>
      <c r="F2182" s="275" t="s">
        <v>3220</v>
      </c>
      <c r="G2182" s="276" t="s">
        <v>2588</v>
      </c>
      <c r="H2182" s="275" t="s">
        <v>2589</v>
      </c>
      <c r="I2182" s="275">
        <v>90</v>
      </c>
      <c r="J2182" s="275" t="s">
        <v>277</v>
      </c>
    </row>
    <row r="2183" spans="2:10">
      <c r="B2183" s="232" t="str">
        <f t="shared" si="33"/>
        <v>NY071RMC</v>
      </c>
      <c r="D2183" s="275" t="s">
        <v>3198</v>
      </c>
      <c r="E2183" s="276" t="s">
        <v>3199</v>
      </c>
      <c r="F2183" s="275" t="s">
        <v>3221</v>
      </c>
      <c r="G2183" s="276" t="s">
        <v>3222</v>
      </c>
      <c r="H2183" s="275" t="s">
        <v>3117</v>
      </c>
      <c r="I2183" s="275">
        <v>90</v>
      </c>
      <c r="J2183" s="275" t="s">
        <v>277</v>
      </c>
    </row>
    <row r="2184" spans="2:10">
      <c r="B2184" s="232" t="str">
        <f t="shared" si="33"/>
        <v>NY071RMD</v>
      </c>
      <c r="D2184" s="275" t="s">
        <v>3198</v>
      </c>
      <c r="E2184" s="276" t="s">
        <v>3199</v>
      </c>
      <c r="F2184" s="275" t="s">
        <v>3223</v>
      </c>
      <c r="G2184" s="276" t="s">
        <v>3224</v>
      </c>
      <c r="H2184" s="275" t="s">
        <v>3117</v>
      </c>
      <c r="I2184" s="275">
        <v>90</v>
      </c>
      <c r="J2184" s="275" t="s">
        <v>277</v>
      </c>
    </row>
    <row r="2185" spans="2:10">
      <c r="B2185" s="232" t="str">
        <f t="shared" si="33"/>
        <v>NY071ROC</v>
      </c>
      <c r="D2185" s="275" t="s">
        <v>3198</v>
      </c>
      <c r="E2185" s="276" t="s">
        <v>3199</v>
      </c>
      <c r="F2185" s="275" t="s">
        <v>3225</v>
      </c>
      <c r="G2185" s="276" t="s">
        <v>3226</v>
      </c>
      <c r="H2185" s="275" t="s">
        <v>313</v>
      </c>
      <c r="I2185" s="275">
        <v>90</v>
      </c>
      <c r="J2185" s="275" t="s">
        <v>277</v>
      </c>
    </row>
    <row r="2186" spans="2:10">
      <c r="B2186" s="232" t="str">
        <f t="shared" si="33"/>
        <v>NY071ROD</v>
      </c>
      <c r="D2186" s="275" t="s">
        <v>3198</v>
      </c>
      <c r="E2186" s="276" t="s">
        <v>3199</v>
      </c>
      <c r="F2186" s="275" t="s">
        <v>1351</v>
      </c>
      <c r="G2186" s="276" t="s">
        <v>3227</v>
      </c>
      <c r="H2186" s="275" t="s">
        <v>313</v>
      </c>
      <c r="I2186" s="275">
        <v>90</v>
      </c>
      <c r="J2186" s="275" t="s">
        <v>277</v>
      </c>
    </row>
    <row r="2187" spans="2:10">
      <c r="B2187" s="232" t="str">
        <f t="shared" si="33"/>
        <v>NY071ROF</v>
      </c>
      <c r="D2187" s="275" t="s">
        <v>3198</v>
      </c>
      <c r="E2187" s="276" t="s">
        <v>3199</v>
      </c>
      <c r="F2187" s="275" t="s">
        <v>3228</v>
      </c>
      <c r="G2187" s="276" t="s">
        <v>3229</v>
      </c>
      <c r="H2187" s="275" t="s">
        <v>313</v>
      </c>
      <c r="I2187" s="275">
        <v>90</v>
      </c>
      <c r="J2187" s="275" t="s">
        <v>277</v>
      </c>
    </row>
    <row r="2188" spans="2:10">
      <c r="B2188" s="232" t="str">
        <f t="shared" si="33"/>
        <v>NY071RSB</v>
      </c>
      <c r="D2188" s="275" t="s">
        <v>3198</v>
      </c>
      <c r="E2188" s="276" t="s">
        <v>3199</v>
      </c>
      <c r="F2188" s="275" t="s">
        <v>3230</v>
      </c>
      <c r="G2188" s="276" t="s">
        <v>3231</v>
      </c>
      <c r="H2188" s="275" t="s">
        <v>3232</v>
      </c>
      <c r="I2188" s="275">
        <v>85</v>
      </c>
      <c r="J2188" s="275" t="s">
        <v>277</v>
      </c>
    </row>
    <row r="2189" spans="2:10">
      <c r="B2189" s="232" t="str">
        <f t="shared" si="33"/>
        <v>NY071RSD</v>
      </c>
      <c r="D2189" s="275" t="s">
        <v>3198</v>
      </c>
      <c r="E2189" s="276" t="s">
        <v>3199</v>
      </c>
      <c r="F2189" s="275" t="s">
        <v>3233</v>
      </c>
      <c r="G2189" s="276" t="s">
        <v>3234</v>
      </c>
      <c r="H2189" s="275" t="s">
        <v>3232</v>
      </c>
      <c r="I2189" s="275">
        <v>90</v>
      </c>
      <c r="J2189" s="275" t="s">
        <v>277</v>
      </c>
    </row>
    <row r="2190" spans="2:10">
      <c r="B2190" s="232" t="str">
        <f t="shared" si="33"/>
        <v>NY071RSF</v>
      </c>
      <c r="D2190" s="275" t="s">
        <v>3198</v>
      </c>
      <c r="E2190" s="276" t="s">
        <v>3199</v>
      </c>
      <c r="F2190" s="275" t="s">
        <v>3235</v>
      </c>
      <c r="G2190" s="276" t="s">
        <v>3236</v>
      </c>
      <c r="H2190" s="275" t="s">
        <v>3232</v>
      </c>
      <c r="I2190" s="275">
        <v>90</v>
      </c>
      <c r="J2190" s="275" t="s">
        <v>277</v>
      </c>
    </row>
    <row r="2191" spans="2:10">
      <c r="B2191" s="232" t="str">
        <f t="shared" si="33"/>
        <v>NY071Su</v>
      </c>
      <c r="D2191" s="275" t="s">
        <v>3198</v>
      </c>
      <c r="E2191" s="276" t="s">
        <v>3199</v>
      </c>
      <c r="F2191" s="275" t="s">
        <v>1297</v>
      </c>
      <c r="G2191" s="276" t="s">
        <v>3237</v>
      </c>
      <c r="H2191" s="275" t="s">
        <v>349</v>
      </c>
      <c r="I2191" s="275">
        <v>80</v>
      </c>
      <c r="J2191" s="275" t="s">
        <v>199</v>
      </c>
    </row>
    <row r="2192" spans="2:10">
      <c r="B2192" s="232" t="str">
        <f t="shared" si="33"/>
        <v>NY073FaB</v>
      </c>
      <c r="D2192" s="275" t="s">
        <v>3238</v>
      </c>
      <c r="E2192" s="276" t="s">
        <v>3239</v>
      </c>
      <c r="F2192" s="275" t="s">
        <v>2233</v>
      </c>
      <c r="G2192" s="276" t="s">
        <v>2552</v>
      </c>
      <c r="H2192" s="275" t="s">
        <v>276</v>
      </c>
      <c r="I2192" s="275">
        <v>75</v>
      </c>
      <c r="J2192" s="275" t="s">
        <v>277</v>
      </c>
    </row>
    <row r="2193" spans="2:10">
      <c r="B2193" s="232" t="str">
        <f t="shared" si="33"/>
        <v>NY073FaC</v>
      </c>
      <c r="D2193" s="275" t="s">
        <v>3238</v>
      </c>
      <c r="E2193" s="276" t="s">
        <v>3239</v>
      </c>
      <c r="F2193" s="275" t="s">
        <v>2063</v>
      </c>
      <c r="G2193" s="276" t="s">
        <v>3240</v>
      </c>
      <c r="H2193" s="275" t="s">
        <v>276</v>
      </c>
      <c r="I2193" s="275">
        <v>75</v>
      </c>
      <c r="J2193" s="275" t="s">
        <v>277</v>
      </c>
    </row>
    <row r="2194" spans="2:10">
      <c r="B2194" s="232" t="str">
        <f t="shared" si="33"/>
        <v>NY073GP</v>
      </c>
      <c r="D2194" s="275" t="s">
        <v>3238</v>
      </c>
      <c r="E2194" s="276" t="s">
        <v>3239</v>
      </c>
      <c r="F2194" s="275" t="s">
        <v>929</v>
      </c>
      <c r="G2194" s="276" t="s">
        <v>867</v>
      </c>
      <c r="H2194" s="275" t="s">
        <v>867</v>
      </c>
      <c r="I2194" s="275">
        <v>75</v>
      </c>
      <c r="J2194" s="275" t="s">
        <v>199</v>
      </c>
    </row>
    <row r="2195" spans="2:10">
      <c r="B2195" s="232" t="str">
        <f t="shared" si="33"/>
        <v>NY073QU</v>
      </c>
      <c r="D2195" s="275" t="s">
        <v>3238</v>
      </c>
      <c r="E2195" s="276" t="s">
        <v>3239</v>
      </c>
      <c r="F2195" s="275" t="s">
        <v>946</v>
      </c>
      <c r="G2195" s="276" t="s">
        <v>486</v>
      </c>
      <c r="H2195" s="275" t="s">
        <v>486</v>
      </c>
      <c r="I2195" s="275">
        <v>75</v>
      </c>
      <c r="J2195" s="275" t="s">
        <v>277</v>
      </c>
    </row>
    <row r="2196" spans="2:10">
      <c r="B2196" s="232" t="str">
        <f t="shared" ref="B2196:B2259" si="34">CONCATENATE(D2196,F2196)</f>
        <v>NY073ShE</v>
      </c>
      <c r="D2196" s="275" t="s">
        <v>3238</v>
      </c>
      <c r="E2196" s="276" t="s">
        <v>3239</v>
      </c>
      <c r="F2196" s="275" t="s">
        <v>1588</v>
      </c>
      <c r="G2196" s="276" t="s">
        <v>3241</v>
      </c>
      <c r="H2196" s="275" t="s">
        <v>366</v>
      </c>
      <c r="I2196" s="275">
        <v>75</v>
      </c>
      <c r="J2196" s="275" t="s">
        <v>277</v>
      </c>
    </row>
    <row r="2197" spans="2:10">
      <c r="B2197" s="232" t="str">
        <f t="shared" si="34"/>
        <v>NY075AAD</v>
      </c>
      <c r="D2197" s="275" t="s">
        <v>3242</v>
      </c>
      <c r="E2197" s="276" t="s">
        <v>3243</v>
      </c>
      <c r="F2197" s="275" t="s">
        <v>3244</v>
      </c>
      <c r="G2197" s="276" t="s">
        <v>3245</v>
      </c>
      <c r="H2197" s="275" t="s">
        <v>2178</v>
      </c>
      <c r="I2197" s="275">
        <v>90</v>
      </c>
      <c r="J2197" s="275" t="s">
        <v>199</v>
      </c>
    </row>
    <row r="2198" spans="2:10">
      <c r="B2198" s="232" t="str">
        <f t="shared" si="34"/>
        <v>NY075AAC</v>
      </c>
      <c r="D2198" s="275" t="s">
        <v>3242</v>
      </c>
      <c r="E2198" s="276" t="s">
        <v>3243</v>
      </c>
      <c r="F2198" s="275" t="s">
        <v>3246</v>
      </c>
      <c r="G2198" s="276" t="s">
        <v>3247</v>
      </c>
      <c r="H2198" s="275" t="s">
        <v>2178</v>
      </c>
      <c r="I2198" s="275">
        <v>90</v>
      </c>
      <c r="J2198" s="275" t="s">
        <v>199</v>
      </c>
    </row>
    <row r="2199" spans="2:10">
      <c r="B2199" s="232" t="str">
        <f t="shared" si="34"/>
        <v>NY075BC</v>
      </c>
      <c r="D2199" s="275" t="s">
        <v>3242</v>
      </c>
      <c r="E2199" s="276" t="s">
        <v>3243</v>
      </c>
      <c r="F2199" s="275" t="s">
        <v>3248</v>
      </c>
      <c r="G2199" s="276" t="s">
        <v>200</v>
      </c>
      <c r="H2199" s="275" t="s">
        <v>200</v>
      </c>
      <c r="I2199" s="275">
        <v>70</v>
      </c>
      <c r="J2199" s="275" t="s">
        <v>199</v>
      </c>
    </row>
    <row r="2200" spans="2:10">
      <c r="B2200" s="232" t="str">
        <f t="shared" si="34"/>
        <v>NY075CAB</v>
      </c>
      <c r="D2200" s="275" t="s">
        <v>3242</v>
      </c>
      <c r="E2200" s="276" t="s">
        <v>3243</v>
      </c>
      <c r="F2200" s="275" t="s">
        <v>3249</v>
      </c>
      <c r="G2200" s="276" t="s">
        <v>3250</v>
      </c>
      <c r="H2200" s="275" t="s">
        <v>1306</v>
      </c>
      <c r="I2200" s="275">
        <v>75</v>
      </c>
      <c r="J2200" s="275" t="s">
        <v>277</v>
      </c>
    </row>
    <row r="2201" spans="2:10">
      <c r="B2201" s="232" t="str">
        <f t="shared" si="34"/>
        <v>NY075GP</v>
      </c>
      <c r="D2201" s="275" t="s">
        <v>3242</v>
      </c>
      <c r="E2201" s="276" t="s">
        <v>3243</v>
      </c>
      <c r="F2201" s="275" t="s">
        <v>929</v>
      </c>
      <c r="G2201" s="276" t="s">
        <v>867</v>
      </c>
      <c r="H2201" s="275" t="s">
        <v>867</v>
      </c>
      <c r="I2201" s="275">
        <v>75</v>
      </c>
      <c r="J2201" s="275" t="s">
        <v>199</v>
      </c>
    </row>
    <row r="2202" spans="2:10">
      <c r="B2202" s="232" t="str">
        <f t="shared" si="34"/>
        <v>NY075OaB</v>
      </c>
      <c r="D2202" s="275" t="s">
        <v>3242</v>
      </c>
      <c r="E2202" s="276" t="s">
        <v>3243</v>
      </c>
      <c r="F2202" s="275" t="s">
        <v>3251</v>
      </c>
      <c r="G2202" s="276" t="s">
        <v>3252</v>
      </c>
      <c r="H2202" s="275" t="s">
        <v>3213</v>
      </c>
      <c r="I2202" s="275">
        <v>80</v>
      </c>
      <c r="J2202" s="275" t="s">
        <v>199</v>
      </c>
    </row>
    <row r="2203" spans="2:10">
      <c r="B2203" s="232" t="str">
        <f t="shared" si="34"/>
        <v>NY075SD</v>
      </c>
      <c r="D2203" s="275" t="s">
        <v>3242</v>
      </c>
      <c r="E2203" s="276" t="s">
        <v>3243</v>
      </c>
      <c r="F2203" s="275" t="s">
        <v>3253</v>
      </c>
      <c r="G2203" s="276" t="s">
        <v>3254</v>
      </c>
      <c r="H2203" s="275" t="s">
        <v>3254</v>
      </c>
      <c r="I2203" s="275">
        <v>70</v>
      </c>
      <c r="J2203" s="275" t="s">
        <v>199</v>
      </c>
    </row>
    <row r="2204" spans="2:10">
      <c r="B2204" s="232" t="str">
        <f t="shared" si="34"/>
        <v>NY077FaB</v>
      </c>
      <c r="D2204" s="275" t="s">
        <v>3255</v>
      </c>
      <c r="E2204" s="276" t="s">
        <v>3256</v>
      </c>
      <c r="F2204" s="275" t="s">
        <v>2233</v>
      </c>
      <c r="G2204" s="276" t="s">
        <v>2552</v>
      </c>
      <c r="H2204" s="275" t="s">
        <v>276</v>
      </c>
      <c r="I2204" s="275">
        <v>80</v>
      </c>
      <c r="J2204" s="275" t="s">
        <v>277</v>
      </c>
    </row>
    <row r="2205" spans="2:10">
      <c r="B2205" s="232" t="str">
        <f t="shared" si="34"/>
        <v>NY077FeB</v>
      </c>
      <c r="D2205" s="275" t="s">
        <v>3255</v>
      </c>
      <c r="E2205" s="276" t="s">
        <v>3256</v>
      </c>
      <c r="F2205" s="275" t="s">
        <v>3257</v>
      </c>
      <c r="G2205" s="276" t="s">
        <v>2554</v>
      </c>
      <c r="H2205" s="275" t="s">
        <v>280</v>
      </c>
      <c r="I2205" s="275">
        <v>80</v>
      </c>
      <c r="J2205" s="275" t="s">
        <v>277</v>
      </c>
    </row>
    <row r="2206" spans="2:10">
      <c r="B2206" s="232" t="str">
        <f t="shared" si="34"/>
        <v>NY077FeC</v>
      </c>
      <c r="D2206" s="275" t="s">
        <v>3255</v>
      </c>
      <c r="E2206" s="276" t="s">
        <v>3256</v>
      </c>
      <c r="F2206" s="275" t="s">
        <v>3258</v>
      </c>
      <c r="G2206" s="276" t="s">
        <v>2556</v>
      </c>
      <c r="H2206" s="275" t="s">
        <v>280</v>
      </c>
      <c r="I2206" s="275">
        <v>80</v>
      </c>
      <c r="J2206" s="275" t="s">
        <v>277</v>
      </c>
    </row>
    <row r="2207" spans="2:10">
      <c r="B2207" s="232" t="str">
        <f t="shared" si="34"/>
        <v>NY077FeD</v>
      </c>
      <c r="D2207" s="275" t="s">
        <v>3255</v>
      </c>
      <c r="E2207" s="276" t="s">
        <v>3256</v>
      </c>
      <c r="F2207" s="275" t="s">
        <v>3259</v>
      </c>
      <c r="G2207" s="276" t="s">
        <v>282</v>
      </c>
      <c r="H2207" s="275" t="s">
        <v>280</v>
      </c>
      <c r="I2207" s="275">
        <v>80</v>
      </c>
      <c r="J2207" s="275" t="s">
        <v>277</v>
      </c>
    </row>
    <row r="2208" spans="2:10">
      <c r="B2208" s="232" t="str">
        <f t="shared" si="34"/>
        <v>NY077FeF</v>
      </c>
      <c r="D2208" s="275" t="s">
        <v>3255</v>
      </c>
      <c r="E2208" s="276" t="s">
        <v>3256</v>
      </c>
      <c r="F2208" s="275" t="s">
        <v>3260</v>
      </c>
      <c r="G2208" s="276" t="s">
        <v>3261</v>
      </c>
      <c r="H2208" s="275" t="s">
        <v>280</v>
      </c>
      <c r="I2208" s="275">
        <v>75</v>
      </c>
      <c r="J2208" s="275" t="s">
        <v>277</v>
      </c>
    </row>
    <row r="2209" spans="2:10">
      <c r="B2209" s="232" t="str">
        <f t="shared" si="34"/>
        <v>NY077HdC</v>
      </c>
      <c r="D2209" s="275" t="s">
        <v>3255</v>
      </c>
      <c r="E2209" s="276" t="s">
        <v>3256</v>
      </c>
      <c r="F2209" s="275" t="s">
        <v>1771</v>
      </c>
      <c r="G2209" s="276" t="s">
        <v>3262</v>
      </c>
      <c r="H2209" s="275" t="s">
        <v>2582</v>
      </c>
      <c r="I2209" s="275">
        <v>75</v>
      </c>
      <c r="J2209" s="275" t="s">
        <v>277</v>
      </c>
    </row>
    <row r="2210" spans="2:10">
      <c r="B2210" s="232" t="str">
        <f t="shared" si="34"/>
        <v>NY077Pt</v>
      </c>
      <c r="D2210" s="275" t="s">
        <v>3255</v>
      </c>
      <c r="E2210" s="276" t="s">
        <v>3256</v>
      </c>
      <c r="F2210" s="275" t="s">
        <v>2596</v>
      </c>
      <c r="G2210" s="276" t="s">
        <v>2999</v>
      </c>
      <c r="H2210" s="275" t="s">
        <v>3263</v>
      </c>
      <c r="I2210" s="275">
        <v>100</v>
      </c>
      <c r="J2210" s="275" t="s">
        <v>199</v>
      </c>
    </row>
    <row r="2211" spans="2:10">
      <c r="B2211" s="232" t="str">
        <f t="shared" si="34"/>
        <v>NY077Pu</v>
      </c>
      <c r="D2211" s="275" t="s">
        <v>3255</v>
      </c>
      <c r="E2211" s="276" t="s">
        <v>3256</v>
      </c>
      <c r="F2211" s="275" t="s">
        <v>2634</v>
      </c>
      <c r="G2211" s="276" t="s">
        <v>273</v>
      </c>
      <c r="H2211" s="275" t="s">
        <v>273</v>
      </c>
      <c r="I2211" s="275">
        <v>75</v>
      </c>
      <c r="J2211" s="275" t="s">
        <v>277</v>
      </c>
    </row>
    <row r="2212" spans="2:10">
      <c r="B2212" s="232" t="str">
        <f t="shared" si="34"/>
        <v>NY077ThB</v>
      </c>
      <c r="D2212" s="275" t="s">
        <v>3255</v>
      </c>
      <c r="E2212" s="276" t="s">
        <v>3256</v>
      </c>
      <c r="F2212" s="275" t="s">
        <v>978</v>
      </c>
      <c r="G2212" s="276" t="s">
        <v>3264</v>
      </c>
      <c r="H2212" s="275" t="s">
        <v>2750</v>
      </c>
      <c r="I2212" s="275">
        <v>50</v>
      </c>
      <c r="J2212" s="275" t="s">
        <v>277</v>
      </c>
    </row>
    <row r="2213" spans="2:10">
      <c r="B2213" s="232" t="str">
        <f t="shared" si="34"/>
        <v>NY079CtC</v>
      </c>
      <c r="D2213" s="275" t="s">
        <v>3265</v>
      </c>
      <c r="E2213" s="276" t="s">
        <v>3266</v>
      </c>
      <c r="F2213" s="275" t="s">
        <v>1388</v>
      </c>
      <c r="G2213" s="276" t="s">
        <v>3267</v>
      </c>
      <c r="H2213" s="275" t="s">
        <v>306</v>
      </c>
      <c r="I2213" s="275">
        <v>50</v>
      </c>
      <c r="J2213" s="275" t="s">
        <v>277</v>
      </c>
    </row>
    <row r="2214" spans="2:10">
      <c r="B2214" s="232" t="str">
        <f t="shared" si="34"/>
        <v>NY079CuD</v>
      </c>
      <c r="D2214" s="275" t="s">
        <v>3265</v>
      </c>
      <c r="E2214" s="276" t="s">
        <v>3266</v>
      </c>
      <c r="F2214" s="275" t="s">
        <v>3268</v>
      </c>
      <c r="G2214" s="276" t="s">
        <v>3269</v>
      </c>
      <c r="H2214" s="275" t="s">
        <v>306</v>
      </c>
      <c r="I2214" s="275">
        <v>55</v>
      </c>
      <c r="J2214" s="275" t="s">
        <v>277</v>
      </c>
    </row>
    <row r="2215" spans="2:10">
      <c r="B2215" s="232" t="str">
        <f t="shared" si="34"/>
        <v>NY079DAM</v>
      </c>
      <c r="D2215" s="275" t="s">
        <v>3265</v>
      </c>
      <c r="E2215" s="276" t="s">
        <v>3266</v>
      </c>
      <c r="F2215" s="275" t="s">
        <v>1733</v>
      </c>
      <c r="G2215" s="276" t="s">
        <v>3270</v>
      </c>
      <c r="H2215" s="275" t="s">
        <v>3270</v>
      </c>
      <c r="I2215" s="275">
        <v>100</v>
      </c>
      <c r="J2215" s="275" t="s">
        <v>199</v>
      </c>
    </row>
    <row r="2216" spans="2:10">
      <c r="B2216" s="232" t="str">
        <f t="shared" si="34"/>
        <v>NY079HrF</v>
      </c>
      <c r="D2216" s="275" t="s">
        <v>3265</v>
      </c>
      <c r="E2216" s="276" t="s">
        <v>3266</v>
      </c>
      <c r="F2216" s="275" t="s">
        <v>2884</v>
      </c>
      <c r="G2216" s="276" t="s">
        <v>3271</v>
      </c>
      <c r="H2216" s="275" t="s">
        <v>306</v>
      </c>
      <c r="I2216" s="275">
        <v>80</v>
      </c>
      <c r="J2216" s="275" t="s">
        <v>277</v>
      </c>
    </row>
    <row r="2217" spans="2:10">
      <c r="B2217" s="232" t="str">
        <f t="shared" si="34"/>
        <v>NY079Pt</v>
      </c>
      <c r="D2217" s="275" t="s">
        <v>3265</v>
      </c>
      <c r="E2217" s="276" t="s">
        <v>3266</v>
      </c>
      <c r="F2217" s="275" t="s">
        <v>2596</v>
      </c>
      <c r="G2217" s="276" t="s">
        <v>272</v>
      </c>
      <c r="H2217" s="275" t="s">
        <v>272</v>
      </c>
      <c r="I2217" s="275">
        <v>80</v>
      </c>
      <c r="J2217" s="275" t="s">
        <v>199</v>
      </c>
    </row>
    <row r="2218" spans="2:10">
      <c r="B2218" s="232" t="str">
        <f t="shared" si="34"/>
        <v>NY079Pv</v>
      </c>
      <c r="D2218" s="275" t="s">
        <v>3265</v>
      </c>
      <c r="E2218" s="276" t="s">
        <v>3266</v>
      </c>
      <c r="F2218" s="275" t="s">
        <v>3272</v>
      </c>
      <c r="G2218" s="276" t="s">
        <v>273</v>
      </c>
      <c r="H2218" s="275" t="s">
        <v>273</v>
      </c>
      <c r="I2218" s="275">
        <v>80</v>
      </c>
      <c r="J2218" s="275" t="s">
        <v>277</v>
      </c>
    </row>
    <row r="2219" spans="2:10">
      <c r="B2219" s="232" t="str">
        <f t="shared" si="34"/>
        <v>NY083GlC</v>
      </c>
      <c r="D2219" s="275" t="s">
        <v>3273</v>
      </c>
      <c r="E2219" s="276" t="s">
        <v>3274</v>
      </c>
      <c r="F2219" s="275" t="s">
        <v>3275</v>
      </c>
      <c r="G2219" s="276" t="s">
        <v>3276</v>
      </c>
      <c r="H2219" s="275" t="s">
        <v>2443</v>
      </c>
      <c r="I2219" s="275">
        <v>75</v>
      </c>
      <c r="J2219" s="275" t="s">
        <v>277</v>
      </c>
    </row>
    <row r="2220" spans="2:10">
      <c r="B2220" s="232" t="str">
        <f t="shared" si="34"/>
        <v>NY083GlD</v>
      </c>
      <c r="D2220" s="275" t="s">
        <v>3273</v>
      </c>
      <c r="E2220" s="276" t="s">
        <v>3274</v>
      </c>
      <c r="F2220" s="275" t="s">
        <v>3277</v>
      </c>
      <c r="G2220" s="276" t="s">
        <v>3278</v>
      </c>
      <c r="H2220" s="275" t="s">
        <v>2443</v>
      </c>
      <c r="I2220" s="275">
        <v>75</v>
      </c>
      <c r="J2220" s="275" t="s">
        <v>277</v>
      </c>
    </row>
    <row r="2221" spans="2:10">
      <c r="B2221" s="232" t="str">
        <f t="shared" si="34"/>
        <v>NY083GmF</v>
      </c>
      <c r="D2221" s="275" t="s">
        <v>3273</v>
      </c>
      <c r="E2221" s="276" t="s">
        <v>3274</v>
      </c>
      <c r="F2221" s="275" t="s">
        <v>3279</v>
      </c>
      <c r="G2221" s="276" t="s">
        <v>3280</v>
      </c>
      <c r="H2221" s="275" t="s">
        <v>3281</v>
      </c>
      <c r="I2221" s="275">
        <v>75</v>
      </c>
      <c r="J2221" s="275" t="s">
        <v>277</v>
      </c>
    </row>
    <row r="2222" spans="2:10">
      <c r="B2222" s="232" t="str">
        <f t="shared" si="34"/>
        <v>NY083LoA</v>
      </c>
      <c r="D2222" s="275" t="s">
        <v>3273</v>
      </c>
      <c r="E2222" s="276" t="s">
        <v>3274</v>
      </c>
      <c r="F2222" s="275" t="s">
        <v>3282</v>
      </c>
      <c r="G2222" s="276" t="s">
        <v>3283</v>
      </c>
      <c r="H2222" s="275" t="s">
        <v>2640</v>
      </c>
      <c r="I2222" s="275">
        <v>85</v>
      </c>
      <c r="J2222" s="275" t="s">
        <v>256</v>
      </c>
    </row>
    <row r="2223" spans="2:10">
      <c r="B2223" s="232" t="str">
        <f t="shared" si="34"/>
        <v>NY083NaB</v>
      </c>
      <c r="D2223" s="275" t="s">
        <v>3273</v>
      </c>
      <c r="E2223" s="276" t="s">
        <v>3274</v>
      </c>
      <c r="F2223" s="275" t="s">
        <v>2083</v>
      </c>
      <c r="G2223" s="276" t="s">
        <v>3284</v>
      </c>
      <c r="H2223" s="275" t="s">
        <v>2085</v>
      </c>
      <c r="I2223" s="275">
        <v>50</v>
      </c>
      <c r="J2223" s="275" t="s">
        <v>277</v>
      </c>
    </row>
    <row r="2224" spans="2:10">
      <c r="B2224" s="232" t="str">
        <f t="shared" si="34"/>
        <v>NY083NaC</v>
      </c>
      <c r="D2224" s="275" t="s">
        <v>3273</v>
      </c>
      <c r="E2224" s="276" t="s">
        <v>3274</v>
      </c>
      <c r="F2224" s="275" t="s">
        <v>2086</v>
      </c>
      <c r="G2224" s="276" t="s">
        <v>3285</v>
      </c>
      <c r="H2224" s="275" t="s">
        <v>2085</v>
      </c>
      <c r="I2224" s="275">
        <v>50</v>
      </c>
      <c r="J2224" s="275" t="s">
        <v>277</v>
      </c>
    </row>
    <row r="2225" spans="2:10">
      <c r="B2225" s="232" t="str">
        <f t="shared" si="34"/>
        <v>NY083NrC</v>
      </c>
      <c r="D2225" s="275" t="s">
        <v>3273</v>
      </c>
      <c r="E2225" s="276" t="s">
        <v>3274</v>
      </c>
      <c r="F2225" s="275" t="s">
        <v>2566</v>
      </c>
      <c r="G2225" s="276" t="s">
        <v>3286</v>
      </c>
      <c r="H2225" s="275" t="s">
        <v>2777</v>
      </c>
      <c r="I2225" s="275">
        <v>70</v>
      </c>
      <c r="J2225" s="275" t="s">
        <v>277</v>
      </c>
    </row>
    <row r="2226" spans="2:10">
      <c r="B2226" s="232" t="str">
        <f t="shared" si="34"/>
        <v>NY083NrD</v>
      </c>
      <c r="D2226" s="275" t="s">
        <v>3273</v>
      </c>
      <c r="E2226" s="276" t="s">
        <v>3274</v>
      </c>
      <c r="F2226" s="275" t="s">
        <v>2568</v>
      </c>
      <c r="G2226" s="276" t="s">
        <v>3287</v>
      </c>
      <c r="H2226" s="275" t="s">
        <v>2777</v>
      </c>
      <c r="I2226" s="275">
        <v>75</v>
      </c>
      <c r="J2226" s="275" t="s">
        <v>277</v>
      </c>
    </row>
    <row r="2227" spans="2:10">
      <c r="B2227" s="232" t="str">
        <f t="shared" si="34"/>
        <v>NY083Pg</v>
      </c>
      <c r="D2227" s="275" t="s">
        <v>3273</v>
      </c>
      <c r="E2227" s="276" t="s">
        <v>3274</v>
      </c>
      <c r="F2227" s="275" t="s">
        <v>970</v>
      </c>
      <c r="G2227" s="276" t="s">
        <v>272</v>
      </c>
      <c r="H2227" s="275" t="s">
        <v>198</v>
      </c>
      <c r="I2227" s="275">
        <v>90</v>
      </c>
      <c r="J2227" s="275" t="s">
        <v>199</v>
      </c>
    </row>
    <row r="2228" spans="2:10">
      <c r="B2228" s="232" t="str">
        <f t="shared" si="34"/>
        <v>NY087HlF</v>
      </c>
      <c r="D2228" s="275" t="s">
        <v>3288</v>
      </c>
      <c r="E2228" s="276" t="s">
        <v>3289</v>
      </c>
      <c r="F2228" s="275" t="s">
        <v>3290</v>
      </c>
      <c r="G2228" s="276" t="s">
        <v>3271</v>
      </c>
      <c r="H2228" s="275" t="s">
        <v>306</v>
      </c>
      <c r="I2228" s="275">
        <v>80</v>
      </c>
      <c r="J2228" s="275" t="s">
        <v>277</v>
      </c>
    </row>
    <row r="2229" spans="2:10">
      <c r="B2229" s="232" t="str">
        <f t="shared" si="34"/>
        <v>NY087HoC</v>
      </c>
      <c r="D2229" s="275" t="s">
        <v>3288</v>
      </c>
      <c r="E2229" s="276" t="s">
        <v>3289</v>
      </c>
      <c r="F2229" s="275" t="s">
        <v>2761</v>
      </c>
      <c r="G2229" s="276" t="s">
        <v>3291</v>
      </c>
      <c r="H2229" s="275" t="s">
        <v>535</v>
      </c>
      <c r="I2229" s="275">
        <v>75</v>
      </c>
      <c r="J2229" s="275" t="s">
        <v>277</v>
      </c>
    </row>
    <row r="2230" spans="2:10">
      <c r="B2230" s="232" t="str">
        <f t="shared" si="34"/>
        <v>NY087HoD</v>
      </c>
      <c r="D2230" s="275" t="s">
        <v>3288</v>
      </c>
      <c r="E2230" s="276" t="s">
        <v>3289</v>
      </c>
      <c r="F2230" s="275" t="s">
        <v>2763</v>
      </c>
      <c r="G2230" s="276" t="s">
        <v>3292</v>
      </c>
      <c r="H2230" s="275" t="s">
        <v>535</v>
      </c>
      <c r="I2230" s="275">
        <v>75</v>
      </c>
      <c r="J2230" s="275" t="s">
        <v>277</v>
      </c>
    </row>
    <row r="2231" spans="2:10">
      <c r="B2231" s="232" t="str">
        <f t="shared" si="34"/>
        <v>NY087HoF</v>
      </c>
      <c r="D2231" s="275" t="s">
        <v>3288</v>
      </c>
      <c r="E2231" s="276" t="s">
        <v>3289</v>
      </c>
      <c r="F2231" s="275" t="s">
        <v>2767</v>
      </c>
      <c r="G2231" s="276" t="s">
        <v>3293</v>
      </c>
      <c r="H2231" s="275" t="s">
        <v>535</v>
      </c>
      <c r="I2231" s="275">
        <v>75</v>
      </c>
      <c r="J2231" s="275" t="s">
        <v>277</v>
      </c>
    </row>
    <row r="2232" spans="2:10">
      <c r="B2232" s="232" t="str">
        <f t="shared" si="34"/>
        <v>NY087HuC</v>
      </c>
      <c r="D2232" s="275" t="s">
        <v>3288</v>
      </c>
      <c r="E2232" s="276" t="s">
        <v>3289</v>
      </c>
      <c r="F2232" s="275" t="s">
        <v>3294</v>
      </c>
      <c r="G2232" s="276" t="s">
        <v>3295</v>
      </c>
      <c r="H2232" s="275" t="s">
        <v>535</v>
      </c>
      <c r="I2232" s="275">
        <v>55</v>
      </c>
      <c r="J2232" s="275" t="s">
        <v>277</v>
      </c>
    </row>
    <row r="2233" spans="2:10">
      <c r="B2233" s="232" t="str">
        <f t="shared" si="34"/>
        <v>NY087Pt</v>
      </c>
      <c r="D2233" s="275" t="s">
        <v>3288</v>
      </c>
      <c r="E2233" s="276" t="s">
        <v>3289</v>
      </c>
      <c r="F2233" s="275" t="s">
        <v>2596</v>
      </c>
      <c r="G2233" s="276" t="s">
        <v>272</v>
      </c>
      <c r="H2233" s="275" t="s">
        <v>198</v>
      </c>
      <c r="I2233" s="275">
        <v>80</v>
      </c>
      <c r="J2233" s="275" t="s">
        <v>199</v>
      </c>
    </row>
    <row r="2234" spans="2:10">
      <c r="B2234" s="232" t="str">
        <f t="shared" si="34"/>
        <v>NY087Pv</v>
      </c>
      <c r="D2234" s="275" t="s">
        <v>3288</v>
      </c>
      <c r="E2234" s="276" t="s">
        <v>3289</v>
      </c>
      <c r="F2234" s="275" t="s">
        <v>3272</v>
      </c>
      <c r="G2234" s="276" t="s">
        <v>273</v>
      </c>
      <c r="H2234" s="275" t="s">
        <v>198</v>
      </c>
      <c r="I2234" s="275">
        <v>85</v>
      </c>
      <c r="J2234" s="275" t="s">
        <v>277</v>
      </c>
    </row>
    <row r="2235" spans="2:10">
      <c r="B2235" s="232" t="str">
        <f t="shared" si="34"/>
        <v>NY089021</v>
      </c>
      <c r="D2235" s="275" t="s">
        <v>3296</v>
      </c>
      <c r="E2235" s="276" t="s">
        <v>3297</v>
      </c>
      <c r="F2235" s="275" t="s">
        <v>3298</v>
      </c>
      <c r="G2235" s="276" t="s">
        <v>2994</v>
      </c>
      <c r="H2235" s="275" t="s">
        <v>2995</v>
      </c>
      <c r="I2235" s="275">
        <v>65</v>
      </c>
      <c r="J2235" s="275" t="s">
        <v>256</v>
      </c>
    </row>
    <row r="2236" spans="2:10">
      <c r="B2236" s="232" t="str">
        <f t="shared" si="34"/>
        <v>NY089023</v>
      </c>
      <c r="D2236" s="275" t="s">
        <v>3296</v>
      </c>
      <c r="E2236" s="276" t="s">
        <v>3297</v>
      </c>
      <c r="F2236" s="275" t="s">
        <v>3299</v>
      </c>
      <c r="G2236" s="276" t="s">
        <v>2997</v>
      </c>
      <c r="H2236" s="275" t="s">
        <v>3300</v>
      </c>
      <c r="I2236" s="275">
        <v>80</v>
      </c>
      <c r="J2236" s="275" t="s">
        <v>256</v>
      </c>
    </row>
    <row r="2237" spans="2:10">
      <c r="B2237" s="232" t="str">
        <f t="shared" si="34"/>
        <v>NY089363A</v>
      </c>
      <c r="D2237" s="275" t="s">
        <v>3296</v>
      </c>
      <c r="E2237" s="276" t="s">
        <v>3297</v>
      </c>
      <c r="F2237" s="275" t="s">
        <v>2812</v>
      </c>
      <c r="G2237" s="276" t="s">
        <v>3301</v>
      </c>
      <c r="H2237" s="275" t="s">
        <v>608</v>
      </c>
      <c r="I2237" s="275">
        <v>80</v>
      </c>
      <c r="J2237" s="275" t="s">
        <v>199</v>
      </c>
    </row>
    <row r="2238" spans="2:10">
      <c r="B2238" s="232" t="str">
        <f t="shared" si="34"/>
        <v>NY089363B</v>
      </c>
      <c r="D2238" s="275" t="s">
        <v>3296</v>
      </c>
      <c r="E2238" s="276" t="s">
        <v>3297</v>
      </c>
      <c r="F2238" s="275" t="s">
        <v>2813</v>
      </c>
      <c r="G2238" s="276" t="s">
        <v>3302</v>
      </c>
      <c r="H2238" s="275" t="s">
        <v>608</v>
      </c>
      <c r="I2238" s="275">
        <v>80</v>
      </c>
      <c r="J2238" s="275" t="s">
        <v>199</v>
      </c>
    </row>
    <row r="2239" spans="2:10">
      <c r="B2239" s="232" t="str">
        <f t="shared" si="34"/>
        <v>NY089363D</v>
      </c>
      <c r="D2239" s="275" t="s">
        <v>3296</v>
      </c>
      <c r="E2239" s="276" t="s">
        <v>3297</v>
      </c>
      <c r="F2239" s="275" t="s">
        <v>2815</v>
      </c>
      <c r="G2239" s="276" t="s">
        <v>3303</v>
      </c>
      <c r="H2239" s="275" t="s">
        <v>608</v>
      </c>
      <c r="I2239" s="275">
        <v>80</v>
      </c>
      <c r="J2239" s="275" t="s">
        <v>199</v>
      </c>
    </row>
    <row r="2240" spans="2:10">
      <c r="B2240" s="232" t="str">
        <f t="shared" si="34"/>
        <v>NY089376A</v>
      </c>
      <c r="D2240" s="275" t="s">
        <v>3296</v>
      </c>
      <c r="E2240" s="276" t="s">
        <v>3297</v>
      </c>
      <c r="F2240" s="275" t="s">
        <v>3304</v>
      </c>
      <c r="G2240" s="276" t="s">
        <v>3305</v>
      </c>
      <c r="H2240" s="275" t="s">
        <v>864</v>
      </c>
      <c r="I2240" s="275">
        <v>60</v>
      </c>
      <c r="J2240" s="275" t="s">
        <v>199</v>
      </c>
    </row>
    <row r="2241" spans="2:10">
      <c r="B2241" s="232" t="str">
        <f t="shared" si="34"/>
        <v>NY089376C</v>
      </c>
      <c r="D2241" s="275" t="s">
        <v>3296</v>
      </c>
      <c r="E2241" s="276" t="s">
        <v>3297</v>
      </c>
      <c r="F2241" s="275" t="s">
        <v>3306</v>
      </c>
      <c r="G2241" s="276" t="s">
        <v>3307</v>
      </c>
      <c r="H2241" s="275" t="s">
        <v>864</v>
      </c>
      <c r="I2241" s="275">
        <v>60</v>
      </c>
      <c r="J2241" s="275" t="s">
        <v>199</v>
      </c>
    </row>
    <row r="2242" spans="2:10">
      <c r="B2242" s="232" t="str">
        <f t="shared" si="34"/>
        <v>NY089376D</v>
      </c>
      <c r="D2242" s="275" t="s">
        <v>3296</v>
      </c>
      <c r="E2242" s="276" t="s">
        <v>3297</v>
      </c>
      <c r="F2242" s="275" t="s">
        <v>1517</v>
      </c>
      <c r="G2242" s="276" t="s">
        <v>3308</v>
      </c>
      <c r="H2242" s="275" t="s">
        <v>864</v>
      </c>
      <c r="I2242" s="275">
        <v>60</v>
      </c>
      <c r="J2242" s="275" t="s">
        <v>199</v>
      </c>
    </row>
    <row r="2243" spans="2:10">
      <c r="B2243" s="232" t="str">
        <f t="shared" si="34"/>
        <v>NY089380B</v>
      </c>
      <c r="D2243" s="275" t="s">
        <v>3296</v>
      </c>
      <c r="E2243" s="276" t="s">
        <v>3297</v>
      </c>
      <c r="F2243" s="275" t="s">
        <v>3309</v>
      </c>
      <c r="G2243" s="276" t="s">
        <v>3310</v>
      </c>
      <c r="H2243" s="275" t="s">
        <v>3311</v>
      </c>
      <c r="I2243" s="275">
        <v>50</v>
      </c>
      <c r="J2243" s="275" t="s">
        <v>199</v>
      </c>
    </row>
    <row r="2244" spans="2:10">
      <c r="B2244" s="232" t="str">
        <f t="shared" si="34"/>
        <v>NY089380D</v>
      </c>
      <c r="D2244" s="275" t="s">
        <v>3296</v>
      </c>
      <c r="E2244" s="276" t="s">
        <v>3297</v>
      </c>
      <c r="F2244" s="275" t="s">
        <v>3312</v>
      </c>
      <c r="G2244" s="276" t="s">
        <v>3313</v>
      </c>
      <c r="H2244" s="275" t="s">
        <v>3311</v>
      </c>
      <c r="I2244" s="275">
        <v>55</v>
      </c>
      <c r="J2244" s="275" t="s">
        <v>199</v>
      </c>
    </row>
    <row r="2245" spans="2:10">
      <c r="B2245" s="232" t="str">
        <f t="shared" si="34"/>
        <v>NY089861C</v>
      </c>
      <c r="D2245" s="275" t="s">
        <v>3296</v>
      </c>
      <c r="E2245" s="276" t="s">
        <v>3297</v>
      </c>
      <c r="F2245" s="275" t="s">
        <v>3000</v>
      </c>
      <c r="G2245" s="276" t="s">
        <v>3314</v>
      </c>
      <c r="H2245" s="275" t="s">
        <v>3315</v>
      </c>
      <c r="I2245" s="275">
        <v>85</v>
      </c>
      <c r="J2245" s="275" t="s">
        <v>277</v>
      </c>
    </row>
    <row r="2246" spans="2:10">
      <c r="B2246" s="232" t="str">
        <f t="shared" si="34"/>
        <v>NY089861D</v>
      </c>
      <c r="D2246" s="275" t="s">
        <v>3296</v>
      </c>
      <c r="E2246" s="276" t="s">
        <v>3297</v>
      </c>
      <c r="F2246" s="275" t="s">
        <v>3002</v>
      </c>
      <c r="G2246" s="276" t="s">
        <v>3316</v>
      </c>
      <c r="H2246" s="275" t="s">
        <v>3315</v>
      </c>
      <c r="I2246" s="275">
        <v>85</v>
      </c>
      <c r="J2246" s="275" t="s">
        <v>277</v>
      </c>
    </row>
    <row r="2247" spans="2:10">
      <c r="B2247" s="232" t="str">
        <f t="shared" si="34"/>
        <v>NY089861F</v>
      </c>
      <c r="D2247" s="275" t="s">
        <v>3296</v>
      </c>
      <c r="E2247" s="276" t="s">
        <v>3297</v>
      </c>
      <c r="F2247" s="275" t="s">
        <v>2646</v>
      </c>
      <c r="G2247" s="276" t="s">
        <v>3317</v>
      </c>
      <c r="H2247" s="275" t="s">
        <v>3315</v>
      </c>
      <c r="I2247" s="275">
        <v>85</v>
      </c>
      <c r="J2247" s="275" t="s">
        <v>277</v>
      </c>
    </row>
    <row r="2248" spans="2:10">
      <c r="B2248" s="232" t="str">
        <f t="shared" si="34"/>
        <v>NY089891F</v>
      </c>
      <c r="D2248" s="275" t="s">
        <v>3296</v>
      </c>
      <c r="E2248" s="276" t="s">
        <v>3297</v>
      </c>
      <c r="F2248" s="275" t="s">
        <v>3004</v>
      </c>
      <c r="G2248" s="276" t="s">
        <v>3005</v>
      </c>
      <c r="H2248" s="275" t="s">
        <v>3006</v>
      </c>
      <c r="I2248" s="275">
        <v>85</v>
      </c>
      <c r="J2248" s="275" t="s">
        <v>277</v>
      </c>
    </row>
    <row r="2249" spans="2:10">
      <c r="B2249" s="232" t="str">
        <f t="shared" si="34"/>
        <v>NY089AaB</v>
      </c>
      <c r="D2249" s="275" t="s">
        <v>3296</v>
      </c>
      <c r="E2249" s="276" t="s">
        <v>3297</v>
      </c>
      <c r="F2249" s="275" t="s">
        <v>1045</v>
      </c>
      <c r="G2249" s="276" t="s">
        <v>3318</v>
      </c>
      <c r="H2249" s="275" t="s">
        <v>608</v>
      </c>
      <c r="I2249" s="275">
        <v>80</v>
      </c>
      <c r="J2249" s="275" t="s">
        <v>199</v>
      </c>
    </row>
    <row r="2250" spans="2:10">
      <c r="B2250" s="232" t="str">
        <f t="shared" si="34"/>
        <v>NY089AaC</v>
      </c>
      <c r="D2250" s="275" t="s">
        <v>3296</v>
      </c>
      <c r="E2250" s="276" t="s">
        <v>3297</v>
      </c>
      <c r="F2250" s="275" t="s">
        <v>1046</v>
      </c>
      <c r="G2250" s="276" t="s">
        <v>3319</v>
      </c>
      <c r="H2250" s="275" t="s">
        <v>608</v>
      </c>
      <c r="I2250" s="275">
        <v>80</v>
      </c>
      <c r="J2250" s="275" t="s">
        <v>199</v>
      </c>
    </row>
    <row r="2251" spans="2:10">
      <c r="B2251" s="232" t="str">
        <f t="shared" si="34"/>
        <v>NY089AaD</v>
      </c>
      <c r="D2251" s="275" t="s">
        <v>3296</v>
      </c>
      <c r="E2251" s="276" t="s">
        <v>3297</v>
      </c>
      <c r="F2251" s="275" t="s">
        <v>1047</v>
      </c>
      <c r="G2251" s="276" t="s">
        <v>3303</v>
      </c>
      <c r="H2251" s="275" t="s">
        <v>608</v>
      </c>
      <c r="I2251" s="275">
        <v>80</v>
      </c>
      <c r="J2251" s="275" t="s">
        <v>199</v>
      </c>
    </row>
    <row r="2252" spans="2:10">
      <c r="B2252" s="232" t="str">
        <f t="shared" si="34"/>
        <v>NY089AdB</v>
      </c>
      <c r="D2252" s="275" t="s">
        <v>3296</v>
      </c>
      <c r="E2252" s="276" t="s">
        <v>3297</v>
      </c>
      <c r="F2252" s="275" t="s">
        <v>837</v>
      </c>
      <c r="G2252" s="276" t="s">
        <v>3320</v>
      </c>
      <c r="H2252" s="275" t="s">
        <v>608</v>
      </c>
      <c r="I2252" s="275">
        <v>80</v>
      </c>
      <c r="J2252" s="275" t="s">
        <v>199</v>
      </c>
    </row>
    <row r="2253" spans="2:10">
      <c r="B2253" s="232" t="str">
        <f t="shared" si="34"/>
        <v>NY089AdC</v>
      </c>
      <c r="D2253" s="275" t="s">
        <v>3296</v>
      </c>
      <c r="E2253" s="276" t="s">
        <v>3297</v>
      </c>
      <c r="F2253" s="275" t="s">
        <v>838</v>
      </c>
      <c r="G2253" s="276" t="s">
        <v>952</v>
      </c>
      <c r="H2253" s="275" t="s">
        <v>608</v>
      </c>
      <c r="I2253" s="275">
        <v>80</v>
      </c>
      <c r="J2253" s="275" t="s">
        <v>199</v>
      </c>
    </row>
    <row r="2254" spans="2:10">
      <c r="B2254" s="232" t="str">
        <f t="shared" si="34"/>
        <v>NY089Da</v>
      </c>
      <c r="D2254" s="275" t="s">
        <v>3296</v>
      </c>
      <c r="E2254" s="276" t="s">
        <v>3297</v>
      </c>
      <c r="F2254" s="275" t="s">
        <v>3321</v>
      </c>
      <c r="G2254" s="276" t="s">
        <v>3146</v>
      </c>
      <c r="H2254" s="275" t="s">
        <v>3147</v>
      </c>
      <c r="I2254" s="275">
        <v>75</v>
      </c>
      <c r="J2254" s="275" t="s">
        <v>256</v>
      </c>
    </row>
    <row r="2255" spans="2:10">
      <c r="B2255" s="232" t="str">
        <f t="shared" si="34"/>
        <v>NY089DAM</v>
      </c>
      <c r="D2255" s="275" t="s">
        <v>3296</v>
      </c>
      <c r="E2255" s="276" t="s">
        <v>3297</v>
      </c>
      <c r="F2255" s="275" t="s">
        <v>1733</v>
      </c>
      <c r="G2255" s="276" t="s">
        <v>521</v>
      </c>
      <c r="H2255" s="275" t="s">
        <v>521</v>
      </c>
      <c r="I2255" s="275">
        <v>100</v>
      </c>
      <c r="J2255" s="275" t="s">
        <v>199</v>
      </c>
    </row>
    <row r="2256" spans="2:10">
      <c r="B2256" s="232" t="str">
        <f t="shared" si="34"/>
        <v>NY089Du</v>
      </c>
      <c r="D2256" s="275" t="s">
        <v>3296</v>
      </c>
      <c r="E2256" s="276" t="s">
        <v>3297</v>
      </c>
      <c r="F2256" s="275" t="s">
        <v>865</v>
      </c>
      <c r="G2256" s="276" t="s">
        <v>201</v>
      </c>
      <c r="H2256" s="275" t="s">
        <v>201</v>
      </c>
      <c r="I2256" s="275">
        <v>85</v>
      </c>
      <c r="J2256" s="275" t="s">
        <v>199</v>
      </c>
    </row>
    <row r="2257" spans="2:10">
      <c r="B2257" s="232" t="str">
        <f t="shared" si="34"/>
        <v>NY089Hc</v>
      </c>
      <c r="D2257" s="275" t="s">
        <v>3296</v>
      </c>
      <c r="E2257" s="276" t="s">
        <v>3297</v>
      </c>
      <c r="F2257" s="275" t="s">
        <v>3322</v>
      </c>
      <c r="G2257" s="276" t="s">
        <v>3323</v>
      </c>
      <c r="H2257" s="275" t="s">
        <v>3324</v>
      </c>
      <c r="I2257" s="275">
        <v>80</v>
      </c>
      <c r="J2257" s="275" t="s">
        <v>277</v>
      </c>
    </row>
    <row r="2258" spans="2:10">
      <c r="B2258" s="232" t="str">
        <f t="shared" si="34"/>
        <v>NY089IaB</v>
      </c>
      <c r="D2258" s="275" t="s">
        <v>3296</v>
      </c>
      <c r="E2258" s="276" t="s">
        <v>3297</v>
      </c>
      <c r="F2258" s="275" t="s">
        <v>3325</v>
      </c>
      <c r="G2258" s="276" t="s">
        <v>3326</v>
      </c>
      <c r="H2258" s="275" t="s">
        <v>3327</v>
      </c>
      <c r="I2258" s="275">
        <v>75</v>
      </c>
      <c r="J2258" s="275" t="s">
        <v>277</v>
      </c>
    </row>
    <row r="2259" spans="2:10">
      <c r="B2259" s="232" t="str">
        <f t="shared" si="34"/>
        <v>NY089InB</v>
      </c>
      <c r="D2259" s="275" t="s">
        <v>3296</v>
      </c>
      <c r="E2259" s="276" t="s">
        <v>3297</v>
      </c>
      <c r="F2259" s="275" t="s">
        <v>2694</v>
      </c>
      <c r="G2259" s="276" t="s">
        <v>3328</v>
      </c>
      <c r="H2259" s="275" t="s">
        <v>3327</v>
      </c>
      <c r="I2259" s="275">
        <v>70</v>
      </c>
      <c r="J2259" s="275" t="s">
        <v>277</v>
      </c>
    </row>
    <row r="2260" spans="2:10">
      <c r="B2260" s="232" t="str">
        <f t="shared" ref="B2260:B2323" si="35">CONCATENATE(D2260,F2260)</f>
        <v>NY089IrC</v>
      </c>
      <c r="D2260" s="275" t="s">
        <v>3296</v>
      </c>
      <c r="E2260" s="276" t="s">
        <v>3297</v>
      </c>
      <c r="F2260" s="275" t="s">
        <v>3329</v>
      </c>
      <c r="G2260" s="276" t="s">
        <v>3330</v>
      </c>
      <c r="H2260" s="275" t="s">
        <v>3040</v>
      </c>
      <c r="I2260" s="275">
        <v>70</v>
      </c>
      <c r="J2260" s="275" t="s">
        <v>277</v>
      </c>
    </row>
    <row r="2261" spans="2:10">
      <c r="B2261" s="232" t="str">
        <f t="shared" si="35"/>
        <v>NY089IrD</v>
      </c>
      <c r="D2261" s="275" t="s">
        <v>3296</v>
      </c>
      <c r="E2261" s="276" t="s">
        <v>3297</v>
      </c>
      <c r="F2261" s="275" t="s">
        <v>3331</v>
      </c>
      <c r="G2261" s="276" t="s">
        <v>3332</v>
      </c>
      <c r="H2261" s="275" t="s">
        <v>3040</v>
      </c>
      <c r="I2261" s="275">
        <v>70</v>
      </c>
      <c r="J2261" s="275" t="s">
        <v>277</v>
      </c>
    </row>
    <row r="2262" spans="2:10">
      <c r="B2262" s="232" t="str">
        <f t="shared" si="35"/>
        <v>NY089Ld</v>
      </c>
      <c r="D2262" s="275" t="s">
        <v>3296</v>
      </c>
      <c r="E2262" s="276" t="s">
        <v>3297</v>
      </c>
      <c r="F2262" s="275" t="s">
        <v>3333</v>
      </c>
      <c r="G2262" s="276" t="s">
        <v>2698</v>
      </c>
      <c r="H2262" s="275" t="s">
        <v>2699</v>
      </c>
      <c r="I2262" s="275">
        <v>75</v>
      </c>
      <c r="J2262" s="275" t="s">
        <v>256</v>
      </c>
    </row>
    <row r="2263" spans="2:10">
      <c r="B2263" s="232" t="str">
        <f t="shared" si="35"/>
        <v>NY089LeC</v>
      </c>
      <c r="D2263" s="275" t="s">
        <v>3296</v>
      </c>
      <c r="E2263" s="276" t="s">
        <v>3297</v>
      </c>
      <c r="F2263" s="275" t="s">
        <v>3334</v>
      </c>
      <c r="G2263" s="276" t="s">
        <v>3335</v>
      </c>
      <c r="H2263" s="275" t="s">
        <v>945</v>
      </c>
      <c r="I2263" s="275">
        <v>75</v>
      </c>
      <c r="J2263" s="275" t="s">
        <v>277</v>
      </c>
    </row>
    <row r="2264" spans="2:10">
      <c r="B2264" s="232" t="str">
        <f t="shared" si="35"/>
        <v>NY089LeD</v>
      </c>
      <c r="D2264" s="275" t="s">
        <v>3296</v>
      </c>
      <c r="E2264" s="276" t="s">
        <v>3297</v>
      </c>
      <c r="F2264" s="275" t="s">
        <v>3336</v>
      </c>
      <c r="G2264" s="276" t="s">
        <v>3337</v>
      </c>
      <c r="H2264" s="275" t="s">
        <v>945</v>
      </c>
      <c r="I2264" s="275">
        <v>75</v>
      </c>
      <c r="J2264" s="275" t="s">
        <v>277</v>
      </c>
    </row>
    <row r="2265" spans="2:10">
      <c r="B2265" s="232" t="str">
        <f t="shared" si="35"/>
        <v>NY089Pg</v>
      </c>
      <c r="D2265" s="275" t="s">
        <v>3296</v>
      </c>
      <c r="E2265" s="276" t="s">
        <v>3297</v>
      </c>
      <c r="F2265" s="275" t="s">
        <v>970</v>
      </c>
      <c r="G2265" s="276" t="s">
        <v>971</v>
      </c>
      <c r="H2265" s="275" t="s">
        <v>971</v>
      </c>
      <c r="I2265" s="275">
        <v>90</v>
      </c>
      <c r="J2265" s="275" t="s">
        <v>199</v>
      </c>
    </row>
    <row r="2266" spans="2:10">
      <c r="B2266" s="232" t="str">
        <f t="shared" si="35"/>
        <v>NY089Ph</v>
      </c>
      <c r="D2266" s="275" t="s">
        <v>3296</v>
      </c>
      <c r="E2266" s="276" t="s">
        <v>3297</v>
      </c>
      <c r="F2266" s="275" t="s">
        <v>2748</v>
      </c>
      <c r="G2266" s="276" t="s">
        <v>273</v>
      </c>
      <c r="H2266" s="275" t="s">
        <v>273</v>
      </c>
      <c r="I2266" s="275">
        <v>80</v>
      </c>
      <c r="J2266" s="275" t="s">
        <v>277</v>
      </c>
    </row>
    <row r="2267" spans="2:10">
      <c r="B2267" s="232" t="str">
        <f t="shared" si="35"/>
        <v>NY089QwB</v>
      </c>
      <c r="D2267" s="275" t="s">
        <v>3296</v>
      </c>
      <c r="E2267" s="276" t="s">
        <v>3297</v>
      </c>
      <c r="F2267" s="275" t="s">
        <v>3338</v>
      </c>
      <c r="G2267" s="276" t="s">
        <v>3339</v>
      </c>
      <c r="H2267" s="275" t="s">
        <v>3340</v>
      </c>
      <c r="I2267" s="275">
        <v>85</v>
      </c>
      <c r="J2267" s="275" t="s">
        <v>277</v>
      </c>
    </row>
    <row r="2268" spans="2:10">
      <c r="B2268" s="232" t="str">
        <f t="shared" si="35"/>
        <v>NY089ShB</v>
      </c>
      <c r="D2268" s="275" t="s">
        <v>3296</v>
      </c>
      <c r="E2268" s="276" t="s">
        <v>3297</v>
      </c>
      <c r="F2268" s="275" t="s">
        <v>3341</v>
      </c>
      <c r="G2268" s="276" t="s">
        <v>3342</v>
      </c>
      <c r="H2268" s="275" t="s">
        <v>3343</v>
      </c>
      <c r="I2268" s="275">
        <v>80</v>
      </c>
      <c r="J2268" s="275" t="s">
        <v>277</v>
      </c>
    </row>
    <row r="2269" spans="2:10">
      <c r="B2269" s="232" t="str">
        <f t="shared" si="35"/>
        <v>NY089SkB</v>
      </c>
      <c r="D2269" s="275" t="s">
        <v>3296</v>
      </c>
      <c r="E2269" s="276" t="s">
        <v>3297</v>
      </c>
      <c r="F2269" s="275" t="s">
        <v>3344</v>
      </c>
      <c r="G2269" s="276" t="s">
        <v>3345</v>
      </c>
      <c r="H2269" s="275" t="s">
        <v>3346</v>
      </c>
      <c r="I2269" s="275">
        <v>80</v>
      </c>
      <c r="J2269" s="275" t="s">
        <v>277</v>
      </c>
    </row>
    <row r="2270" spans="2:10">
      <c r="B2270" s="232" t="str">
        <f t="shared" si="35"/>
        <v>NY089SlD</v>
      </c>
      <c r="D2270" s="275" t="s">
        <v>3296</v>
      </c>
      <c r="E2270" s="276" t="s">
        <v>3297</v>
      </c>
      <c r="F2270" s="275" t="s">
        <v>3347</v>
      </c>
      <c r="G2270" s="276" t="s">
        <v>3348</v>
      </c>
      <c r="H2270" s="275" t="s">
        <v>3349</v>
      </c>
      <c r="I2270" s="275">
        <v>70</v>
      </c>
      <c r="J2270" s="275" t="s">
        <v>277</v>
      </c>
    </row>
    <row r="2271" spans="2:10">
      <c r="B2271" s="232" t="str">
        <f t="shared" si="35"/>
        <v>NY089SmC</v>
      </c>
      <c r="D2271" s="275" t="s">
        <v>3296</v>
      </c>
      <c r="E2271" s="276" t="s">
        <v>3297</v>
      </c>
      <c r="F2271" s="275" t="s">
        <v>3350</v>
      </c>
      <c r="G2271" s="276" t="s">
        <v>3351</v>
      </c>
      <c r="H2271" s="275" t="s">
        <v>3349</v>
      </c>
      <c r="I2271" s="275">
        <v>60</v>
      </c>
      <c r="J2271" s="275" t="s">
        <v>277</v>
      </c>
    </row>
    <row r="2272" spans="2:10">
      <c r="B2272" s="232" t="str">
        <f t="shared" si="35"/>
        <v>NY089Ua</v>
      </c>
      <c r="D2272" s="275" t="s">
        <v>3296</v>
      </c>
      <c r="E2272" s="276" t="s">
        <v>3297</v>
      </c>
      <c r="F2272" s="275" t="s">
        <v>3352</v>
      </c>
      <c r="G2272" s="276" t="s">
        <v>202</v>
      </c>
      <c r="H2272" s="275" t="s">
        <v>203</v>
      </c>
      <c r="I2272" s="275">
        <v>80</v>
      </c>
      <c r="J2272" s="275" t="s">
        <v>199</v>
      </c>
    </row>
    <row r="2273" spans="2:10">
      <c r="B2273" s="232" t="str">
        <f t="shared" si="35"/>
        <v>NY089Un</v>
      </c>
      <c r="D2273" s="275" t="s">
        <v>3296</v>
      </c>
      <c r="E2273" s="276" t="s">
        <v>3297</v>
      </c>
      <c r="F2273" s="275" t="s">
        <v>3353</v>
      </c>
      <c r="G2273" s="276" t="s">
        <v>2723</v>
      </c>
      <c r="H2273" s="275" t="s">
        <v>2751</v>
      </c>
      <c r="I2273" s="275">
        <v>80</v>
      </c>
      <c r="J2273" s="275" t="s">
        <v>199</v>
      </c>
    </row>
    <row r="2274" spans="2:10">
      <c r="B2274" s="232" t="str">
        <f t="shared" si="35"/>
        <v>NY091FaB</v>
      </c>
      <c r="D2274" s="275" t="s">
        <v>3354</v>
      </c>
      <c r="E2274" s="276" t="s">
        <v>3355</v>
      </c>
      <c r="F2274" s="275" t="s">
        <v>2233</v>
      </c>
      <c r="G2274" s="276" t="s">
        <v>3356</v>
      </c>
      <c r="H2274" s="275" t="s">
        <v>276</v>
      </c>
      <c r="I2274" s="275">
        <v>75</v>
      </c>
      <c r="J2274" s="275" t="s">
        <v>277</v>
      </c>
    </row>
    <row r="2275" spans="2:10">
      <c r="B2275" s="232" t="str">
        <f t="shared" si="35"/>
        <v>NY091FcC</v>
      </c>
      <c r="D2275" s="275" t="s">
        <v>3354</v>
      </c>
      <c r="E2275" s="276" t="s">
        <v>3355</v>
      </c>
      <c r="F2275" s="275" t="s">
        <v>2756</v>
      </c>
      <c r="G2275" s="276" t="s">
        <v>3357</v>
      </c>
      <c r="H2275" s="275" t="s">
        <v>276</v>
      </c>
      <c r="I2275" s="275">
        <v>70</v>
      </c>
      <c r="J2275" s="275" t="s">
        <v>277</v>
      </c>
    </row>
    <row r="2276" spans="2:10">
      <c r="B2276" s="232" t="str">
        <f t="shared" si="35"/>
        <v>NY091NaC</v>
      </c>
      <c r="D2276" s="275" t="s">
        <v>3354</v>
      </c>
      <c r="E2276" s="276" t="s">
        <v>3355</v>
      </c>
      <c r="F2276" s="275" t="s">
        <v>2086</v>
      </c>
      <c r="G2276" s="276" t="s">
        <v>3358</v>
      </c>
      <c r="H2276" s="275" t="s">
        <v>2777</v>
      </c>
      <c r="I2276" s="275">
        <v>80</v>
      </c>
      <c r="J2276" s="275" t="s">
        <v>277</v>
      </c>
    </row>
    <row r="2277" spans="2:10">
      <c r="B2277" s="232" t="str">
        <f t="shared" si="35"/>
        <v>NY091NaD</v>
      </c>
      <c r="D2277" s="275" t="s">
        <v>3354</v>
      </c>
      <c r="E2277" s="276" t="s">
        <v>3355</v>
      </c>
      <c r="F2277" s="275" t="s">
        <v>2088</v>
      </c>
      <c r="G2277" s="276" t="s">
        <v>3287</v>
      </c>
      <c r="H2277" s="275" t="s">
        <v>2777</v>
      </c>
      <c r="I2277" s="275">
        <v>80</v>
      </c>
      <c r="J2277" s="275" t="s">
        <v>277</v>
      </c>
    </row>
    <row r="2278" spans="2:10">
      <c r="B2278" s="232" t="str">
        <f t="shared" si="35"/>
        <v>NY091Pu</v>
      </c>
      <c r="D2278" s="275" t="s">
        <v>3354</v>
      </c>
      <c r="E2278" s="276" t="s">
        <v>3355</v>
      </c>
      <c r="F2278" s="275" t="s">
        <v>2634</v>
      </c>
      <c r="G2278" s="276" t="s">
        <v>273</v>
      </c>
      <c r="H2278" s="275" t="s">
        <v>273</v>
      </c>
      <c r="I2278" s="275">
        <v>80</v>
      </c>
      <c r="J2278" s="275" t="s">
        <v>277</v>
      </c>
    </row>
    <row r="2279" spans="2:10">
      <c r="B2279" s="232" t="str">
        <f t="shared" si="35"/>
        <v>NY091Pv</v>
      </c>
      <c r="D2279" s="275" t="s">
        <v>3354</v>
      </c>
      <c r="E2279" s="276" t="s">
        <v>3355</v>
      </c>
      <c r="F2279" s="275" t="s">
        <v>3272</v>
      </c>
      <c r="G2279" s="276" t="s">
        <v>197</v>
      </c>
      <c r="H2279" s="275" t="s">
        <v>197</v>
      </c>
      <c r="I2279" s="275">
        <v>80</v>
      </c>
      <c r="J2279" s="275" t="s">
        <v>199</v>
      </c>
    </row>
    <row r="2280" spans="2:10">
      <c r="B2280" s="232" t="str">
        <f t="shared" si="35"/>
        <v>NY091Ud</v>
      </c>
      <c r="D2280" s="275" t="s">
        <v>3354</v>
      </c>
      <c r="E2280" s="276" t="s">
        <v>3355</v>
      </c>
      <c r="F2280" s="275" t="s">
        <v>1023</v>
      </c>
      <c r="G2280" s="276" t="s">
        <v>2575</v>
      </c>
      <c r="H2280" s="275" t="s">
        <v>203</v>
      </c>
      <c r="I2280" s="275">
        <v>90</v>
      </c>
      <c r="J2280" s="275" t="s">
        <v>199</v>
      </c>
    </row>
    <row r="2281" spans="2:10">
      <c r="B2281" s="232" t="str">
        <f t="shared" si="35"/>
        <v>NY093ArB</v>
      </c>
      <c r="D2281" s="275" t="s">
        <v>3359</v>
      </c>
      <c r="E2281" s="276" t="s">
        <v>3360</v>
      </c>
      <c r="F2281" s="275" t="s">
        <v>2626</v>
      </c>
      <c r="G2281" s="276" t="s">
        <v>3090</v>
      </c>
      <c r="H2281" s="275" t="s">
        <v>2546</v>
      </c>
      <c r="I2281" s="275">
        <v>75</v>
      </c>
      <c r="J2281" s="275" t="s">
        <v>277</v>
      </c>
    </row>
    <row r="2282" spans="2:10">
      <c r="B2282" s="232" t="str">
        <f t="shared" si="35"/>
        <v>NY093AZF</v>
      </c>
      <c r="D2282" s="275" t="s">
        <v>3359</v>
      </c>
      <c r="E2282" s="276" t="s">
        <v>3360</v>
      </c>
      <c r="F2282" s="275" t="s">
        <v>3097</v>
      </c>
      <c r="G2282" s="276" t="s">
        <v>3098</v>
      </c>
      <c r="H2282" s="275" t="s">
        <v>2549</v>
      </c>
      <c r="I2282" s="275">
        <v>80</v>
      </c>
      <c r="J2282" s="275" t="s">
        <v>277</v>
      </c>
    </row>
    <row r="2283" spans="2:10">
      <c r="B2283" s="232" t="str">
        <f t="shared" si="35"/>
        <v>NY093FaB</v>
      </c>
      <c r="D2283" s="275" t="s">
        <v>3359</v>
      </c>
      <c r="E2283" s="276" t="s">
        <v>3360</v>
      </c>
      <c r="F2283" s="275" t="s">
        <v>2233</v>
      </c>
      <c r="G2283" s="276" t="s">
        <v>2552</v>
      </c>
      <c r="H2283" s="275" t="s">
        <v>276</v>
      </c>
      <c r="I2283" s="275">
        <v>85</v>
      </c>
      <c r="J2283" s="275" t="s">
        <v>277</v>
      </c>
    </row>
    <row r="2284" spans="2:10">
      <c r="B2284" s="232" t="str">
        <f t="shared" si="35"/>
        <v>NY093FBD</v>
      </c>
      <c r="D2284" s="275" t="s">
        <v>3359</v>
      </c>
      <c r="E2284" s="276" t="s">
        <v>3360</v>
      </c>
      <c r="F2284" s="275" t="s">
        <v>3101</v>
      </c>
      <c r="G2284" s="276" t="s">
        <v>3102</v>
      </c>
      <c r="H2284" s="275" t="s">
        <v>280</v>
      </c>
      <c r="I2284" s="275">
        <v>75</v>
      </c>
      <c r="J2284" s="275" t="s">
        <v>277</v>
      </c>
    </row>
    <row r="2285" spans="2:10">
      <c r="B2285" s="232" t="str">
        <f t="shared" si="35"/>
        <v>NY093Gv</v>
      </c>
      <c r="D2285" s="275" t="s">
        <v>3359</v>
      </c>
      <c r="E2285" s="276" t="s">
        <v>3360</v>
      </c>
      <c r="F2285" s="275" t="s">
        <v>3361</v>
      </c>
      <c r="G2285" s="276" t="s">
        <v>867</v>
      </c>
      <c r="H2285" s="275" t="s">
        <v>867</v>
      </c>
      <c r="I2285" s="275">
        <v>70</v>
      </c>
      <c r="J2285" s="275" t="s">
        <v>199</v>
      </c>
    </row>
    <row r="2286" spans="2:10">
      <c r="B2286" s="232" t="str">
        <f t="shared" si="35"/>
        <v>NY093Mg</v>
      </c>
      <c r="D2286" s="275" t="s">
        <v>3359</v>
      </c>
      <c r="E2286" s="276" t="s">
        <v>3360</v>
      </c>
      <c r="F2286" s="275" t="s">
        <v>3108</v>
      </c>
      <c r="G2286" s="276" t="s">
        <v>3109</v>
      </c>
      <c r="H2286" s="275" t="s">
        <v>2751</v>
      </c>
      <c r="I2286" s="275">
        <v>70</v>
      </c>
      <c r="J2286" s="275" t="s">
        <v>199</v>
      </c>
    </row>
    <row r="2287" spans="2:10">
      <c r="B2287" s="232" t="str">
        <f t="shared" si="35"/>
        <v>NY093NaB</v>
      </c>
      <c r="D2287" s="275" t="s">
        <v>3359</v>
      </c>
      <c r="E2287" s="276" t="s">
        <v>3360</v>
      </c>
      <c r="F2287" s="275" t="s">
        <v>2083</v>
      </c>
      <c r="G2287" s="276" t="s">
        <v>3362</v>
      </c>
      <c r="H2287" s="275" t="s">
        <v>2085</v>
      </c>
      <c r="I2287" s="275">
        <v>75</v>
      </c>
      <c r="J2287" s="275" t="s">
        <v>277</v>
      </c>
    </row>
    <row r="2288" spans="2:10">
      <c r="B2288" s="232" t="str">
        <f t="shared" si="35"/>
        <v>NY093NaD</v>
      </c>
      <c r="D2288" s="275" t="s">
        <v>3359</v>
      </c>
      <c r="E2288" s="276" t="s">
        <v>3360</v>
      </c>
      <c r="F2288" s="275" t="s">
        <v>2088</v>
      </c>
      <c r="G2288" s="276" t="s">
        <v>3110</v>
      </c>
      <c r="H2288" s="275" t="s">
        <v>2085</v>
      </c>
      <c r="I2288" s="275">
        <v>75</v>
      </c>
      <c r="J2288" s="275" t="s">
        <v>277</v>
      </c>
    </row>
    <row r="2289" spans="2:10">
      <c r="B2289" s="232" t="str">
        <f t="shared" si="35"/>
        <v>NY093PsA</v>
      </c>
      <c r="D2289" s="275" t="s">
        <v>3359</v>
      </c>
      <c r="E2289" s="276" t="s">
        <v>3360</v>
      </c>
      <c r="F2289" s="275" t="s">
        <v>3111</v>
      </c>
      <c r="G2289" s="276" t="s">
        <v>2705</v>
      </c>
      <c r="H2289" s="275" t="s">
        <v>2706</v>
      </c>
      <c r="I2289" s="275">
        <v>80</v>
      </c>
      <c r="J2289" s="275" t="s">
        <v>199</v>
      </c>
    </row>
    <row r="2290" spans="2:10">
      <c r="B2290" s="232" t="str">
        <f t="shared" si="35"/>
        <v>NY093PsB</v>
      </c>
      <c r="D2290" s="275" t="s">
        <v>3359</v>
      </c>
      <c r="E2290" s="276" t="s">
        <v>3360</v>
      </c>
      <c r="F2290" s="275" t="s">
        <v>3112</v>
      </c>
      <c r="G2290" s="276" t="s">
        <v>3113</v>
      </c>
      <c r="H2290" s="275" t="s">
        <v>2706</v>
      </c>
      <c r="I2290" s="275">
        <v>80</v>
      </c>
      <c r="J2290" s="275" t="s">
        <v>199</v>
      </c>
    </row>
    <row r="2291" spans="2:10">
      <c r="B2291" s="232" t="str">
        <f t="shared" si="35"/>
        <v>NY093Qu</v>
      </c>
      <c r="D2291" s="275" t="s">
        <v>3359</v>
      </c>
      <c r="E2291" s="276" t="s">
        <v>3360</v>
      </c>
      <c r="F2291" s="275" t="s">
        <v>903</v>
      </c>
      <c r="G2291" s="276" t="s">
        <v>486</v>
      </c>
      <c r="H2291" s="275" t="s">
        <v>486</v>
      </c>
      <c r="I2291" s="275">
        <v>80</v>
      </c>
      <c r="J2291" s="275" t="s">
        <v>277</v>
      </c>
    </row>
    <row r="2292" spans="2:10">
      <c r="B2292" s="232" t="str">
        <f t="shared" si="35"/>
        <v>NY093RLF</v>
      </c>
      <c r="D2292" s="275" t="s">
        <v>3359</v>
      </c>
      <c r="E2292" s="276" t="s">
        <v>3360</v>
      </c>
      <c r="F2292" s="275" t="s">
        <v>3115</v>
      </c>
      <c r="G2292" s="276" t="s">
        <v>3116</v>
      </c>
      <c r="H2292" s="275" t="s">
        <v>3117</v>
      </c>
      <c r="I2292" s="275">
        <v>80</v>
      </c>
      <c r="J2292" s="275" t="s">
        <v>277</v>
      </c>
    </row>
    <row r="2293" spans="2:10">
      <c r="B2293" s="232" t="str">
        <f t="shared" si="35"/>
        <v>NY093Tu</v>
      </c>
      <c r="D2293" s="275" t="s">
        <v>3359</v>
      </c>
      <c r="E2293" s="276" t="s">
        <v>3360</v>
      </c>
      <c r="F2293" s="275" t="s">
        <v>2635</v>
      </c>
      <c r="G2293" s="276" t="s">
        <v>2636</v>
      </c>
      <c r="H2293" s="275" t="s">
        <v>2573</v>
      </c>
      <c r="I2293" s="275">
        <v>75</v>
      </c>
      <c r="J2293" s="275" t="s">
        <v>277</v>
      </c>
    </row>
    <row r="2294" spans="2:10">
      <c r="B2294" s="232" t="str">
        <f t="shared" si="35"/>
        <v>NY093TvA</v>
      </c>
      <c r="D2294" s="275" t="s">
        <v>3359</v>
      </c>
      <c r="E2294" s="276" t="s">
        <v>3360</v>
      </c>
      <c r="F2294" s="275" t="s">
        <v>3118</v>
      </c>
      <c r="G2294" s="276" t="s">
        <v>3119</v>
      </c>
      <c r="H2294" s="275" t="s">
        <v>2573</v>
      </c>
      <c r="I2294" s="275">
        <v>50</v>
      </c>
      <c r="J2294" s="275" t="s">
        <v>277</v>
      </c>
    </row>
    <row r="2295" spans="2:10">
      <c r="B2295" s="232" t="str">
        <f t="shared" si="35"/>
        <v>NY093TvB</v>
      </c>
      <c r="D2295" s="275" t="s">
        <v>3359</v>
      </c>
      <c r="E2295" s="276" t="s">
        <v>3360</v>
      </c>
      <c r="F2295" s="275" t="s">
        <v>1326</v>
      </c>
      <c r="G2295" s="276" t="s">
        <v>3120</v>
      </c>
      <c r="H2295" s="275" t="s">
        <v>2573</v>
      </c>
      <c r="I2295" s="275">
        <v>50</v>
      </c>
      <c r="J2295" s="275" t="s">
        <v>277</v>
      </c>
    </row>
    <row r="2296" spans="2:10">
      <c r="B2296" s="232" t="str">
        <f t="shared" si="35"/>
        <v>NY095ArC</v>
      </c>
      <c r="D2296" s="275" t="s">
        <v>3363</v>
      </c>
      <c r="E2296" s="276" t="s">
        <v>3364</v>
      </c>
      <c r="F2296" s="275" t="s">
        <v>2544</v>
      </c>
      <c r="G2296" s="276" t="s">
        <v>3365</v>
      </c>
      <c r="H2296" s="275" t="s">
        <v>2546</v>
      </c>
      <c r="I2296" s="275">
        <v>75</v>
      </c>
      <c r="J2296" s="275" t="s">
        <v>277</v>
      </c>
    </row>
    <row r="2297" spans="2:10">
      <c r="B2297" s="232" t="str">
        <f t="shared" si="35"/>
        <v>NY095FaB</v>
      </c>
      <c r="D2297" s="275" t="s">
        <v>3363</v>
      </c>
      <c r="E2297" s="276" t="s">
        <v>3364</v>
      </c>
      <c r="F2297" s="275" t="s">
        <v>2233</v>
      </c>
      <c r="G2297" s="276" t="s">
        <v>3366</v>
      </c>
      <c r="H2297" s="275" t="s">
        <v>276</v>
      </c>
      <c r="I2297" s="275">
        <v>75</v>
      </c>
      <c r="J2297" s="275" t="s">
        <v>277</v>
      </c>
    </row>
    <row r="2298" spans="2:10">
      <c r="B2298" s="232" t="str">
        <f t="shared" si="35"/>
        <v>NY095FaF</v>
      </c>
      <c r="D2298" s="275" t="s">
        <v>3363</v>
      </c>
      <c r="E2298" s="276" t="s">
        <v>3364</v>
      </c>
      <c r="F2298" s="275" t="s">
        <v>3367</v>
      </c>
      <c r="G2298" s="276" t="s">
        <v>3368</v>
      </c>
      <c r="H2298" s="275" t="s">
        <v>276</v>
      </c>
      <c r="I2298" s="275">
        <v>75</v>
      </c>
      <c r="J2298" s="275" t="s">
        <v>277</v>
      </c>
    </row>
    <row r="2299" spans="2:10">
      <c r="B2299" s="232" t="str">
        <f t="shared" si="35"/>
        <v>NY095GP</v>
      </c>
      <c r="D2299" s="275" t="s">
        <v>3363</v>
      </c>
      <c r="E2299" s="276" t="s">
        <v>3364</v>
      </c>
      <c r="F2299" s="275" t="s">
        <v>929</v>
      </c>
      <c r="G2299" s="276" t="s">
        <v>867</v>
      </c>
      <c r="H2299" s="275" t="s">
        <v>867</v>
      </c>
      <c r="I2299" s="275">
        <v>100</v>
      </c>
      <c r="J2299" s="275" t="s">
        <v>199</v>
      </c>
    </row>
    <row r="2300" spans="2:10">
      <c r="B2300" s="232" t="str">
        <f t="shared" si="35"/>
        <v>NY095LsB</v>
      </c>
      <c r="D2300" s="275" t="s">
        <v>3363</v>
      </c>
      <c r="E2300" s="276" t="s">
        <v>3364</v>
      </c>
      <c r="F2300" s="275" t="s">
        <v>3369</v>
      </c>
      <c r="G2300" s="276" t="s">
        <v>3370</v>
      </c>
      <c r="H2300" s="275" t="s">
        <v>3371</v>
      </c>
      <c r="I2300" s="275">
        <v>75</v>
      </c>
      <c r="J2300" s="275" t="s">
        <v>277</v>
      </c>
    </row>
    <row r="2301" spans="2:10">
      <c r="B2301" s="232" t="str">
        <f t="shared" si="35"/>
        <v>NY095NaC</v>
      </c>
      <c r="D2301" s="275" t="s">
        <v>3363</v>
      </c>
      <c r="E2301" s="276" t="s">
        <v>3364</v>
      </c>
      <c r="F2301" s="275" t="s">
        <v>2086</v>
      </c>
      <c r="G2301" s="276" t="s">
        <v>3372</v>
      </c>
      <c r="H2301" s="275" t="s">
        <v>2085</v>
      </c>
      <c r="I2301" s="275">
        <v>75</v>
      </c>
      <c r="J2301" s="275" t="s">
        <v>277</v>
      </c>
    </row>
    <row r="2302" spans="2:10">
      <c r="B2302" s="232" t="str">
        <f t="shared" si="35"/>
        <v>NY095NaE</v>
      </c>
      <c r="D2302" s="275" t="s">
        <v>3363</v>
      </c>
      <c r="E2302" s="276" t="s">
        <v>3364</v>
      </c>
      <c r="F2302" s="275" t="s">
        <v>3373</v>
      </c>
      <c r="G2302" s="276" t="s">
        <v>3374</v>
      </c>
      <c r="H2302" s="275" t="s">
        <v>2085</v>
      </c>
      <c r="I2302" s="275">
        <v>75</v>
      </c>
      <c r="J2302" s="275" t="s">
        <v>277</v>
      </c>
    </row>
    <row r="2303" spans="2:10">
      <c r="B2303" s="232" t="str">
        <f t="shared" si="35"/>
        <v>NY095QU</v>
      </c>
      <c r="D2303" s="275" t="s">
        <v>3363</v>
      </c>
      <c r="E2303" s="276" t="s">
        <v>3364</v>
      </c>
      <c r="F2303" s="275" t="s">
        <v>946</v>
      </c>
      <c r="G2303" s="276" t="s">
        <v>486</v>
      </c>
      <c r="H2303" s="275" t="s">
        <v>486</v>
      </c>
      <c r="I2303" s="275">
        <v>100</v>
      </c>
      <c r="J2303" s="275" t="s">
        <v>277</v>
      </c>
    </row>
    <row r="2304" spans="2:10">
      <c r="B2304" s="232" t="str">
        <f t="shared" si="35"/>
        <v>NY095TaB</v>
      </c>
      <c r="D2304" s="275" t="s">
        <v>3363</v>
      </c>
      <c r="E2304" s="276" t="s">
        <v>3364</v>
      </c>
      <c r="F2304" s="275" t="s">
        <v>3375</v>
      </c>
      <c r="G2304" s="276" t="s">
        <v>3376</v>
      </c>
      <c r="H2304" s="275" t="s">
        <v>2573</v>
      </c>
      <c r="I2304" s="275">
        <v>50</v>
      </c>
      <c r="J2304" s="275" t="s">
        <v>277</v>
      </c>
    </row>
    <row r="2305" spans="2:10">
      <c r="B2305" s="232" t="str">
        <f t="shared" si="35"/>
        <v>NY095TaC</v>
      </c>
      <c r="D2305" s="275" t="s">
        <v>3363</v>
      </c>
      <c r="E2305" s="276" t="s">
        <v>3364</v>
      </c>
      <c r="F2305" s="275" t="s">
        <v>3377</v>
      </c>
      <c r="G2305" s="276" t="s">
        <v>3378</v>
      </c>
      <c r="H2305" s="275" t="s">
        <v>2573</v>
      </c>
      <c r="I2305" s="275">
        <v>50</v>
      </c>
      <c r="J2305" s="275" t="s">
        <v>277</v>
      </c>
    </row>
    <row r="2306" spans="2:10">
      <c r="B2306" s="232" t="str">
        <f t="shared" si="35"/>
        <v>NY097ArB</v>
      </c>
      <c r="D2306" s="275" t="s">
        <v>3379</v>
      </c>
      <c r="E2306" s="276" t="s">
        <v>3380</v>
      </c>
      <c r="F2306" s="275" t="s">
        <v>2626</v>
      </c>
      <c r="G2306" s="276" t="s">
        <v>2631</v>
      </c>
      <c r="H2306" s="275" t="s">
        <v>2546</v>
      </c>
      <c r="I2306" s="275">
        <v>75</v>
      </c>
      <c r="J2306" s="275" t="s">
        <v>277</v>
      </c>
    </row>
    <row r="2307" spans="2:10">
      <c r="B2307" s="232" t="str">
        <f t="shared" si="35"/>
        <v>NY097ArC</v>
      </c>
      <c r="D2307" s="275" t="s">
        <v>3379</v>
      </c>
      <c r="E2307" s="276" t="s">
        <v>3380</v>
      </c>
      <c r="F2307" s="275" t="s">
        <v>2544</v>
      </c>
      <c r="G2307" s="276" t="s">
        <v>2633</v>
      </c>
      <c r="H2307" s="275" t="s">
        <v>2546</v>
      </c>
      <c r="I2307" s="275">
        <v>75</v>
      </c>
      <c r="J2307" s="275" t="s">
        <v>277</v>
      </c>
    </row>
    <row r="2308" spans="2:10">
      <c r="B2308" s="232" t="str">
        <f t="shared" si="35"/>
        <v>NY097Pt</v>
      </c>
      <c r="D2308" s="275" t="s">
        <v>3379</v>
      </c>
      <c r="E2308" s="276" t="s">
        <v>3380</v>
      </c>
      <c r="F2308" s="275" t="s">
        <v>2596</v>
      </c>
      <c r="G2308" s="276" t="s">
        <v>272</v>
      </c>
      <c r="H2308" s="275" t="s">
        <v>198</v>
      </c>
      <c r="I2308" s="275">
        <v>80</v>
      </c>
      <c r="J2308" s="275" t="s">
        <v>199</v>
      </c>
    </row>
    <row r="2309" spans="2:10">
      <c r="B2309" s="232" t="str">
        <f t="shared" si="35"/>
        <v>NY097ROF</v>
      </c>
      <c r="D2309" s="275" t="s">
        <v>3379</v>
      </c>
      <c r="E2309" s="276" t="s">
        <v>3380</v>
      </c>
      <c r="F2309" s="275" t="s">
        <v>3228</v>
      </c>
      <c r="G2309" s="276" t="s">
        <v>2588</v>
      </c>
      <c r="H2309" s="275" t="s">
        <v>2589</v>
      </c>
      <c r="I2309" s="275">
        <v>90</v>
      </c>
      <c r="J2309" s="275" t="s">
        <v>277</v>
      </c>
    </row>
    <row r="2310" spans="2:10">
      <c r="B2310" s="232" t="str">
        <f t="shared" si="35"/>
        <v>NY097TuB</v>
      </c>
      <c r="D2310" s="275" t="s">
        <v>3379</v>
      </c>
      <c r="E2310" s="276" t="s">
        <v>3380</v>
      </c>
      <c r="F2310" s="275" t="s">
        <v>2329</v>
      </c>
      <c r="G2310" s="276" t="s">
        <v>3381</v>
      </c>
      <c r="H2310" s="275" t="s">
        <v>2573</v>
      </c>
      <c r="I2310" s="275">
        <v>75</v>
      </c>
      <c r="J2310" s="275" t="s">
        <v>277</v>
      </c>
    </row>
    <row r="2311" spans="2:10">
      <c r="B2311" s="232" t="str">
        <f t="shared" si="35"/>
        <v>NY097TuC</v>
      </c>
      <c r="D2311" s="275" t="s">
        <v>3379</v>
      </c>
      <c r="E2311" s="276" t="s">
        <v>3380</v>
      </c>
      <c r="F2311" s="275" t="s">
        <v>2331</v>
      </c>
      <c r="G2311" s="276" t="s">
        <v>3382</v>
      </c>
      <c r="H2311" s="275" t="s">
        <v>2573</v>
      </c>
      <c r="I2311" s="275">
        <v>75</v>
      </c>
      <c r="J2311" s="275" t="s">
        <v>277</v>
      </c>
    </row>
    <row r="2312" spans="2:10">
      <c r="B2312" s="232" t="str">
        <f t="shared" si="35"/>
        <v>NY099AuD</v>
      </c>
      <c r="D2312" s="275" t="s">
        <v>3383</v>
      </c>
      <c r="E2312" s="276" t="s">
        <v>3384</v>
      </c>
      <c r="F2312" s="275" t="s">
        <v>2605</v>
      </c>
      <c r="G2312" s="276" t="s">
        <v>2606</v>
      </c>
      <c r="H2312" s="275" t="s">
        <v>2546</v>
      </c>
      <c r="I2312" s="275">
        <v>85</v>
      </c>
      <c r="J2312" s="275" t="s">
        <v>277</v>
      </c>
    </row>
    <row r="2313" spans="2:10">
      <c r="B2313" s="232" t="str">
        <f t="shared" si="35"/>
        <v>NY099GP</v>
      </c>
      <c r="D2313" s="275" t="s">
        <v>3383</v>
      </c>
      <c r="E2313" s="276" t="s">
        <v>3384</v>
      </c>
      <c r="F2313" s="275" t="s">
        <v>929</v>
      </c>
      <c r="G2313" s="276" t="s">
        <v>867</v>
      </c>
      <c r="H2313" s="275" t="s">
        <v>867</v>
      </c>
      <c r="I2313" s="275">
        <v>85</v>
      </c>
      <c r="J2313" s="275" t="s">
        <v>199</v>
      </c>
    </row>
    <row r="2314" spans="2:10">
      <c r="B2314" s="232" t="str">
        <f t="shared" si="35"/>
        <v>NY099QP</v>
      </c>
      <c r="D2314" s="275" t="s">
        <v>3383</v>
      </c>
      <c r="E2314" s="276" t="s">
        <v>3384</v>
      </c>
      <c r="F2314" s="275" t="s">
        <v>3114</v>
      </c>
      <c r="G2314" s="276" t="s">
        <v>486</v>
      </c>
      <c r="H2314" s="275" t="s">
        <v>486</v>
      </c>
      <c r="I2314" s="275">
        <v>100</v>
      </c>
      <c r="J2314" s="275" t="s">
        <v>277</v>
      </c>
    </row>
    <row r="2315" spans="2:10">
      <c r="B2315" s="232" t="str">
        <f t="shared" si="35"/>
        <v>NY099Sp</v>
      </c>
      <c r="D2315" s="275" t="s">
        <v>3383</v>
      </c>
      <c r="E2315" s="276" t="s">
        <v>3384</v>
      </c>
      <c r="F2315" s="275" t="s">
        <v>908</v>
      </c>
      <c r="G2315" s="276" t="s">
        <v>3385</v>
      </c>
      <c r="H2315" s="275" t="s">
        <v>3385</v>
      </c>
      <c r="I2315" s="275">
        <v>100</v>
      </c>
      <c r="J2315" s="275" t="s">
        <v>277</v>
      </c>
    </row>
    <row r="2316" spans="2:10">
      <c r="B2316" s="232" t="str">
        <f t="shared" si="35"/>
        <v>NY101ARC</v>
      </c>
      <c r="D2316" s="275" t="s">
        <v>3386</v>
      </c>
      <c r="E2316" s="276" t="s">
        <v>3387</v>
      </c>
      <c r="F2316" s="275" t="s">
        <v>3388</v>
      </c>
      <c r="G2316" s="276" t="s">
        <v>3389</v>
      </c>
      <c r="H2316" s="275" t="s">
        <v>2546</v>
      </c>
      <c r="I2316" s="275">
        <v>70</v>
      </c>
      <c r="J2316" s="275" t="s">
        <v>277</v>
      </c>
    </row>
    <row r="2317" spans="2:10">
      <c r="B2317" s="232" t="str">
        <f t="shared" si="35"/>
        <v>NY101GP</v>
      </c>
      <c r="D2317" s="275" t="s">
        <v>3386</v>
      </c>
      <c r="E2317" s="276" t="s">
        <v>3387</v>
      </c>
      <c r="F2317" s="275" t="s">
        <v>929</v>
      </c>
      <c r="G2317" s="276" t="s">
        <v>867</v>
      </c>
      <c r="H2317" s="275" t="s">
        <v>272</v>
      </c>
      <c r="I2317" s="275">
        <v>75</v>
      </c>
      <c r="J2317" s="275" t="s">
        <v>199</v>
      </c>
    </row>
    <row r="2318" spans="2:10">
      <c r="B2318" s="232" t="str">
        <f t="shared" si="35"/>
        <v>NY101TuB</v>
      </c>
      <c r="D2318" s="275" t="s">
        <v>3386</v>
      </c>
      <c r="E2318" s="276" t="s">
        <v>3387</v>
      </c>
      <c r="F2318" s="275" t="s">
        <v>2329</v>
      </c>
      <c r="G2318" s="276" t="s">
        <v>3390</v>
      </c>
      <c r="H2318" s="275" t="s">
        <v>2573</v>
      </c>
      <c r="I2318" s="275">
        <v>80</v>
      </c>
      <c r="J2318" s="275" t="s">
        <v>277</v>
      </c>
    </row>
    <row r="2319" spans="2:10">
      <c r="B2319" s="232" t="str">
        <f t="shared" si="35"/>
        <v>NY101TuC</v>
      </c>
      <c r="D2319" s="275" t="s">
        <v>3386</v>
      </c>
      <c r="E2319" s="276" t="s">
        <v>3387</v>
      </c>
      <c r="F2319" s="275" t="s">
        <v>2331</v>
      </c>
      <c r="G2319" s="276" t="s">
        <v>3391</v>
      </c>
      <c r="H2319" s="275" t="s">
        <v>2573</v>
      </c>
      <c r="I2319" s="275">
        <v>75</v>
      </c>
      <c r="J2319" s="275" t="s">
        <v>277</v>
      </c>
    </row>
    <row r="2320" spans="2:10">
      <c r="B2320" s="232" t="str">
        <f t="shared" si="35"/>
        <v>NY103Bc</v>
      </c>
      <c r="D2320" s="275" t="s">
        <v>3392</v>
      </c>
      <c r="E2320" s="276" t="s">
        <v>3393</v>
      </c>
      <c r="F2320" s="275" t="s">
        <v>3123</v>
      </c>
      <c r="G2320" s="276" t="s">
        <v>200</v>
      </c>
      <c r="H2320" s="275" t="s">
        <v>200</v>
      </c>
      <c r="I2320" s="275">
        <v>100</v>
      </c>
      <c r="J2320" s="275" t="s">
        <v>199</v>
      </c>
    </row>
    <row r="2321" spans="2:10">
      <c r="B2321" s="232" t="str">
        <f t="shared" si="35"/>
        <v>NY103CpA</v>
      </c>
      <c r="D2321" s="275" t="s">
        <v>3392</v>
      </c>
      <c r="E2321" s="276" t="s">
        <v>3393</v>
      </c>
      <c r="F2321" s="275" t="s">
        <v>3394</v>
      </c>
      <c r="G2321" s="276" t="s">
        <v>3395</v>
      </c>
      <c r="H2321" s="275" t="s">
        <v>3396</v>
      </c>
      <c r="I2321" s="275">
        <v>80</v>
      </c>
      <c r="J2321" s="275" t="s">
        <v>199</v>
      </c>
    </row>
    <row r="2322" spans="2:10">
      <c r="B2322" s="232" t="str">
        <f t="shared" si="35"/>
        <v>NY103CpC</v>
      </c>
      <c r="D2322" s="275" t="s">
        <v>3392</v>
      </c>
      <c r="E2322" s="276" t="s">
        <v>3393</v>
      </c>
      <c r="F2322" s="275" t="s">
        <v>1377</v>
      </c>
      <c r="G2322" s="276" t="s">
        <v>3397</v>
      </c>
      <c r="H2322" s="275" t="s">
        <v>3396</v>
      </c>
      <c r="I2322" s="275">
        <v>80</v>
      </c>
      <c r="J2322" s="275" t="s">
        <v>199</v>
      </c>
    </row>
    <row r="2323" spans="2:10">
      <c r="B2323" s="232" t="str">
        <f t="shared" si="35"/>
        <v>NY103CpE</v>
      </c>
      <c r="D2323" s="275" t="s">
        <v>3392</v>
      </c>
      <c r="E2323" s="276" t="s">
        <v>3393</v>
      </c>
      <c r="F2323" s="275" t="s">
        <v>2681</v>
      </c>
      <c r="G2323" s="276" t="s">
        <v>3398</v>
      </c>
      <c r="H2323" s="275" t="s">
        <v>3396</v>
      </c>
      <c r="I2323" s="275">
        <v>80</v>
      </c>
      <c r="J2323" s="275" t="s">
        <v>199</v>
      </c>
    </row>
    <row r="2324" spans="2:10">
      <c r="B2324" s="232" t="str">
        <f t="shared" ref="B2324:B2387" si="36">CONCATENATE(D2324,F2324)</f>
        <v>NY103Du</v>
      </c>
      <c r="D2324" s="275" t="s">
        <v>3392</v>
      </c>
      <c r="E2324" s="276" t="s">
        <v>3393</v>
      </c>
      <c r="F2324" s="275" t="s">
        <v>865</v>
      </c>
      <c r="G2324" s="276" t="s">
        <v>201</v>
      </c>
      <c r="H2324" s="275" t="s">
        <v>201</v>
      </c>
      <c r="I2324" s="275">
        <v>90</v>
      </c>
      <c r="J2324" s="275" t="s">
        <v>199</v>
      </c>
    </row>
    <row r="2325" spans="2:10">
      <c r="B2325" s="232" t="str">
        <f t="shared" si="36"/>
        <v>NY103Gp</v>
      </c>
      <c r="D2325" s="275" t="s">
        <v>3392</v>
      </c>
      <c r="E2325" s="276" t="s">
        <v>3393</v>
      </c>
      <c r="F2325" s="275" t="s">
        <v>866</v>
      </c>
      <c r="G2325" s="276" t="s">
        <v>867</v>
      </c>
      <c r="H2325" s="275" t="s">
        <v>198</v>
      </c>
      <c r="I2325" s="275">
        <v>100</v>
      </c>
      <c r="J2325" s="275" t="s">
        <v>199</v>
      </c>
    </row>
    <row r="2326" spans="2:10">
      <c r="B2326" s="232" t="str">
        <f t="shared" si="36"/>
        <v>NY103PlA</v>
      </c>
      <c r="D2326" s="275" t="s">
        <v>3392</v>
      </c>
      <c r="E2326" s="276" t="s">
        <v>3393</v>
      </c>
      <c r="F2326" s="275" t="s">
        <v>3399</v>
      </c>
      <c r="G2326" s="276" t="s">
        <v>3400</v>
      </c>
      <c r="H2326" s="275" t="s">
        <v>228</v>
      </c>
      <c r="I2326" s="275">
        <v>85</v>
      </c>
      <c r="J2326" s="275" t="s">
        <v>199</v>
      </c>
    </row>
    <row r="2327" spans="2:10">
      <c r="B2327" s="232" t="str">
        <f t="shared" si="36"/>
        <v>NY103PlB</v>
      </c>
      <c r="D2327" s="275" t="s">
        <v>3392</v>
      </c>
      <c r="E2327" s="276" t="s">
        <v>3393</v>
      </c>
      <c r="F2327" s="275" t="s">
        <v>3132</v>
      </c>
      <c r="G2327" s="276" t="s">
        <v>3133</v>
      </c>
      <c r="H2327" s="275" t="s">
        <v>228</v>
      </c>
      <c r="I2327" s="275">
        <v>80</v>
      </c>
      <c r="J2327" s="275" t="s">
        <v>199</v>
      </c>
    </row>
    <row r="2328" spans="2:10">
      <c r="B2328" s="232" t="str">
        <f t="shared" si="36"/>
        <v>NY103PlC</v>
      </c>
      <c r="D2328" s="275" t="s">
        <v>3392</v>
      </c>
      <c r="E2328" s="276" t="s">
        <v>3393</v>
      </c>
      <c r="F2328" s="275" t="s">
        <v>3134</v>
      </c>
      <c r="G2328" s="276" t="s">
        <v>3135</v>
      </c>
      <c r="H2328" s="275" t="s">
        <v>228</v>
      </c>
      <c r="I2328" s="275">
        <v>85</v>
      </c>
      <c r="J2328" s="275" t="s">
        <v>199</v>
      </c>
    </row>
    <row r="2329" spans="2:10">
      <c r="B2329" s="232" t="str">
        <f t="shared" si="36"/>
        <v>NY103PmB3</v>
      </c>
      <c r="D2329" s="275" t="s">
        <v>3392</v>
      </c>
      <c r="E2329" s="276" t="s">
        <v>3393</v>
      </c>
      <c r="F2329" s="275" t="s">
        <v>3401</v>
      </c>
      <c r="G2329" s="276" t="s">
        <v>3402</v>
      </c>
      <c r="H2329" s="275" t="s">
        <v>228</v>
      </c>
      <c r="I2329" s="275">
        <v>80</v>
      </c>
      <c r="J2329" s="275" t="s">
        <v>199</v>
      </c>
    </row>
    <row r="2330" spans="2:10">
      <c r="B2330" s="232" t="str">
        <f t="shared" si="36"/>
        <v>NY103PmC3</v>
      </c>
      <c r="D2330" s="275" t="s">
        <v>3392</v>
      </c>
      <c r="E2330" s="276" t="s">
        <v>3393</v>
      </c>
      <c r="F2330" s="275" t="s">
        <v>3403</v>
      </c>
      <c r="G2330" s="276" t="s">
        <v>3404</v>
      </c>
      <c r="H2330" s="275" t="s">
        <v>228</v>
      </c>
      <c r="I2330" s="275">
        <v>90</v>
      </c>
      <c r="J2330" s="275" t="s">
        <v>199</v>
      </c>
    </row>
    <row r="2331" spans="2:10">
      <c r="B2331" s="232" t="str">
        <f t="shared" si="36"/>
        <v>NY105AlC</v>
      </c>
      <c r="D2331" s="275" t="s">
        <v>3405</v>
      </c>
      <c r="E2331" s="276" t="s">
        <v>3406</v>
      </c>
      <c r="F2331" s="275" t="s">
        <v>3407</v>
      </c>
      <c r="G2331" s="276" t="s">
        <v>3408</v>
      </c>
      <c r="H2331" s="275" t="s">
        <v>2546</v>
      </c>
      <c r="I2331" s="275">
        <v>50</v>
      </c>
      <c r="J2331" s="275" t="s">
        <v>277</v>
      </c>
    </row>
    <row r="2332" spans="2:10">
      <c r="B2332" s="232" t="str">
        <f t="shared" si="36"/>
        <v>NY105AlE</v>
      </c>
      <c r="D2332" s="275" t="s">
        <v>3405</v>
      </c>
      <c r="E2332" s="276" t="s">
        <v>3406</v>
      </c>
      <c r="F2332" s="275" t="s">
        <v>3409</v>
      </c>
      <c r="G2332" s="276" t="s">
        <v>3410</v>
      </c>
      <c r="H2332" s="275" t="s">
        <v>2546</v>
      </c>
      <c r="I2332" s="275">
        <v>50</v>
      </c>
      <c r="J2332" s="275" t="s">
        <v>277</v>
      </c>
    </row>
    <row r="2333" spans="2:10">
      <c r="B2333" s="232" t="str">
        <f t="shared" si="36"/>
        <v>NY105AoC</v>
      </c>
      <c r="D2333" s="275" t="s">
        <v>3405</v>
      </c>
      <c r="E2333" s="276" t="s">
        <v>3406</v>
      </c>
      <c r="F2333" s="275" t="s">
        <v>3411</v>
      </c>
      <c r="G2333" s="276" t="s">
        <v>3412</v>
      </c>
      <c r="H2333" s="275" t="s">
        <v>2546</v>
      </c>
      <c r="I2333" s="275">
        <v>50</v>
      </c>
      <c r="J2333" s="275" t="s">
        <v>277</v>
      </c>
    </row>
    <row r="2334" spans="2:10">
      <c r="B2334" s="232" t="str">
        <f t="shared" si="36"/>
        <v>NY105AoE</v>
      </c>
      <c r="D2334" s="275" t="s">
        <v>3405</v>
      </c>
      <c r="E2334" s="276" t="s">
        <v>3406</v>
      </c>
      <c r="F2334" s="275" t="s">
        <v>3413</v>
      </c>
      <c r="G2334" s="276" t="s">
        <v>3414</v>
      </c>
      <c r="H2334" s="275" t="s">
        <v>2546</v>
      </c>
      <c r="I2334" s="275">
        <v>50</v>
      </c>
      <c r="J2334" s="275" t="s">
        <v>277</v>
      </c>
    </row>
    <row r="2335" spans="2:10">
      <c r="B2335" s="232" t="str">
        <f t="shared" si="36"/>
        <v>NY105ArC</v>
      </c>
      <c r="D2335" s="275" t="s">
        <v>3405</v>
      </c>
      <c r="E2335" s="276" t="s">
        <v>3406</v>
      </c>
      <c r="F2335" s="275" t="s">
        <v>2544</v>
      </c>
      <c r="G2335" s="276" t="s">
        <v>3415</v>
      </c>
      <c r="H2335" s="275" t="s">
        <v>2549</v>
      </c>
      <c r="I2335" s="275">
        <v>85</v>
      </c>
      <c r="J2335" s="275" t="s">
        <v>277</v>
      </c>
    </row>
    <row r="2336" spans="2:10">
      <c r="B2336" s="232" t="str">
        <f t="shared" si="36"/>
        <v>NY105ArE</v>
      </c>
      <c r="D2336" s="275" t="s">
        <v>3405</v>
      </c>
      <c r="E2336" s="276" t="s">
        <v>3406</v>
      </c>
      <c r="F2336" s="275" t="s">
        <v>3416</v>
      </c>
      <c r="G2336" s="276" t="s">
        <v>3417</v>
      </c>
      <c r="H2336" s="275" t="s">
        <v>2549</v>
      </c>
      <c r="I2336" s="275">
        <v>85</v>
      </c>
      <c r="J2336" s="275" t="s">
        <v>277</v>
      </c>
    </row>
    <row r="2337" spans="2:10">
      <c r="B2337" s="232" t="str">
        <f t="shared" si="36"/>
        <v>NY105ArF</v>
      </c>
      <c r="D2337" s="275" t="s">
        <v>3405</v>
      </c>
      <c r="E2337" s="276" t="s">
        <v>3406</v>
      </c>
      <c r="F2337" s="275" t="s">
        <v>3418</v>
      </c>
      <c r="G2337" s="276" t="s">
        <v>3419</v>
      </c>
      <c r="H2337" s="275" t="s">
        <v>2549</v>
      </c>
      <c r="I2337" s="275">
        <v>85</v>
      </c>
      <c r="J2337" s="275" t="s">
        <v>277</v>
      </c>
    </row>
    <row r="2338" spans="2:10">
      <c r="B2338" s="232" t="str">
        <f t="shared" si="36"/>
        <v>NY105Gn</v>
      </c>
      <c r="D2338" s="275" t="s">
        <v>3405</v>
      </c>
      <c r="E2338" s="276" t="s">
        <v>3406</v>
      </c>
      <c r="F2338" s="275" t="s">
        <v>3420</v>
      </c>
      <c r="G2338" s="276" t="s">
        <v>3145</v>
      </c>
      <c r="H2338" s="275" t="s">
        <v>1626</v>
      </c>
      <c r="I2338" s="275">
        <v>85</v>
      </c>
      <c r="J2338" s="275" t="s">
        <v>256</v>
      </c>
    </row>
    <row r="2339" spans="2:10">
      <c r="B2339" s="232" t="str">
        <f t="shared" si="36"/>
        <v>NY105HaC</v>
      </c>
      <c r="D2339" s="275" t="s">
        <v>3405</v>
      </c>
      <c r="E2339" s="276" t="s">
        <v>3406</v>
      </c>
      <c r="F2339" s="275" t="s">
        <v>2978</v>
      </c>
      <c r="G2339" s="276" t="s">
        <v>3421</v>
      </c>
      <c r="H2339" s="275" t="s">
        <v>2582</v>
      </c>
      <c r="I2339" s="275">
        <v>50</v>
      </c>
      <c r="J2339" s="275" t="s">
        <v>277</v>
      </c>
    </row>
    <row r="2340" spans="2:10">
      <c r="B2340" s="232" t="str">
        <f t="shared" si="36"/>
        <v>NY105HaE</v>
      </c>
      <c r="D2340" s="275" t="s">
        <v>3405</v>
      </c>
      <c r="E2340" s="276" t="s">
        <v>3406</v>
      </c>
      <c r="F2340" s="275" t="s">
        <v>3422</v>
      </c>
      <c r="G2340" s="276" t="s">
        <v>3423</v>
      </c>
      <c r="H2340" s="275" t="s">
        <v>2582</v>
      </c>
      <c r="I2340" s="275">
        <v>50</v>
      </c>
      <c r="J2340" s="275" t="s">
        <v>277</v>
      </c>
    </row>
    <row r="2341" spans="2:10">
      <c r="B2341" s="232" t="str">
        <f t="shared" si="36"/>
        <v>NY105HeF</v>
      </c>
      <c r="D2341" s="275" t="s">
        <v>3405</v>
      </c>
      <c r="E2341" s="276" t="s">
        <v>3406</v>
      </c>
      <c r="F2341" s="275" t="s">
        <v>3424</v>
      </c>
      <c r="G2341" s="276" t="s">
        <v>3425</v>
      </c>
      <c r="H2341" s="275" t="s">
        <v>3426</v>
      </c>
      <c r="I2341" s="275">
        <v>55</v>
      </c>
      <c r="J2341" s="275" t="s">
        <v>277</v>
      </c>
    </row>
    <row r="2342" spans="2:10">
      <c r="B2342" s="232" t="str">
        <f t="shared" si="36"/>
        <v>NY105Os</v>
      </c>
      <c r="D2342" s="275" t="s">
        <v>3405</v>
      </c>
      <c r="E2342" s="276" t="s">
        <v>3406</v>
      </c>
      <c r="F2342" s="275" t="s">
        <v>3427</v>
      </c>
      <c r="G2342" s="276" t="s">
        <v>3428</v>
      </c>
      <c r="H2342" s="275" t="s">
        <v>1664</v>
      </c>
      <c r="I2342" s="275">
        <v>85</v>
      </c>
      <c r="J2342" s="275" t="s">
        <v>256</v>
      </c>
    </row>
    <row r="2343" spans="2:10">
      <c r="B2343" s="232" t="str">
        <f t="shared" si="36"/>
        <v>NY105Pg</v>
      </c>
      <c r="D2343" s="275" t="s">
        <v>3405</v>
      </c>
      <c r="E2343" s="276" t="s">
        <v>3406</v>
      </c>
      <c r="F2343" s="275" t="s">
        <v>970</v>
      </c>
      <c r="G2343" s="276" t="s">
        <v>272</v>
      </c>
      <c r="H2343" s="275" t="s">
        <v>198</v>
      </c>
      <c r="I2343" s="275">
        <v>80</v>
      </c>
      <c r="J2343" s="275" t="s">
        <v>199</v>
      </c>
    </row>
    <row r="2344" spans="2:10">
      <c r="B2344" s="232" t="str">
        <f t="shared" si="36"/>
        <v>NY105Ph</v>
      </c>
      <c r="D2344" s="275" t="s">
        <v>3405</v>
      </c>
      <c r="E2344" s="276" t="s">
        <v>3406</v>
      </c>
      <c r="F2344" s="275" t="s">
        <v>2748</v>
      </c>
      <c r="G2344" s="276" t="s">
        <v>273</v>
      </c>
      <c r="H2344" s="275" t="s">
        <v>198</v>
      </c>
      <c r="I2344" s="275">
        <v>80</v>
      </c>
      <c r="J2344" s="275" t="s">
        <v>277</v>
      </c>
    </row>
    <row r="2345" spans="2:10">
      <c r="B2345" s="232" t="str">
        <f t="shared" si="36"/>
        <v>NY105TaB</v>
      </c>
      <c r="D2345" s="275" t="s">
        <v>3405</v>
      </c>
      <c r="E2345" s="276" t="s">
        <v>3406</v>
      </c>
      <c r="F2345" s="275" t="s">
        <v>3375</v>
      </c>
      <c r="G2345" s="276" t="s">
        <v>3429</v>
      </c>
      <c r="H2345" s="275" t="s">
        <v>3430</v>
      </c>
      <c r="I2345" s="275">
        <v>80</v>
      </c>
      <c r="J2345" s="275" t="s">
        <v>277</v>
      </c>
    </row>
    <row r="2346" spans="2:10">
      <c r="B2346" s="232" t="str">
        <f t="shared" si="36"/>
        <v>NY105TeB</v>
      </c>
      <c r="D2346" s="275" t="s">
        <v>3405</v>
      </c>
      <c r="E2346" s="276" t="s">
        <v>3406</v>
      </c>
      <c r="F2346" s="275" t="s">
        <v>2744</v>
      </c>
      <c r="G2346" s="276" t="s">
        <v>3431</v>
      </c>
      <c r="H2346" s="275" t="s">
        <v>3432</v>
      </c>
      <c r="I2346" s="275">
        <v>80</v>
      </c>
      <c r="J2346" s="275" t="s">
        <v>277</v>
      </c>
    </row>
    <row r="2347" spans="2:10">
      <c r="B2347" s="232" t="str">
        <f t="shared" si="36"/>
        <v>NY107PG</v>
      </c>
      <c r="D2347" s="275" t="s">
        <v>3433</v>
      </c>
      <c r="E2347" s="276" t="s">
        <v>3434</v>
      </c>
      <c r="F2347" s="275" t="s">
        <v>2590</v>
      </c>
      <c r="G2347" s="276" t="s">
        <v>272</v>
      </c>
      <c r="H2347" s="275" t="s">
        <v>272</v>
      </c>
      <c r="I2347" s="275">
        <v>85</v>
      </c>
      <c r="J2347" s="275" t="s">
        <v>199</v>
      </c>
    </row>
    <row r="2348" spans="2:10">
      <c r="B2348" s="232" t="str">
        <f t="shared" si="36"/>
        <v>NY107SsL</v>
      </c>
      <c r="D2348" s="275" t="s">
        <v>3433</v>
      </c>
      <c r="E2348" s="276" t="s">
        <v>3434</v>
      </c>
      <c r="F2348" s="275" t="s">
        <v>3435</v>
      </c>
      <c r="G2348" s="276" t="s">
        <v>3436</v>
      </c>
      <c r="H2348" s="275" t="s">
        <v>2549</v>
      </c>
      <c r="I2348" s="275">
        <v>80</v>
      </c>
      <c r="J2348" s="275" t="s">
        <v>277</v>
      </c>
    </row>
    <row r="2349" spans="2:10">
      <c r="B2349" s="232" t="str">
        <f t="shared" si="36"/>
        <v>NY109GP</v>
      </c>
      <c r="D2349" s="275" t="s">
        <v>3437</v>
      </c>
      <c r="E2349" s="276" t="s">
        <v>3438</v>
      </c>
      <c r="F2349" s="275" t="s">
        <v>929</v>
      </c>
      <c r="G2349" s="276" t="s">
        <v>867</v>
      </c>
      <c r="H2349" s="275" t="s">
        <v>867</v>
      </c>
      <c r="I2349" s="275">
        <v>100</v>
      </c>
      <c r="J2349" s="275" t="s">
        <v>199</v>
      </c>
    </row>
    <row r="2350" spans="2:10">
      <c r="B2350" s="232" t="str">
        <f t="shared" si="36"/>
        <v>NY109Qu</v>
      </c>
      <c r="D2350" s="275" t="s">
        <v>3437</v>
      </c>
      <c r="E2350" s="276" t="s">
        <v>3438</v>
      </c>
      <c r="F2350" s="275" t="s">
        <v>903</v>
      </c>
      <c r="G2350" s="276" t="s">
        <v>486</v>
      </c>
      <c r="H2350" s="275" t="s">
        <v>486</v>
      </c>
      <c r="I2350" s="275">
        <v>100</v>
      </c>
      <c r="J2350" s="275" t="s">
        <v>277</v>
      </c>
    </row>
    <row r="2351" spans="2:10">
      <c r="B2351" s="232" t="str">
        <f t="shared" si="36"/>
        <v>NY109Ro</v>
      </c>
      <c r="D2351" s="275" t="s">
        <v>3437</v>
      </c>
      <c r="E2351" s="276" t="s">
        <v>3438</v>
      </c>
      <c r="F2351" s="275" t="s">
        <v>905</v>
      </c>
      <c r="G2351" s="276" t="s">
        <v>366</v>
      </c>
      <c r="H2351" s="275" t="s">
        <v>366</v>
      </c>
      <c r="I2351" s="275">
        <v>100</v>
      </c>
      <c r="J2351" s="275" t="s">
        <v>277</v>
      </c>
    </row>
    <row r="2352" spans="2:10">
      <c r="B2352" s="232" t="str">
        <f t="shared" si="36"/>
        <v>NY111AcB</v>
      </c>
      <c r="D2352" s="275" t="s">
        <v>3439</v>
      </c>
      <c r="E2352" s="276" t="s">
        <v>3440</v>
      </c>
      <c r="F2352" s="275" t="s">
        <v>3441</v>
      </c>
      <c r="G2352" s="276" t="s">
        <v>3090</v>
      </c>
      <c r="H2352" s="275" t="s">
        <v>2546</v>
      </c>
      <c r="I2352" s="275">
        <v>80</v>
      </c>
      <c r="J2352" s="275" t="s">
        <v>277</v>
      </c>
    </row>
    <row r="2353" spans="2:10">
      <c r="B2353" s="232" t="str">
        <f t="shared" si="36"/>
        <v>NY111ARD</v>
      </c>
      <c r="D2353" s="275" t="s">
        <v>3439</v>
      </c>
      <c r="E2353" s="276" t="s">
        <v>3440</v>
      </c>
      <c r="F2353" s="275" t="s">
        <v>3442</v>
      </c>
      <c r="G2353" s="276" t="s">
        <v>3443</v>
      </c>
      <c r="H2353" s="275" t="s">
        <v>2549</v>
      </c>
      <c r="I2353" s="275">
        <v>55</v>
      </c>
      <c r="J2353" s="275" t="s">
        <v>277</v>
      </c>
    </row>
    <row r="2354" spans="2:10">
      <c r="B2354" s="232" t="str">
        <f t="shared" si="36"/>
        <v>NY111ARF</v>
      </c>
      <c r="D2354" s="275" t="s">
        <v>3439</v>
      </c>
      <c r="E2354" s="276" t="s">
        <v>3440</v>
      </c>
      <c r="F2354" s="275" t="s">
        <v>3444</v>
      </c>
      <c r="G2354" s="276" t="s">
        <v>3445</v>
      </c>
      <c r="H2354" s="275" t="s">
        <v>2549</v>
      </c>
      <c r="I2354" s="275">
        <v>60</v>
      </c>
      <c r="J2354" s="275" t="s">
        <v>277</v>
      </c>
    </row>
    <row r="2355" spans="2:10">
      <c r="B2355" s="232" t="str">
        <f t="shared" si="36"/>
        <v>NY111Da</v>
      </c>
      <c r="D2355" s="275" t="s">
        <v>3439</v>
      </c>
      <c r="E2355" s="276" t="s">
        <v>3440</v>
      </c>
      <c r="F2355" s="275" t="s">
        <v>3321</v>
      </c>
      <c r="G2355" s="276" t="s">
        <v>521</v>
      </c>
      <c r="H2355" s="275" t="s">
        <v>521</v>
      </c>
      <c r="I2355" s="275">
        <v>100</v>
      </c>
      <c r="J2355" s="275" t="s">
        <v>199</v>
      </c>
    </row>
    <row r="2356" spans="2:10">
      <c r="B2356" s="232" t="str">
        <f t="shared" si="36"/>
        <v>NY111FAE</v>
      </c>
      <c r="D2356" s="275" t="s">
        <v>3439</v>
      </c>
      <c r="E2356" s="276" t="s">
        <v>3440</v>
      </c>
      <c r="F2356" s="275" t="s">
        <v>3446</v>
      </c>
      <c r="G2356" s="276" t="s">
        <v>2731</v>
      </c>
      <c r="H2356" s="275" t="s">
        <v>280</v>
      </c>
      <c r="I2356" s="275">
        <v>75</v>
      </c>
      <c r="J2356" s="275" t="s">
        <v>277</v>
      </c>
    </row>
    <row r="2357" spans="2:10">
      <c r="B2357" s="232" t="str">
        <f t="shared" si="36"/>
        <v>NY111GP</v>
      </c>
      <c r="D2357" s="275" t="s">
        <v>3439</v>
      </c>
      <c r="E2357" s="276" t="s">
        <v>3440</v>
      </c>
      <c r="F2357" s="275" t="s">
        <v>929</v>
      </c>
      <c r="G2357" s="276" t="s">
        <v>519</v>
      </c>
      <c r="H2357" s="275" t="s">
        <v>519</v>
      </c>
      <c r="I2357" s="275">
        <v>80</v>
      </c>
      <c r="J2357" s="275" t="s">
        <v>199</v>
      </c>
    </row>
    <row r="2358" spans="2:10">
      <c r="B2358" s="232" t="str">
        <f t="shared" si="36"/>
        <v>NY111NBF</v>
      </c>
      <c r="D2358" s="275" t="s">
        <v>3439</v>
      </c>
      <c r="E2358" s="276" t="s">
        <v>3440</v>
      </c>
      <c r="F2358" s="275" t="s">
        <v>3447</v>
      </c>
      <c r="G2358" s="276" t="s">
        <v>3448</v>
      </c>
      <c r="H2358" s="275" t="s">
        <v>2777</v>
      </c>
      <c r="I2358" s="275">
        <v>55</v>
      </c>
      <c r="J2358" s="275" t="s">
        <v>277</v>
      </c>
    </row>
    <row r="2359" spans="2:10">
      <c r="B2359" s="232" t="str">
        <f t="shared" si="36"/>
        <v>NY111NMC</v>
      </c>
      <c r="D2359" s="275" t="s">
        <v>3439</v>
      </c>
      <c r="E2359" s="276" t="s">
        <v>3440</v>
      </c>
      <c r="F2359" s="275" t="s">
        <v>3449</v>
      </c>
      <c r="G2359" s="276" t="s">
        <v>3450</v>
      </c>
      <c r="H2359" s="275" t="s">
        <v>2085</v>
      </c>
      <c r="I2359" s="275">
        <v>50</v>
      </c>
      <c r="J2359" s="275" t="s">
        <v>277</v>
      </c>
    </row>
    <row r="2360" spans="2:10">
      <c r="B2360" s="232" t="str">
        <f t="shared" si="36"/>
        <v>NY111NNF</v>
      </c>
      <c r="D2360" s="275" t="s">
        <v>3439</v>
      </c>
      <c r="E2360" s="276" t="s">
        <v>3440</v>
      </c>
      <c r="F2360" s="275" t="s">
        <v>3451</v>
      </c>
      <c r="G2360" s="276" t="s">
        <v>3452</v>
      </c>
      <c r="H2360" s="275" t="s">
        <v>2085</v>
      </c>
      <c r="I2360" s="275">
        <v>50</v>
      </c>
      <c r="J2360" s="275" t="s">
        <v>277</v>
      </c>
    </row>
    <row r="2361" spans="2:10">
      <c r="B2361" s="232" t="str">
        <f t="shared" si="36"/>
        <v>NY111NOD</v>
      </c>
      <c r="D2361" s="275" t="s">
        <v>3439</v>
      </c>
      <c r="E2361" s="276" t="s">
        <v>3440</v>
      </c>
      <c r="F2361" s="275" t="s">
        <v>3453</v>
      </c>
      <c r="G2361" s="276" t="s">
        <v>3287</v>
      </c>
      <c r="H2361" s="275" t="s">
        <v>2777</v>
      </c>
      <c r="I2361" s="275">
        <v>80</v>
      </c>
      <c r="J2361" s="275" t="s">
        <v>277</v>
      </c>
    </row>
    <row r="2362" spans="2:10">
      <c r="B2362" s="232" t="str">
        <f t="shared" si="36"/>
        <v>NY111PrC</v>
      </c>
      <c r="D2362" s="275" t="s">
        <v>3439</v>
      </c>
      <c r="E2362" s="276" t="s">
        <v>3440</v>
      </c>
      <c r="F2362" s="275" t="s">
        <v>3053</v>
      </c>
      <c r="G2362" s="276" t="s">
        <v>3454</v>
      </c>
      <c r="H2362" s="275" t="s">
        <v>3455</v>
      </c>
      <c r="I2362" s="275">
        <v>85</v>
      </c>
      <c r="J2362" s="275" t="s">
        <v>199</v>
      </c>
    </row>
    <row r="2363" spans="2:10">
      <c r="B2363" s="232" t="str">
        <f t="shared" si="36"/>
        <v>NY111QU</v>
      </c>
      <c r="D2363" s="275" t="s">
        <v>3439</v>
      </c>
      <c r="E2363" s="276" t="s">
        <v>3440</v>
      </c>
      <c r="F2363" s="275" t="s">
        <v>946</v>
      </c>
      <c r="G2363" s="276" t="s">
        <v>904</v>
      </c>
      <c r="H2363" s="275" t="s">
        <v>904</v>
      </c>
      <c r="I2363" s="275">
        <v>80</v>
      </c>
      <c r="J2363" s="275" t="s">
        <v>277</v>
      </c>
    </row>
    <row r="2364" spans="2:10">
      <c r="B2364" s="232" t="str">
        <f t="shared" si="36"/>
        <v>NY111RXC</v>
      </c>
      <c r="D2364" s="275" t="s">
        <v>3439</v>
      </c>
      <c r="E2364" s="276" t="s">
        <v>3440</v>
      </c>
      <c r="F2364" s="275" t="s">
        <v>3456</v>
      </c>
      <c r="G2364" s="276" t="s">
        <v>3217</v>
      </c>
      <c r="H2364" s="275" t="s">
        <v>2589</v>
      </c>
      <c r="I2364" s="275">
        <v>75</v>
      </c>
      <c r="J2364" s="275" t="s">
        <v>277</v>
      </c>
    </row>
    <row r="2365" spans="2:10">
      <c r="B2365" s="232" t="str">
        <f t="shared" si="36"/>
        <v>NY111RXE</v>
      </c>
      <c r="D2365" s="275" t="s">
        <v>3439</v>
      </c>
      <c r="E2365" s="276" t="s">
        <v>3440</v>
      </c>
      <c r="F2365" s="275" t="s">
        <v>3457</v>
      </c>
      <c r="G2365" s="276" t="s">
        <v>3458</v>
      </c>
      <c r="H2365" s="275" t="s">
        <v>2589</v>
      </c>
      <c r="I2365" s="275">
        <v>75</v>
      </c>
      <c r="J2365" s="275" t="s">
        <v>277</v>
      </c>
    </row>
    <row r="2366" spans="2:10">
      <c r="B2366" s="232" t="str">
        <f t="shared" si="36"/>
        <v>NY111RXF</v>
      </c>
      <c r="D2366" s="275" t="s">
        <v>3439</v>
      </c>
      <c r="E2366" s="276" t="s">
        <v>3440</v>
      </c>
      <c r="F2366" s="275" t="s">
        <v>3459</v>
      </c>
      <c r="G2366" s="276" t="s">
        <v>2588</v>
      </c>
      <c r="H2366" s="275" t="s">
        <v>2589</v>
      </c>
      <c r="I2366" s="275">
        <v>85</v>
      </c>
      <c r="J2366" s="275" t="s">
        <v>277</v>
      </c>
    </row>
    <row r="2367" spans="2:10">
      <c r="B2367" s="232" t="str">
        <f t="shared" si="36"/>
        <v>NY111STD</v>
      </c>
      <c r="D2367" s="275" t="s">
        <v>3439</v>
      </c>
      <c r="E2367" s="276" t="s">
        <v>3440</v>
      </c>
      <c r="F2367" s="275" t="s">
        <v>3460</v>
      </c>
      <c r="G2367" s="276" t="s">
        <v>3461</v>
      </c>
      <c r="H2367" s="275" t="s">
        <v>280</v>
      </c>
      <c r="I2367" s="275">
        <v>50</v>
      </c>
      <c r="J2367" s="275" t="s">
        <v>277</v>
      </c>
    </row>
    <row r="2368" spans="2:10">
      <c r="B2368" s="232" t="str">
        <f t="shared" si="36"/>
        <v>NY113Cg</v>
      </c>
      <c r="D2368" s="275" t="s">
        <v>3462</v>
      </c>
      <c r="E2368" s="276" t="s">
        <v>3463</v>
      </c>
      <c r="F2368" s="275" t="s">
        <v>3464</v>
      </c>
      <c r="G2368" s="276" t="s">
        <v>3465</v>
      </c>
      <c r="H2368" s="275" t="s">
        <v>1626</v>
      </c>
      <c r="I2368" s="275">
        <v>50</v>
      </c>
      <c r="J2368" s="275" t="s">
        <v>256</v>
      </c>
    </row>
    <row r="2369" spans="2:10">
      <c r="B2369" s="232" t="str">
        <f t="shared" si="36"/>
        <v>NY113FaB</v>
      </c>
      <c r="D2369" s="275" t="s">
        <v>3462</v>
      </c>
      <c r="E2369" s="276" t="s">
        <v>3463</v>
      </c>
      <c r="F2369" s="275" t="s">
        <v>2233</v>
      </c>
      <c r="G2369" s="276" t="s">
        <v>3026</v>
      </c>
      <c r="H2369" s="275" t="s">
        <v>276</v>
      </c>
      <c r="I2369" s="275">
        <v>85</v>
      </c>
      <c r="J2369" s="275" t="s">
        <v>277</v>
      </c>
    </row>
    <row r="2370" spans="2:10">
      <c r="B2370" s="232" t="str">
        <f t="shared" si="36"/>
        <v>NY113FrC</v>
      </c>
      <c r="D2370" s="275" t="s">
        <v>3462</v>
      </c>
      <c r="E2370" s="276" t="s">
        <v>3463</v>
      </c>
      <c r="F2370" s="275" t="s">
        <v>2555</v>
      </c>
      <c r="G2370" s="276" t="s">
        <v>3466</v>
      </c>
      <c r="H2370" s="275" t="s">
        <v>276</v>
      </c>
      <c r="I2370" s="275">
        <v>85</v>
      </c>
      <c r="J2370" s="275" t="s">
        <v>277</v>
      </c>
    </row>
    <row r="2371" spans="2:10">
      <c r="B2371" s="232" t="str">
        <f t="shared" si="36"/>
        <v>NY113HpA</v>
      </c>
      <c r="D2371" s="275" t="s">
        <v>3462</v>
      </c>
      <c r="E2371" s="276" t="s">
        <v>3463</v>
      </c>
      <c r="F2371" s="275" t="s">
        <v>3467</v>
      </c>
      <c r="G2371" s="276" t="s">
        <v>3468</v>
      </c>
      <c r="H2371" s="275" t="s">
        <v>3469</v>
      </c>
      <c r="I2371" s="275">
        <v>75</v>
      </c>
      <c r="J2371" s="275" t="s">
        <v>199</v>
      </c>
    </row>
    <row r="2372" spans="2:10">
      <c r="B2372" s="232" t="str">
        <f t="shared" si="36"/>
        <v>NY113HpC</v>
      </c>
      <c r="D2372" s="275" t="s">
        <v>3462</v>
      </c>
      <c r="E2372" s="276" t="s">
        <v>3463</v>
      </c>
      <c r="F2372" s="275" t="s">
        <v>3470</v>
      </c>
      <c r="G2372" s="276" t="s">
        <v>3471</v>
      </c>
      <c r="H2372" s="275" t="s">
        <v>3469</v>
      </c>
      <c r="I2372" s="275">
        <v>75</v>
      </c>
      <c r="J2372" s="275" t="s">
        <v>199</v>
      </c>
    </row>
    <row r="2373" spans="2:10">
      <c r="B2373" s="232" t="str">
        <f t="shared" si="36"/>
        <v>NY113HpE</v>
      </c>
      <c r="D2373" s="275" t="s">
        <v>3462</v>
      </c>
      <c r="E2373" s="276" t="s">
        <v>3463</v>
      </c>
      <c r="F2373" s="275" t="s">
        <v>3472</v>
      </c>
      <c r="G2373" s="276" t="s">
        <v>3473</v>
      </c>
      <c r="H2373" s="275" t="s">
        <v>3469</v>
      </c>
      <c r="I2373" s="275">
        <v>75</v>
      </c>
      <c r="J2373" s="275" t="s">
        <v>199</v>
      </c>
    </row>
    <row r="2374" spans="2:10">
      <c r="B2374" s="232" t="str">
        <f t="shared" si="36"/>
        <v>NY113LmC</v>
      </c>
      <c r="D2374" s="275" t="s">
        <v>3462</v>
      </c>
      <c r="E2374" s="276" t="s">
        <v>3463</v>
      </c>
      <c r="F2374" s="275" t="s">
        <v>2074</v>
      </c>
      <c r="G2374" s="276" t="s">
        <v>3474</v>
      </c>
      <c r="H2374" s="275" t="s">
        <v>945</v>
      </c>
      <c r="I2374" s="275">
        <v>75</v>
      </c>
      <c r="J2374" s="275" t="s">
        <v>277</v>
      </c>
    </row>
    <row r="2375" spans="2:10">
      <c r="B2375" s="232" t="str">
        <f t="shared" si="36"/>
        <v>NY113LmE</v>
      </c>
      <c r="D2375" s="275" t="s">
        <v>3462</v>
      </c>
      <c r="E2375" s="276" t="s">
        <v>3463</v>
      </c>
      <c r="F2375" s="275" t="s">
        <v>1146</v>
      </c>
      <c r="G2375" s="276" t="s">
        <v>3475</v>
      </c>
      <c r="H2375" s="275" t="s">
        <v>945</v>
      </c>
      <c r="I2375" s="275">
        <v>85</v>
      </c>
      <c r="J2375" s="275" t="s">
        <v>277</v>
      </c>
    </row>
    <row r="2376" spans="2:10">
      <c r="B2376" s="232" t="str">
        <f t="shared" si="36"/>
        <v>NY113OaA</v>
      </c>
      <c r="D2376" s="275" t="s">
        <v>3462</v>
      </c>
      <c r="E2376" s="276" t="s">
        <v>3463</v>
      </c>
      <c r="F2376" s="275" t="s">
        <v>3476</v>
      </c>
      <c r="G2376" s="276" t="s">
        <v>3212</v>
      </c>
      <c r="H2376" s="275" t="s">
        <v>3213</v>
      </c>
      <c r="I2376" s="275">
        <v>90</v>
      </c>
      <c r="J2376" s="275" t="s">
        <v>199</v>
      </c>
    </row>
    <row r="2377" spans="2:10">
      <c r="B2377" s="232" t="str">
        <f t="shared" si="36"/>
        <v>NY113OaB</v>
      </c>
      <c r="D2377" s="275" t="s">
        <v>3462</v>
      </c>
      <c r="E2377" s="276" t="s">
        <v>3463</v>
      </c>
      <c r="F2377" s="275" t="s">
        <v>3251</v>
      </c>
      <c r="G2377" s="276" t="s">
        <v>3215</v>
      </c>
      <c r="H2377" s="275" t="s">
        <v>3213</v>
      </c>
      <c r="I2377" s="275">
        <v>90</v>
      </c>
      <c r="J2377" s="275" t="s">
        <v>199</v>
      </c>
    </row>
    <row r="2378" spans="2:10">
      <c r="B2378" s="232" t="str">
        <f t="shared" si="36"/>
        <v>NY113OaC</v>
      </c>
      <c r="D2378" s="275" t="s">
        <v>3462</v>
      </c>
      <c r="E2378" s="276" t="s">
        <v>3463</v>
      </c>
      <c r="F2378" s="275" t="s">
        <v>3477</v>
      </c>
      <c r="G2378" s="276" t="s">
        <v>3478</v>
      </c>
      <c r="H2378" s="275" t="s">
        <v>3213</v>
      </c>
      <c r="I2378" s="275">
        <v>90</v>
      </c>
      <c r="J2378" s="275" t="s">
        <v>199</v>
      </c>
    </row>
    <row r="2379" spans="2:10">
      <c r="B2379" s="232" t="str">
        <f t="shared" si="36"/>
        <v>NY113Pg</v>
      </c>
      <c r="D2379" s="275" t="s">
        <v>3462</v>
      </c>
      <c r="E2379" s="276" t="s">
        <v>3463</v>
      </c>
      <c r="F2379" s="275" t="s">
        <v>970</v>
      </c>
      <c r="G2379" s="276" t="s">
        <v>197</v>
      </c>
      <c r="H2379" s="275" t="s">
        <v>197</v>
      </c>
      <c r="I2379" s="275">
        <v>70</v>
      </c>
      <c r="J2379" s="275" t="s">
        <v>199</v>
      </c>
    </row>
    <row r="2380" spans="2:10">
      <c r="B2380" s="232" t="str">
        <f t="shared" si="36"/>
        <v>NY113Ph</v>
      </c>
      <c r="D2380" s="275" t="s">
        <v>3462</v>
      </c>
      <c r="E2380" s="276" t="s">
        <v>3463</v>
      </c>
      <c r="F2380" s="275" t="s">
        <v>2748</v>
      </c>
      <c r="G2380" s="276" t="s">
        <v>273</v>
      </c>
      <c r="H2380" s="275" t="s">
        <v>273</v>
      </c>
      <c r="I2380" s="275">
        <v>75</v>
      </c>
      <c r="J2380" s="275" t="s">
        <v>277</v>
      </c>
    </row>
    <row r="2381" spans="2:10">
      <c r="B2381" s="232" t="str">
        <f t="shared" si="36"/>
        <v>NY113PlA</v>
      </c>
      <c r="D2381" s="275" t="s">
        <v>3462</v>
      </c>
      <c r="E2381" s="276" t="s">
        <v>3463</v>
      </c>
      <c r="F2381" s="275" t="s">
        <v>3399</v>
      </c>
      <c r="G2381" s="276" t="s">
        <v>2705</v>
      </c>
      <c r="H2381" s="275" t="s">
        <v>2706</v>
      </c>
      <c r="I2381" s="275">
        <v>90</v>
      </c>
      <c r="J2381" s="275" t="s">
        <v>199</v>
      </c>
    </row>
    <row r="2382" spans="2:10">
      <c r="B2382" s="232" t="str">
        <f t="shared" si="36"/>
        <v>NY113PlB</v>
      </c>
      <c r="D2382" s="275" t="s">
        <v>3462</v>
      </c>
      <c r="E2382" s="276" t="s">
        <v>3463</v>
      </c>
      <c r="F2382" s="275" t="s">
        <v>3132</v>
      </c>
      <c r="G2382" s="276" t="s">
        <v>2708</v>
      </c>
      <c r="H2382" s="275" t="s">
        <v>2706</v>
      </c>
      <c r="I2382" s="275">
        <v>90</v>
      </c>
      <c r="J2382" s="275" t="s">
        <v>199</v>
      </c>
    </row>
    <row r="2383" spans="2:10">
      <c r="B2383" s="232" t="str">
        <f t="shared" si="36"/>
        <v>NY113PlC</v>
      </c>
      <c r="D2383" s="275" t="s">
        <v>3462</v>
      </c>
      <c r="E2383" s="276" t="s">
        <v>3463</v>
      </c>
      <c r="F2383" s="275" t="s">
        <v>3134</v>
      </c>
      <c r="G2383" s="276" t="s">
        <v>2710</v>
      </c>
      <c r="H2383" s="275" t="s">
        <v>2706</v>
      </c>
      <c r="I2383" s="275">
        <v>90</v>
      </c>
      <c r="J2383" s="275" t="s">
        <v>199</v>
      </c>
    </row>
    <row r="2384" spans="2:10">
      <c r="B2384" s="232" t="str">
        <f t="shared" si="36"/>
        <v>NY113PoE</v>
      </c>
      <c r="D2384" s="275" t="s">
        <v>3462</v>
      </c>
      <c r="E2384" s="276" t="s">
        <v>3463</v>
      </c>
      <c r="F2384" s="275" t="s">
        <v>3479</v>
      </c>
      <c r="G2384" s="276" t="s">
        <v>3480</v>
      </c>
      <c r="H2384" s="275" t="s">
        <v>3481</v>
      </c>
      <c r="I2384" s="275">
        <v>75</v>
      </c>
      <c r="J2384" s="275" t="s">
        <v>199</v>
      </c>
    </row>
    <row r="2385" spans="2:10">
      <c r="B2385" s="232" t="str">
        <f t="shared" si="36"/>
        <v>NY113Ro</v>
      </c>
      <c r="D2385" s="275" t="s">
        <v>3462</v>
      </c>
      <c r="E2385" s="276" t="s">
        <v>3463</v>
      </c>
      <c r="F2385" s="275" t="s">
        <v>905</v>
      </c>
      <c r="G2385" s="276" t="s">
        <v>366</v>
      </c>
      <c r="H2385" s="275" t="s">
        <v>366</v>
      </c>
      <c r="I2385" s="275">
        <v>90</v>
      </c>
      <c r="J2385" s="275" t="s">
        <v>277</v>
      </c>
    </row>
    <row r="2386" spans="2:10">
      <c r="B2386" s="232" t="str">
        <f t="shared" si="36"/>
        <v>NY113WoC</v>
      </c>
      <c r="D2386" s="275" t="s">
        <v>3462</v>
      </c>
      <c r="E2386" s="276" t="s">
        <v>3463</v>
      </c>
      <c r="F2386" s="275" t="s">
        <v>3482</v>
      </c>
      <c r="G2386" s="276" t="s">
        <v>3483</v>
      </c>
      <c r="H2386" s="275" t="s">
        <v>1867</v>
      </c>
      <c r="I2386" s="275">
        <v>75</v>
      </c>
      <c r="J2386" s="275" t="s">
        <v>277</v>
      </c>
    </row>
    <row r="2387" spans="2:10">
      <c r="B2387" s="232" t="str">
        <f t="shared" si="36"/>
        <v>NY113WoE</v>
      </c>
      <c r="D2387" s="275" t="s">
        <v>3462</v>
      </c>
      <c r="E2387" s="276" t="s">
        <v>3463</v>
      </c>
      <c r="F2387" s="275" t="s">
        <v>3484</v>
      </c>
      <c r="G2387" s="276" t="s">
        <v>3485</v>
      </c>
      <c r="H2387" s="275" t="s">
        <v>1867</v>
      </c>
      <c r="I2387" s="275">
        <v>80</v>
      </c>
      <c r="J2387" s="275" t="s">
        <v>277</v>
      </c>
    </row>
    <row r="2388" spans="2:10">
      <c r="B2388" s="232" t="str">
        <f t="shared" ref="B2388:B2451" si="37">CONCATENATE(D2388,F2388)</f>
        <v>NY115FaB</v>
      </c>
      <c r="D2388" s="275" t="s">
        <v>3486</v>
      </c>
      <c r="E2388" s="276" t="s">
        <v>3487</v>
      </c>
      <c r="F2388" s="275" t="s">
        <v>2233</v>
      </c>
      <c r="G2388" s="276" t="s">
        <v>3026</v>
      </c>
      <c r="H2388" s="275" t="s">
        <v>276</v>
      </c>
      <c r="I2388" s="275">
        <v>75</v>
      </c>
      <c r="J2388" s="275" t="s">
        <v>277</v>
      </c>
    </row>
    <row r="2389" spans="2:10">
      <c r="B2389" s="232" t="str">
        <f t="shared" si="37"/>
        <v>NY115FCC</v>
      </c>
      <c r="D2389" s="275" t="s">
        <v>3486</v>
      </c>
      <c r="E2389" s="276" t="s">
        <v>3487</v>
      </c>
      <c r="F2389" s="275" t="s">
        <v>3488</v>
      </c>
      <c r="G2389" s="276" t="s">
        <v>3489</v>
      </c>
      <c r="H2389" s="275" t="s">
        <v>280</v>
      </c>
      <c r="I2389" s="275">
        <v>70</v>
      </c>
      <c r="J2389" s="275" t="s">
        <v>277</v>
      </c>
    </row>
    <row r="2390" spans="2:10">
      <c r="B2390" s="232" t="str">
        <f t="shared" si="37"/>
        <v>NY115FCF</v>
      </c>
      <c r="D2390" s="275" t="s">
        <v>3486</v>
      </c>
      <c r="E2390" s="276" t="s">
        <v>3487</v>
      </c>
      <c r="F2390" s="275" t="s">
        <v>3490</v>
      </c>
      <c r="G2390" s="276" t="s">
        <v>3491</v>
      </c>
      <c r="H2390" s="275" t="s">
        <v>280</v>
      </c>
      <c r="I2390" s="275">
        <v>90</v>
      </c>
      <c r="J2390" s="275" t="s">
        <v>277</v>
      </c>
    </row>
    <row r="2391" spans="2:10">
      <c r="B2391" s="232" t="str">
        <f t="shared" si="37"/>
        <v>NY115HLE</v>
      </c>
      <c r="D2391" s="275" t="s">
        <v>3486</v>
      </c>
      <c r="E2391" s="276" t="s">
        <v>3487</v>
      </c>
      <c r="F2391" s="275" t="s">
        <v>3492</v>
      </c>
      <c r="G2391" s="276" t="s">
        <v>3493</v>
      </c>
      <c r="H2391" s="275" t="s">
        <v>522</v>
      </c>
      <c r="I2391" s="275">
        <v>60</v>
      </c>
      <c r="J2391" s="275" t="s">
        <v>277</v>
      </c>
    </row>
    <row r="2392" spans="2:10">
      <c r="B2392" s="232" t="str">
        <f t="shared" si="37"/>
        <v>NY115HNC</v>
      </c>
      <c r="D2392" s="275" t="s">
        <v>3486</v>
      </c>
      <c r="E2392" s="276" t="s">
        <v>3487</v>
      </c>
      <c r="F2392" s="275" t="s">
        <v>3494</v>
      </c>
      <c r="G2392" s="276" t="s">
        <v>3495</v>
      </c>
      <c r="H2392" s="275" t="s">
        <v>306</v>
      </c>
      <c r="I2392" s="275">
        <v>85</v>
      </c>
      <c r="J2392" s="275" t="s">
        <v>277</v>
      </c>
    </row>
    <row r="2393" spans="2:10">
      <c r="B2393" s="232" t="str">
        <f t="shared" si="37"/>
        <v>NY115NAC</v>
      </c>
      <c r="D2393" s="275" t="s">
        <v>3486</v>
      </c>
      <c r="E2393" s="276" t="s">
        <v>3487</v>
      </c>
      <c r="F2393" s="275" t="s">
        <v>3496</v>
      </c>
      <c r="G2393" s="276" t="s">
        <v>3497</v>
      </c>
      <c r="H2393" s="275" t="s">
        <v>2085</v>
      </c>
      <c r="I2393" s="275">
        <v>75</v>
      </c>
      <c r="J2393" s="275" t="s">
        <v>277</v>
      </c>
    </row>
    <row r="2394" spans="2:10">
      <c r="B2394" s="232" t="str">
        <f t="shared" si="37"/>
        <v>NY115NBC</v>
      </c>
      <c r="D2394" s="275" t="s">
        <v>3486</v>
      </c>
      <c r="E2394" s="276" t="s">
        <v>3487</v>
      </c>
      <c r="F2394" s="275" t="s">
        <v>3498</v>
      </c>
      <c r="G2394" s="276" t="s">
        <v>3499</v>
      </c>
      <c r="H2394" s="275" t="s">
        <v>2777</v>
      </c>
      <c r="I2394" s="275">
        <v>60</v>
      </c>
      <c r="J2394" s="275" t="s">
        <v>277</v>
      </c>
    </row>
    <row r="2395" spans="2:10">
      <c r="B2395" s="232" t="str">
        <f t="shared" si="37"/>
        <v>NY115NBF</v>
      </c>
      <c r="D2395" s="275" t="s">
        <v>3486</v>
      </c>
      <c r="E2395" s="276" t="s">
        <v>3487</v>
      </c>
      <c r="F2395" s="275" t="s">
        <v>3447</v>
      </c>
      <c r="G2395" s="276" t="s">
        <v>3500</v>
      </c>
      <c r="H2395" s="275" t="s">
        <v>2777</v>
      </c>
      <c r="I2395" s="275">
        <v>80</v>
      </c>
      <c r="J2395" s="275" t="s">
        <v>277</v>
      </c>
    </row>
    <row r="2396" spans="2:10">
      <c r="B2396" s="232" t="str">
        <f t="shared" si="37"/>
        <v>NY115OP</v>
      </c>
      <c r="D2396" s="275" t="s">
        <v>3486</v>
      </c>
      <c r="E2396" s="276" t="s">
        <v>3487</v>
      </c>
      <c r="F2396" s="275" t="s">
        <v>3501</v>
      </c>
      <c r="G2396" s="276" t="s">
        <v>3502</v>
      </c>
      <c r="H2396" s="275" t="s">
        <v>3503</v>
      </c>
      <c r="I2396" s="275">
        <v>50</v>
      </c>
      <c r="J2396" s="275" t="s">
        <v>199</v>
      </c>
    </row>
    <row r="2397" spans="2:10">
      <c r="B2397" s="232" t="str">
        <f t="shared" si="37"/>
        <v>NY115Pr</v>
      </c>
      <c r="D2397" s="275" t="s">
        <v>3486</v>
      </c>
      <c r="E2397" s="276" t="s">
        <v>3487</v>
      </c>
      <c r="F2397" s="275" t="s">
        <v>1154</v>
      </c>
      <c r="G2397" s="276" t="s">
        <v>971</v>
      </c>
      <c r="H2397" s="275" t="s">
        <v>3504</v>
      </c>
      <c r="I2397" s="275">
        <v>100</v>
      </c>
      <c r="J2397" s="275" t="s">
        <v>199</v>
      </c>
    </row>
    <row r="2398" spans="2:10">
      <c r="B2398" s="232" t="str">
        <f t="shared" si="37"/>
        <v>NY115Ps</v>
      </c>
      <c r="D2398" s="275" t="s">
        <v>3486</v>
      </c>
      <c r="E2398" s="276" t="s">
        <v>3487</v>
      </c>
      <c r="F2398" s="275" t="s">
        <v>1155</v>
      </c>
      <c r="G2398" s="276" t="s">
        <v>273</v>
      </c>
      <c r="H2398" s="275" t="s">
        <v>486</v>
      </c>
      <c r="I2398" s="275">
        <v>100</v>
      </c>
      <c r="J2398" s="275" t="s">
        <v>277</v>
      </c>
    </row>
    <row r="2399" spans="2:10">
      <c r="B2399" s="232" t="str">
        <f t="shared" si="37"/>
        <v>NY115ROF</v>
      </c>
      <c r="D2399" s="275" t="s">
        <v>3486</v>
      </c>
      <c r="E2399" s="276" t="s">
        <v>3487</v>
      </c>
      <c r="F2399" s="275" t="s">
        <v>3228</v>
      </c>
      <c r="G2399" s="276" t="s">
        <v>3505</v>
      </c>
      <c r="H2399" s="275" t="s">
        <v>313</v>
      </c>
      <c r="I2399" s="275">
        <v>90</v>
      </c>
      <c r="J2399" s="275" t="s">
        <v>277</v>
      </c>
    </row>
    <row r="2400" spans="2:10">
      <c r="B2400" s="232" t="str">
        <f t="shared" si="37"/>
        <v>NY117Be</v>
      </c>
      <c r="D2400" s="275" t="s">
        <v>3506</v>
      </c>
      <c r="E2400" s="276" t="s">
        <v>3507</v>
      </c>
      <c r="F2400" s="275" t="s">
        <v>954</v>
      </c>
      <c r="G2400" s="276" t="s">
        <v>200</v>
      </c>
      <c r="H2400" s="275" t="s">
        <v>200</v>
      </c>
      <c r="I2400" s="275">
        <v>70</v>
      </c>
      <c r="J2400" s="275" t="s">
        <v>199</v>
      </c>
    </row>
    <row r="2401" spans="2:10">
      <c r="B2401" s="232" t="str">
        <f t="shared" si="37"/>
        <v>NY117FaB</v>
      </c>
      <c r="D2401" s="275" t="s">
        <v>3506</v>
      </c>
      <c r="E2401" s="276" t="s">
        <v>3507</v>
      </c>
      <c r="F2401" s="275" t="s">
        <v>2233</v>
      </c>
      <c r="G2401" s="276" t="s">
        <v>2552</v>
      </c>
      <c r="H2401" s="275" t="s">
        <v>276</v>
      </c>
      <c r="I2401" s="275">
        <v>80</v>
      </c>
      <c r="J2401" s="275" t="s">
        <v>277</v>
      </c>
    </row>
    <row r="2402" spans="2:10">
      <c r="B2402" s="232" t="str">
        <f t="shared" si="37"/>
        <v>NY117Jo</v>
      </c>
      <c r="D2402" s="275" t="s">
        <v>3506</v>
      </c>
      <c r="E2402" s="276" t="s">
        <v>3507</v>
      </c>
      <c r="F2402" s="275" t="s">
        <v>3105</v>
      </c>
      <c r="G2402" s="276" t="s">
        <v>3508</v>
      </c>
      <c r="H2402" s="275" t="s">
        <v>3107</v>
      </c>
      <c r="I2402" s="275">
        <v>80</v>
      </c>
      <c r="J2402" s="275" t="s">
        <v>277</v>
      </c>
    </row>
    <row r="2403" spans="2:10">
      <c r="B2403" s="232" t="str">
        <f t="shared" si="37"/>
        <v>NY117OaB</v>
      </c>
      <c r="D2403" s="275" t="s">
        <v>3506</v>
      </c>
      <c r="E2403" s="276" t="s">
        <v>3507</v>
      </c>
      <c r="F2403" s="275" t="s">
        <v>3251</v>
      </c>
      <c r="G2403" s="276" t="s">
        <v>3252</v>
      </c>
      <c r="H2403" s="275" t="s">
        <v>3213</v>
      </c>
      <c r="I2403" s="275">
        <v>80</v>
      </c>
      <c r="J2403" s="275" t="s">
        <v>199</v>
      </c>
    </row>
    <row r="2404" spans="2:10">
      <c r="B2404" s="232" t="str">
        <f t="shared" si="37"/>
        <v>NY117Pt</v>
      </c>
      <c r="D2404" s="275" t="s">
        <v>3506</v>
      </c>
      <c r="E2404" s="276" t="s">
        <v>3507</v>
      </c>
      <c r="F2404" s="275" t="s">
        <v>2596</v>
      </c>
      <c r="G2404" s="276" t="s">
        <v>971</v>
      </c>
      <c r="H2404" s="275" t="s">
        <v>971</v>
      </c>
      <c r="I2404" s="275">
        <v>70</v>
      </c>
      <c r="J2404" s="275" t="s">
        <v>199</v>
      </c>
    </row>
    <row r="2405" spans="2:10">
      <c r="B2405" s="232" t="str">
        <f t="shared" si="37"/>
        <v>NY117Pv</v>
      </c>
      <c r="D2405" s="275" t="s">
        <v>3506</v>
      </c>
      <c r="E2405" s="276" t="s">
        <v>3507</v>
      </c>
      <c r="F2405" s="275" t="s">
        <v>3272</v>
      </c>
      <c r="G2405" s="276" t="s">
        <v>273</v>
      </c>
      <c r="H2405" s="275" t="s">
        <v>273</v>
      </c>
      <c r="I2405" s="275">
        <v>70</v>
      </c>
      <c r="J2405" s="275" t="s">
        <v>277</v>
      </c>
    </row>
    <row r="2406" spans="2:10">
      <c r="B2406" s="232" t="str">
        <f t="shared" si="37"/>
        <v>NY119CtC</v>
      </c>
      <c r="D2406" s="275" t="s">
        <v>3509</v>
      </c>
      <c r="E2406" s="276" t="s">
        <v>3510</v>
      </c>
      <c r="F2406" s="275" t="s">
        <v>1388</v>
      </c>
      <c r="G2406" s="276" t="s">
        <v>3267</v>
      </c>
      <c r="H2406" s="275" t="s">
        <v>306</v>
      </c>
      <c r="I2406" s="275">
        <v>50</v>
      </c>
      <c r="J2406" s="275" t="s">
        <v>277</v>
      </c>
    </row>
    <row r="2407" spans="2:10">
      <c r="B2407" s="232" t="str">
        <f t="shared" si="37"/>
        <v>NY119CuD</v>
      </c>
      <c r="D2407" s="275" t="s">
        <v>3509</v>
      </c>
      <c r="E2407" s="276" t="s">
        <v>3510</v>
      </c>
      <c r="F2407" s="275" t="s">
        <v>3268</v>
      </c>
      <c r="G2407" s="276" t="s">
        <v>3269</v>
      </c>
      <c r="H2407" s="275" t="s">
        <v>306</v>
      </c>
      <c r="I2407" s="275">
        <v>55</v>
      </c>
      <c r="J2407" s="275" t="s">
        <v>277</v>
      </c>
    </row>
    <row r="2408" spans="2:10">
      <c r="B2408" s="232" t="str">
        <f t="shared" si="37"/>
        <v>NY119DAM</v>
      </c>
      <c r="D2408" s="275" t="s">
        <v>3509</v>
      </c>
      <c r="E2408" s="276" t="s">
        <v>3510</v>
      </c>
      <c r="F2408" s="275" t="s">
        <v>1733</v>
      </c>
      <c r="G2408" s="276" t="s">
        <v>521</v>
      </c>
      <c r="H2408" s="275" t="s">
        <v>521</v>
      </c>
      <c r="I2408" s="275">
        <v>100</v>
      </c>
      <c r="J2408" s="275" t="s">
        <v>199</v>
      </c>
    </row>
    <row r="2409" spans="2:10">
      <c r="B2409" s="232" t="str">
        <f t="shared" si="37"/>
        <v>NY119HrF</v>
      </c>
      <c r="D2409" s="275" t="s">
        <v>3509</v>
      </c>
      <c r="E2409" s="276" t="s">
        <v>3510</v>
      </c>
      <c r="F2409" s="275" t="s">
        <v>2884</v>
      </c>
      <c r="G2409" s="276" t="s">
        <v>3271</v>
      </c>
      <c r="H2409" s="275" t="s">
        <v>306</v>
      </c>
      <c r="I2409" s="275">
        <v>80</v>
      </c>
      <c r="J2409" s="275" t="s">
        <v>277</v>
      </c>
    </row>
    <row r="2410" spans="2:10">
      <c r="B2410" s="232" t="str">
        <f t="shared" si="37"/>
        <v>NY119Pt</v>
      </c>
      <c r="D2410" s="275" t="s">
        <v>3509</v>
      </c>
      <c r="E2410" s="276" t="s">
        <v>3510</v>
      </c>
      <c r="F2410" s="275" t="s">
        <v>2596</v>
      </c>
      <c r="G2410" s="276" t="s">
        <v>272</v>
      </c>
      <c r="H2410" s="275" t="s">
        <v>272</v>
      </c>
      <c r="I2410" s="275">
        <v>80</v>
      </c>
      <c r="J2410" s="275" t="s">
        <v>199</v>
      </c>
    </row>
    <row r="2411" spans="2:10">
      <c r="B2411" s="232" t="str">
        <f t="shared" si="37"/>
        <v>NY119Pv</v>
      </c>
      <c r="D2411" s="275" t="s">
        <v>3509</v>
      </c>
      <c r="E2411" s="276" t="s">
        <v>3510</v>
      </c>
      <c r="F2411" s="275" t="s">
        <v>3272</v>
      </c>
      <c r="G2411" s="276" t="s">
        <v>273</v>
      </c>
      <c r="H2411" s="275" t="s">
        <v>273</v>
      </c>
      <c r="I2411" s="275">
        <v>80</v>
      </c>
      <c r="J2411" s="275" t="s">
        <v>277</v>
      </c>
    </row>
    <row r="2412" spans="2:10">
      <c r="B2412" s="232" t="str">
        <f t="shared" si="37"/>
        <v>NY121AtB</v>
      </c>
      <c r="D2412" s="275" t="s">
        <v>3511</v>
      </c>
      <c r="E2412" s="276" t="s">
        <v>3512</v>
      </c>
      <c r="F2412" s="275" t="s">
        <v>3513</v>
      </c>
      <c r="G2412" s="276" t="s">
        <v>2627</v>
      </c>
      <c r="H2412" s="275" t="s">
        <v>2546</v>
      </c>
      <c r="I2412" s="275">
        <v>80</v>
      </c>
      <c r="J2412" s="275" t="s">
        <v>277</v>
      </c>
    </row>
    <row r="2413" spans="2:10">
      <c r="B2413" s="232" t="str">
        <f t="shared" si="37"/>
        <v>NY121AtC</v>
      </c>
      <c r="D2413" s="275" t="s">
        <v>3511</v>
      </c>
      <c r="E2413" s="276" t="s">
        <v>3512</v>
      </c>
      <c r="F2413" s="275" t="s">
        <v>3091</v>
      </c>
      <c r="G2413" s="276" t="s">
        <v>2633</v>
      </c>
      <c r="H2413" s="275" t="s">
        <v>2546</v>
      </c>
      <c r="I2413" s="275">
        <v>80</v>
      </c>
      <c r="J2413" s="275" t="s">
        <v>277</v>
      </c>
    </row>
    <row r="2414" spans="2:10">
      <c r="B2414" s="232" t="str">
        <f t="shared" si="37"/>
        <v>NY121Pt</v>
      </c>
      <c r="D2414" s="275" t="s">
        <v>3511</v>
      </c>
      <c r="E2414" s="276" t="s">
        <v>3512</v>
      </c>
      <c r="F2414" s="275" t="s">
        <v>2596</v>
      </c>
      <c r="G2414" s="276" t="s">
        <v>272</v>
      </c>
      <c r="H2414" s="275" t="s">
        <v>272</v>
      </c>
      <c r="I2414" s="275">
        <v>90</v>
      </c>
      <c r="J2414" s="275" t="s">
        <v>199</v>
      </c>
    </row>
    <row r="2415" spans="2:10">
      <c r="B2415" s="232" t="str">
        <f t="shared" si="37"/>
        <v>NY121Qu</v>
      </c>
      <c r="D2415" s="275" t="s">
        <v>3511</v>
      </c>
      <c r="E2415" s="276" t="s">
        <v>3512</v>
      </c>
      <c r="F2415" s="275" t="s">
        <v>903</v>
      </c>
      <c r="G2415" s="276" t="s">
        <v>486</v>
      </c>
      <c r="H2415" s="275" t="s">
        <v>486</v>
      </c>
      <c r="I2415" s="275">
        <v>75</v>
      </c>
      <c r="J2415" s="275" t="s">
        <v>277</v>
      </c>
    </row>
    <row r="2416" spans="2:10">
      <c r="B2416" s="232" t="str">
        <f t="shared" si="37"/>
        <v>NY121Ro</v>
      </c>
      <c r="D2416" s="275" t="s">
        <v>3511</v>
      </c>
      <c r="E2416" s="276" t="s">
        <v>3512</v>
      </c>
      <c r="F2416" s="275" t="s">
        <v>905</v>
      </c>
      <c r="G2416" s="276" t="s">
        <v>366</v>
      </c>
      <c r="H2416" s="275" t="s">
        <v>366</v>
      </c>
      <c r="I2416" s="275">
        <v>75</v>
      </c>
      <c r="J2416" s="275" t="s">
        <v>277</v>
      </c>
    </row>
    <row r="2417" spans="2:10">
      <c r="B2417" s="232" t="str">
        <f t="shared" si="37"/>
        <v>NY121TuA</v>
      </c>
      <c r="D2417" s="275" t="s">
        <v>3511</v>
      </c>
      <c r="E2417" s="276" t="s">
        <v>3512</v>
      </c>
      <c r="F2417" s="275" t="s">
        <v>3514</v>
      </c>
      <c r="G2417" s="276" t="s">
        <v>3515</v>
      </c>
      <c r="H2417" s="275" t="s">
        <v>2573</v>
      </c>
      <c r="I2417" s="275">
        <v>80</v>
      </c>
      <c r="J2417" s="275" t="s">
        <v>277</v>
      </c>
    </row>
    <row r="2418" spans="2:10">
      <c r="B2418" s="232" t="str">
        <f t="shared" si="37"/>
        <v>NY121TuB</v>
      </c>
      <c r="D2418" s="275" t="s">
        <v>3511</v>
      </c>
      <c r="E2418" s="276" t="s">
        <v>3512</v>
      </c>
      <c r="F2418" s="275" t="s">
        <v>2329</v>
      </c>
      <c r="G2418" s="276" t="s">
        <v>3381</v>
      </c>
      <c r="H2418" s="275" t="s">
        <v>2573</v>
      </c>
      <c r="I2418" s="275">
        <v>80</v>
      </c>
      <c r="J2418" s="275" t="s">
        <v>277</v>
      </c>
    </row>
    <row r="2419" spans="2:10">
      <c r="B2419" s="232" t="str">
        <f t="shared" si="37"/>
        <v>NY123Ac</v>
      </c>
      <c r="D2419" s="275" t="s">
        <v>3516</v>
      </c>
      <c r="E2419" s="276" t="s">
        <v>3517</v>
      </c>
      <c r="F2419" s="275" t="s">
        <v>3184</v>
      </c>
      <c r="G2419" s="276" t="s">
        <v>3185</v>
      </c>
      <c r="H2419" s="275" t="s">
        <v>3186</v>
      </c>
      <c r="I2419" s="275">
        <v>80</v>
      </c>
      <c r="J2419" s="275" t="s">
        <v>277</v>
      </c>
    </row>
    <row r="2420" spans="2:10">
      <c r="B2420" s="232" t="str">
        <f t="shared" si="37"/>
        <v>NY123Ae</v>
      </c>
      <c r="D2420" s="275" t="s">
        <v>3516</v>
      </c>
      <c r="E2420" s="276" t="s">
        <v>3517</v>
      </c>
      <c r="F2420" s="275" t="s">
        <v>3187</v>
      </c>
      <c r="G2420" s="276" t="s">
        <v>3188</v>
      </c>
      <c r="H2420" s="275" t="s">
        <v>3186</v>
      </c>
      <c r="I2420" s="275">
        <v>80</v>
      </c>
      <c r="J2420" s="275" t="s">
        <v>277</v>
      </c>
    </row>
    <row r="2421" spans="2:10">
      <c r="B2421" s="232" t="str">
        <f t="shared" si="37"/>
        <v>NY123Af</v>
      </c>
      <c r="D2421" s="275" t="s">
        <v>3516</v>
      </c>
      <c r="E2421" s="276" t="s">
        <v>3517</v>
      </c>
      <c r="F2421" s="275" t="s">
        <v>3189</v>
      </c>
      <c r="G2421" s="276" t="s">
        <v>3190</v>
      </c>
      <c r="H2421" s="275" t="s">
        <v>3186</v>
      </c>
      <c r="I2421" s="275">
        <v>75</v>
      </c>
      <c r="J2421" s="275" t="s">
        <v>277</v>
      </c>
    </row>
    <row r="2422" spans="2:10">
      <c r="B2422" s="232" t="str">
        <f t="shared" si="37"/>
        <v>NY123GP</v>
      </c>
      <c r="D2422" s="275" t="s">
        <v>3516</v>
      </c>
      <c r="E2422" s="276" t="s">
        <v>3517</v>
      </c>
      <c r="F2422" s="275" t="s">
        <v>929</v>
      </c>
      <c r="G2422" s="276" t="s">
        <v>867</v>
      </c>
      <c r="H2422" s="275" t="s">
        <v>867</v>
      </c>
      <c r="I2422" s="275">
        <v>75</v>
      </c>
      <c r="J2422" s="275" t="s">
        <v>199</v>
      </c>
    </row>
    <row r="2423" spans="2:10">
      <c r="B2423" s="232" t="str">
        <f t="shared" si="37"/>
        <v>NY123Hp</v>
      </c>
      <c r="D2423" s="275" t="s">
        <v>3516</v>
      </c>
      <c r="E2423" s="276" t="s">
        <v>3517</v>
      </c>
      <c r="F2423" s="275" t="s">
        <v>3193</v>
      </c>
      <c r="G2423" s="276" t="s">
        <v>3194</v>
      </c>
      <c r="H2423" s="275" t="s">
        <v>3195</v>
      </c>
      <c r="I2423" s="275">
        <v>80</v>
      </c>
      <c r="J2423" s="275" t="s">
        <v>277</v>
      </c>
    </row>
    <row r="2424" spans="2:10">
      <c r="B2424" s="232" t="str">
        <f t="shared" si="37"/>
        <v>NY123QU</v>
      </c>
      <c r="D2424" s="275" t="s">
        <v>3516</v>
      </c>
      <c r="E2424" s="276" t="s">
        <v>3517</v>
      </c>
      <c r="F2424" s="275" t="s">
        <v>946</v>
      </c>
      <c r="G2424" s="276" t="s">
        <v>486</v>
      </c>
      <c r="H2424" s="275" t="s">
        <v>486</v>
      </c>
      <c r="I2424" s="275">
        <v>80</v>
      </c>
      <c r="J2424" s="275" t="s">
        <v>277</v>
      </c>
    </row>
    <row r="2425" spans="2:10">
      <c r="B2425" s="232" t="str">
        <f t="shared" si="37"/>
        <v>NY604Aaa</v>
      </c>
      <c r="D2425" s="275" t="s">
        <v>3518</v>
      </c>
      <c r="E2425" s="276" t="s">
        <v>3519</v>
      </c>
      <c r="F2425" s="275" t="s">
        <v>3520</v>
      </c>
      <c r="G2425" s="276" t="s">
        <v>3521</v>
      </c>
      <c r="H2425" s="275" t="s">
        <v>3522</v>
      </c>
      <c r="I2425" s="275">
        <v>75</v>
      </c>
      <c r="J2425" s="275" t="s">
        <v>199</v>
      </c>
    </row>
    <row r="2426" spans="2:10">
      <c r="B2426" s="232" t="str">
        <f t="shared" si="37"/>
        <v>NY604Aab</v>
      </c>
      <c r="D2426" s="275" t="s">
        <v>3518</v>
      </c>
      <c r="E2426" s="276" t="s">
        <v>3519</v>
      </c>
      <c r="F2426" s="275" t="s">
        <v>3523</v>
      </c>
      <c r="G2426" s="276" t="s">
        <v>3524</v>
      </c>
      <c r="H2426" s="275" t="s">
        <v>3522</v>
      </c>
      <c r="I2426" s="275">
        <v>75</v>
      </c>
      <c r="J2426" s="275" t="s">
        <v>199</v>
      </c>
    </row>
    <row r="2427" spans="2:10">
      <c r="B2427" s="232" t="str">
        <f t="shared" si="37"/>
        <v>NY604Aad</v>
      </c>
      <c r="D2427" s="275" t="s">
        <v>3518</v>
      </c>
      <c r="E2427" s="276" t="s">
        <v>3519</v>
      </c>
      <c r="F2427" s="275" t="s">
        <v>3525</v>
      </c>
      <c r="G2427" s="276" t="s">
        <v>3526</v>
      </c>
      <c r="H2427" s="275" t="s">
        <v>3522</v>
      </c>
      <c r="I2427" s="275">
        <v>75</v>
      </c>
      <c r="J2427" s="275" t="s">
        <v>199</v>
      </c>
    </row>
    <row r="2428" spans="2:10">
      <c r="B2428" s="232" t="str">
        <f t="shared" si="37"/>
        <v>NY604Abb</v>
      </c>
      <c r="D2428" s="275" t="s">
        <v>3518</v>
      </c>
      <c r="E2428" s="276" t="s">
        <v>3519</v>
      </c>
      <c r="F2428" s="275" t="s">
        <v>3527</v>
      </c>
      <c r="G2428" s="276" t="s">
        <v>3528</v>
      </c>
      <c r="H2428" s="275" t="s">
        <v>1136</v>
      </c>
      <c r="I2428" s="275">
        <v>75</v>
      </c>
      <c r="J2428" s="275" t="s">
        <v>199</v>
      </c>
    </row>
    <row r="2429" spans="2:10">
      <c r="B2429" s="232" t="str">
        <f t="shared" si="37"/>
        <v>NY604Abd</v>
      </c>
      <c r="D2429" s="275" t="s">
        <v>3518</v>
      </c>
      <c r="E2429" s="276" t="s">
        <v>3519</v>
      </c>
      <c r="F2429" s="275" t="s">
        <v>3529</v>
      </c>
      <c r="G2429" s="276" t="s">
        <v>3530</v>
      </c>
      <c r="H2429" s="275" t="s">
        <v>1136</v>
      </c>
      <c r="I2429" s="275">
        <v>85</v>
      </c>
      <c r="J2429" s="275" t="s">
        <v>199</v>
      </c>
    </row>
    <row r="2430" spans="2:10">
      <c r="B2430" s="232" t="str">
        <f t="shared" si="37"/>
        <v>NY604Ace</v>
      </c>
      <c r="D2430" s="275" t="s">
        <v>3518</v>
      </c>
      <c r="E2430" s="276" t="s">
        <v>3519</v>
      </c>
      <c r="F2430" s="275" t="s">
        <v>3531</v>
      </c>
      <c r="G2430" s="276" t="s">
        <v>3532</v>
      </c>
      <c r="H2430" s="275" t="s">
        <v>1136</v>
      </c>
      <c r="I2430" s="275">
        <v>75</v>
      </c>
      <c r="J2430" s="275" t="s">
        <v>199</v>
      </c>
    </row>
    <row r="2431" spans="2:10">
      <c r="B2431" s="232" t="str">
        <f t="shared" si="37"/>
        <v>NY604GP</v>
      </c>
      <c r="D2431" s="275" t="s">
        <v>3518</v>
      </c>
      <c r="E2431" s="276" t="s">
        <v>3519</v>
      </c>
      <c r="F2431" s="275" t="s">
        <v>929</v>
      </c>
      <c r="G2431" s="276" t="s">
        <v>3504</v>
      </c>
      <c r="H2431" s="275" t="s">
        <v>971</v>
      </c>
      <c r="I2431" s="275">
        <v>100</v>
      </c>
      <c r="J2431" s="275" t="s">
        <v>199</v>
      </c>
    </row>
    <row r="2432" spans="2:10">
      <c r="B2432" s="232" t="str">
        <f t="shared" si="37"/>
        <v>NY604Qu</v>
      </c>
      <c r="D2432" s="275" t="s">
        <v>3518</v>
      </c>
      <c r="E2432" s="276" t="s">
        <v>3519</v>
      </c>
      <c r="F2432" s="275" t="s">
        <v>903</v>
      </c>
      <c r="G2432" s="276" t="s">
        <v>486</v>
      </c>
      <c r="H2432" s="275" t="s">
        <v>904</v>
      </c>
      <c r="I2432" s="275">
        <v>100</v>
      </c>
      <c r="J2432" s="275" t="s">
        <v>277</v>
      </c>
    </row>
    <row r="2433" spans="2:10">
      <c r="B2433" s="232" t="str">
        <f t="shared" si="37"/>
        <v>NY604Rd</v>
      </c>
      <c r="D2433" s="275" t="s">
        <v>3518</v>
      </c>
      <c r="E2433" s="276" t="s">
        <v>3519</v>
      </c>
      <c r="F2433" s="275" t="s">
        <v>3533</v>
      </c>
      <c r="G2433" s="276" t="s">
        <v>3534</v>
      </c>
      <c r="H2433" s="275" t="s">
        <v>366</v>
      </c>
      <c r="I2433" s="275">
        <v>70</v>
      </c>
      <c r="J2433" s="275" t="s">
        <v>277</v>
      </c>
    </row>
    <row r="2434" spans="2:10">
      <c r="B2434" s="232" t="str">
        <f t="shared" si="37"/>
        <v>NY604Taa</v>
      </c>
      <c r="D2434" s="275" t="s">
        <v>3518</v>
      </c>
      <c r="E2434" s="276" t="s">
        <v>3519</v>
      </c>
      <c r="F2434" s="275" t="s">
        <v>3535</v>
      </c>
      <c r="G2434" s="276" t="s">
        <v>3536</v>
      </c>
      <c r="H2434" s="275" t="s">
        <v>3537</v>
      </c>
      <c r="I2434" s="275">
        <v>75</v>
      </c>
      <c r="J2434" s="275" t="s">
        <v>199</v>
      </c>
    </row>
    <row r="2435" spans="2:10">
      <c r="B2435" s="232" t="str">
        <f t="shared" si="37"/>
        <v>NY604Tab</v>
      </c>
      <c r="D2435" s="275" t="s">
        <v>3518</v>
      </c>
      <c r="E2435" s="276" t="s">
        <v>3519</v>
      </c>
      <c r="F2435" s="275" t="s">
        <v>3538</v>
      </c>
      <c r="G2435" s="276" t="s">
        <v>3539</v>
      </c>
      <c r="H2435" s="275" t="s">
        <v>3537</v>
      </c>
      <c r="I2435" s="275">
        <v>75</v>
      </c>
      <c r="J2435" s="275" t="s">
        <v>199</v>
      </c>
    </row>
    <row r="2436" spans="2:10">
      <c r="B2436" s="232" t="str">
        <f t="shared" si="37"/>
        <v>NY604Tba</v>
      </c>
      <c r="D2436" s="275" t="s">
        <v>3518</v>
      </c>
      <c r="E2436" s="276" t="s">
        <v>3519</v>
      </c>
      <c r="F2436" s="275" t="s">
        <v>3540</v>
      </c>
      <c r="G2436" s="276" t="s">
        <v>3541</v>
      </c>
      <c r="H2436" s="275" t="s">
        <v>3537</v>
      </c>
      <c r="I2436" s="275">
        <v>75</v>
      </c>
      <c r="J2436" s="275" t="s">
        <v>199</v>
      </c>
    </row>
    <row r="2437" spans="2:10">
      <c r="B2437" s="232" t="str">
        <f t="shared" si="37"/>
        <v>NY604Tbb</v>
      </c>
      <c r="D2437" s="275" t="s">
        <v>3518</v>
      </c>
      <c r="E2437" s="276" t="s">
        <v>3519</v>
      </c>
      <c r="F2437" s="275" t="s">
        <v>3542</v>
      </c>
      <c r="G2437" s="276" t="s">
        <v>3543</v>
      </c>
      <c r="H2437" s="275" t="s">
        <v>3537</v>
      </c>
      <c r="I2437" s="275">
        <v>75</v>
      </c>
      <c r="J2437" s="275" t="s">
        <v>199</v>
      </c>
    </row>
    <row r="2438" spans="2:10">
      <c r="B2438" s="232" t="str">
        <f t="shared" si="37"/>
        <v>NY605Be</v>
      </c>
      <c r="D2438" s="275" t="s">
        <v>3544</v>
      </c>
      <c r="E2438" s="276" t="s">
        <v>3545</v>
      </c>
      <c r="F2438" s="275" t="s">
        <v>954</v>
      </c>
      <c r="G2438" s="276" t="s">
        <v>200</v>
      </c>
      <c r="H2438" s="275" t="s">
        <v>200</v>
      </c>
      <c r="I2438" s="275">
        <v>90</v>
      </c>
      <c r="J2438" s="275" t="s">
        <v>199</v>
      </c>
    </row>
    <row r="2439" spans="2:10">
      <c r="B2439" s="232" t="str">
        <f t="shared" si="37"/>
        <v>NY605Pu</v>
      </c>
      <c r="D2439" s="275" t="s">
        <v>3544</v>
      </c>
      <c r="E2439" s="276" t="s">
        <v>3545</v>
      </c>
      <c r="F2439" s="275" t="s">
        <v>2634</v>
      </c>
      <c r="G2439" s="276" t="s">
        <v>272</v>
      </c>
      <c r="H2439" s="275" t="s">
        <v>272</v>
      </c>
      <c r="I2439" s="275">
        <v>80</v>
      </c>
      <c r="J2439" s="275" t="s">
        <v>199</v>
      </c>
    </row>
    <row r="2440" spans="2:10">
      <c r="B2440" s="232" t="str">
        <f t="shared" si="37"/>
        <v>NY614AaA</v>
      </c>
      <c r="D2440" s="275" t="s">
        <v>3546</v>
      </c>
      <c r="E2440" s="276" t="s">
        <v>3547</v>
      </c>
      <c r="F2440" s="275" t="s">
        <v>3548</v>
      </c>
      <c r="G2440" s="276" t="s">
        <v>1215</v>
      </c>
      <c r="H2440" s="275" t="s">
        <v>608</v>
      </c>
      <c r="I2440" s="275">
        <v>80</v>
      </c>
      <c r="J2440" s="275" t="s">
        <v>199</v>
      </c>
    </row>
    <row r="2441" spans="2:10">
      <c r="B2441" s="232" t="str">
        <f t="shared" si="37"/>
        <v>NY614AaB</v>
      </c>
      <c r="D2441" s="275" t="s">
        <v>3546</v>
      </c>
      <c r="E2441" s="276" t="s">
        <v>3547</v>
      </c>
      <c r="F2441" s="275" t="s">
        <v>1045</v>
      </c>
      <c r="G2441" s="276" t="s">
        <v>951</v>
      </c>
      <c r="H2441" s="275" t="s">
        <v>608</v>
      </c>
      <c r="I2441" s="275">
        <v>80</v>
      </c>
      <c r="J2441" s="275" t="s">
        <v>199</v>
      </c>
    </row>
    <row r="2442" spans="2:10">
      <c r="B2442" s="232" t="str">
        <f t="shared" si="37"/>
        <v>NY614AaC</v>
      </c>
      <c r="D2442" s="275" t="s">
        <v>3546</v>
      </c>
      <c r="E2442" s="276" t="s">
        <v>3547</v>
      </c>
      <c r="F2442" s="275" t="s">
        <v>1046</v>
      </c>
      <c r="G2442" s="276" t="s">
        <v>952</v>
      </c>
      <c r="H2442" s="275" t="s">
        <v>608</v>
      </c>
      <c r="I2442" s="275">
        <v>80</v>
      </c>
      <c r="J2442" s="275" t="s">
        <v>199</v>
      </c>
    </row>
    <row r="2443" spans="2:10">
      <c r="B2443" s="232" t="str">
        <f t="shared" si="37"/>
        <v>NY614AaD</v>
      </c>
      <c r="D2443" s="275" t="s">
        <v>3546</v>
      </c>
      <c r="E2443" s="276" t="s">
        <v>3547</v>
      </c>
      <c r="F2443" s="275" t="s">
        <v>1047</v>
      </c>
      <c r="G2443" s="276" t="s">
        <v>3549</v>
      </c>
      <c r="H2443" s="275" t="s">
        <v>608</v>
      </c>
      <c r="I2443" s="275">
        <v>85</v>
      </c>
      <c r="J2443" s="275" t="s">
        <v>199</v>
      </c>
    </row>
    <row r="2444" spans="2:10">
      <c r="B2444" s="232" t="str">
        <f t="shared" si="37"/>
        <v>NY614AaS</v>
      </c>
      <c r="D2444" s="275" t="s">
        <v>3546</v>
      </c>
      <c r="E2444" s="276" t="s">
        <v>3547</v>
      </c>
      <c r="F2444" s="275" t="s">
        <v>3550</v>
      </c>
      <c r="G2444" s="276" t="s">
        <v>3551</v>
      </c>
      <c r="H2444" s="275" t="s">
        <v>608</v>
      </c>
      <c r="I2444" s="275">
        <v>80</v>
      </c>
      <c r="J2444" s="275" t="s">
        <v>199</v>
      </c>
    </row>
    <row r="2445" spans="2:10">
      <c r="B2445" s="232" t="str">
        <f t="shared" si="37"/>
        <v>NY614AbB</v>
      </c>
      <c r="D2445" s="275" t="s">
        <v>3546</v>
      </c>
      <c r="E2445" s="276" t="s">
        <v>3547</v>
      </c>
      <c r="F2445" s="275" t="s">
        <v>2659</v>
      </c>
      <c r="G2445" s="276" t="s">
        <v>3552</v>
      </c>
      <c r="H2445" s="275" t="s">
        <v>1136</v>
      </c>
      <c r="I2445" s="275">
        <v>90</v>
      </c>
      <c r="J2445" s="275" t="s">
        <v>199</v>
      </c>
    </row>
    <row r="2446" spans="2:10">
      <c r="B2446" s="232" t="str">
        <f t="shared" si="37"/>
        <v>NY614AbC</v>
      </c>
      <c r="D2446" s="275" t="s">
        <v>3546</v>
      </c>
      <c r="E2446" s="276" t="s">
        <v>3547</v>
      </c>
      <c r="F2446" s="275" t="s">
        <v>2660</v>
      </c>
      <c r="G2446" s="276" t="s">
        <v>3553</v>
      </c>
      <c r="H2446" s="275" t="s">
        <v>1136</v>
      </c>
      <c r="I2446" s="275">
        <v>90</v>
      </c>
      <c r="J2446" s="275" t="s">
        <v>199</v>
      </c>
    </row>
    <row r="2447" spans="2:10">
      <c r="B2447" s="232" t="str">
        <f t="shared" si="37"/>
        <v>NY614AeB</v>
      </c>
      <c r="D2447" s="275" t="s">
        <v>3546</v>
      </c>
      <c r="E2447" s="276" t="s">
        <v>3547</v>
      </c>
      <c r="F2447" s="275" t="s">
        <v>3554</v>
      </c>
      <c r="G2447" s="276" t="s">
        <v>2939</v>
      </c>
      <c r="H2447" s="275" t="s">
        <v>276</v>
      </c>
      <c r="I2447" s="275">
        <v>80</v>
      </c>
      <c r="J2447" s="275" t="s">
        <v>277</v>
      </c>
    </row>
    <row r="2448" spans="2:10">
      <c r="B2448" s="232" t="str">
        <f t="shared" si="37"/>
        <v>NY614BbD</v>
      </c>
      <c r="D2448" s="275" t="s">
        <v>3546</v>
      </c>
      <c r="E2448" s="276" t="s">
        <v>3547</v>
      </c>
      <c r="F2448" s="275" t="s">
        <v>3555</v>
      </c>
      <c r="G2448" s="276" t="s">
        <v>3556</v>
      </c>
      <c r="H2448" s="275" t="s">
        <v>203</v>
      </c>
      <c r="I2448" s="275">
        <v>75</v>
      </c>
      <c r="J2448" s="275" t="s">
        <v>199</v>
      </c>
    </row>
    <row r="2449" spans="2:10">
      <c r="B2449" s="232" t="str">
        <f t="shared" si="37"/>
        <v>NY614CnS</v>
      </c>
      <c r="D2449" s="275" t="s">
        <v>3546</v>
      </c>
      <c r="E2449" s="276" t="s">
        <v>3547</v>
      </c>
      <c r="F2449" s="275" t="s">
        <v>3557</v>
      </c>
      <c r="G2449" s="276" t="s">
        <v>3558</v>
      </c>
      <c r="H2449" s="275" t="s">
        <v>864</v>
      </c>
      <c r="I2449" s="275">
        <v>80</v>
      </c>
      <c r="J2449" s="275" t="s">
        <v>199</v>
      </c>
    </row>
    <row r="2450" spans="2:10">
      <c r="B2450" s="232" t="str">
        <f t="shared" si="37"/>
        <v>NY614GnD</v>
      </c>
      <c r="D2450" s="275" t="s">
        <v>3546</v>
      </c>
      <c r="E2450" s="276" t="s">
        <v>3547</v>
      </c>
      <c r="F2450" s="275" t="s">
        <v>3559</v>
      </c>
      <c r="G2450" s="276" t="s">
        <v>3560</v>
      </c>
      <c r="H2450" s="275" t="s">
        <v>522</v>
      </c>
      <c r="I2450" s="275">
        <v>80</v>
      </c>
      <c r="J2450" s="275" t="s">
        <v>277</v>
      </c>
    </row>
    <row r="2451" spans="2:10">
      <c r="B2451" s="232" t="str">
        <f t="shared" si="37"/>
        <v>NY614GsA</v>
      </c>
      <c r="D2451" s="275" t="s">
        <v>3546</v>
      </c>
      <c r="E2451" s="276" t="s">
        <v>3547</v>
      </c>
      <c r="F2451" s="275" t="s">
        <v>3561</v>
      </c>
      <c r="G2451" s="276" t="s">
        <v>3562</v>
      </c>
      <c r="H2451" s="275" t="s">
        <v>608</v>
      </c>
      <c r="I2451" s="275">
        <v>80</v>
      </c>
      <c r="J2451" s="275" t="s">
        <v>199</v>
      </c>
    </row>
    <row r="2452" spans="2:10">
      <c r="B2452" s="232" t="str">
        <f t="shared" ref="B2452:B2489" si="38">CONCATENATE(D2452,F2452)</f>
        <v>NY614GV</v>
      </c>
      <c r="D2452" s="275" t="s">
        <v>3546</v>
      </c>
      <c r="E2452" s="276" t="s">
        <v>3547</v>
      </c>
      <c r="F2452" s="275" t="s">
        <v>3563</v>
      </c>
      <c r="G2452" s="276" t="s">
        <v>3504</v>
      </c>
      <c r="H2452" s="275" t="s">
        <v>3504</v>
      </c>
      <c r="I2452" s="275">
        <v>100</v>
      </c>
      <c r="J2452" s="275" t="s">
        <v>199</v>
      </c>
    </row>
    <row r="2453" spans="2:10">
      <c r="B2453" s="232" t="str">
        <f t="shared" si="38"/>
        <v>NY614KbA</v>
      </c>
      <c r="D2453" s="275" t="s">
        <v>3546</v>
      </c>
      <c r="E2453" s="276" t="s">
        <v>3547</v>
      </c>
      <c r="F2453" s="275" t="s">
        <v>3564</v>
      </c>
      <c r="G2453" s="276" t="s">
        <v>3565</v>
      </c>
      <c r="H2453" s="275" t="s">
        <v>3566</v>
      </c>
      <c r="I2453" s="275">
        <v>75</v>
      </c>
      <c r="J2453" s="275" t="s">
        <v>277</v>
      </c>
    </row>
    <row r="2454" spans="2:10">
      <c r="B2454" s="232" t="str">
        <f t="shared" si="38"/>
        <v>NY614KbB</v>
      </c>
      <c r="D2454" s="275" t="s">
        <v>3546</v>
      </c>
      <c r="E2454" s="276" t="s">
        <v>3547</v>
      </c>
      <c r="F2454" s="275" t="s">
        <v>3567</v>
      </c>
      <c r="G2454" s="276" t="s">
        <v>3568</v>
      </c>
      <c r="H2454" s="275" t="s">
        <v>3566</v>
      </c>
      <c r="I2454" s="275">
        <v>75</v>
      </c>
      <c r="J2454" s="275" t="s">
        <v>277</v>
      </c>
    </row>
    <row r="2455" spans="2:10">
      <c r="B2455" s="232" t="str">
        <f t="shared" si="38"/>
        <v>NY614KcA</v>
      </c>
      <c r="D2455" s="275" t="s">
        <v>3546</v>
      </c>
      <c r="E2455" s="276" t="s">
        <v>3547</v>
      </c>
      <c r="F2455" s="275" t="s">
        <v>3569</v>
      </c>
      <c r="G2455" s="276" t="s">
        <v>3570</v>
      </c>
      <c r="H2455" s="275" t="s">
        <v>2573</v>
      </c>
      <c r="I2455" s="275">
        <v>75</v>
      </c>
      <c r="J2455" s="275" t="s">
        <v>277</v>
      </c>
    </row>
    <row r="2456" spans="2:10">
      <c r="B2456" s="232" t="str">
        <f t="shared" si="38"/>
        <v>NY614KcB</v>
      </c>
      <c r="D2456" s="275" t="s">
        <v>3546</v>
      </c>
      <c r="E2456" s="276" t="s">
        <v>3547</v>
      </c>
      <c r="F2456" s="275" t="s">
        <v>3571</v>
      </c>
      <c r="G2456" s="276" t="s">
        <v>3572</v>
      </c>
      <c r="H2456" s="275" t="s">
        <v>2573</v>
      </c>
      <c r="I2456" s="275">
        <v>75</v>
      </c>
      <c r="J2456" s="275" t="s">
        <v>277</v>
      </c>
    </row>
    <row r="2457" spans="2:10">
      <c r="B2457" s="232" t="str">
        <f t="shared" si="38"/>
        <v>NY614KdB</v>
      </c>
      <c r="D2457" s="275" t="s">
        <v>3546</v>
      </c>
      <c r="E2457" s="276" t="s">
        <v>3547</v>
      </c>
      <c r="F2457" s="275" t="s">
        <v>3573</v>
      </c>
      <c r="G2457" s="276" t="s">
        <v>3574</v>
      </c>
      <c r="H2457" s="275" t="s">
        <v>3566</v>
      </c>
      <c r="I2457" s="275">
        <v>75</v>
      </c>
      <c r="J2457" s="275" t="s">
        <v>277</v>
      </c>
    </row>
    <row r="2458" spans="2:10">
      <c r="B2458" s="232" t="str">
        <f t="shared" si="38"/>
        <v>NY614NbB</v>
      </c>
      <c r="D2458" s="275" t="s">
        <v>3546</v>
      </c>
      <c r="E2458" s="276" t="s">
        <v>3547</v>
      </c>
      <c r="F2458" s="275" t="s">
        <v>3575</v>
      </c>
      <c r="G2458" s="276" t="s">
        <v>3026</v>
      </c>
      <c r="H2458" s="275" t="s">
        <v>276</v>
      </c>
      <c r="I2458" s="275">
        <v>75</v>
      </c>
      <c r="J2458" s="275" t="s">
        <v>277</v>
      </c>
    </row>
    <row r="2459" spans="2:10">
      <c r="B2459" s="232" t="str">
        <f t="shared" si="38"/>
        <v>NY614NbC</v>
      </c>
      <c r="D2459" s="275" t="s">
        <v>3546</v>
      </c>
      <c r="E2459" s="276" t="s">
        <v>3547</v>
      </c>
      <c r="F2459" s="275" t="s">
        <v>2733</v>
      </c>
      <c r="G2459" s="276" t="s">
        <v>2941</v>
      </c>
      <c r="H2459" s="275" t="s">
        <v>276</v>
      </c>
      <c r="I2459" s="275">
        <v>75</v>
      </c>
      <c r="J2459" s="275" t="s">
        <v>277</v>
      </c>
    </row>
    <row r="2460" spans="2:10">
      <c r="B2460" s="232" t="str">
        <f t="shared" si="38"/>
        <v>NY614NbD</v>
      </c>
      <c r="D2460" s="275" t="s">
        <v>3546</v>
      </c>
      <c r="E2460" s="276" t="s">
        <v>3547</v>
      </c>
      <c r="F2460" s="275" t="s">
        <v>2735</v>
      </c>
      <c r="G2460" s="276" t="s">
        <v>3576</v>
      </c>
      <c r="H2460" s="275" t="s">
        <v>276</v>
      </c>
      <c r="I2460" s="275">
        <v>75</v>
      </c>
      <c r="J2460" s="275" t="s">
        <v>277</v>
      </c>
    </row>
    <row r="2461" spans="2:10">
      <c r="B2461" s="232" t="str">
        <f t="shared" si="38"/>
        <v>NY614NfC</v>
      </c>
      <c r="D2461" s="275" t="s">
        <v>3546</v>
      </c>
      <c r="E2461" s="276" t="s">
        <v>3547</v>
      </c>
      <c r="F2461" s="275" t="s">
        <v>3577</v>
      </c>
      <c r="G2461" s="276" t="s">
        <v>3578</v>
      </c>
      <c r="H2461" s="275" t="s">
        <v>3117</v>
      </c>
      <c r="I2461" s="275">
        <v>75</v>
      </c>
      <c r="J2461" s="275" t="s">
        <v>277</v>
      </c>
    </row>
    <row r="2462" spans="2:10">
      <c r="B2462" s="232" t="str">
        <f t="shared" si="38"/>
        <v>NY614NfD</v>
      </c>
      <c r="D2462" s="275" t="s">
        <v>3546</v>
      </c>
      <c r="E2462" s="276" t="s">
        <v>3547</v>
      </c>
      <c r="F2462" s="275" t="s">
        <v>3579</v>
      </c>
      <c r="G2462" s="276" t="s">
        <v>3580</v>
      </c>
      <c r="H2462" s="275" t="s">
        <v>3117</v>
      </c>
      <c r="I2462" s="275">
        <v>75</v>
      </c>
      <c r="J2462" s="275" t="s">
        <v>277</v>
      </c>
    </row>
    <row r="2463" spans="2:10">
      <c r="B2463" s="232" t="str">
        <f t="shared" si="38"/>
        <v>NY614PaA</v>
      </c>
      <c r="D2463" s="275" t="s">
        <v>3546</v>
      </c>
      <c r="E2463" s="276" t="s">
        <v>3547</v>
      </c>
      <c r="F2463" s="275" t="s">
        <v>3581</v>
      </c>
      <c r="G2463" s="276" t="s">
        <v>3582</v>
      </c>
      <c r="H2463" s="275" t="s">
        <v>3583</v>
      </c>
      <c r="I2463" s="275">
        <v>50</v>
      </c>
      <c r="J2463" s="275" t="s">
        <v>256</v>
      </c>
    </row>
    <row r="2464" spans="2:10">
      <c r="B2464" s="232" t="str">
        <f t="shared" si="38"/>
        <v>NY614PbA</v>
      </c>
      <c r="D2464" s="275" t="s">
        <v>3546</v>
      </c>
      <c r="E2464" s="276" t="s">
        <v>3547</v>
      </c>
      <c r="F2464" s="275" t="s">
        <v>3584</v>
      </c>
      <c r="G2464" s="276" t="s">
        <v>3585</v>
      </c>
      <c r="H2464" s="275" t="s">
        <v>3583</v>
      </c>
      <c r="I2464" s="275">
        <v>50</v>
      </c>
      <c r="J2464" s="275" t="s">
        <v>256</v>
      </c>
    </row>
    <row r="2465" spans="2:10">
      <c r="B2465" s="232" t="str">
        <f t="shared" si="38"/>
        <v>NY614PcA</v>
      </c>
      <c r="D2465" s="275" t="s">
        <v>3546</v>
      </c>
      <c r="E2465" s="276" t="s">
        <v>3547</v>
      </c>
      <c r="F2465" s="275" t="s">
        <v>3586</v>
      </c>
      <c r="G2465" s="276" t="s">
        <v>3587</v>
      </c>
      <c r="H2465" s="275" t="s">
        <v>2706</v>
      </c>
      <c r="I2465" s="275">
        <v>80</v>
      </c>
      <c r="J2465" s="275" t="s">
        <v>199</v>
      </c>
    </row>
    <row r="2466" spans="2:10">
      <c r="B2466" s="232" t="str">
        <f t="shared" si="38"/>
        <v>NY614PcB</v>
      </c>
      <c r="D2466" s="275" t="s">
        <v>3546</v>
      </c>
      <c r="E2466" s="276" t="s">
        <v>3547</v>
      </c>
      <c r="F2466" s="275" t="s">
        <v>3588</v>
      </c>
      <c r="G2466" s="276" t="s">
        <v>3589</v>
      </c>
      <c r="H2466" s="275" t="s">
        <v>2706</v>
      </c>
      <c r="I2466" s="275">
        <v>80</v>
      </c>
      <c r="J2466" s="275" t="s">
        <v>199</v>
      </c>
    </row>
    <row r="2467" spans="2:10">
      <c r="B2467" s="232" t="str">
        <f t="shared" si="38"/>
        <v>NY614PcC</v>
      </c>
      <c r="D2467" s="275" t="s">
        <v>3546</v>
      </c>
      <c r="E2467" s="276" t="s">
        <v>3547</v>
      </c>
      <c r="F2467" s="275" t="s">
        <v>3590</v>
      </c>
      <c r="G2467" s="276" t="s">
        <v>3591</v>
      </c>
      <c r="H2467" s="275" t="s">
        <v>2706</v>
      </c>
      <c r="I2467" s="275">
        <v>80</v>
      </c>
      <c r="J2467" s="275" t="s">
        <v>199</v>
      </c>
    </row>
    <row r="2468" spans="2:10">
      <c r="B2468" s="232" t="str">
        <f t="shared" si="38"/>
        <v>NY614PcD</v>
      </c>
      <c r="D2468" s="275" t="s">
        <v>3546</v>
      </c>
      <c r="E2468" s="276" t="s">
        <v>3547</v>
      </c>
      <c r="F2468" s="275" t="s">
        <v>3592</v>
      </c>
      <c r="G2468" s="276" t="s">
        <v>3593</v>
      </c>
      <c r="H2468" s="275" t="s">
        <v>2706</v>
      </c>
      <c r="I2468" s="275">
        <v>80</v>
      </c>
      <c r="J2468" s="275" t="s">
        <v>199</v>
      </c>
    </row>
    <row r="2469" spans="2:10">
      <c r="B2469" s="232" t="str">
        <f t="shared" si="38"/>
        <v>NY614PdE</v>
      </c>
      <c r="D2469" s="275" t="s">
        <v>3546</v>
      </c>
      <c r="E2469" s="276" t="s">
        <v>3547</v>
      </c>
      <c r="F2469" s="275" t="s">
        <v>3594</v>
      </c>
      <c r="G2469" s="276" t="s">
        <v>3595</v>
      </c>
      <c r="H2469" s="275" t="s">
        <v>2706</v>
      </c>
      <c r="I2469" s="275">
        <v>50</v>
      </c>
      <c r="J2469" s="275" t="s">
        <v>199</v>
      </c>
    </row>
    <row r="2470" spans="2:10">
      <c r="B2470" s="232" t="str">
        <f t="shared" si="38"/>
        <v>NY614RfE</v>
      </c>
      <c r="D2470" s="275" t="s">
        <v>3546</v>
      </c>
      <c r="E2470" s="276" t="s">
        <v>3547</v>
      </c>
      <c r="F2470" s="275" t="s">
        <v>3596</v>
      </c>
      <c r="G2470" s="276" t="s">
        <v>3597</v>
      </c>
      <c r="H2470" s="275" t="s">
        <v>366</v>
      </c>
      <c r="I2470" s="275">
        <v>70</v>
      </c>
      <c r="J2470" s="275" t="s">
        <v>277</v>
      </c>
    </row>
    <row r="2471" spans="2:10">
      <c r="B2471" s="232" t="str">
        <f t="shared" si="38"/>
        <v>NY614RgE</v>
      </c>
      <c r="D2471" s="275" t="s">
        <v>3546</v>
      </c>
      <c r="E2471" s="276" t="s">
        <v>3547</v>
      </c>
      <c r="F2471" s="275" t="s">
        <v>3598</v>
      </c>
      <c r="G2471" s="276" t="s">
        <v>3599</v>
      </c>
      <c r="H2471" s="275" t="s">
        <v>366</v>
      </c>
      <c r="I2471" s="275">
        <v>100</v>
      </c>
      <c r="J2471" s="275" t="s">
        <v>277</v>
      </c>
    </row>
    <row r="2472" spans="2:10">
      <c r="B2472" s="232" t="str">
        <f t="shared" si="38"/>
        <v>NY615FaC</v>
      </c>
      <c r="D2472" s="275" t="s">
        <v>3600</v>
      </c>
      <c r="E2472" s="276" t="s">
        <v>3601</v>
      </c>
      <c r="F2472" s="275" t="s">
        <v>2063</v>
      </c>
      <c r="G2472" s="276" t="s">
        <v>2552</v>
      </c>
      <c r="H2472" s="275" t="s">
        <v>276</v>
      </c>
      <c r="I2472" s="275">
        <v>80</v>
      </c>
      <c r="J2472" s="275" t="s">
        <v>277</v>
      </c>
    </row>
    <row r="2473" spans="2:10">
      <c r="B2473" s="232" t="str">
        <f t="shared" si="38"/>
        <v>NY615FcD</v>
      </c>
      <c r="D2473" s="275" t="s">
        <v>3600</v>
      </c>
      <c r="E2473" s="276" t="s">
        <v>3601</v>
      </c>
      <c r="F2473" s="275" t="s">
        <v>2758</v>
      </c>
      <c r="G2473" s="276" t="s">
        <v>3602</v>
      </c>
      <c r="H2473" s="275" t="s">
        <v>276</v>
      </c>
      <c r="I2473" s="275">
        <v>80</v>
      </c>
      <c r="J2473" s="275" t="s">
        <v>277</v>
      </c>
    </row>
    <row r="2474" spans="2:10">
      <c r="B2474" s="232" t="str">
        <f t="shared" si="38"/>
        <v>NY615FkE</v>
      </c>
      <c r="D2474" s="275" t="s">
        <v>3600</v>
      </c>
      <c r="E2474" s="276" t="s">
        <v>3601</v>
      </c>
      <c r="F2474" s="275" t="s">
        <v>3603</v>
      </c>
      <c r="G2474" s="276" t="s">
        <v>3604</v>
      </c>
      <c r="H2474" s="275" t="s">
        <v>280</v>
      </c>
      <c r="I2474" s="275">
        <v>80</v>
      </c>
      <c r="J2474" s="275" t="s">
        <v>277</v>
      </c>
    </row>
    <row r="2475" spans="2:10">
      <c r="B2475" s="232" t="str">
        <f t="shared" si="38"/>
        <v>NY615GP</v>
      </c>
      <c r="D2475" s="275" t="s">
        <v>3600</v>
      </c>
      <c r="E2475" s="276" t="s">
        <v>3601</v>
      </c>
      <c r="F2475" s="275" t="s">
        <v>929</v>
      </c>
      <c r="G2475" s="276" t="s">
        <v>3605</v>
      </c>
      <c r="H2475" s="275" t="s">
        <v>519</v>
      </c>
      <c r="I2475" s="275">
        <v>70</v>
      </c>
      <c r="J2475" s="275" t="s">
        <v>199</v>
      </c>
    </row>
    <row r="2476" spans="2:10">
      <c r="B2476" s="232" t="str">
        <f t="shared" si="38"/>
        <v>NY615NaB</v>
      </c>
      <c r="D2476" s="275" t="s">
        <v>3600</v>
      </c>
      <c r="E2476" s="276" t="s">
        <v>3601</v>
      </c>
      <c r="F2476" s="275" t="s">
        <v>2083</v>
      </c>
      <c r="G2476" s="276" t="s">
        <v>3606</v>
      </c>
      <c r="H2476" s="275" t="s">
        <v>2085</v>
      </c>
      <c r="I2476" s="275">
        <v>80</v>
      </c>
      <c r="J2476" s="275" t="s">
        <v>277</v>
      </c>
    </row>
    <row r="2477" spans="2:10">
      <c r="B2477" s="232" t="str">
        <f t="shared" si="38"/>
        <v>NY615NaC</v>
      </c>
      <c r="D2477" s="275" t="s">
        <v>3600</v>
      </c>
      <c r="E2477" s="276" t="s">
        <v>3601</v>
      </c>
      <c r="F2477" s="275" t="s">
        <v>2086</v>
      </c>
      <c r="G2477" s="276" t="s">
        <v>3607</v>
      </c>
      <c r="H2477" s="275" t="s">
        <v>2085</v>
      </c>
      <c r="I2477" s="275">
        <v>80</v>
      </c>
      <c r="J2477" s="275" t="s">
        <v>277</v>
      </c>
    </row>
    <row r="2478" spans="2:10">
      <c r="B2478" s="232" t="str">
        <f t="shared" si="38"/>
        <v>NY615NaD</v>
      </c>
      <c r="D2478" s="275" t="s">
        <v>3600</v>
      </c>
      <c r="E2478" s="276" t="s">
        <v>3601</v>
      </c>
      <c r="F2478" s="275" t="s">
        <v>2088</v>
      </c>
      <c r="G2478" s="276" t="s">
        <v>3608</v>
      </c>
      <c r="H2478" s="275" t="s">
        <v>2085</v>
      </c>
      <c r="I2478" s="275">
        <v>75</v>
      </c>
      <c r="J2478" s="275" t="s">
        <v>277</v>
      </c>
    </row>
    <row r="2479" spans="2:10">
      <c r="B2479" s="232" t="str">
        <f t="shared" si="38"/>
        <v>NY615Qu</v>
      </c>
      <c r="D2479" s="275" t="s">
        <v>3600</v>
      </c>
      <c r="E2479" s="276" t="s">
        <v>3601</v>
      </c>
      <c r="F2479" s="275" t="s">
        <v>903</v>
      </c>
      <c r="G2479" s="276" t="s">
        <v>904</v>
      </c>
      <c r="H2479" s="275" t="s">
        <v>904</v>
      </c>
      <c r="I2479" s="275">
        <v>70</v>
      </c>
      <c r="J2479" s="275" t="s">
        <v>277</v>
      </c>
    </row>
    <row r="2480" spans="2:10">
      <c r="B2480" s="232" t="str">
        <f t="shared" si="38"/>
        <v>NY615Sa</v>
      </c>
      <c r="D2480" s="275" t="s">
        <v>3600</v>
      </c>
      <c r="E2480" s="276" t="s">
        <v>3601</v>
      </c>
      <c r="F2480" s="275" t="s">
        <v>3609</v>
      </c>
      <c r="G2480" s="276" t="s">
        <v>3610</v>
      </c>
      <c r="H2480" s="275" t="s">
        <v>366</v>
      </c>
      <c r="I2480" s="275">
        <v>70</v>
      </c>
      <c r="J2480" s="275" t="s">
        <v>277</v>
      </c>
    </row>
    <row r="2481" spans="2:10">
      <c r="B2481" s="232" t="str">
        <f t="shared" si="38"/>
        <v>NY615ShF</v>
      </c>
      <c r="D2481" s="275" t="s">
        <v>3600</v>
      </c>
      <c r="E2481" s="276" t="s">
        <v>3601</v>
      </c>
      <c r="F2481" s="275" t="s">
        <v>3611</v>
      </c>
      <c r="G2481" s="276" t="s">
        <v>3612</v>
      </c>
      <c r="H2481" s="275" t="s">
        <v>3232</v>
      </c>
      <c r="I2481" s="275">
        <v>70</v>
      </c>
      <c r="J2481" s="275" t="s">
        <v>277</v>
      </c>
    </row>
    <row r="2482" spans="2:10">
      <c r="B2482" s="232" t="str">
        <f t="shared" si="38"/>
        <v>NY615Ud</v>
      </c>
      <c r="D2482" s="275" t="s">
        <v>3600</v>
      </c>
      <c r="E2482" s="276" t="s">
        <v>3601</v>
      </c>
      <c r="F2482" s="275" t="s">
        <v>1023</v>
      </c>
      <c r="G2482" s="276" t="s">
        <v>3613</v>
      </c>
      <c r="H2482" s="275" t="s">
        <v>203</v>
      </c>
      <c r="I2482" s="275">
        <v>100</v>
      </c>
      <c r="J2482" s="275" t="s">
        <v>199</v>
      </c>
    </row>
    <row r="2483" spans="2:10">
      <c r="B2483" s="232" t="str">
        <f t="shared" si="38"/>
        <v>NY664FaA</v>
      </c>
      <c r="D2483" s="275" t="s">
        <v>3614</v>
      </c>
      <c r="E2483" s="276" t="s">
        <v>3615</v>
      </c>
      <c r="F2483" s="275" t="s">
        <v>2795</v>
      </c>
      <c r="G2483" s="276" t="s">
        <v>2552</v>
      </c>
      <c r="H2483" s="275" t="s">
        <v>276</v>
      </c>
      <c r="I2483" s="275">
        <v>84</v>
      </c>
      <c r="J2483" s="275" t="s">
        <v>277</v>
      </c>
    </row>
    <row r="2484" spans="2:10">
      <c r="B2484" s="232" t="str">
        <f t="shared" si="38"/>
        <v>NY664Pt</v>
      </c>
      <c r="D2484" s="275" t="s">
        <v>3614</v>
      </c>
      <c r="E2484" s="276" t="s">
        <v>3615</v>
      </c>
      <c r="F2484" s="275" t="s">
        <v>2596</v>
      </c>
      <c r="G2484" s="276" t="s">
        <v>272</v>
      </c>
      <c r="H2484" s="275" t="s">
        <v>867</v>
      </c>
      <c r="I2484" s="275">
        <v>80</v>
      </c>
      <c r="J2484" s="275" t="s">
        <v>199</v>
      </c>
    </row>
    <row r="2485" spans="2:10">
      <c r="B2485" s="232" t="str">
        <f t="shared" si="38"/>
        <v>NY664Qu</v>
      </c>
      <c r="D2485" s="275" t="s">
        <v>3614</v>
      </c>
      <c r="E2485" s="276" t="s">
        <v>3615</v>
      </c>
      <c r="F2485" s="275" t="s">
        <v>903</v>
      </c>
      <c r="G2485" s="276" t="s">
        <v>486</v>
      </c>
      <c r="H2485" s="275" t="s">
        <v>486</v>
      </c>
      <c r="I2485" s="275">
        <v>80</v>
      </c>
      <c r="J2485" s="275" t="s">
        <v>277</v>
      </c>
    </row>
    <row r="2486" spans="2:10">
      <c r="B2486" s="232" t="str">
        <f t="shared" si="38"/>
        <v>NY664RoA</v>
      </c>
      <c r="D2486" s="275" t="s">
        <v>3614</v>
      </c>
      <c r="E2486" s="276" t="s">
        <v>3615</v>
      </c>
      <c r="F2486" s="275" t="s">
        <v>3616</v>
      </c>
      <c r="G2486" s="276" t="s">
        <v>3617</v>
      </c>
      <c r="H2486" s="275" t="s">
        <v>906</v>
      </c>
      <c r="I2486" s="275">
        <v>80</v>
      </c>
      <c r="J2486" s="275" t="s">
        <v>277</v>
      </c>
    </row>
    <row r="2487" spans="2:10">
      <c r="B2487" s="232" t="str">
        <f t="shared" si="38"/>
        <v>NY664RoF</v>
      </c>
      <c r="D2487" s="275" t="s">
        <v>3614</v>
      </c>
      <c r="E2487" s="276" t="s">
        <v>3615</v>
      </c>
      <c r="F2487" s="275" t="s">
        <v>2622</v>
      </c>
      <c r="G2487" s="276" t="s">
        <v>3618</v>
      </c>
      <c r="H2487" s="275" t="s">
        <v>906</v>
      </c>
      <c r="I2487" s="275">
        <v>85</v>
      </c>
      <c r="J2487" s="275" t="s">
        <v>277</v>
      </c>
    </row>
    <row r="2488" spans="2:10">
      <c r="B2488" s="232" t="str">
        <f t="shared" si="38"/>
        <v>NY68918A</v>
      </c>
      <c r="D2488" s="275" t="s">
        <v>3619</v>
      </c>
      <c r="E2488" s="276" t="s">
        <v>3620</v>
      </c>
      <c r="F2488" s="275" t="s">
        <v>3621</v>
      </c>
      <c r="G2488" s="276" t="s">
        <v>607</v>
      </c>
      <c r="H2488" s="275" t="s">
        <v>608</v>
      </c>
      <c r="I2488" s="275">
        <v>85</v>
      </c>
      <c r="J2488" s="275" t="s">
        <v>199</v>
      </c>
    </row>
    <row r="2489" spans="2:10">
      <c r="B2489" s="232" t="str">
        <f t="shared" si="38"/>
        <v>NY68918B</v>
      </c>
      <c r="D2489" s="275" t="s">
        <v>3619</v>
      </c>
      <c r="E2489" s="276" t="s">
        <v>3620</v>
      </c>
      <c r="F2489" s="275" t="s">
        <v>2108</v>
      </c>
      <c r="G2489" s="276" t="s">
        <v>610</v>
      </c>
      <c r="H2489" s="275" t="s">
        <v>608</v>
      </c>
      <c r="I2489" s="275">
        <v>85</v>
      </c>
      <c r="J2489" s="275" t="s">
        <v>199</v>
      </c>
    </row>
  </sheetData>
  <sheetProtection password="C24F" sheet="1" objects="1" scenarios="1"/>
  <mergeCells count="11">
    <mergeCell ref="B2:J3"/>
    <mergeCell ref="D15:J15"/>
    <mergeCell ref="D6:J6"/>
    <mergeCell ref="D7:J7"/>
    <mergeCell ref="D8:J8"/>
    <mergeCell ref="D9:J9"/>
    <mergeCell ref="D10:J10"/>
    <mergeCell ref="D11:J11"/>
    <mergeCell ref="D12:J12"/>
    <mergeCell ref="D13:J13"/>
    <mergeCell ref="D14:J14"/>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sheetPr>
    <tabColor rgb="FF00B0F0"/>
  </sheetPr>
  <dimension ref="A1"/>
  <sheetViews>
    <sheetView workbookViewId="0"/>
  </sheetViews>
  <sheetFormatPr defaultRowHeight="14.4"/>
  <cols>
    <col min="1" max="1" width="3.109375" style="669" customWidth="1"/>
    <col min="2" max="16384" width="8.88671875" style="669"/>
  </cols>
  <sheetData/>
  <sheetProtection password="C24F" sheet="1" objects="1" scenarios="1" selectLockedCells="1" selectUnlockedCells="1"/>
  <customSheetViews>
    <customSheetView guid="{69FA38BC-F160-4CAA-BF85-C52CE8C53F2C}" showGridLines="0" showRowCol="0" topLeftCell="A79">
      <selection activeCell="P10" sqref="P10"/>
      <pageMargins left="0.7" right="0.7" top="0.75" bottom="0.75" header="0.3" footer="0.3"/>
      <pageSetup scale="70" orientation="portrait" verticalDpi="0" r:id="rId1"/>
    </customSheetView>
  </customSheetViews>
  <pageMargins left="0.7" right="0.7" top="0.75" bottom="0.75" header="0.3" footer="0.3"/>
  <pageSetup scale="70" orientation="portrait" verticalDpi="0" r:id="rId2"/>
  <drawing r:id="rId3"/>
</worksheet>
</file>

<file path=xl/worksheets/sheet3.xml><?xml version="1.0" encoding="utf-8"?>
<worksheet xmlns="http://schemas.openxmlformats.org/spreadsheetml/2006/main" xmlns:r="http://schemas.openxmlformats.org/officeDocument/2006/relationships">
  <sheetPr>
    <tabColor rgb="FFC00000"/>
  </sheetPr>
  <dimension ref="B1:F84"/>
  <sheetViews>
    <sheetView showGridLines="0" workbookViewId="0"/>
  </sheetViews>
  <sheetFormatPr defaultColWidth="9.109375" defaultRowHeight="14.4"/>
  <cols>
    <col min="1" max="1" width="2" style="77" customWidth="1"/>
    <col min="2" max="2" width="47.6640625" style="77" customWidth="1"/>
    <col min="3" max="5" width="24.6640625" style="77" customWidth="1"/>
    <col min="6" max="16384" width="9.109375" style="77"/>
  </cols>
  <sheetData>
    <row r="1" spans="2:6" ht="15" customHeight="1"/>
    <row r="2" spans="2:6" ht="15" customHeight="1"/>
    <row r="3" spans="2:6" ht="15" customHeight="1">
      <c r="B3" s="356" t="s">
        <v>3623</v>
      </c>
      <c r="C3" s="356"/>
      <c r="D3" s="356"/>
      <c r="E3" s="356"/>
    </row>
    <row r="4" spans="2:6" ht="15" customHeight="1">
      <c r="B4" s="356" t="s">
        <v>3624</v>
      </c>
      <c r="C4" s="356"/>
      <c r="D4" s="356"/>
      <c r="E4" s="356"/>
    </row>
    <row r="5" spans="2:6" ht="15" customHeight="1">
      <c r="B5" s="356" t="s">
        <v>3625</v>
      </c>
      <c r="C5" s="356"/>
      <c r="D5" s="356"/>
      <c r="E5" s="356"/>
    </row>
    <row r="6" spans="2:6" ht="15" customHeight="1">
      <c r="B6" s="282" t="s">
        <v>3626</v>
      </c>
    </row>
    <row r="7" spans="2:6" ht="15" customHeight="1">
      <c r="B7" s="357" t="s">
        <v>3678</v>
      </c>
      <c r="C7" s="357"/>
      <c r="D7" s="357"/>
      <c r="E7" s="357"/>
    </row>
    <row r="8" spans="2:6" ht="15" customHeight="1">
      <c r="B8" s="358"/>
      <c r="C8" s="359"/>
      <c r="D8" s="359"/>
      <c r="E8" s="359"/>
      <c r="F8" s="283"/>
    </row>
    <row r="9" spans="2:6" ht="15" customHeight="1"/>
    <row r="10" spans="2:6" ht="15" customHeight="1" thickBot="1"/>
    <row r="11" spans="2:6" ht="34.5" customHeight="1" thickBot="1">
      <c r="B11" s="284" t="s">
        <v>3631</v>
      </c>
      <c r="C11" s="295" t="s">
        <v>3628</v>
      </c>
      <c r="D11" s="296" t="s">
        <v>3627</v>
      </c>
    </row>
    <row r="12" spans="2:6" ht="51" customHeight="1">
      <c r="B12" s="285" t="s">
        <v>3629</v>
      </c>
      <c r="C12" s="287">
        <v>0.25</v>
      </c>
      <c r="D12" s="288">
        <v>1</v>
      </c>
    </row>
    <row r="13" spans="2:6" ht="51" customHeight="1" thickBot="1">
      <c r="B13" s="286" t="s">
        <v>3630</v>
      </c>
      <c r="C13" s="289">
        <v>0.3</v>
      </c>
      <c r="D13" s="290">
        <v>0.3</v>
      </c>
    </row>
    <row r="14" spans="2:6" ht="18.75" customHeight="1">
      <c r="B14" s="369" t="s">
        <v>3679</v>
      </c>
      <c r="C14" s="369"/>
      <c r="D14" s="369"/>
    </row>
    <row r="15" spans="2:6" ht="15" customHeight="1"/>
    <row r="16" spans="2:6" ht="26.25" customHeight="1">
      <c r="B16" s="360" t="s">
        <v>3640</v>
      </c>
      <c r="C16" s="361"/>
      <c r="D16" s="361"/>
      <c r="E16" s="362"/>
    </row>
    <row r="17" spans="2:5" ht="23.25" customHeight="1">
      <c r="B17" s="294" t="s">
        <v>3632</v>
      </c>
      <c r="C17" s="292"/>
      <c r="D17" s="292"/>
      <c r="E17" s="293"/>
    </row>
    <row r="18" spans="2:5" ht="21.75" customHeight="1" thickBot="1"/>
    <row r="19" spans="2:5" ht="53.25" customHeight="1" thickBot="1">
      <c r="B19" s="363" t="s">
        <v>3641</v>
      </c>
      <c r="C19" s="364"/>
      <c r="D19" s="364"/>
      <c r="E19" s="365"/>
    </row>
    <row r="20" spans="2:5" ht="39" customHeight="1" thickBot="1">
      <c r="B20" s="363" t="s">
        <v>3642</v>
      </c>
      <c r="C20" s="364"/>
      <c r="D20" s="364"/>
      <c r="E20" s="365"/>
    </row>
    <row r="21" spans="2:5" ht="31.5" customHeight="1">
      <c r="B21" s="366" t="s">
        <v>3643</v>
      </c>
      <c r="C21" s="367"/>
      <c r="D21" s="367"/>
      <c r="E21" s="368"/>
    </row>
    <row r="22" spans="2:5" ht="16.5" customHeight="1">
      <c r="B22" s="297" t="s">
        <v>3633</v>
      </c>
      <c r="C22" s="291"/>
      <c r="D22" s="291"/>
      <c r="E22" s="298"/>
    </row>
    <row r="23" spans="2:5" ht="16.5" customHeight="1">
      <c r="B23" s="297" t="s">
        <v>3634</v>
      </c>
      <c r="C23" s="291"/>
      <c r="D23" s="291"/>
      <c r="E23" s="298"/>
    </row>
    <row r="24" spans="2:5" ht="16.5" customHeight="1" thickBot="1">
      <c r="B24" s="299" t="s">
        <v>3635</v>
      </c>
      <c r="C24" s="300"/>
      <c r="D24" s="300"/>
      <c r="E24" s="301"/>
    </row>
    <row r="25" spans="2:5" ht="23.25" customHeight="1" thickBot="1">
      <c r="B25" s="363" t="s">
        <v>3644</v>
      </c>
      <c r="C25" s="364"/>
      <c r="D25" s="364"/>
      <c r="E25" s="365"/>
    </row>
    <row r="26" spans="2:5" ht="61.5" customHeight="1">
      <c r="B26" s="366" t="s">
        <v>3645</v>
      </c>
      <c r="C26" s="367"/>
      <c r="D26" s="367"/>
      <c r="E26" s="368"/>
    </row>
    <row r="27" spans="2:5" ht="15" customHeight="1">
      <c r="B27" s="353" t="s">
        <v>3636</v>
      </c>
      <c r="C27" s="354"/>
      <c r="D27" s="354"/>
      <c r="E27" s="355"/>
    </row>
    <row r="28" spans="2:5" ht="15" customHeight="1">
      <c r="B28" s="353" t="s">
        <v>3637</v>
      </c>
      <c r="C28" s="354"/>
      <c r="D28" s="354"/>
      <c r="E28" s="355"/>
    </row>
    <row r="29" spans="2:5" ht="15" customHeight="1">
      <c r="B29" s="353" t="s">
        <v>3638</v>
      </c>
      <c r="C29" s="354"/>
      <c r="D29" s="354"/>
      <c r="E29" s="355"/>
    </row>
    <row r="30" spans="2:5" ht="36" customHeight="1" thickBot="1">
      <c r="B30" s="350" t="s">
        <v>3639</v>
      </c>
      <c r="C30" s="351"/>
      <c r="D30" s="351"/>
      <c r="E30" s="352"/>
    </row>
    <row r="31" spans="2:5" ht="15" customHeight="1"/>
    <row r="32" spans="2:5" ht="15" customHeight="1" thickBot="1"/>
    <row r="33" spans="2:5" ht="24" customHeight="1" thickBot="1">
      <c r="B33" s="370" t="s">
        <v>3680</v>
      </c>
      <c r="C33" s="371"/>
      <c r="D33" s="371"/>
      <c r="E33" s="372"/>
    </row>
    <row r="34" spans="2:5" ht="16.5" customHeight="1">
      <c r="B34" s="373" t="s">
        <v>641</v>
      </c>
      <c r="C34" s="374"/>
      <c r="D34" s="374"/>
      <c r="E34" s="375"/>
    </row>
    <row r="35" spans="2:5" ht="16.5" customHeight="1">
      <c r="B35" s="373" t="s">
        <v>642</v>
      </c>
      <c r="C35" s="374"/>
      <c r="D35" s="374"/>
      <c r="E35" s="375"/>
    </row>
    <row r="36" spans="2:5" ht="16.5" customHeight="1">
      <c r="B36" s="373" t="s">
        <v>643</v>
      </c>
      <c r="C36" s="374"/>
      <c r="D36" s="374"/>
      <c r="E36" s="375"/>
    </row>
    <row r="37" spans="2:5" ht="15" customHeight="1">
      <c r="B37" s="376" t="s">
        <v>645</v>
      </c>
      <c r="C37" s="377"/>
      <c r="D37" s="377"/>
      <c r="E37" s="378"/>
    </row>
    <row r="38" spans="2:5" ht="15" customHeight="1">
      <c r="B38" s="376" t="s">
        <v>644</v>
      </c>
      <c r="C38" s="377"/>
      <c r="D38" s="377"/>
      <c r="E38" s="378"/>
    </row>
    <row r="39" spans="2:5" ht="15" customHeight="1">
      <c r="B39" s="376" t="s">
        <v>646</v>
      </c>
      <c r="C39" s="377"/>
      <c r="D39" s="377"/>
      <c r="E39" s="378"/>
    </row>
    <row r="40" spans="2:5" ht="15" customHeight="1">
      <c r="B40" s="376" t="s">
        <v>647</v>
      </c>
      <c r="C40" s="377"/>
      <c r="D40" s="377"/>
      <c r="E40" s="378"/>
    </row>
    <row r="41" spans="2:5" ht="15" customHeight="1">
      <c r="B41" s="376" t="s">
        <v>648</v>
      </c>
      <c r="C41" s="377"/>
      <c r="D41" s="377"/>
      <c r="E41" s="378"/>
    </row>
    <row r="42" spans="2:5" ht="15" customHeight="1" thickBot="1">
      <c r="B42" s="379" t="s">
        <v>649</v>
      </c>
      <c r="C42" s="380"/>
      <c r="D42" s="380"/>
      <c r="E42" s="381"/>
    </row>
    <row r="43" spans="2:5" ht="15" customHeight="1"/>
    <row r="44" spans="2:5" ht="15" customHeight="1"/>
    <row r="45" spans="2:5" ht="15" customHeight="1"/>
    <row r="46" spans="2:5" ht="15" customHeight="1"/>
    <row r="47" spans="2:5" ht="15" customHeight="1"/>
    <row r="48" spans="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sheetData>
  <sheetProtection password="C24F" sheet="1" objects="1" scenarios="1"/>
  <mergeCells count="26">
    <mergeCell ref="B38:E38"/>
    <mergeCell ref="B39:E39"/>
    <mergeCell ref="B40:E40"/>
    <mergeCell ref="B41:E41"/>
    <mergeCell ref="B42:E42"/>
    <mergeCell ref="B33:E33"/>
    <mergeCell ref="B34:E34"/>
    <mergeCell ref="B35:E35"/>
    <mergeCell ref="B36:E36"/>
    <mergeCell ref="B37:E37"/>
    <mergeCell ref="B30:E30"/>
    <mergeCell ref="B27:E27"/>
    <mergeCell ref="B28:E28"/>
    <mergeCell ref="B29:E29"/>
    <mergeCell ref="B3:E3"/>
    <mergeCell ref="B4:E4"/>
    <mergeCell ref="B5:E5"/>
    <mergeCell ref="B7:E7"/>
    <mergeCell ref="B8:E8"/>
    <mergeCell ref="B16:E16"/>
    <mergeCell ref="B19:E19"/>
    <mergeCell ref="B20:E20"/>
    <mergeCell ref="B21:E21"/>
    <mergeCell ref="B25:E25"/>
    <mergeCell ref="B26:E26"/>
    <mergeCell ref="B14:D14"/>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sheetPr>
    <tabColor rgb="FFC00000"/>
  </sheetPr>
  <dimension ref="A1:J158"/>
  <sheetViews>
    <sheetView showGridLines="0" workbookViewId="0"/>
  </sheetViews>
  <sheetFormatPr defaultRowHeight="14.4"/>
  <cols>
    <col min="1" max="1" width="2" customWidth="1"/>
    <col min="2" max="2" width="45" customWidth="1"/>
    <col min="3" max="5" width="24.6640625" customWidth="1"/>
  </cols>
  <sheetData>
    <row r="1" spans="1:7" ht="15" thickBot="1">
      <c r="A1" s="36"/>
      <c r="B1" s="36"/>
      <c r="C1" s="36"/>
      <c r="D1" s="36"/>
      <c r="E1" s="77"/>
    </row>
    <row r="2" spans="1:7" s="77" customFormat="1">
      <c r="B2" s="386" t="s">
        <v>31</v>
      </c>
      <c r="C2" s="387"/>
      <c r="D2" s="388"/>
      <c r="F2" s="3"/>
      <c r="G2" s="6"/>
    </row>
    <row r="3" spans="1:7" s="77" customFormat="1" ht="15" thickBot="1">
      <c r="B3" s="389" t="s">
        <v>61</v>
      </c>
      <c r="C3" s="390"/>
      <c r="D3" s="391"/>
      <c r="F3" s="3"/>
      <c r="G3" s="6"/>
    </row>
    <row r="4" spans="1:7">
      <c r="A4" s="36"/>
      <c r="B4" s="3"/>
      <c r="C4" s="3"/>
      <c r="D4" s="3"/>
    </row>
    <row r="5" spans="1:7" ht="18">
      <c r="A5" s="36"/>
      <c r="B5" s="392" t="s">
        <v>44</v>
      </c>
      <c r="C5" s="392"/>
      <c r="D5" s="392"/>
    </row>
    <row r="6" spans="1:7" ht="15" thickBot="1">
      <c r="A6" s="36"/>
      <c r="B6" s="3"/>
      <c r="C6" s="3"/>
      <c r="D6" s="3"/>
    </row>
    <row r="7" spans="1:7" ht="15" thickBot="1">
      <c r="A7" s="36"/>
      <c r="B7" s="393" t="s">
        <v>30</v>
      </c>
      <c r="C7" s="394"/>
      <c r="D7" s="3"/>
    </row>
    <row r="8" spans="1:7">
      <c r="A8" s="36"/>
      <c r="B8" s="16"/>
      <c r="C8" s="16"/>
      <c r="D8" s="36"/>
    </row>
    <row r="9" spans="1:7" ht="24" customHeight="1">
      <c r="A9" s="36"/>
      <c r="B9" s="43" t="s">
        <v>46</v>
      </c>
      <c r="C9" s="44" t="s">
        <v>47</v>
      </c>
      <c r="D9" s="44" t="s">
        <v>48</v>
      </c>
      <c r="E9" s="224"/>
    </row>
    <row r="10" spans="1:7" ht="24" customHeight="1">
      <c r="A10" s="36"/>
      <c r="B10" s="43" t="s">
        <v>49</v>
      </c>
      <c r="C10" s="384"/>
      <c r="D10" s="385"/>
      <c r="E10" s="224"/>
    </row>
    <row r="11" spans="1:7" ht="24" customHeight="1">
      <c r="A11" s="36"/>
      <c r="B11" s="43" t="s">
        <v>39</v>
      </c>
      <c r="C11" s="384"/>
      <c r="D11" s="385"/>
    </row>
    <row r="12" spans="1:7" ht="24" customHeight="1">
      <c r="A12" s="36"/>
      <c r="B12" s="43" t="s">
        <v>40</v>
      </c>
      <c r="C12" s="44"/>
      <c r="D12" s="44"/>
    </row>
    <row r="13" spans="1:7" ht="24" customHeight="1">
      <c r="A13" s="36"/>
      <c r="B13" s="43" t="s">
        <v>50</v>
      </c>
      <c r="C13" s="44" t="s">
        <v>47</v>
      </c>
      <c r="D13" s="44" t="s">
        <v>48</v>
      </c>
    </row>
    <row r="14" spans="1:7" s="36" customFormat="1" ht="24" customHeight="1">
      <c r="B14" s="43" t="s">
        <v>56</v>
      </c>
      <c r="C14" s="44" t="s">
        <v>53</v>
      </c>
      <c r="D14" s="44"/>
    </row>
    <row r="15" spans="1:7" ht="24" customHeight="1">
      <c r="B15" s="43" t="s">
        <v>45</v>
      </c>
      <c r="C15" s="45"/>
      <c r="D15" s="60" t="s">
        <v>51</v>
      </c>
    </row>
    <row r="16" spans="1:7" ht="43.5" customHeight="1">
      <c r="C16" s="176" t="s">
        <v>156</v>
      </c>
      <c r="D16" s="44" t="s">
        <v>157</v>
      </c>
      <c r="E16" s="36"/>
    </row>
    <row r="17" spans="1:4" ht="24" customHeight="1"/>
    <row r="18" spans="1:4" ht="24" customHeight="1">
      <c r="A18" s="36"/>
      <c r="B18" s="17" t="s">
        <v>52</v>
      </c>
      <c r="C18" s="395"/>
      <c r="D18" s="396"/>
    </row>
    <row r="19" spans="1:4" ht="24" customHeight="1">
      <c r="B19" s="17" t="s">
        <v>54</v>
      </c>
      <c r="C19" s="382"/>
      <c r="D19" s="383"/>
    </row>
    <row r="100" spans="8:10">
      <c r="H100" s="77" t="s">
        <v>3681</v>
      </c>
      <c r="I100" s="77"/>
      <c r="J100" s="77"/>
    </row>
    <row r="101" spans="8:10">
      <c r="H101" s="77" t="s">
        <v>3682</v>
      </c>
      <c r="I101" s="77"/>
      <c r="J101" s="77"/>
    </row>
    <row r="102" spans="8:10">
      <c r="H102" s="77" t="s">
        <v>3683</v>
      </c>
      <c r="I102" s="77"/>
      <c r="J102" s="77"/>
    </row>
    <row r="103" spans="8:10">
      <c r="H103" s="77" t="s">
        <v>3684</v>
      </c>
      <c r="I103" s="77"/>
      <c r="J103" s="77"/>
    </row>
    <row r="104" spans="8:10">
      <c r="H104" s="77" t="s">
        <v>3685</v>
      </c>
      <c r="I104" s="77"/>
      <c r="J104" s="77"/>
    </row>
    <row r="105" spans="8:10">
      <c r="H105" s="77" t="s">
        <v>3686</v>
      </c>
      <c r="I105" s="77"/>
      <c r="J105" s="77"/>
    </row>
    <row r="106" spans="8:10">
      <c r="H106" s="77" t="s">
        <v>3687</v>
      </c>
      <c r="I106" s="77"/>
      <c r="J106" s="77"/>
    </row>
    <row r="107" spans="8:10">
      <c r="H107" s="77" t="s">
        <v>3688</v>
      </c>
      <c r="I107" s="77"/>
      <c r="J107" s="77"/>
    </row>
    <row r="108" spans="8:10">
      <c r="H108" s="77" t="s">
        <v>3689</v>
      </c>
      <c r="I108" s="77"/>
      <c r="J108" s="77"/>
    </row>
    <row r="109" spans="8:10">
      <c r="H109" s="77" t="s">
        <v>3691</v>
      </c>
      <c r="I109" s="77"/>
      <c r="J109" s="77"/>
    </row>
    <row r="110" spans="8:10">
      <c r="H110" s="77" t="s">
        <v>3690</v>
      </c>
      <c r="I110" s="77"/>
      <c r="J110" s="77"/>
    </row>
    <row r="111" spans="8:10">
      <c r="H111" s="77" t="s">
        <v>3692</v>
      </c>
      <c r="I111" s="77"/>
      <c r="J111" s="77"/>
    </row>
    <row r="112" spans="8:10">
      <c r="H112" s="77" t="s">
        <v>3693</v>
      </c>
      <c r="I112" s="77"/>
      <c r="J112" s="77"/>
    </row>
    <row r="113" spans="8:10">
      <c r="H113" s="77" t="s">
        <v>3694</v>
      </c>
      <c r="I113" s="77"/>
      <c r="J113" s="77"/>
    </row>
    <row r="114" spans="8:10">
      <c r="H114" s="77" t="s">
        <v>3695</v>
      </c>
      <c r="I114" s="77"/>
      <c r="J114" s="77"/>
    </row>
    <row r="115" spans="8:10">
      <c r="H115" s="77" t="s">
        <v>3696</v>
      </c>
      <c r="I115" s="77"/>
      <c r="J115" s="77"/>
    </row>
    <row r="116" spans="8:10">
      <c r="H116" s="77" t="s">
        <v>3697</v>
      </c>
      <c r="I116" s="77"/>
      <c r="J116" s="77"/>
    </row>
    <row r="117" spans="8:10">
      <c r="H117" s="77" t="s">
        <v>3698</v>
      </c>
      <c r="I117" s="77"/>
      <c r="J117" s="77"/>
    </row>
    <row r="118" spans="8:10">
      <c r="H118" s="77" t="s">
        <v>3699</v>
      </c>
      <c r="I118" s="77"/>
      <c r="J118" s="77"/>
    </row>
    <row r="119" spans="8:10">
      <c r="H119" s="77" t="s">
        <v>3700</v>
      </c>
      <c r="I119" s="77"/>
      <c r="J119" s="77"/>
    </row>
    <row r="120" spans="8:10">
      <c r="H120" s="77" t="s">
        <v>3701</v>
      </c>
      <c r="I120" s="77"/>
      <c r="J120" s="77"/>
    </row>
    <row r="121" spans="8:10">
      <c r="H121" s="77" t="s">
        <v>3702</v>
      </c>
      <c r="I121" s="77"/>
      <c r="J121" s="77"/>
    </row>
    <row r="122" spans="8:10">
      <c r="H122" s="77" t="s">
        <v>3703</v>
      </c>
      <c r="I122" s="77"/>
      <c r="J122" s="77"/>
    </row>
    <row r="123" spans="8:10">
      <c r="H123" s="77" t="s">
        <v>3704</v>
      </c>
      <c r="I123" s="77"/>
      <c r="J123" s="77"/>
    </row>
    <row r="124" spans="8:10">
      <c r="H124" s="77" t="s">
        <v>3705</v>
      </c>
      <c r="I124" s="77"/>
      <c r="J124" s="77"/>
    </row>
    <row r="125" spans="8:10">
      <c r="H125" s="77" t="s">
        <v>3706</v>
      </c>
      <c r="I125" s="77"/>
      <c r="J125" s="77"/>
    </row>
    <row r="126" spans="8:10">
      <c r="H126" s="77" t="s">
        <v>3707</v>
      </c>
      <c r="I126" s="77"/>
      <c r="J126" s="77"/>
    </row>
    <row r="127" spans="8:10">
      <c r="H127" s="77" t="s">
        <v>3708</v>
      </c>
      <c r="I127" s="77"/>
      <c r="J127" s="77"/>
    </row>
    <row r="128" spans="8:10">
      <c r="H128" s="77" t="s">
        <v>3709</v>
      </c>
      <c r="I128" s="77"/>
      <c r="J128" s="77"/>
    </row>
    <row r="129" spans="8:10">
      <c r="H129" s="77" t="s">
        <v>3710</v>
      </c>
      <c r="I129" s="77"/>
      <c r="J129" s="77"/>
    </row>
    <row r="130" spans="8:10">
      <c r="H130" s="77" t="s">
        <v>3711</v>
      </c>
      <c r="I130" s="77"/>
      <c r="J130" s="77"/>
    </row>
    <row r="131" spans="8:10">
      <c r="H131" s="77" t="s">
        <v>3712</v>
      </c>
      <c r="I131" s="77"/>
      <c r="J131" s="77"/>
    </row>
    <row r="132" spans="8:10">
      <c r="H132" s="77" t="s">
        <v>3713</v>
      </c>
      <c r="I132" s="77"/>
      <c r="J132" s="77"/>
    </row>
    <row r="133" spans="8:10">
      <c r="H133" s="77" t="s">
        <v>3714</v>
      </c>
      <c r="I133" s="77"/>
      <c r="J133" s="77"/>
    </row>
    <row r="134" spans="8:10">
      <c r="H134" s="77" t="s">
        <v>3715</v>
      </c>
      <c r="I134" s="77"/>
      <c r="J134" s="77"/>
    </row>
    <row r="135" spans="8:10">
      <c r="H135" s="77" t="s">
        <v>3716</v>
      </c>
      <c r="I135" s="77"/>
      <c r="J135" s="77"/>
    </row>
    <row r="136" spans="8:10">
      <c r="H136" s="77" t="s">
        <v>3717</v>
      </c>
      <c r="I136" s="77"/>
      <c r="J136" s="77"/>
    </row>
    <row r="137" spans="8:10">
      <c r="H137" s="77" t="s">
        <v>3718</v>
      </c>
      <c r="I137" s="77"/>
      <c r="J137" s="77"/>
    </row>
    <row r="138" spans="8:10">
      <c r="H138" s="77" t="s">
        <v>3719</v>
      </c>
      <c r="I138" s="77"/>
      <c r="J138" s="77"/>
    </row>
    <row r="139" spans="8:10">
      <c r="H139" s="77" t="s">
        <v>3720</v>
      </c>
      <c r="I139" s="77"/>
      <c r="J139" s="77"/>
    </row>
    <row r="140" spans="8:10">
      <c r="H140" s="77" t="s">
        <v>3721</v>
      </c>
      <c r="I140" s="77"/>
      <c r="J140" s="77"/>
    </row>
    <row r="141" spans="8:10">
      <c r="H141" s="77" t="s">
        <v>3253</v>
      </c>
      <c r="I141" s="77"/>
      <c r="J141" s="77"/>
    </row>
    <row r="142" spans="8:10">
      <c r="H142" s="77" t="s">
        <v>3722</v>
      </c>
      <c r="I142" s="77"/>
      <c r="J142" s="77"/>
    </row>
    <row r="143" spans="8:10">
      <c r="H143" s="77" t="s">
        <v>3723</v>
      </c>
      <c r="I143" s="77"/>
      <c r="J143" s="77"/>
    </row>
    <row r="144" spans="8:10">
      <c r="H144" s="77" t="s">
        <v>3724</v>
      </c>
      <c r="I144" s="77"/>
      <c r="J144" s="77"/>
    </row>
    <row r="145" spans="8:10">
      <c r="H145" s="77" t="s">
        <v>947</v>
      </c>
      <c r="I145" s="77"/>
      <c r="J145" s="77"/>
    </row>
    <row r="146" spans="8:10">
      <c r="H146" s="77" t="s">
        <v>1205</v>
      </c>
      <c r="I146" s="77"/>
      <c r="J146" s="77"/>
    </row>
    <row r="147" spans="8:10">
      <c r="H147" s="77" t="s">
        <v>3725</v>
      </c>
      <c r="I147" s="77"/>
      <c r="J147" s="77"/>
    </row>
    <row r="148" spans="8:10">
      <c r="H148" s="77" t="s">
        <v>3726</v>
      </c>
      <c r="I148" s="77"/>
      <c r="J148" s="77"/>
    </row>
    <row r="149" spans="8:10">
      <c r="H149" s="77" t="s">
        <v>3727</v>
      </c>
      <c r="I149" s="77"/>
      <c r="J149" s="77"/>
    </row>
    <row r="150" spans="8:10">
      <c r="I150" s="77"/>
      <c r="J150" s="77"/>
    </row>
    <row r="151" spans="8:10">
      <c r="I151" s="77"/>
      <c r="J151" s="77"/>
    </row>
    <row r="152" spans="8:10">
      <c r="I152" s="77"/>
      <c r="J152" s="77"/>
    </row>
    <row r="153" spans="8:10">
      <c r="I153" s="77"/>
      <c r="J153" s="77"/>
    </row>
    <row r="154" spans="8:10">
      <c r="I154" s="77"/>
      <c r="J154" s="77"/>
    </row>
    <row r="155" spans="8:10">
      <c r="I155" s="77"/>
      <c r="J155" s="77"/>
    </row>
    <row r="156" spans="8:10">
      <c r="I156" s="77"/>
      <c r="J156" s="77"/>
    </row>
    <row r="157" spans="8:10">
      <c r="I157" s="77"/>
      <c r="J157" s="77"/>
    </row>
    <row r="158" spans="8:10">
      <c r="I158" s="77"/>
      <c r="J158" s="77"/>
    </row>
  </sheetData>
  <sheetProtection password="C24F" sheet="1" objects="1" scenarios="1"/>
  <protectedRanges>
    <protectedRange sqref="C9:D14 C15 D16 C18 C19" name="Range1"/>
  </protectedRanges>
  <dataConsolidate/>
  <mergeCells count="8">
    <mergeCell ref="C19:D19"/>
    <mergeCell ref="C10:D10"/>
    <mergeCell ref="C11:D11"/>
    <mergeCell ref="B2:D2"/>
    <mergeCell ref="B3:D3"/>
    <mergeCell ref="B5:D5"/>
    <mergeCell ref="B7:C7"/>
    <mergeCell ref="C18:D18"/>
  </mergeCells>
  <dataValidations xWindow="480" yWindow="455" count="3">
    <dataValidation type="list" allowBlank="1" showInputMessage="1" showErrorMessage="1" prompt="Enter Yes or No.  Use Drop Down Menu." sqref="D16">
      <formula1>"Yes,No"</formula1>
    </dataValidation>
    <dataValidation type="list" allowBlank="1" showInputMessage="1" showErrorMessage="1" promptTitle="Select from Drop-down list" prompt="If Tract is outside the U.S., enter in box to right the Province/Country in which the Tract is located." sqref="C12">
      <formula1>USStates</formula1>
    </dataValidation>
    <dataValidation type="list" allowBlank="1" showInputMessage="1" showErrorMessage="1" promptTitle="Select from Drop-down list" prompt="Enter State" sqref="D14">
      <formula1>USStates</formula1>
    </dataValidation>
  </dataValidation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sheetPr>
    <tabColor theme="9" tint="-0.249977111117893"/>
  </sheetPr>
  <dimension ref="A1:P101"/>
  <sheetViews>
    <sheetView showGridLines="0" workbookViewId="0"/>
  </sheetViews>
  <sheetFormatPr defaultColWidth="9.109375" defaultRowHeight="14.4"/>
  <cols>
    <col min="1" max="1" width="2" style="42" customWidth="1"/>
    <col min="2" max="6" width="22.6640625" style="42" customWidth="1"/>
    <col min="7" max="7" width="22.6640625" style="39" customWidth="1"/>
    <col min="8" max="9" width="18.88671875" style="42" bestFit="1" customWidth="1"/>
    <col min="10" max="16384" width="9.109375" style="42"/>
  </cols>
  <sheetData>
    <row r="1" spans="2:8" ht="15" thickBot="1"/>
    <row r="2" spans="2:8">
      <c r="B2" s="386" t="s">
        <v>31</v>
      </c>
      <c r="C2" s="387"/>
      <c r="D2" s="387"/>
      <c r="E2" s="387"/>
      <c r="F2" s="388"/>
      <c r="G2" s="6"/>
    </row>
    <row r="3" spans="2:8" ht="15" thickBot="1">
      <c r="B3" s="389" t="s">
        <v>61</v>
      </c>
      <c r="C3" s="390"/>
      <c r="D3" s="390"/>
      <c r="E3" s="390"/>
      <c r="F3" s="391"/>
      <c r="G3" s="6"/>
    </row>
    <row r="4" spans="2:8" ht="15" thickBot="1">
      <c r="C4" s="3"/>
      <c r="D4" s="3"/>
      <c r="E4" s="3"/>
      <c r="F4" s="3"/>
      <c r="G4" s="6"/>
    </row>
    <row r="5" spans="2:8" ht="18.600000000000001" thickBot="1">
      <c r="B5" s="406" t="s">
        <v>77</v>
      </c>
      <c r="C5" s="406"/>
      <c r="D5" s="406"/>
      <c r="E5" s="420" t="s">
        <v>59</v>
      </c>
      <c r="F5" s="421"/>
    </row>
    <row r="6" spans="2:8">
      <c r="E6" s="102" t="s">
        <v>27</v>
      </c>
      <c r="F6" s="103" t="str">
        <f>CONCATENATE('Harvest Information'!$C$9,", ",'Harvest Information'!$D$9)</f>
        <v>Last, First</v>
      </c>
    </row>
    <row r="7" spans="2:8" ht="15" customHeight="1">
      <c r="C7" s="117" t="str">
        <f>IF(OR('Harvest Information'!C15&gt;50,'Harvest Information'!C15="",'Harvest Information'!D16="No"),"Reserved for Small (&lt;=50 acres) Acreage, ","")</f>
        <v xml:space="preserve">Reserved for Small (&lt;=50 acres) Acreage, </v>
      </c>
      <c r="E7" s="104" t="s">
        <v>49</v>
      </c>
      <c r="F7" s="105">
        <f>'Harvest Information'!$C$10</f>
        <v>0</v>
      </c>
    </row>
    <row r="8" spans="2:8" ht="15" customHeight="1">
      <c r="C8" s="117" t="str">
        <f>IF(OR('Harvest Information'!C15&gt;50,'Harvest Information'!C15="",'Harvest Information'!D16="No"),"You Cannot Use this Worksheet","")</f>
        <v>You Cannot Use this Worksheet</v>
      </c>
      <c r="E8" s="104" t="s">
        <v>39</v>
      </c>
      <c r="F8" s="105">
        <f>'Harvest Information'!$C$11</f>
        <v>0</v>
      </c>
    </row>
    <row r="9" spans="2:8" ht="15" thickBot="1">
      <c r="E9" s="104" t="s">
        <v>40</v>
      </c>
      <c r="F9" s="105">
        <f>IF('Harvest Information'!$C$12="",'Harvest Information'!$D$12,'Harvest Information'!$C$12)</f>
        <v>0</v>
      </c>
    </row>
    <row r="10" spans="2:8" ht="15" thickBot="1">
      <c r="B10" s="393" t="s">
        <v>130</v>
      </c>
      <c r="C10" s="394"/>
      <c r="E10" s="104" t="s">
        <v>55</v>
      </c>
      <c r="F10" s="105" t="str">
        <f>CONCATENATE('Harvest Information'!$C$13,", ",'Harvest Information'!$D$13)</f>
        <v>Last, First</v>
      </c>
    </row>
    <row r="11" spans="2:8" ht="15" thickBot="1">
      <c r="E11" s="104" t="s">
        <v>72</v>
      </c>
      <c r="F11" s="105" t="str">
        <f>CONCATENATE('Harvest Information'!$C$14,", ",'Harvest Information'!$D$14)</f>
        <v xml:space="preserve">Number, </v>
      </c>
    </row>
    <row r="12" spans="2:8" ht="15" customHeight="1">
      <c r="B12" s="416" t="s">
        <v>248</v>
      </c>
      <c r="C12" s="417"/>
      <c r="D12" s="77"/>
      <c r="E12" s="104" t="s">
        <v>57</v>
      </c>
      <c r="F12" s="106">
        <f>'Harvest Information'!$C$18</f>
        <v>0</v>
      </c>
    </row>
    <row r="13" spans="2:8" ht="15" thickBot="1">
      <c r="B13" s="418"/>
      <c r="C13" s="419"/>
      <c r="D13" s="77"/>
      <c r="E13" s="107" t="s">
        <v>58</v>
      </c>
      <c r="F13" s="108">
        <f>'Harvest Information'!$C$19</f>
        <v>0</v>
      </c>
    </row>
    <row r="14" spans="2:8" ht="15" customHeight="1" thickBot="1"/>
    <row r="15" spans="2:8" s="71" customFormat="1" ht="41.25" customHeight="1" thickBot="1">
      <c r="B15" s="101" t="s">
        <v>247</v>
      </c>
      <c r="C15" s="78" t="s">
        <v>190</v>
      </c>
      <c r="D15" s="78" t="s">
        <v>81</v>
      </c>
      <c r="E15" s="101" t="s">
        <v>665</v>
      </c>
      <c r="F15" s="274" t="s">
        <v>92</v>
      </c>
      <c r="G15" s="274" t="s">
        <v>3669</v>
      </c>
    </row>
    <row r="16" spans="2:8" s="71" customFormat="1" ht="15" customHeight="1">
      <c r="B16" s="225"/>
      <c r="C16" s="226"/>
      <c r="D16" s="233"/>
      <c r="E16" s="238" t="str">
        <f>IF(D16=0,"",IF(ISERROR(H16),"Good Soil","Poor Soil"))</f>
        <v/>
      </c>
      <c r="F16" s="239" t="str">
        <f>IF(D16=0,"",IF(E16="Good Soil", 'Biomass Restrictions'!$C$13,'Biomass Restrictions'!$D$13))</f>
        <v/>
      </c>
      <c r="G16" s="239" t="str">
        <f>IF(D16=0,"",IF(E16="Good Soil", 'Biomass Restrictions'!$C$12,'Biomass Restrictions'!$D$12))</f>
        <v/>
      </c>
      <c r="H16" s="273" t="e">
        <f t="shared" ref="H16:H22" si="0">MATCH(CONCATENATE(B16,C16),SoilRestrictionsConcatenates,0)</f>
        <v>#N/A</v>
      </c>
    </row>
    <row r="17" spans="2:8" s="71" customFormat="1" ht="15" customHeight="1">
      <c r="B17" s="227"/>
      <c r="C17" s="228"/>
      <c r="D17" s="234"/>
      <c r="E17" s="238" t="str">
        <f t="shared" ref="E17:E22" si="1">IF(D17=0,"",IF(ISERROR(H17),"Good Soil","Poor Soil"))</f>
        <v/>
      </c>
      <c r="F17" s="239" t="str">
        <f>IF(D17=0,"",IF(E17="Good Soil", 'Biomass Restrictions'!$C$13,'Biomass Restrictions'!$D$13))</f>
        <v/>
      </c>
      <c r="G17" s="239" t="str">
        <f>IF(D17=0,"",IF(E17="Good Soil", 'Biomass Restrictions'!$C$12,'Biomass Restrictions'!$D$12))</f>
        <v/>
      </c>
      <c r="H17" s="273" t="e">
        <f t="shared" si="0"/>
        <v>#N/A</v>
      </c>
    </row>
    <row r="18" spans="2:8" s="71" customFormat="1" ht="15" customHeight="1">
      <c r="B18" s="227"/>
      <c r="C18" s="228"/>
      <c r="D18" s="234"/>
      <c r="E18" s="238" t="str">
        <f t="shared" si="1"/>
        <v/>
      </c>
      <c r="F18" s="239" t="str">
        <f>IF(D18=0,"",IF(E18="Good Soil", 'Biomass Restrictions'!$C$13,'Biomass Restrictions'!$D$13))</f>
        <v/>
      </c>
      <c r="G18" s="239" t="str">
        <f>IF(D18=0,"",IF(E18="Good Soil", 'Biomass Restrictions'!$C$12,'Biomass Restrictions'!$D$12))</f>
        <v/>
      </c>
      <c r="H18" s="273" t="e">
        <f t="shared" si="0"/>
        <v>#N/A</v>
      </c>
    </row>
    <row r="19" spans="2:8" s="71" customFormat="1" ht="15" customHeight="1">
      <c r="B19" s="227"/>
      <c r="C19" s="228"/>
      <c r="D19" s="234"/>
      <c r="E19" s="238" t="str">
        <f t="shared" si="1"/>
        <v/>
      </c>
      <c r="F19" s="239" t="str">
        <f>IF(D19=0,"",IF(E19="Good Soil", 'Biomass Restrictions'!$C$13,'Biomass Restrictions'!$D$13))</f>
        <v/>
      </c>
      <c r="G19" s="239" t="str">
        <f>IF(D19=0,"",IF(E19="Good Soil", 'Biomass Restrictions'!$C$12,'Biomass Restrictions'!$D$12))</f>
        <v/>
      </c>
      <c r="H19" s="273" t="e">
        <f t="shared" si="0"/>
        <v>#N/A</v>
      </c>
    </row>
    <row r="20" spans="2:8" s="71" customFormat="1" ht="15" customHeight="1">
      <c r="B20" s="227"/>
      <c r="C20" s="228"/>
      <c r="D20" s="234"/>
      <c r="E20" s="238" t="str">
        <f t="shared" si="1"/>
        <v/>
      </c>
      <c r="F20" s="239" t="str">
        <f>IF(D20=0,"",IF(E20="Good Soil", 'Biomass Restrictions'!$C$13,'Biomass Restrictions'!$D$13))</f>
        <v/>
      </c>
      <c r="G20" s="239" t="str">
        <f>IF(D20=0,"",IF(E20="Good Soil", 'Biomass Restrictions'!$C$12,'Biomass Restrictions'!$D$12))</f>
        <v/>
      </c>
      <c r="H20" s="273" t="e">
        <f t="shared" si="0"/>
        <v>#N/A</v>
      </c>
    </row>
    <row r="21" spans="2:8" s="71" customFormat="1" ht="15" customHeight="1">
      <c r="B21" s="227"/>
      <c r="C21" s="228"/>
      <c r="D21" s="234"/>
      <c r="E21" s="238" t="str">
        <f t="shared" si="1"/>
        <v/>
      </c>
      <c r="F21" s="239" t="str">
        <f>IF(D21=0,"",IF(E21="Good Soil", 'Biomass Restrictions'!$C$13,'Biomass Restrictions'!$D$13))</f>
        <v/>
      </c>
      <c r="G21" s="239" t="str">
        <f>IF(D21=0,"",IF(E21="Good Soil", 'Biomass Restrictions'!$C$12,'Biomass Restrictions'!$D$12))</f>
        <v/>
      </c>
      <c r="H21" s="273" t="e">
        <f t="shared" si="0"/>
        <v>#N/A</v>
      </c>
    </row>
    <row r="22" spans="2:8" s="71" customFormat="1" ht="15" customHeight="1" thickBot="1">
      <c r="B22" s="229"/>
      <c r="C22" s="230"/>
      <c r="D22" s="235"/>
      <c r="E22" s="238" t="str">
        <f t="shared" si="1"/>
        <v/>
      </c>
      <c r="F22" s="239" t="str">
        <f>IF(D22=0,"",IF(E22="Good Soil", 'Biomass Restrictions'!$C$13,'Biomass Restrictions'!$D$13))</f>
        <v/>
      </c>
      <c r="G22" s="239" t="str">
        <f>IF(D22=0,"",IF(E22="Good Soil", 'Biomass Restrictions'!$C$12,'Biomass Restrictions'!$D$12))</f>
        <v/>
      </c>
      <c r="H22" s="273" t="e">
        <f t="shared" si="0"/>
        <v>#N/A</v>
      </c>
    </row>
    <row r="23" spans="2:8" s="71" customFormat="1" ht="15" customHeight="1" thickBot="1">
      <c r="C23" s="111" t="s">
        <v>80</v>
      </c>
      <c r="D23" s="236">
        <f>SUM(D16:D22)</f>
        <v>0</v>
      </c>
      <c r="E23" s="114"/>
      <c r="F23" s="237" t="str">
        <f>IF(D23=0,"",SUMPRODUCT(D16:D22,F16:F22)/D23)</f>
        <v/>
      </c>
      <c r="G23" s="237" t="str">
        <f>IF(D23=0,"",SUMPRODUCT(D16:D22,G16:G22)/D23)</f>
        <v/>
      </c>
    </row>
    <row r="24" spans="2:8" s="77" customFormat="1" ht="15" customHeight="1">
      <c r="D24" s="112"/>
      <c r="E24" s="113"/>
      <c r="F24" s="114"/>
    </row>
    <row r="25" spans="2:8" ht="15" customHeight="1" thickBot="1"/>
    <row r="26" spans="2:8" ht="21" customHeight="1" thickBot="1">
      <c r="B26" s="413" t="s">
        <v>79</v>
      </c>
      <c r="C26" s="414"/>
      <c r="D26" s="414"/>
      <c r="E26" s="415"/>
      <c r="G26" s="42"/>
    </row>
    <row r="27" spans="2:8">
      <c r="B27" s="407" t="s">
        <v>0</v>
      </c>
      <c r="C27" s="87" t="s">
        <v>87</v>
      </c>
      <c r="D27" s="93" t="s">
        <v>88</v>
      </c>
      <c r="E27" s="410" t="s">
        <v>29</v>
      </c>
      <c r="G27" s="42"/>
    </row>
    <row r="28" spans="2:8" ht="27.6">
      <c r="B28" s="408"/>
      <c r="C28" s="88" t="s">
        <v>86</v>
      </c>
      <c r="D28" s="89" t="s">
        <v>28</v>
      </c>
      <c r="E28" s="411"/>
      <c r="G28" s="42"/>
    </row>
    <row r="29" spans="2:8">
      <c r="B29" s="408"/>
      <c r="C29" s="90" t="s">
        <v>1</v>
      </c>
      <c r="D29" s="89" t="s">
        <v>35</v>
      </c>
      <c r="E29" s="411"/>
      <c r="G29" s="42"/>
    </row>
    <row r="30" spans="2:8" ht="15" thickBot="1">
      <c r="B30" s="409"/>
      <c r="C30" s="91"/>
      <c r="D30" s="92" t="s">
        <v>36</v>
      </c>
      <c r="E30" s="412"/>
      <c r="G30" s="42"/>
    </row>
    <row r="31" spans="2:8">
      <c r="B31" s="79" t="s">
        <v>2</v>
      </c>
      <c r="C31" s="2">
        <v>8600</v>
      </c>
      <c r="D31" s="80"/>
      <c r="E31" s="81">
        <f t="shared" ref="E31:E55" si="2">C31*D31</f>
        <v>0</v>
      </c>
      <c r="G31" s="42"/>
    </row>
    <row r="32" spans="2:8">
      <c r="B32" s="52" t="s">
        <v>3</v>
      </c>
      <c r="C32" s="41">
        <v>7800</v>
      </c>
      <c r="D32" s="9"/>
      <c r="E32" s="53">
        <f t="shared" si="2"/>
        <v>0</v>
      </c>
      <c r="G32" s="42"/>
    </row>
    <row r="33" spans="2:8">
      <c r="B33" s="52" t="s">
        <v>4</v>
      </c>
      <c r="C33" s="41">
        <v>7600</v>
      </c>
      <c r="D33" s="9"/>
      <c r="E33" s="53">
        <f t="shared" si="2"/>
        <v>0</v>
      </c>
      <c r="G33" s="42"/>
    </row>
    <row r="34" spans="2:8">
      <c r="B34" s="52" t="s">
        <v>5</v>
      </c>
      <c r="C34" s="41">
        <v>9800</v>
      </c>
      <c r="D34" s="9"/>
      <c r="E34" s="53">
        <f t="shared" si="2"/>
        <v>0</v>
      </c>
      <c r="G34" s="42"/>
    </row>
    <row r="35" spans="2:8">
      <c r="B35" s="52" t="s">
        <v>6</v>
      </c>
      <c r="C35" s="41">
        <v>10200</v>
      </c>
      <c r="D35" s="9"/>
      <c r="E35" s="53">
        <f t="shared" si="2"/>
        <v>0</v>
      </c>
      <c r="G35" s="42"/>
    </row>
    <row r="36" spans="2:8">
      <c r="B36" s="52" t="s">
        <v>7</v>
      </c>
      <c r="C36" s="41">
        <v>9000</v>
      </c>
      <c r="D36" s="9"/>
      <c r="E36" s="53">
        <f t="shared" si="2"/>
        <v>0</v>
      </c>
      <c r="G36" s="42"/>
    </row>
    <row r="37" spans="2:8">
      <c r="B37" s="52" t="s">
        <v>8</v>
      </c>
      <c r="C37" s="41">
        <v>6600</v>
      </c>
      <c r="D37" s="9"/>
      <c r="E37" s="53">
        <f t="shared" si="2"/>
        <v>0</v>
      </c>
      <c r="G37" s="42"/>
    </row>
    <row r="38" spans="2:8">
      <c r="B38" s="52" t="s">
        <v>9</v>
      </c>
      <c r="C38" s="41">
        <v>5000</v>
      </c>
      <c r="D38" s="9"/>
      <c r="E38" s="53">
        <f t="shared" si="2"/>
        <v>0</v>
      </c>
      <c r="G38" s="42"/>
    </row>
    <row r="39" spans="2:8">
      <c r="B39" s="52" t="s">
        <v>10</v>
      </c>
      <c r="C39" s="41">
        <v>8000</v>
      </c>
      <c r="D39" s="9"/>
      <c r="E39" s="53">
        <f t="shared" si="2"/>
        <v>0</v>
      </c>
      <c r="G39" s="42"/>
    </row>
    <row r="40" spans="2:8">
      <c r="B40" s="52" t="s">
        <v>11</v>
      </c>
      <c r="C40" s="41">
        <v>8800</v>
      </c>
      <c r="D40" s="9"/>
      <c r="E40" s="53">
        <f t="shared" si="2"/>
        <v>0</v>
      </c>
      <c r="G40" s="42"/>
    </row>
    <row r="41" spans="2:8">
      <c r="B41" s="52" t="s">
        <v>12</v>
      </c>
      <c r="C41" s="41">
        <v>10000</v>
      </c>
      <c r="D41" s="9"/>
      <c r="E41" s="53">
        <f t="shared" si="2"/>
        <v>0</v>
      </c>
    </row>
    <row r="42" spans="2:8">
      <c r="B42" s="52" t="s">
        <v>13</v>
      </c>
      <c r="C42" s="41">
        <v>9000</v>
      </c>
      <c r="D42" s="9"/>
      <c r="E42" s="53">
        <f t="shared" si="2"/>
        <v>0</v>
      </c>
    </row>
    <row r="43" spans="2:8">
      <c r="B43" s="52" t="s">
        <v>14</v>
      </c>
      <c r="C43" s="41">
        <v>11400</v>
      </c>
      <c r="D43" s="9"/>
      <c r="E43" s="53">
        <f t="shared" si="2"/>
        <v>0</v>
      </c>
    </row>
    <row r="44" spans="2:8">
      <c r="B44" s="52" t="s">
        <v>15</v>
      </c>
      <c r="C44" s="41">
        <v>10400</v>
      </c>
      <c r="D44" s="9"/>
      <c r="E44" s="53">
        <f t="shared" si="2"/>
        <v>0</v>
      </c>
      <c r="H44" s="4"/>
    </row>
    <row r="45" spans="2:8">
      <c r="B45" s="52" t="s">
        <v>16</v>
      </c>
      <c r="C45" s="41">
        <v>10600</v>
      </c>
      <c r="D45" s="9"/>
      <c r="E45" s="53">
        <f t="shared" si="2"/>
        <v>0</v>
      </c>
      <c r="H45" s="4"/>
    </row>
    <row r="46" spans="2:8">
      <c r="B46" s="52" t="s">
        <v>17</v>
      </c>
      <c r="C46" s="41">
        <v>8600</v>
      </c>
      <c r="D46" s="9"/>
      <c r="E46" s="53">
        <f t="shared" si="2"/>
        <v>0</v>
      </c>
    </row>
    <row r="47" spans="2:8">
      <c r="B47" s="52" t="s">
        <v>18</v>
      </c>
      <c r="C47" s="41">
        <v>11400</v>
      </c>
      <c r="D47" s="9"/>
      <c r="E47" s="53">
        <f t="shared" si="2"/>
        <v>0</v>
      </c>
    </row>
    <row r="48" spans="2:8">
      <c r="B48" s="52" t="s">
        <v>19</v>
      </c>
      <c r="C48" s="41">
        <v>11200</v>
      </c>
      <c r="D48" s="9"/>
      <c r="E48" s="53">
        <f t="shared" si="2"/>
        <v>0</v>
      </c>
    </row>
    <row r="49" spans="2:12">
      <c r="B49" s="52" t="s">
        <v>20</v>
      </c>
      <c r="C49" s="41">
        <v>7600</v>
      </c>
      <c r="D49" s="9"/>
      <c r="E49" s="53">
        <f t="shared" si="2"/>
        <v>0</v>
      </c>
    </row>
    <row r="50" spans="2:12">
      <c r="B50" s="52" t="s">
        <v>21</v>
      </c>
      <c r="C50" s="41">
        <v>6400</v>
      </c>
      <c r="D50" s="9"/>
      <c r="E50" s="53">
        <f t="shared" si="2"/>
        <v>0</v>
      </c>
    </row>
    <row r="51" spans="2:12">
      <c r="B51" s="52" t="s">
        <v>22</v>
      </c>
      <c r="C51" s="41">
        <v>6800</v>
      </c>
      <c r="D51" s="9"/>
      <c r="E51" s="53">
        <f t="shared" si="2"/>
        <v>0</v>
      </c>
    </row>
    <row r="52" spans="2:12">
      <c r="B52" s="52" t="s">
        <v>26</v>
      </c>
      <c r="C52" s="41">
        <v>6000</v>
      </c>
      <c r="D52" s="9"/>
      <c r="E52" s="53">
        <f t="shared" si="2"/>
        <v>0</v>
      </c>
    </row>
    <row r="53" spans="2:12">
      <c r="B53" s="52" t="s">
        <v>23</v>
      </c>
      <c r="C53" s="41">
        <v>9400</v>
      </c>
      <c r="D53" s="9"/>
      <c r="E53" s="53">
        <f t="shared" si="2"/>
        <v>0</v>
      </c>
    </row>
    <row r="54" spans="2:12">
      <c r="B54" s="52" t="s">
        <v>24</v>
      </c>
      <c r="C54" s="41">
        <v>8400</v>
      </c>
      <c r="D54" s="9"/>
      <c r="E54" s="53">
        <f t="shared" si="2"/>
        <v>0</v>
      </c>
    </row>
    <row r="55" spans="2:12" ht="15" thickBot="1">
      <c r="B55" s="54" t="s">
        <v>25</v>
      </c>
      <c r="C55" s="20">
        <v>10400</v>
      </c>
      <c r="D55" s="55"/>
      <c r="E55" s="56">
        <f t="shared" si="2"/>
        <v>0</v>
      </c>
    </row>
    <row r="56" spans="2:12" ht="15" thickBot="1">
      <c r="B56" s="15"/>
      <c r="C56" s="83" t="s">
        <v>37</v>
      </c>
      <c r="D56" s="82">
        <f>SUM(D31:D55)</f>
        <v>0</v>
      </c>
      <c r="E56" s="49">
        <f>SUM(E31:E55)</f>
        <v>0</v>
      </c>
    </row>
    <row r="57" spans="2:12" ht="15" thickBot="1">
      <c r="B57" s="12"/>
      <c r="C57" s="40"/>
      <c r="D57" s="13"/>
      <c r="E57" s="11"/>
    </row>
    <row r="58" spans="2:12">
      <c r="B58" s="422"/>
      <c r="C58" s="424" t="s">
        <v>93</v>
      </c>
      <c r="D58" s="402" t="s">
        <v>94</v>
      </c>
      <c r="E58" s="404" t="s">
        <v>29</v>
      </c>
    </row>
    <row r="59" spans="2:12" s="77" customFormat="1" ht="15" thickBot="1">
      <c r="B59" s="423"/>
      <c r="C59" s="425"/>
      <c r="D59" s="403"/>
      <c r="E59" s="405"/>
      <c r="G59" s="74"/>
    </row>
    <row r="60" spans="2:12">
      <c r="B60" s="79" t="s">
        <v>32</v>
      </c>
      <c r="C60" s="2">
        <v>5800</v>
      </c>
      <c r="D60" s="14"/>
      <c r="E60" s="81">
        <f>C60*D60</f>
        <v>0</v>
      </c>
    </row>
    <row r="61" spans="2:12">
      <c r="B61" s="52" t="s">
        <v>33</v>
      </c>
      <c r="C61" s="41">
        <v>5800</v>
      </c>
      <c r="D61" s="8"/>
      <c r="E61" s="53">
        <f>C61*D61</f>
        <v>0</v>
      </c>
    </row>
    <row r="62" spans="2:12" ht="15" thickBot="1">
      <c r="B62" s="54" t="s">
        <v>34</v>
      </c>
      <c r="C62" s="20">
        <v>5350</v>
      </c>
      <c r="D62" s="57"/>
      <c r="E62" s="56">
        <f>C62*D62</f>
        <v>0</v>
      </c>
    </row>
    <row r="63" spans="2:12" ht="15" thickBot="1">
      <c r="B63" s="15"/>
      <c r="C63" s="83" t="s">
        <v>38</v>
      </c>
      <c r="D63" s="48">
        <f>SUM(D60:D62)</f>
        <v>0</v>
      </c>
      <c r="E63" s="49">
        <f>SUM(E60:E62)</f>
        <v>0</v>
      </c>
      <c r="F63" s="4"/>
      <c r="G63" s="7"/>
      <c r="H63" s="5"/>
      <c r="I63" s="5"/>
      <c r="J63" s="5"/>
      <c r="K63" s="5"/>
      <c r="L63" s="5"/>
    </row>
    <row r="64" spans="2:12" ht="15" thickBot="1">
      <c r="B64" s="12"/>
      <c r="C64" s="40"/>
      <c r="D64" s="11"/>
      <c r="E64" s="35"/>
      <c r="F64" s="4"/>
      <c r="G64" s="7"/>
      <c r="H64" s="5"/>
      <c r="I64" s="5"/>
      <c r="J64" s="5"/>
      <c r="K64" s="5"/>
      <c r="L64" s="5"/>
    </row>
    <row r="65" spans="1:12" ht="16.2" thickBot="1">
      <c r="B65" s="123" t="s">
        <v>73</v>
      </c>
      <c r="C65" s="118"/>
      <c r="D65" s="119"/>
      <c r="E65" s="120"/>
      <c r="F65" s="4"/>
      <c r="G65" s="7"/>
      <c r="H65" s="5"/>
      <c r="I65" s="5"/>
      <c r="J65" s="5"/>
      <c r="K65" s="5"/>
      <c r="L65" s="5"/>
    </row>
    <row r="66" spans="1:12" ht="20.25" customHeight="1">
      <c r="B66" s="431" t="s">
        <v>89</v>
      </c>
      <c r="C66" s="432"/>
      <c r="D66" s="433"/>
      <c r="E66" s="85">
        <f>E56+E63</f>
        <v>0</v>
      </c>
      <c r="F66" s="84"/>
      <c r="G66" s="7"/>
      <c r="H66" s="5"/>
    </row>
    <row r="67" spans="1:12" ht="20.25" customHeight="1" thickBot="1">
      <c r="B67" s="434" t="s">
        <v>90</v>
      </c>
      <c r="C67" s="435"/>
      <c r="D67" s="436"/>
      <c r="E67" s="86">
        <f>E66/2000</f>
        <v>0</v>
      </c>
      <c r="F67" s="84"/>
      <c r="G67" s="7"/>
      <c r="H67" s="5"/>
    </row>
    <row r="68" spans="1:12" ht="20.25" customHeight="1" thickBot="1">
      <c r="G68" s="7"/>
      <c r="H68" s="5"/>
    </row>
    <row r="69" spans="1:12" ht="20.25" customHeight="1" thickBot="1">
      <c r="B69" s="124" t="s">
        <v>74</v>
      </c>
      <c r="C69" s="121"/>
      <c r="D69" s="121"/>
      <c r="E69" s="122"/>
    </row>
    <row r="70" spans="1:12" ht="20.25" customHeight="1" thickBot="1">
      <c r="B70" s="437" t="s">
        <v>666</v>
      </c>
      <c r="C70" s="438"/>
      <c r="D70" s="439"/>
      <c r="E70" s="178" t="str">
        <f>E16</f>
        <v/>
      </c>
    </row>
    <row r="71" spans="1:12" ht="20.25" customHeight="1" thickBot="1">
      <c r="B71" s="437" t="s">
        <v>92</v>
      </c>
      <c r="C71" s="438"/>
      <c r="D71" s="439"/>
      <c r="E71" s="178" t="str">
        <f>F23</f>
        <v/>
      </c>
      <c r="F71" s="140"/>
    </row>
    <row r="72" spans="1:12" s="77" customFormat="1" ht="20.25" customHeight="1" thickBot="1">
      <c r="B72" s="447" t="s">
        <v>3669</v>
      </c>
      <c r="C72" s="448"/>
      <c r="D72" s="449"/>
      <c r="E72" s="178" t="str">
        <f>G23</f>
        <v/>
      </c>
      <c r="F72" s="140"/>
      <c r="G72" s="74"/>
    </row>
    <row r="73" spans="1:12" ht="20.25" customHeight="1" thickBot="1">
      <c r="B73" s="437" t="s">
        <v>658</v>
      </c>
      <c r="C73" s="438"/>
      <c r="D73" s="439"/>
      <c r="E73" s="51" t="e">
        <f>E67*E71</f>
        <v>#VALUE!</v>
      </c>
      <c r="F73" s="334" t="str">
        <f>IFERROR("",E73*2000/5575)</f>
        <v/>
      </c>
      <c r="G73" s="77" t="s">
        <v>651</v>
      </c>
    </row>
    <row r="74" spans="1:12" s="77" customFormat="1" ht="20.25" customHeight="1" thickBot="1">
      <c r="A74" s="74"/>
      <c r="B74" s="437" t="s">
        <v>3670</v>
      </c>
      <c r="C74" s="438"/>
      <c r="D74" s="439"/>
      <c r="E74" s="50" t="e">
        <f>(1-E72)*0.3*E67</f>
        <v>#VALUE!</v>
      </c>
      <c r="F74" s="335" t="str">
        <f>IFERROR("",E74*2000/5575)</f>
        <v/>
      </c>
      <c r="G74" s="77" t="s">
        <v>651</v>
      </c>
    </row>
    <row r="75" spans="1:12" s="77" customFormat="1" ht="20.25" customHeight="1" thickBot="1">
      <c r="A75" s="74"/>
      <c r="B75" s="270"/>
      <c r="C75" s="271"/>
      <c r="D75" s="271"/>
      <c r="E75" s="272"/>
      <c r="F75" s="397" t="s">
        <v>3738</v>
      </c>
      <c r="G75" s="398"/>
      <c r="H75" s="339"/>
    </row>
    <row r="76" spans="1:12" s="59" customFormat="1" ht="20.25" customHeight="1">
      <c r="B76" s="216" t="s">
        <v>3728</v>
      </c>
      <c r="C76" s="125"/>
      <c r="D76" s="125"/>
      <c r="E76" s="126"/>
      <c r="G76" s="58"/>
    </row>
    <row r="77" spans="1:12" ht="15" customHeight="1">
      <c r="B77" s="440" t="s">
        <v>85</v>
      </c>
      <c r="C77" s="441"/>
      <c r="D77" s="441"/>
      <c r="E77" s="442"/>
    </row>
    <row r="78" spans="1:12" ht="15" customHeight="1">
      <c r="B78" s="440" t="s">
        <v>84</v>
      </c>
      <c r="C78" s="441"/>
      <c r="D78" s="441"/>
      <c r="E78" s="442"/>
    </row>
    <row r="79" spans="1:12" ht="15" customHeight="1">
      <c r="B79" s="440" t="s">
        <v>83</v>
      </c>
      <c r="C79" s="441"/>
      <c r="D79" s="441"/>
      <c r="E79" s="442"/>
    </row>
    <row r="80" spans="1:12" ht="15" customHeight="1">
      <c r="B80" s="443" t="s">
        <v>76</v>
      </c>
      <c r="C80" s="441"/>
      <c r="D80" s="441"/>
      <c r="E80" s="442"/>
      <c r="G80" s="42"/>
    </row>
    <row r="81" spans="2:16" ht="30" customHeight="1" thickBot="1">
      <c r="B81" s="444" t="s">
        <v>82</v>
      </c>
      <c r="C81" s="445"/>
      <c r="D81" s="445"/>
      <c r="E81" s="446"/>
      <c r="F81" s="24"/>
      <c r="G81" s="4"/>
      <c r="H81" s="430"/>
      <c r="I81" s="430"/>
      <c r="J81" s="430"/>
      <c r="K81" s="430"/>
      <c r="L81" s="430"/>
      <c r="M81" s="430"/>
      <c r="N81" s="430"/>
    </row>
    <row r="82" spans="2:16" ht="16.2" thickBot="1">
      <c r="B82" s="18"/>
      <c r="F82" s="4"/>
      <c r="G82" s="19"/>
      <c r="H82" s="430"/>
      <c r="I82" s="430"/>
      <c r="J82" s="430"/>
      <c r="K82" s="430"/>
      <c r="L82" s="430"/>
      <c r="M82" s="430"/>
      <c r="N82" s="430"/>
    </row>
    <row r="83" spans="2:16" ht="27" customHeight="1" thickBot="1">
      <c r="B83" s="252" t="s">
        <v>659</v>
      </c>
      <c r="C83" s="253"/>
      <c r="D83" s="253"/>
      <c r="E83" s="254"/>
      <c r="F83" s="24"/>
      <c r="G83" s="4"/>
      <c r="H83" s="22"/>
      <c r="I83" s="22"/>
      <c r="J83" s="22"/>
      <c r="K83" s="22"/>
      <c r="L83" s="22"/>
      <c r="M83" s="22"/>
      <c r="N83" s="22"/>
      <c r="O83" s="37"/>
      <c r="P83" s="37"/>
    </row>
    <row r="84" spans="2:16" ht="27" customHeight="1" thickBot="1">
      <c r="B84" s="450" t="s">
        <v>654</v>
      </c>
      <c r="C84" s="451"/>
      <c r="D84" s="452"/>
      <c r="E84" s="255"/>
      <c r="F84" s="77"/>
      <c r="G84" s="429" t="str">
        <f>IF(D23=0,"",IF(E84&gt;(1-E72),"Not Allowed - exceeds restriction on Residues that must be left on site", ""))</f>
        <v/>
      </c>
      <c r="H84" s="429"/>
      <c r="I84" s="24"/>
      <c r="J84" s="24"/>
      <c r="K84" s="24"/>
      <c r="L84" s="24"/>
      <c r="M84" s="24"/>
      <c r="N84" s="24"/>
      <c r="O84" s="37"/>
      <c r="P84" s="37"/>
    </row>
    <row r="85" spans="2:16" s="77" customFormat="1" ht="27" customHeight="1" thickBot="1">
      <c r="B85" s="450" t="s">
        <v>3666</v>
      </c>
      <c r="C85" s="451"/>
      <c r="D85" s="452"/>
      <c r="E85" s="259"/>
      <c r="F85" s="19" t="s">
        <v>651</v>
      </c>
      <c r="G85" s="315"/>
      <c r="H85" s="315"/>
      <c r="I85" s="24"/>
      <c r="J85" s="24"/>
      <c r="K85" s="24"/>
      <c r="L85" s="24"/>
      <c r="M85" s="24"/>
      <c r="N85" s="24"/>
      <c r="O85" s="316"/>
      <c r="P85" s="316"/>
    </row>
    <row r="86" spans="2:16" ht="27" customHeight="1" thickBot="1">
      <c r="B86" s="450" t="s">
        <v>652</v>
      </c>
      <c r="C86" s="451"/>
      <c r="D86" s="452"/>
      <c r="E86" s="259"/>
      <c r="F86" s="19" t="s">
        <v>651</v>
      </c>
      <c r="G86" s="24"/>
      <c r="H86" s="24"/>
      <c r="I86" s="24"/>
      <c r="J86" s="24"/>
      <c r="K86" s="24"/>
      <c r="L86" s="24"/>
      <c r="M86" s="24"/>
      <c r="N86" s="24"/>
      <c r="O86" s="22"/>
      <c r="P86" s="22"/>
    </row>
    <row r="87" spans="2:16" ht="27" customHeight="1" thickBot="1">
      <c r="B87" s="453" t="s">
        <v>656</v>
      </c>
      <c r="C87" s="454"/>
      <c r="D87" s="454"/>
      <c r="E87" s="455"/>
      <c r="F87" s="19"/>
      <c r="G87" s="24"/>
      <c r="H87" s="24"/>
      <c r="I87" s="24"/>
      <c r="J87" s="24"/>
      <c r="K87" s="24"/>
      <c r="L87" s="24"/>
      <c r="M87" s="24"/>
      <c r="N87" s="24"/>
      <c r="O87" s="24"/>
      <c r="P87" s="24"/>
    </row>
    <row r="88" spans="2:16" ht="27" customHeight="1" thickBot="1">
      <c r="B88" s="399" t="s">
        <v>3668</v>
      </c>
      <c r="C88" s="400"/>
      <c r="D88" s="401"/>
      <c r="E88" s="257">
        <f>E67*0.3*E84</f>
        <v>0</v>
      </c>
      <c r="F88" s="19" t="s">
        <v>185</v>
      </c>
      <c r="G88" s="429" t="str">
        <f>IF(D23=0,"",IF(E88&gt;E74,"Not Allowed - T/B Removal exceeds restriction on Max Tons of T/B that can be removed", ""))</f>
        <v/>
      </c>
      <c r="H88" s="429"/>
      <c r="I88" s="24"/>
      <c r="J88" s="24"/>
      <c r="K88" s="24"/>
      <c r="L88" s="24"/>
      <c r="M88" s="24"/>
      <c r="N88" s="24"/>
      <c r="O88" s="24"/>
      <c r="P88" s="24"/>
    </row>
    <row r="89" spans="2:16" s="77" customFormat="1" ht="27" customHeight="1" thickBot="1">
      <c r="B89" s="399" t="s">
        <v>3671</v>
      </c>
      <c r="C89" s="400"/>
      <c r="D89" s="401"/>
      <c r="E89" s="258">
        <f>E85*5575/2000</f>
        <v>0</v>
      </c>
      <c r="F89" s="19" t="s">
        <v>185</v>
      </c>
      <c r="G89" s="315"/>
      <c r="H89" s="315"/>
      <c r="I89" s="24"/>
      <c r="J89" s="24"/>
      <c r="K89" s="24"/>
      <c r="L89" s="24"/>
      <c r="M89" s="24"/>
      <c r="N89" s="24"/>
      <c r="O89" s="24"/>
      <c r="P89" s="24"/>
    </row>
    <row r="90" spans="2:16" ht="27" customHeight="1" thickBot="1">
      <c r="B90" s="426" t="s">
        <v>657</v>
      </c>
      <c r="C90" s="427"/>
      <c r="D90" s="428"/>
      <c r="E90" s="258">
        <f>E86*5575/2000</f>
        <v>0</v>
      </c>
      <c r="F90" s="19" t="s">
        <v>185</v>
      </c>
      <c r="G90" s="429" t="str">
        <f>IF(D23=0,"",IF(SUM(E88:E90)&gt;E73,"Not Allowed - Total Removal exceeds restriction on Max Tons of Biomass that can be removed", ""))</f>
        <v/>
      </c>
      <c r="H90" s="429"/>
      <c r="I90" s="24"/>
      <c r="J90" s="24"/>
      <c r="K90" s="24"/>
      <c r="L90" s="24"/>
      <c r="M90" s="24"/>
      <c r="N90" s="24"/>
      <c r="O90" s="24"/>
      <c r="P90" s="24"/>
    </row>
    <row r="91" spans="2:16">
      <c r="F91" s="256"/>
      <c r="G91" s="24"/>
      <c r="H91" s="24"/>
      <c r="I91" s="24"/>
      <c r="J91" s="24"/>
      <c r="K91" s="24"/>
      <c r="L91" s="24"/>
      <c r="M91" s="24"/>
      <c r="N91" s="24"/>
      <c r="O91" s="24"/>
      <c r="P91" s="24"/>
    </row>
    <row r="92" spans="2:16">
      <c r="F92" s="256"/>
      <c r="G92" s="24"/>
      <c r="H92" s="24"/>
      <c r="I92" s="24"/>
      <c r="J92" s="24"/>
      <c r="K92" s="24"/>
      <c r="L92" s="24"/>
      <c r="M92" s="24"/>
      <c r="N92" s="24"/>
      <c r="O92" s="24"/>
      <c r="P92" s="24"/>
    </row>
    <row r="93" spans="2:16">
      <c r="F93" s="256"/>
      <c r="G93" s="24"/>
      <c r="H93" s="24"/>
      <c r="I93" s="24"/>
      <c r="J93" s="24"/>
      <c r="K93" s="24"/>
      <c r="L93" s="24"/>
      <c r="M93" s="24"/>
      <c r="N93" s="24"/>
      <c r="O93" s="24"/>
      <c r="P93" s="24"/>
    </row>
    <row r="94" spans="2:16">
      <c r="F94" s="256"/>
      <c r="G94" s="24"/>
      <c r="H94" s="24"/>
      <c r="I94" s="24"/>
      <c r="J94" s="24"/>
      <c r="K94" s="24"/>
      <c r="L94" s="24"/>
      <c r="M94" s="24"/>
      <c r="N94" s="24"/>
      <c r="O94" s="24"/>
      <c r="P94" s="24"/>
    </row>
    <row r="95" spans="2:16">
      <c r="F95" s="256"/>
      <c r="G95" s="24"/>
      <c r="H95" s="24"/>
      <c r="I95" s="24"/>
      <c r="J95" s="24"/>
      <c r="K95" s="24"/>
      <c r="L95" s="24"/>
      <c r="M95" s="24"/>
      <c r="N95" s="24"/>
      <c r="O95" s="24"/>
      <c r="P95" s="24"/>
    </row>
    <row r="96" spans="2:16">
      <c r="F96" s="256"/>
      <c r="G96" s="24"/>
      <c r="H96" s="24"/>
      <c r="I96" s="24"/>
      <c r="J96" s="24"/>
      <c r="K96" s="24"/>
      <c r="L96" s="24"/>
      <c r="M96" s="24"/>
      <c r="N96" s="24"/>
      <c r="O96" s="24"/>
      <c r="P96" s="24"/>
    </row>
    <row r="97" spans="6:16">
      <c r="F97" s="256"/>
      <c r="G97" s="24"/>
      <c r="H97" s="24"/>
      <c r="I97" s="24"/>
      <c r="J97" s="24"/>
      <c r="K97" s="24"/>
      <c r="L97" s="24"/>
      <c r="M97" s="24"/>
      <c r="N97" s="24"/>
      <c r="O97" s="24"/>
      <c r="P97" s="24"/>
    </row>
    <row r="98" spans="6:16">
      <c r="F98" s="256"/>
      <c r="G98" s="24"/>
      <c r="H98" s="24"/>
      <c r="I98" s="24"/>
      <c r="J98" s="24"/>
      <c r="K98" s="24"/>
      <c r="L98" s="24"/>
      <c r="M98" s="24"/>
      <c r="N98" s="24"/>
      <c r="O98" s="24"/>
      <c r="P98" s="24"/>
    </row>
    <row r="99" spans="6:16">
      <c r="F99" s="256"/>
      <c r="G99" s="24"/>
      <c r="H99" s="24"/>
      <c r="I99" s="24"/>
      <c r="J99" s="24"/>
      <c r="K99" s="24"/>
      <c r="L99" s="24"/>
      <c r="M99" s="24"/>
      <c r="N99" s="24"/>
      <c r="O99" s="24"/>
      <c r="P99" s="24"/>
    </row>
    <row r="100" spans="6:16">
      <c r="H100" s="38"/>
      <c r="I100" s="24"/>
      <c r="J100" s="24"/>
      <c r="K100" s="24"/>
      <c r="L100" s="24"/>
      <c r="M100" s="24"/>
      <c r="N100" s="24"/>
      <c r="O100" s="24"/>
      <c r="P100" s="24"/>
    </row>
    <row r="101" spans="6:16">
      <c r="H101" s="4"/>
      <c r="I101" s="24"/>
      <c r="J101" s="24"/>
      <c r="K101" s="24"/>
      <c r="L101" s="24"/>
      <c r="M101" s="24"/>
      <c r="N101" s="24"/>
      <c r="O101" s="24"/>
      <c r="P101" s="24"/>
    </row>
  </sheetData>
  <sheetProtection password="C24F" sheet="1" objects="1" scenarios="1"/>
  <protectedRanges>
    <protectedRange sqref="E84:E86" name="Range4"/>
    <protectedRange sqref="D31:D55" name="Range2"/>
    <protectedRange sqref="B16:D22" name="Range1"/>
    <protectedRange sqref="D60:D62" name="Range3"/>
  </protectedRanges>
  <mergeCells count="37">
    <mergeCell ref="B90:D90"/>
    <mergeCell ref="G90:H90"/>
    <mergeCell ref="H81:N82"/>
    <mergeCell ref="B66:D66"/>
    <mergeCell ref="B67:D67"/>
    <mergeCell ref="B70:D70"/>
    <mergeCell ref="B71:D71"/>
    <mergeCell ref="B73:D73"/>
    <mergeCell ref="B78:E78"/>
    <mergeCell ref="B79:E79"/>
    <mergeCell ref="B80:E80"/>
    <mergeCell ref="B81:E81"/>
    <mergeCell ref="B77:E77"/>
    <mergeCell ref="B74:D74"/>
    <mergeCell ref="B72:D72"/>
    <mergeCell ref="B84:D84"/>
    <mergeCell ref="B2:F2"/>
    <mergeCell ref="B3:F3"/>
    <mergeCell ref="B5:D5"/>
    <mergeCell ref="B27:B30"/>
    <mergeCell ref="E27:E30"/>
    <mergeCell ref="B26:E26"/>
    <mergeCell ref="B12:C13"/>
    <mergeCell ref="E5:F5"/>
    <mergeCell ref="F75:G75"/>
    <mergeCell ref="B89:D89"/>
    <mergeCell ref="B10:C10"/>
    <mergeCell ref="D58:D59"/>
    <mergeCell ref="E58:E59"/>
    <mergeCell ref="B58:B59"/>
    <mergeCell ref="C58:C59"/>
    <mergeCell ref="G84:H84"/>
    <mergeCell ref="B86:D86"/>
    <mergeCell ref="B87:E87"/>
    <mergeCell ref="B88:D88"/>
    <mergeCell ref="G88:H88"/>
    <mergeCell ref="B85:D85"/>
  </mergeCells>
  <conditionalFormatting sqref="E84:E86 E70:E72">
    <cfRule type="expression" dxfId="32" priority="9">
      <formula>ISERROR(E70)</formula>
    </cfRule>
    <cfRule type="expression" dxfId="31" priority="10">
      <formula>ISERROR</formula>
    </cfRule>
  </conditionalFormatting>
  <conditionalFormatting sqref="E71:E75">
    <cfRule type="expression" dxfId="30" priority="8">
      <formula>ISERROR(E71)</formula>
    </cfRule>
  </conditionalFormatting>
  <pageMargins left="0.25" right="0.25" top="0.75" bottom="0.75" header="0.3" footer="0.3"/>
  <pageSetup orientation="portrait" verticalDpi="0" r:id="rId1"/>
  <legacyDrawing r:id="rId2"/>
</worksheet>
</file>

<file path=xl/worksheets/sheet6.xml><?xml version="1.0" encoding="utf-8"?>
<worksheet xmlns="http://schemas.openxmlformats.org/spreadsheetml/2006/main" xmlns:r="http://schemas.openxmlformats.org/officeDocument/2006/relationships">
  <sheetPr>
    <tabColor rgb="FFFFC000"/>
  </sheetPr>
  <dimension ref="A1:P90"/>
  <sheetViews>
    <sheetView showGridLines="0" workbookViewId="0"/>
  </sheetViews>
  <sheetFormatPr defaultRowHeight="14.4"/>
  <cols>
    <col min="1" max="1" width="2" style="36" customWidth="1"/>
    <col min="2" max="5" width="21.6640625" customWidth="1"/>
    <col min="6" max="6" width="5.6640625" customWidth="1"/>
    <col min="7" max="7" width="16.6640625" style="1" customWidth="1"/>
    <col min="8" max="9" width="18.88671875" bestFit="1" customWidth="1"/>
  </cols>
  <sheetData>
    <row r="1" spans="1:7" ht="15" thickBot="1"/>
    <row r="2" spans="1:7">
      <c r="B2" s="386" t="s">
        <v>31</v>
      </c>
      <c r="C2" s="387"/>
      <c r="D2" s="387"/>
      <c r="E2" s="388"/>
      <c r="F2" s="3"/>
      <c r="G2" s="6"/>
    </row>
    <row r="3" spans="1:7" ht="15" thickBot="1">
      <c r="B3" s="389" t="s">
        <v>61</v>
      </c>
      <c r="C3" s="390"/>
      <c r="D3" s="390"/>
      <c r="E3" s="391"/>
      <c r="F3" s="3"/>
      <c r="G3" s="6"/>
    </row>
    <row r="4" spans="1:7" ht="15" thickBot="1">
      <c r="C4" s="3"/>
      <c r="D4" s="3"/>
      <c r="E4" s="3"/>
      <c r="F4" s="3"/>
      <c r="G4" s="6"/>
    </row>
    <row r="5" spans="1:7" ht="18.600000000000001" thickBot="1">
      <c r="A5"/>
      <c r="B5" s="406" t="s">
        <v>60</v>
      </c>
      <c r="C5" s="406"/>
      <c r="D5" s="406"/>
      <c r="E5" s="420" t="s">
        <v>59</v>
      </c>
      <c r="F5" s="458"/>
      <c r="G5" s="421"/>
    </row>
    <row r="6" spans="1:7" s="36" customFormat="1" ht="15" thickBot="1">
      <c r="E6" s="102" t="s">
        <v>27</v>
      </c>
      <c r="F6" s="459" t="str">
        <f>CONCATENATE('Harvest Information'!$C$9,", ",'Harvest Information'!$D$9)</f>
        <v>Last, First</v>
      </c>
      <c r="G6" s="460"/>
    </row>
    <row r="7" spans="1:7" s="36" customFormat="1" ht="15" thickBot="1">
      <c r="B7" s="393" t="s">
        <v>130</v>
      </c>
      <c r="C7" s="394"/>
      <c r="E7" s="104" t="s">
        <v>49</v>
      </c>
      <c r="F7" s="461">
        <f>'Harvest Information'!$C$10</f>
        <v>0</v>
      </c>
      <c r="G7" s="462"/>
    </row>
    <row r="8" spans="1:7" s="36" customFormat="1" ht="15" thickBot="1">
      <c r="E8" s="104" t="s">
        <v>39</v>
      </c>
      <c r="F8" s="461">
        <f>'Harvest Information'!$C$11</f>
        <v>0</v>
      </c>
      <c r="G8" s="462"/>
    </row>
    <row r="9" spans="1:7" s="36" customFormat="1" ht="15" thickBot="1">
      <c r="B9" s="456" t="s">
        <v>638</v>
      </c>
      <c r="C9" s="457"/>
      <c r="E9" s="104" t="s">
        <v>40</v>
      </c>
      <c r="F9" s="461">
        <f>IF('Harvest Information'!$C$12="",'Harvest Information'!$D$12,'Harvest Information'!$C$12)</f>
        <v>0</v>
      </c>
      <c r="G9" s="462"/>
    </row>
    <row r="10" spans="1:7" s="36" customFormat="1">
      <c r="B10" s="109" t="s">
        <v>188</v>
      </c>
      <c r="C10" s="267"/>
      <c r="E10" s="104" t="s">
        <v>55</v>
      </c>
      <c r="F10" s="461" t="str">
        <f>CONCATENATE('Harvest Information'!$C$13,", ",'Harvest Information'!$D$13)</f>
        <v>Last, First</v>
      </c>
      <c r="G10" s="462"/>
    </row>
    <row r="11" spans="1:7" s="36" customFormat="1">
      <c r="B11" s="110" t="s">
        <v>190</v>
      </c>
      <c r="C11" s="269"/>
      <c r="E11" s="104" t="s">
        <v>72</v>
      </c>
      <c r="F11" s="461" t="str">
        <f>CONCATENATE('Harvest Information'!$C$14,", ",'Harvest Information'!$D$14)</f>
        <v xml:space="preserve">Number, </v>
      </c>
      <c r="G11" s="462"/>
    </row>
    <row r="12" spans="1:7" s="36" customFormat="1" ht="15" thickBot="1">
      <c r="B12" s="46" t="s">
        <v>81</v>
      </c>
      <c r="C12" s="116"/>
      <c r="E12" s="104" t="s">
        <v>57</v>
      </c>
      <c r="F12" s="463">
        <f>'Harvest Information'!$C$18</f>
        <v>0</v>
      </c>
      <c r="G12" s="464"/>
    </row>
    <row r="13" spans="1:7" ht="15" thickBot="1">
      <c r="A13"/>
      <c r="E13" s="107" t="s">
        <v>58</v>
      </c>
      <c r="F13" s="465">
        <f>'Harvest Information'!$C$19</f>
        <v>0</v>
      </c>
      <c r="G13" s="466"/>
    </row>
    <row r="14" spans="1:7" ht="15" customHeight="1" thickBot="1">
      <c r="A14"/>
    </row>
    <row r="15" spans="1:7" ht="21" customHeight="1" thickBot="1">
      <c r="B15" s="413" t="s">
        <v>78</v>
      </c>
      <c r="C15" s="414"/>
      <c r="D15" s="414"/>
      <c r="E15" s="415"/>
    </row>
    <row r="16" spans="1:7">
      <c r="A16"/>
      <c r="B16" s="407" t="s">
        <v>0</v>
      </c>
      <c r="C16" s="87" t="s">
        <v>87</v>
      </c>
      <c r="D16" s="93" t="s">
        <v>88</v>
      </c>
      <c r="E16" s="410" t="s">
        <v>29</v>
      </c>
      <c r="G16"/>
    </row>
    <row r="17" spans="1:7" ht="27.6">
      <c r="A17"/>
      <c r="B17" s="408"/>
      <c r="C17" s="88" t="s">
        <v>86</v>
      </c>
      <c r="D17" s="89" t="s">
        <v>28</v>
      </c>
      <c r="E17" s="411"/>
      <c r="G17"/>
    </row>
    <row r="18" spans="1:7">
      <c r="A18"/>
      <c r="B18" s="408"/>
      <c r="C18" s="90" t="s">
        <v>1</v>
      </c>
      <c r="D18" s="89" t="s">
        <v>35</v>
      </c>
      <c r="E18" s="411"/>
      <c r="G18"/>
    </row>
    <row r="19" spans="1:7" ht="15" thickBot="1">
      <c r="A19"/>
      <c r="B19" s="409"/>
      <c r="C19" s="91"/>
      <c r="D19" s="92" t="s">
        <v>36</v>
      </c>
      <c r="E19" s="412"/>
      <c r="G19"/>
    </row>
    <row r="20" spans="1:7">
      <c r="A20"/>
      <c r="B20" s="79" t="s">
        <v>2</v>
      </c>
      <c r="C20" s="2">
        <v>8600</v>
      </c>
      <c r="D20" s="80"/>
      <c r="E20" s="81">
        <f>C20*D20</f>
        <v>0</v>
      </c>
      <c r="G20"/>
    </row>
    <row r="21" spans="1:7">
      <c r="A21"/>
      <c r="B21" s="52" t="s">
        <v>3</v>
      </c>
      <c r="C21" s="41">
        <v>7800</v>
      </c>
      <c r="D21" s="9"/>
      <c r="E21" s="53">
        <f>C21*D21</f>
        <v>0</v>
      </c>
      <c r="G21"/>
    </row>
    <row r="22" spans="1:7">
      <c r="A22"/>
      <c r="B22" s="52" t="s">
        <v>4</v>
      </c>
      <c r="C22" s="41">
        <v>7600</v>
      </c>
      <c r="D22" s="9"/>
      <c r="E22" s="53">
        <f>C22*D22</f>
        <v>0</v>
      </c>
      <c r="G22"/>
    </row>
    <row r="23" spans="1:7">
      <c r="A23"/>
      <c r="B23" s="52" t="s">
        <v>5</v>
      </c>
      <c r="C23" s="41">
        <v>9800</v>
      </c>
      <c r="D23" s="9"/>
      <c r="E23" s="53">
        <f t="shared" ref="E23:E45" si="0">C23*D23</f>
        <v>0</v>
      </c>
      <c r="G23"/>
    </row>
    <row r="24" spans="1:7">
      <c r="A24"/>
      <c r="B24" s="52" t="s">
        <v>6</v>
      </c>
      <c r="C24" s="41">
        <v>10200</v>
      </c>
      <c r="D24" s="9"/>
      <c r="E24" s="53">
        <f t="shared" si="0"/>
        <v>0</v>
      </c>
      <c r="G24"/>
    </row>
    <row r="25" spans="1:7">
      <c r="A25"/>
      <c r="B25" s="52" t="s">
        <v>7</v>
      </c>
      <c r="C25" s="41">
        <v>9000</v>
      </c>
      <c r="D25" s="9"/>
      <c r="E25" s="53">
        <f t="shared" si="0"/>
        <v>0</v>
      </c>
      <c r="G25"/>
    </row>
    <row r="26" spans="1:7">
      <c r="A26"/>
      <c r="B26" s="52" t="s">
        <v>8</v>
      </c>
      <c r="C26" s="41">
        <v>6600</v>
      </c>
      <c r="D26" s="9"/>
      <c r="E26" s="53">
        <f t="shared" si="0"/>
        <v>0</v>
      </c>
      <c r="G26"/>
    </row>
    <row r="27" spans="1:7">
      <c r="A27"/>
      <c r="B27" s="52" t="s">
        <v>9</v>
      </c>
      <c r="C27" s="41">
        <v>5000</v>
      </c>
      <c r="D27" s="9"/>
      <c r="E27" s="53">
        <f t="shared" si="0"/>
        <v>0</v>
      </c>
      <c r="G27"/>
    </row>
    <row r="28" spans="1:7">
      <c r="A28"/>
      <c r="B28" s="52" t="s">
        <v>10</v>
      </c>
      <c r="C28" s="41">
        <v>8000</v>
      </c>
      <c r="D28" s="9"/>
      <c r="E28" s="53">
        <f t="shared" si="0"/>
        <v>0</v>
      </c>
      <c r="G28"/>
    </row>
    <row r="29" spans="1:7">
      <c r="A29"/>
      <c r="B29" s="52" t="s">
        <v>11</v>
      </c>
      <c r="C29" s="41">
        <v>8800</v>
      </c>
      <c r="D29" s="9"/>
      <c r="E29" s="53">
        <f t="shared" si="0"/>
        <v>0</v>
      </c>
      <c r="G29"/>
    </row>
    <row r="30" spans="1:7">
      <c r="A30"/>
      <c r="B30" s="52" t="s">
        <v>12</v>
      </c>
      <c r="C30" s="41">
        <v>10000</v>
      </c>
      <c r="D30" s="9"/>
      <c r="E30" s="53">
        <f t="shared" si="0"/>
        <v>0</v>
      </c>
    </row>
    <row r="31" spans="1:7">
      <c r="A31"/>
      <c r="B31" s="52" t="s">
        <v>13</v>
      </c>
      <c r="C31" s="41">
        <v>9000</v>
      </c>
      <c r="D31" s="9"/>
      <c r="E31" s="53">
        <f t="shared" si="0"/>
        <v>0</v>
      </c>
    </row>
    <row r="32" spans="1:7">
      <c r="A32"/>
      <c r="B32" s="52" t="s">
        <v>14</v>
      </c>
      <c r="C32" s="41">
        <v>11400</v>
      </c>
      <c r="D32" s="9"/>
      <c r="E32" s="53">
        <f t="shared" si="0"/>
        <v>0</v>
      </c>
    </row>
    <row r="33" spans="1:8">
      <c r="A33"/>
      <c r="B33" s="52" t="s">
        <v>15</v>
      </c>
      <c r="C33" s="41">
        <v>10400</v>
      </c>
      <c r="D33" s="9"/>
      <c r="E33" s="53">
        <f t="shared" si="0"/>
        <v>0</v>
      </c>
      <c r="H33" s="4"/>
    </row>
    <row r="34" spans="1:8">
      <c r="A34"/>
      <c r="B34" s="52" t="s">
        <v>16</v>
      </c>
      <c r="C34" s="41">
        <v>10600</v>
      </c>
      <c r="D34" s="9"/>
      <c r="E34" s="53">
        <f t="shared" si="0"/>
        <v>0</v>
      </c>
      <c r="H34" s="4"/>
    </row>
    <row r="35" spans="1:8">
      <c r="A35"/>
      <c r="B35" s="52" t="s">
        <v>17</v>
      </c>
      <c r="C35" s="41">
        <v>8600</v>
      </c>
      <c r="D35" s="9"/>
      <c r="E35" s="53">
        <f t="shared" si="0"/>
        <v>0</v>
      </c>
    </row>
    <row r="36" spans="1:8">
      <c r="A36"/>
      <c r="B36" s="52" t="s">
        <v>18</v>
      </c>
      <c r="C36" s="41">
        <v>11400</v>
      </c>
      <c r="D36" s="9"/>
      <c r="E36" s="53">
        <f t="shared" si="0"/>
        <v>0</v>
      </c>
    </row>
    <row r="37" spans="1:8">
      <c r="A37"/>
      <c r="B37" s="52" t="s">
        <v>19</v>
      </c>
      <c r="C37" s="41">
        <v>11200</v>
      </c>
      <c r="D37" s="9"/>
      <c r="E37" s="53">
        <f t="shared" si="0"/>
        <v>0</v>
      </c>
    </row>
    <row r="38" spans="1:8">
      <c r="A38"/>
      <c r="B38" s="52" t="s">
        <v>20</v>
      </c>
      <c r="C38" s="41">
        <v>7600</v>
      </c>
      <c r="D38" s="9"/>
      <c r="E38" s="53">
        <f t="shared" si="0"/>
        <v>0</v>
      </c>
    </row>
    <row r="39" spans="1:8">
      <c r="A39"/>
      <c r="B39" s="52" t="s">
        <v>21</v>
      </c>
      <c r="C39" s="41">
        <v>6400</v>
      </c>
      <c r="D39" s="9"/>
      <c r="E39" s="53">
        <f t="shared" si="0"/>
        <v>0</v>
      </c>
    </row>
    <row r="40" spans="1:8">
      <c r="A40"/>
      <c r="B40" s="52" t="s">
        <v>22</v>
      </c>
      <c r="C40" s="41">
        <v>6800</v>
      </c>
      <c r="D40" s="9"/>
      <c r="E40" s="53">
        <f t="shared" si="0"/>
        <v>0</v>
      </c>
    </row>
    <row r="41" spans="1:8">
      <c r="A41"/>
      <c r="B41" s="52" t="s">
        <v>26</v>
      </c>
      <c r="C41" s="41">
        <v>6000</v>
      </c>
      <c r="D41" s="9"/>
      <c r="E41" s="53">
        <f t="shared" si="0"/>
        <v>0</v>
      </c>
    </row>
    <row r="42" spans="1:8">
      <c r="A42"/>
      <c r="B42" s="52" t="s">
        <v>23</v>
      </c>
      <c r="C42" s="41">
        <v>9400</v>
      </c>
      <c r="D42" s="9"/>
      <c r="E42" s="53">
        <f t="shared" si="0"/>
        <v>0</v>
      </c>
    </row>
    <row r="43" spans="1:8">
      <c r="A43"/>
      <c r="B43" s="52" t="s">
        <v>24</v>
      </c>
      <c r="C43" s="41">
        <v>8400</v>
      </c>
      <c r="D43" s="9"/>
      <c r="E43" s="53">
        <f t="shared" si="0"/>
        <v>0</v>
      </c>
    </row>
    <row r="44" spans="1:8">
      <c r="A44"/>
      <c r="B44" s="52" t="s">
        <v>25</v>
      </c>
      <c r="C44" s="76">
        <v>10400</v>
      </c>
      <c r="D44" s="9"/>
      <c r="E44" s="53">
        <f t="shared" si="0"/>
        <v>0</v>
      </c>
    </row>
    <row r="45" spans="1:8" s="77" customFormat="1" ht="15" thickBot="1">
      <c r="B45" s="322" t="s">
        <v>3677</v>
      </c>
      <c r="C45" s="323"/>
      <c r="D45" s="324"/>
      <c r="E45" s="325">
        <f t="shared" si="0"/>
        <v>0</v>
      </c>
      <c r="G45" s="74"/>
    </row>
    <row r="46" spans="1:8" ht="15" thickBot="1">
      <c r="A46"/>
      <c r="B46" s="15"/>
      <c r="C46" s="83" t="s">
        <v>37</v>
      </c>
      <c r="D46" s="82">
        <f>SUM(D20:D44)</f>
        <v>0</v>
      </c>
      <c r="E46" s="49">
        <f>SUM(E20:E45)</f>
        <v>0</v>
      </c>
    </row>
    <row r="47" spans="1:8" ht="15" thickBot="1">
      <c r="A47"/>
      <c r="B47" s="12"/>
      <c r="C47" s="10"/>
      <c r="D47" s="13"/>
      <c r="E47" s="11"/>
    </row>
    <row r="48" spans="1:8">
      <c r="A48"/>
      <c r="B48" s="422"/>
      <c r="C48" s="424" t="s">
        <v>93</v>
      </c>
      <c r="D48" s="402" t="s">
        <v>94</v>
      </c>
      <c r="E48" s="404" t="s">
        <v>29</v>
      </c>
    </row>
    <row r="49" spans="1:12" s="77" customFormat="1" ht="15" thickBot="1">
      <c r="B49" s="423"/>
      <c r="C49" s="425"/>
      <c r="D49" s="403"/>
      <c r="E49" s="405"/>
      <c r="G49" s="74"/>
    </row>
    <row r="50" spans="1:12">
      <c r="A50"/>
      <c r="B50" s="79" t="s">
        <v>32</v>
      </c>
      <c r="C50" s="2">
        <v>5800</v>
      </c>
      <c r="D50" s="14"/>
      <c r="E50" s="81">
        <f>C50*D50</f>
        <v>0</v>
      </c>
    </row>
    <row r="51" spans="1:12">
      <c r="A51"/>
      <c r="B51" s="52" t="s">
        <v>33</v>
      </c>
      <c r="C51" s="41">
        <v>5800</v>
      </c>
      <c r="D51" s="8"/>
      <c r="E51" s="53">
        <f>C51*D51</f>
        <v>0</v>
      </c>
    </row>
    <row r="52" spans="1:12" ht="15" thickBot="1">
      <c r="A52"/>
      <c r="B52" s="54" t="s">
        <v>34</v>
      </c>
      <c r="C52" s="20">
        <v>5350</v>
      </c>
      <c r="D52" s="57"/>
      <c r="E52" s="56">
        <f>C52*D52</f>
        <v>0</v>
      </c>
    </row>
    <row r="53" spans="1:12" ht="15" thickBot="1">
      <c r="A53"/>
      <c r="B53" s="15"/>
      <c r="C53" s="83" t="s">
        <v>38</v>
      </c>
      <c r="D53" s="48">
        <f>SUM(D50:D52)</f>
        <v>0</v>
      </c>
      <c r="E53" s="49">
        <f>SUM(E50:E52)</f>
        <v>0</v>
      </c>
      <c r="F53" s="4"/>
      <c r="G53" s="7"/>
      <c r="H53" s="5"/>
      <c r="I53" s="5"/>
      <c r="J53" s="5"/>
      <c r="K53" s="5"/>
      <c r="L53" s="5"/>
    </row>
    <row r="54" spans="1:12" s="42" customFormat="1" ht="15" thickBot="1">
      <c r="B54" s="12"/>
      <c r="C54" s="40"/>
      <c r="D54" s="11"/>
      <c r="E54" s="35"/>
      <c r="F54" s="4"/>
      <c r="G54" s="7"/>
      <c r="H54" s="5"/>
      <c r="I54" s="5"/>
      <c r="J54" s="5"/>
      <c r="K54" s="5"/>
      <c r="L54" s="5"/>
    </row>
    <row r="55" spans="1:12" ht="16.2" thickBot="1">
      <c r="A55"/>
      <c r="B55" s="127" t="s">
        <v>73</v>
      </c>
      <c r="C55" s="118"/>
      <c r="D55" s="119"/>
      <c r="E55" s="120"/>
      <c r="F55" s="4"/>
      <c r="G55" s="7"/>
      <c r="H55" s="5"/>
      <c r="I55" s="5"/>
      <c r="J55" s="5"/>
      <c r="K55" s="5"/>
      <c r="L55" s="5"/>
    </row>
    <row r="56" spans="1:12" ht="20.25" customHeight="1" thickBot="1">
      <c r="A56"/>
      <c r="B56" s="431" t="s">
        <v>89</v>
      </c>
      <c r="C56" s="432"/>
      <c r="D56" s="433"/>
      <c r="E56" s="50">
        <f>E46+E53</f>
        <v>0</v>
      </c>
      <c r="G56" s="7"/>
      <c r="H56" s="5"/>
    </row>
    <row r="57" spans="1:12" ht="20.25" customHeight="1" thickBot="1">
      <c r="A57"/>
      <c r="B57" s="434" t="s">
        <v>90</v>
      </c>
      <c r="C57" s="435"/>
      <c r="D57" s="436"/>
      <c r="E57" s="51">
        <f>E56/2000</f>
        <v>0</v>
      </c>
      <c r="G57" s="7"/>
      <c r="H57" s="5"/>
    </row>
    <row r="58" spans="1:12" ht="20.25" customHeight="1" thickBot="1">
      <c r="A58"/>
      <c r="G58" s="7"/>
      <c r="H58" s="5"/>
    </row>
    <row r="59" spans="1:12" ht="20.25" customHeight="1" thickBot="1">
      <c r="A59"/>
      <c r="B59" s="128" t="s">
        <v>74</v>
      </c>
      <c r="C59" s="121"/>
      <c r="D59" s="121"/>
      <c r="E59" s="122"/>
    </row>
    <row r="60" spans="1:12" ht="20.25" customHeight="1" thickBot="1">
      <c r="A60"/>
      <c r="B60" s="437" t="s">
        <v>3736</v>
      </c>
      <c r="C60" s="438"/>
      <c r="D60" s="439"/>
      <c r="E60" s="178" t="str">
        <f>IF(C12=0,"",IF(ISERROR(G60),"Good Soil","Poor Soil"))</f>
        <v/>
      </c>
      <c r="G60" s="268" t="e">
        <f>MATCH(CONCATENATE(C10,C11),SoilRestrictionsConcatenates,0)</f>
        <v>#N/A</v>
      </c>
    </row>
    <row r="61" spans="1:12" s="77" customFormat="1" ht="20.25" customHeight="1" thickBot="1">
      <c r="B61" s="437" t="s">
        <v>92</v>
      </c>
      <c r="C61" s="438"/>
      <c r="D61" s="439"/>
      <c r="E61" s="178" t="str">
        <f>IF(C12=0,"",IF($E$60="Good Soil", 'Biomass Restrictions'!$C$13,'Biomass Restrictions'!$D$13))</f>
        <v/>
      </c>
      <c r="G61" s="268"/>
    </row>
    <row r="62" spans="1:12" ht="20.25" customHeight="1" thickBot="1">
      <c r="A62"/>
      <c r="B62" s="447" t="s">
        <v>3669</v>
      </c>
      <c r="C62" s="448"/>
      <c r="D62" s="449"/>
      <c r="E62" s="178" t="str">
        <f>IF(C12=0,"",IF($E$60="Good Soil",'Biomass Restrictions'!$C$12,'Biomass Restrictions'!$D$12))</f>
        <v/>
      </c>
      <c r="F62" s="77"/>
    </row>
    <row r="63" spans="1:12" ht="20.25" customHeight="1" thickBot="1">
      <c r="A63"/>
      <c r="B63" s="437" t="s">
        <v>658</v>
      </c>
      <c r="C63" s="438"/>
      <c r="D63" s="439"/>
      <c r="E63" s="51" t="e">
        <f>E57*E61</f>
        <v>#VALUE!</v>
      </c>
      <c r="F63" s="333" t="s">
        <v>3737</v>
      </c>
      <c r="G63" s="334" t="str">
        <f>IFERROR("",E63*2000/5575)</f>
        <v/>
      </c>
      <c r="H63" s="77" t="s">
        <v>651</v>
      </c>
    </row>
    <row r="64" spans="1:12" s="77" customFormat="1" ht="20.25" customHeight="1" thickBot="1">
      <c r="B64" s="437" t="s">
        <v>3670</v>
      </c>
      <c r="C64" s="438"/>
      <c r="D64" s="439"/>
      <c r="E64" s="50" t="e">
        <f>(1-E62)*0.3*E57</f>
        <v>#VALUE!</v>
      </c>
      <c r="F64" s="333" t="s">
        <v>3737</v>
      </c>
      <c r="G64" s="335" t="str">
        <f>IFERROR("",E64*2000/5575)</f>
        <v/>
      </c>
      <c r="H64" s="77" t="s">
        <v>651</v>
      </c>
    </row>
    <row r="65" spans="1:16" ht="15.75" customHeight="1" thickBot="1">
      <c r="G65" s="467" t="s">
        <v>3738</v>
      </c>
      <c r="H65" s="467"/>
    </row>
    <row r="66" spans="1:16" s="59" customFormat="1" ht="20.25" customHeight="1">
      <c r="B66" s="216" t="s">
        <v>3729</v>
      </c>
      <c r="C66" s="125"/>
      <c r="D66" s="125"/>
      <c r="E66" s="126"/>
      <c r="G66" s="336"/>
      <c r="H66" s="336"/>
    </row>
    <row r="67" spans="1:16" ht="15" customHeight="1">
      <c r="B67" s="440" t="s">
        <v>85</v>
      </c>
      <c r="C67" s="441"/>
      <c r="D67" s="441"/>
      <c r="E67" s="442"/>
    </row>
    <row r="68" spans="1:16" ht="15" customHeight="1">
      <c r="B68" s="440" t="s">
        <v>84</v>
      </c>
      <c r="C68" s="441"/>
      <c r="D68" s="441"/>
      <c r="E68" s="442"/>
    </row>
    <row r="69" spans="1:16" ht="15" customHeight="1">
      <c r="B69" s="440" t="s">
        <v>83</v>
      </c>
      <c r="C69" s="441"/>
      <c r="D69" s="441"/>
      <c r="E69" s="442"/>
    </row>
    <row r="70" spans="1:16" ht="15" customHeight="1">
      <c r="A70"/>
      <c r="B70" s="443" t="s">
        <v>76</v>
      </c>
      <c r="C70" s="441"/>
      <c r="D70" s="441"/>
      <c r="E70" s="442"/>
      <c r="G70"/>
    </row>
    <row r="71" spans="1:16" ht="30" customHeight="1" thickBot="1">
      <c r="A71"/>
      <c r="B71" s="444" t="s">
        <v>82</v>
      </c>
      <c r="C71" s="445"/>
      <c r="D71" s="445"/>
      <c r="E71" s="446"/>
      <c r="F71" s="24"/>
      <c r="G71" s="4"/>
      <c r="H71" s="430"/>
      <c r="I71" s="430"/>
      <c r="J71" s="430"/>
      <c r="K71" s="430"/>
      <c r="L71" s="430"/>
      <c r="M71" s="430"/>
      <c r="N71" s="430"/>
    </row>
    <row r="72" spans="1:16" ht="16.2" thickBot="1">
      <c r="A72"/>
      <c r="B72" s="18"/>
      <c r="F72" s="4"/>
      <c r="G72" s="19"/>
      <c r="H72" s="430"/>
      <c r="I72" s="430"/>
      <c r="J72" s="430"/>
      <c r="K72" s="430"/>
      <c r="L72" s="430"/>
      <c r="M72" s="430"/>
      <c r="N72" s="430"/>
    </row>
    <row r="73" spans="1:16" ht="27" customHeight="1" thickBot="1">
      <c r="A73"/>
      <c r="B73" s="252" t="s">
        <v>659</v>
      </c>
      <c r="C73" s="253"/>
      <c r="D73" s="253"/>
      <c r="E73" s="254"/>
      <c r="F73" s="24"/>
      <c r="G73" s="4"/>
      <c r="H73" s="22"/>
      <c r="I73" s="22"/>
      <c r="J73" s="22"/>
      <c r="K73" s="22"/>
      <c r="L73" s="22"/>
      <c r="M73" s="22"/>
      <c r="N73" s="22"/>
      <c r="O73" s="21"/>
      <c r="P73" s="21"/>
    </row>
    <row r="74" spans="1:16" ht="27" customHeight="1" thickBot="1">
      <c r="A74"/>
      <c r="B74" s="450" t="s">
        <v>654</v>
      </c>
      <c r="C74" s="451"/>
      <c r="D74" s="452"/>
      <c r="E74" s="255"/>
      <c r="G74" s="429" t="str">
        <f>IF(C12=0,"",IF(E74&gt;(1-E62),"Not Allowed - exceeds restriction on Residues that must be left on site", ""))</f>
        <v/>
      </c>
      <c r="H74" s="429"/>
      <c r="I74" s="24"/>
      <c r="J74" s="24"/>
      <c r="K74" s="24"/>
      <c r="L74" s="24"/>
      <c r="M74" s="24"/>
      <c r="N74" s="24"/>
      <c r="O74" s="21"/>
      <c r="P74" s="21"/>
    </row>
    <row r="75" spans="1:16" s="77" customFormat="1" ht="27" customHeight="1" thickBot="1">
      <c r="B75" s="450" t="s">
        <v>3666</v>
      </c>
      <c r="C75" s="451"/>
      <c r="D75" s="452"/>
      <c r="E75" s="259"/>
      <c r="F75" s="468"/>
      <c r="G75" s="469"/>
      <c r="H75" s="338"/>
      <c r="I75" s="24"/>
      <c r="J75" s="24"/>
      <c r="K75" s="24"/>
      <c r="L75" s="24"/>
      <c r="M75" s="24"/>
      <c r="N75" s="24"/>
      <c r="O75" s="316"/>
      <c r="P75" s="316"/>
    </row>
    <row r="76" spans="1:16" ht="27" customHeight="1" thickBot="1">
      <c r="A76"/>
      <c r="B76" s="450" t="s">
        <v>652</v>
      </c>
      <c r="C76" s="451"/>
      <c r="D76" s="452"/>
      <c r="E76" s="259"/>
      <c r="F76" s="19" t="s">
        <v>651</v>
      </c>
      <c r="G76" s="24"/>
      <c r="H76" s="24"/>
      <c r="I76" s="24"/>
      <c r="J76" s="24"/>
      <c r="K76" s="24"/>
      <c r="L76" s="24"/>
      <c r="M76" s="24"/>
      <c r="N76" s="24"/>
      <c r="O76" s="24"/>
      <c r="P76" s="24"/>
    </row>
    <row r="77" spans="1:16" ht="27" customHeight="1" thickBot="1">
      <c r="A77"/>
      <c r="B77" s="453" t="s">
        <v>656</v>
      </c>
      <c r="C77" s="454"/>
      <c r="D77" s="454"/>
      <c r="E77" s="455"/>
      <c r="F77" s="19"/>
      <c r="G77" s="24"/>
      <c r="H77" s="24"/>
      <c r="I77" s="24"/>
      <c r="J77" s="24"/>
      <c r="K77" s="24"/>
      <c r="L77" s="24"/>
      <c r="M77" s="24"/>
      <c r="N77" s="24"/>
      <c r="O77" s="24"/>
      <c r="P77" s="24"/>
    </row>
    <row r="78" spans="1:16" ht="27" customHeight="1" thickBot="1">
      <c r="A78"/>
      <c r="B78" s="399" t="s">
        <v>3668</v>
      </c>
      <c r="C78" s="400"/>
      <c r="D78" s="401"/>
      <c r="E78" s="257">
        <f>E57*0.3*E74</f>
        <v>0</v>
      </c>
      <c r="F78" s="19" t="s">
        <v>185</v>
      </c>
      <c r="G78" s="429" t="str">
        <f>IF(C12=0,"",IF(E78&gt;E64,"Not Allowed - T/B Removal exceeds restriction on Max Tons of T/B that can be removed", ""))</f>
        <v/>
      </c>
      <c r="H78" s="429"/>
      <c r="I78" s="24"/>
      <c r="J78" s="24"/>
      <c r="K78" s="24"/>
      <c r="L78" s="24"/>
      <c r="M78" s="24"/>
      <c r="N78" s="24"/>
      <c r="O78" s="24"/>
      <c r="P78" s="24"/>
    </row>
    <row r="79" spans="1:16" s="77" customFormat="1" ht="27" customHeight="1" thickBot="1">
      <c r="B79" s="399" t="s">
        <v>3672</v>
      </c>
      <c r="C79" s="400"/>
      <c r="D79" s="401"/>
      <c r="E79" s="258">
        <f>E75*5575/2000</f>
        <v>0</v>
      </c>
      <c r="F79" s="19" t="s">
        <v>185</v>
      </c>
      <c r="G79" s="315"/>
      <c r="H79" s="315"/>
      <c r="I79" s="24"/>
      <c r="J79" s="24"/>
      <c r="K79" s="24"/>
      <c r="L79" s="24"/>
      <c r="M79" s="24"/>
      <c r="N79" s="24"/>
      <c r="O79" s="24"/>
      <c r="P79" s="24"/>
    </row>
    <row r="80" spans="1:16" ht="27" customHeight="1" thickBot="1">
      <c r="A80"/>
      <c r="B80" s="426" t="s">
        <v>657</v>
      </c>
      <c r="C80" s="427"/>
      <c r="D80" s="428"/>
      <c r="E80" s="258">
        <f>E76*5575/2000</f>
        <v>0</v>
      </c>
      <c r="F80" s="19" t="s">
        <v>185</v>
      </c>
      <c r="G80" s="429" t="str">
        <f>IF(C12=0,"",IF(SUM(E78:E80)&gt;E63,"Not Allowed - Total Removal exceeds restriction on Max Tons of Biomass that can be removed", ""))</f>
        <v/>
      </c>
      <c r="H80" s="429"/>
      <c r="I80" s="24"/>
      <c r="J80" s="24"/>
      <c r="K80" s="24"/>
      <c r="L80" s="24"/>
      <c r="M80" s="24"/>
      <c r="N80" s="24"/>
      <c r="O80" s="24"/>
      <c r="P80" s="24"/>
    </row>
    <row r="81" spans="1:16">
      <c r="A81"/>
      <c r="F81" s="256"/>
      <c r="G81" s="24"/>
      <c r="H81" s="24"/>
      <c r="I81" s="24"/>
      <c r="J81" s="24"/>
      <c r="K81" s="24"/>
      <c r="L81" s="24"/>
      <c r="M81" s="24"/>
      <c r="N81" s="24"/>
      <c r="O81" s="24"/>
      <c r="P81" s="24"/>
    </row>
    <row r="82" spans="1:16">
      <c r="A82"/>
      <c r="F82" s="256"/>
      <c r="G82" s="24"/>
      <c r="H82" s="24"/>
      <c r="I82" s="24"/>
      <c r="J82" s="24"/>
      <c r="K82" s="24"/>
      <c r="L82" s="24"/>
      <c r="M82" s="24"/>
      <c r="N82" s="24"/>
      <c r="O82" s="24"/>
      <c r="P82" s="24"/>
    </row>
    <row r="83" spans="1:16">
      <c r="A83"/>
      <c r="F83" s="256"/>
      <c r="G83" s="24"/>
      <c r="H83" s="24"/>
      <c r="I83" s="24"/>
      <c r="J83" s="24"/>
      <c r="K83" s="24"/>
      <c r="L83" s="24"/>
      <c r="M83" s="24"/>
      <c r="N83" s="24"/>
      <c r="O83" s="24"/>
      <c r="P83" s="24"/>
    </row>
    <row r="84" spans="1:16">
      <c r="A84"/>
      <c r="F84" s="256"/>
      <c r="G84" s="24"/>
      <c r="H84" s="24"/>
      <c r="I84" s="24"/>
      <c r="J84" s="24"/>
      <c r="K84" s="24"/>
      <c r="L84" s="24"/>
      <c r="M84" s="24"/>
      <c r="N84" s="24"/>
      <c r="O84" s="24"/>
      <c r="P84" s="24"/>
    </row>
    <row r="85" spans="1:16">
      <c r="A85"/>
      <c r="F85" s="256"/>
      <c r="G85" s="24"/>
      <c r="H85" s="24"/>
      <c r="I85" s="24"/>
      <c r="J85" s="24"/>
      <c r="K85" s="24"/>
      <c r="L85" s="24"/>
      <c r="M85" s="24"/>
      <c r="N85" s="24"/>
      <c r="O85" s="24"/>
      <c r="P85" s="24"/>
    </row>
    <row r="86" spans="1:16">
      <c r="A86"/>
      <c r="F86" s="256"/>
      <c r="G86" s="24"/>
      <c r="H86" s="24"/>
      <c r="I86" s="24"/>
      <c r="J86" s="24"/>
      <c r="K86" s="24"/>
      <c r="L86" s="24"/>
      <c r="M86" s="24"/>
      <c r="N86" s="24"/>
      <c r="O86" s="24"/>
      <c r="P86" s="24"/>
    </row>
    <row r="87" spans="1:16">
      <c r="A87"/>
      <c r="F87" s="256"/>
      <c r="G87" s="24"/>
      <c r="H87" s="24"/>
      <c r="I87" s="24"/>
      <c r="J87" s="24"/>
      <c r="K87" s="24"/>
      <c r="L87" s="24"/>
      <c r="M87" s="24"/>
      <c r="N87" s="24"/>
      <c r="O87" s="24"/>
      <c r="P87" s="24"/>
    </row>
    <row r="88" spans="1:16">
      <c r="A88"/>
      <c r="F88" s="256"/>
      <c r="G88" s="24"/>
      <c r="H88" s="24"/>
      <c r="I88" s="24"/>
      <c r="J88" s="24"/>
      <c r="K88" s="24"/>
      <c r="L88" s="24"/>
      <c r="M88" s="24"/>
      <c r="N88" s="24"/>
      <c r="O88" s="24"/>
      <c r="P88" s="24"/>
    </row>
    <row r="89" spans="1:16">
      <c r="A89"/>
      <c r="H89" s="23"/>
      <c r="I89" s="24"/>
      <c r="J89" s="24"/>
      <c r="K89" s="24"/>
      <c r="L89" s="24"/>
      <c r="M89" s="24"/>
      <c r="N89" s="24"/>
      <c r="O89" s="24"/>
      <c r="P89" s="24"/>
    </row>
    <row r="90" spans="1:16">
      <c r="A90"/>
      <c r="H90" s="4"/>
      <c r="I90" s="24"/>
      <c r="J90" s="24"/>
      <c r="K90" s="24"/>
      <c r="L90" s="24"/>
      <c r="M90" s="24"/>
      <c r="N90" s="24"/>
      <c r="O90" s="24"/>
      <c r="P90" s="24"/>
    </row>
  </sheetData>
  <sheetProtection password="C24F" sheet="1" objects="1" scenarios="1"/>
  <protectedRanges>
    <protectedRange sqref="E74:E76" name="Range4"/>
    <protectedRange sqref="D20:D45" name="Range2"/>
    <protectedRange sqref="C10:C12" name="Range1"/>
    <protectedRange sqref="D50:D52" name="Range3"/>
  </protectedRanges>
  <customSheetViews>
    <customSheetView guid="{69FA38BC-F160-4CAA-BF85-C52CE8C53F2C}" showGridLines="0" hiddenRows="1" topLeftCell="A32">
      <selection activeCell="D57" sqref="D57"/>
      <pageMargins left="0.25" right="0.25" top="0.75" bottom="0.75" header="0.3" footer="0.3"/>
      <pageSetup orientation="portrait" verticalDpi="0" r:id="rId1"/>
    </customSheetView>
  </customSheetViews>
  <mergeCells count="46">
    <mergeCell ref="F10:G10"/>
    <mergeCell ref="G80:H80"/>
    <mergeCell ref="G78:H78"/>
    <mergeCell ref="F11:G11"/>
    <mergeCell ref="F12:G12"/>
    <mergeCell ref="F13:G13"/>
    <mergeCell ref="G74:H74"/>
    <mergeCell ref="G65:H65"/>
    <mergeCell ref="F75:G75"/>
    <mergeCell ref="B80:D80"/>
    <mergeCell ref="B77:E77"/>
    <mergeCell ref="B56:D56"/>
    <mergeCell ref="B57:D57"/>
    <mergeCell ref="B61:D61"/>
    <mergeCell ref="B63:D63"/>
    <mergeCell ref="B62:D62"/>
    <mergeCell ref="B70:E70"/>
    <mergeCell ref="B71:E71"/>
    <mergeCell ref="B67:E67"/>
    <mergeCell ref="B68:E68"/>
    <mergeCell ref="B69:E69"/>
    <mergeCell ref="B64:D64"/>
    <mergeCell ref="B74:D74"/>
    <mergeCell ref="B76:D76"/>
    <mergeCell ref="B75:D75"/>
    <mergeCell ref="B2:E2"/>
    <mergeCell ref="H71:N72"/>
    <mergeCell ref="B16:B19"/>
    <mergeCell ref="E16:E19"/>
    <mergeCell ref="C48:C49"/>
    <mergeCell ref="B7:C7"/>
    <mergeCell ref="B15:E15"/>
    <mergeCell ref="B5:D5"/>
    <mergeCell ref="B3:E3"/>
    <mergeCell ref="B9:C9"/>
    <mergeCell ref="B60:D60"/>
    <mergeCell ref="E5:G5"/>
    <mergeCell ref="F6:G6"/>
    <mergeCell ref="F7:G7"/>
    <mergeCell ref="F8:G8"/>
    <mergeCell ref="F9:G9"/>
    <mergeCell ref="B79:D79"/>
    <mergeCell ref="D48:D49"/>
    <mergeCell ref="E48:E49"/>
    <mergeCell ref="B48:B49"/>
    <mergeCell ref="B78:D78"/>
  </mergeCells>
  <conditionalFormatting sqref="E60:E62 E74:E76">
    <cfRule type="expression" dxfId="29" priority="9">
      <formula>ISERROR(E60)</formula>
    </cfRule>
    <cfRule type="expression" dxfId="28" priority="10">
      <formula>ISERROR</formula>
    </cfRule>
  </conditionalFormatting>
  <conditionalFormatting sqref="E63:E64">
    <cfRule type="expression" dxfId="27" priority="8">
      <formula>ISERROR(E63)</formula>
    </cfRule>
  </conditionalFormatting>
  <pageMargins left="0.25" right="0.25" top="0.75" bottom="0.75" header="0.3" footer="0.3"/>
  <pageSetup orientation="portrait" verticalDpi="0" r:id="rId2"/>
  <legacyDrawing r:id="rId3"/>
</worksheet>
</file>

<file path=xl/worksheets/sheet7.xml><?xml version="1.0" encoding="utf-8"?>
<worksheet xmlns="http://schemas.openxmlformats.org/spreadsheetml/2006/main" xmlns:r="http://schemas.openxmlformats.org/officeDocument/2006/relationships">
  <sheetPr>
    <tabColor rgb="FFFFC000"/>
  </sheetPr>
  <dimension ref="B1:P90"/>
  <sheetViews>
    <sheetView showGridLines="0" workbookViewId="0"/>
  </sheetViews>
  <sheetFormatPr defaultColWidth="9.109375" defaultRowHeight="14.4"/>
  <cols>
    <col min="1" max="1" width="2" style="77" customWidth="1"/>
    <col min="2" max="5" width="21.6640625" style="77" customWidth="1"/>
    <col min="6" max="6" width="5.6640625" style="77" customWidth="1"/>
    <col min="7" max="7" width="16.6640625" style="74" customWidth="1"/>
    <col min="8" max="9" width="18.88671875" style="77" bestFit="1" customWidth="1"/>
    <col min="10" max="16384" width="9.109375" style="77"/>
  </cols>
  <sheetData>
    <row r="1" spans="2:7" ht="15" thickBot="1"/>
    <row r="2" spans="2:7">
      <c r="B2" s="386" t="s">
        <v>31</v>
      </c>
      <c r="C2" s="387"/>
      <c r="D2" s="387"/>
      <c r="E2" s="388"/>
      <c r="F2" s="3"/>
      <c r="G2" s="6"/>
    </row>
    <row r="3" spans="2:7" ht="15" thickBot="1">
      <c r="B3" s="389" t="s">
        <v>61</v>
      </c>
      <c r="C3" s="390"/>
      <c r="D3" s="390"/>
      <c r="E3" s="391"/>
      <c r="F3" s="3"/>
      <c r="G3" s="6"/>
    </row>
    <row r="4" spans="2:7" ht="15" thickBot="1">
      <c r="C4" s="3"/>
      <c r="D4" s="3"/>
      <c r="E4" s="3"/>
      <c r="F4" s="3"/>
      <c r="G4" s="6"/>
    </row>
    <row r="5" spans="2:7" ht="18.600000000000001" thickBot="1">
      <c r="B5" s="406" t="s">
        <v>95</v>
      </c>
      <c r="C5" s="406"/>
      <c r="D5" s="406"/>
      <c r="E5" s="420" t="s">
        <v>59</v>
      </c>
      <c r="F5" s="458"/>
      <c r="G5" s="421"/>
    </row>
    <row r="6" spans="2:7" ht="15" thickBot="1">
      <c r="E6" s="102" t="s">
        <v>27</v>
      </c>
      <c r="F6" s="459" t="str">
        <f>CONCATENATE('Harvest Information'!$C$9,", ",'Harvest Information'!$D$9)</f>
        <v>Last, First</v>
      </c>
      <c r="G6" s="460"/>
    </row>
    <row r="7" spans="2:7" ht="15" thickBot="1">
      <c r="B7" s="393" t="s">
        <v>130</v>
      </c>
      <c r="C7" s="394"/>
      <c r="E7" s="104" t="s">
        <v>49</v>
      </c>
      <c r="F7" s="461">
        <f>'Harvest Information'!$C$10</f>
        <v>0</v>
      </c>
      <c r="G7" s="462"/>
    </row>
    <row r="8" spans="2:7" ht="15" thickBot="1">
      <c r="E8" s="104" t="s">
        <v>39</v>
      </c>
      <c r="F8" s="461">
        <f>'Harvest Information'!$C$11</f>
        <v>0</v>
      </c>
      <c r="G8" s="462"/>
    </row>
    <row r="9" spans="2:7" ht="15" thickBot="1">
      <c r="B9" s="456" t="s">
        <v>638</v>
      </c>
      <c r="C9" s="457"/>
      <c r="E9" s="104" t="s">
        <v>40</v>
      </c>
      <c r="F9" s="461">
        <f>IF('Harvest Information'!$C$12="",'Harvest Information'!$D$12,'Harvest Information'!$C$12)</f>
        <v>0</v>
      </c>
      <c r="G9" s="462"/>
    </row>
    <row r="10" spans="2:7">
      <c r="B10" s="109" t="s">
        <v>188</v>
      </c>
      <c r="C10" s="267"/>
      <c r="E10" s="104" t="s">
        <v>55</v>
      </c>
      <c r="F10" s="461" t="str">
        <f>CONCATENATE('Harvest Information'!$C$13,", ",'Harvest Information'!$D$13)</f>
        <v>Last, First</v>
      </c>
      <c r="G10" s="462"/>
    </row>
    <row r="11" spans="2:7">
      <c r="B11" s="110" t="s">
        <v>190</v>
      </c>
      <c r="C11" s="269"/>
      <c r="E11" s="104" t="s">
        <v>72</v>
      </c>
      <c r="F11" s="461" t="str">
        <f>CONCATENATE('Harvest Information'!$C$14,", ",'Harvest Information'!$D$14)</f>
        <v xml:space="preserve">Number, </v>
      </c>
      <c r="G11" s="462"/>
    </row>
    <row r="12" spans="2:7" ht="15" thickBot="1">
      <c r="B12" s="115" t="s">
        <v>81</v>
      </c>
      <c r="C12" s="116"/>
      <c r="E12" s="104" t="s">
        <v>57</v>
      </c>
      <c r="F12" s="463">
        <f>'Harvest Information'!$C$18</f>
        <v>0</v>
      </c>
      <c r="G12" s="464"/>
    </row>
    <row r="13" spans="2:7" ht="15" thickBot="1">
      <c r="E13" s="107" t="s">
        <v>58</v>
      </c>
      <c r="F13" s="465">
        <f>'Harvest Information'!$C$19</f>
        <v>0</v>
      </c>
      <c r="G13" s="466"/>
    </row>
    <row r="14" spans="2:7" ht="15" customHeight="1" thickBot="1"/>
    <row r="15" spans="2:7" ht="21" customHeight="1" thickBot="1">
      <c r="B15" s="413" t="s">
        <v>78</v>
      </c>
      <c r="C15" s="414"/>
      <c r="D15" s="414"/>
      <c r="E15" s="415"/>
    </row>
    <row r="16" spans="2:7">
      <c r="B16" s="407" t="s">
        <v>0</v>
      </c>
      <c r="C16" s="87" t="s">
        <v>87</v>
      </c>
      <c r="D16" s="93" t="s">
        <v>88</v>
      </c>
      <c r="E16" s="410" t="s">
        <v>29</v>
      </c>
      <c r="G16" s="77"/>
    </row>
    <row r="17" spans="2:7" ht="27.6">
      <c r="B17" s="408"/>
      <c r="C17" s="88" t="s">
        <v>86</v>
      </c>
      <c r="D17" s="89" t="s">
        <v>28</v>
      </c>
      <c r="E17" s="411"/>
      <c r="G17" s="77"/>
    </row>
    <row r="18" spans="2:7">
      <c r="B18" s="408"/>
      <c r="C18" s="90" t="s">
        <v>1</v>
      </c>
      <c r="D18" s="89" t="s">
        <v>35</v>
      </c>
      <c r="E18" s="411"/>
      <c r="G18" s="77"/>
    </row>
    <row r="19" spans="2:7" ht="15" thickBot="1">
      <c r="B19" s="409"/>
      <c r="C19" s="91"/>
      <c r="D19" s="92" t="s">
        <v>36</v>
      </c>
      <c r="E19" s="412"/>
      <c r="G19" s="77"/>
    </row>
    <row r="20" spans="2:7">
      <c r="B20" s="79" t="s">
        <v>2</v>
      </c>
      <c r="C20" s="2">
        <v>8600</v>
      </c>
      <c r="D20" s="80"/>
      <c r="E20" s="81">
        <f>C20*D20</f>
        <v>0</v>
      </c>
      <c r="G20" s="77"/>
    </row>
    <row r="21" spans="2:7">
      <c r="B21" s="52" t="s">
        <v>3</v>
      </c>
      <c r="C21" s="76">
        <v>7800</v>
      </c>
      <c r="D21" s="9"/>
      <c r="E21" s="53">
        <f t="shared" ref="E21:E45" si="0">C21*D21</f>
        <v>0</v>
      </c>
      <c r="G21" s="77"/>
    </row>
    <row r="22" spans="2:7">
      <c r="B22" s="52" t="s">
        <v>4</v>
      </c>
      <c r="C22" s="76">
        <v>7600</v>
      </c>
      <c r="D22" s="9"/>
      <c r="E22" s="53">
        <f t="shared" si="0"/>
        <v>0</v>
      </c>
      <c r="G22" s="77"/>
    </row>
    <row r="23" spans="2:7">
      <c r="B23" s="52" t="s">
        <v>5</v>
      </c>
      <c r="C23" s="76">
        <v>9800</v>
      </c>
      <c r="D23" s="9"/>
      <c r="E23" s="53">
        <f t="shared" si="0"/>
        <v>0</v>
      </c>
      <c r="G23" s="77"/>
    </row>
    <row r="24" spans="2:7">
      <c r="B24" s="52" t="s">
        <v>6</v>
      </c>
      <c r="C24" s="76">
        <v>10200</v>
      </c>
      <c r="D24" s="9"/>
      <c r="E24" s="53">
        <f t="shared" si="0"/>
        <v>0</v>
      </c>
      <c r="G24" s="77"/>
    </row>
    <row r="25" spans="2:7">
      <c r="B25" s="52" t="s">
        <v>7</v>
      </c>
      <c r="C25" s="76">
        <v>9000</v>
      </c>
      <c r="D25" s="9"/>
      <c r="E25" s="53">
        <f t="shared" si="0"/>
        <v>0</v>
      </c>
      <c r="G25" s="77"/>
    </row>
    <row r="26" spans="2:7">
      <c r="B26" s="52" t="s">
        <v>8</v>
      </c>
      <c r="C26" s="76">
        <v>6600</v>
      </c>
      <c r="D26" s="9"/>
      <c r="E26" s="53">
        <f t="shared" si="0"/>
        <v>0</v>
      </c>
      <c r="G26" s="77"/>
    </row>
    <row r="27" spans="2:7">
      <c r="B27" s="52" t="s">
        <v>9</v>
      </c>
      <c r="C27" s="76">
        <v>5000</v>
      </c>
      <c r="D27" s="9"/>
      <c r="E27" s="53">
        <f t="shared" si="0"/>
        <v>0</v>
      </c>
      <c r="G27" s="77"/>
    </row>
    <row r="28" spans="2:7">
      <c r="B28" s="52" t="s">
        <v>10</v>
      </c>
      <c r="C28" s="76">
        <v>8000</v>
      </c>
      <c r="D28" s="9"/>
      <c r="E28" s="53">
        <f t="shared" si="0"/>
        <v>0</v>
      </c>
      <c r="G28" s="77"/>
    </row>
    <row r="29" spans="2:7">
      <c r="B29" s="52" t="s">
        <v>11</v>
      </c>
      <c r="C29" s="76">
        <v>8800</v>
      </c>
      <c r="D29" s="9"/>
      <c r="E29" s="53">
        <f t="shared" si="0"/>
        <v>0</v>
      </c>
      <c r="G29" s="77"/>
    </row>
    <row r="30" spans="2:7">
      <c r="B30" s="52" t="s">
        <v>12</v>
      </c>
      <c r="C30" s="76">
        <v>10000</v>
      </c>
      <c r="D30" s="9"/>
      <c r="E30" s="53">
        <f t="shared" si="0"/>
        <v>0</v>
      </c>
    </row>
    <row r="31" spans="2:7">
      <c r="B31" s="52" t="s">
        <v>13</v>
      </c>
      <c r="C31" s="76">
        <v>9000</v>
      </c>
      <c r="D31" s="9"/>
      <c r="E31" s="53">
        <f t="shared" si="0"/>
        <v>0</v>
      </c>
    </row>
    <row r="32" spans="2:7">
      <c r="B32" s="52" t="s">
        <v>14</v>
      </c>
      <c r="C32" s="76">
        <v>11400</v>
      </c>
      <c r="D32" s="9"/>
      <c r="E32" s="53">
        <f t="shared" si="0"/>
        <v>0</v>
      </c>
    </row>
    <row r="33" spans="2:8">
      <c r="B33" s="52" t="s">
        <v>15</v>
      </c>
      <c r="C33" s="76">
        <v>10400</v>
      </c>
      <c r="D33" s="9"/>
      <c r="E33" s="53">
        <f t="shared" si="0"/>
        <v>0</v>
      </c>
      <c r="H33" s="4"/>
    </row>
    <row r="34" spans="2:8">
      <c r="B34" s="52" t="s">
        <v>16</v>
      </c>
      <c r="C34" s="76">
        <v>10600</v>
      </c>
      <c r="D34" s="9"/>
      <c r="E34" s="53">
        <f t="shared" si="0"/>
        <v>0</v>
      </c>
      <c r="H34" s="4"/>
    </row>
    <row r="35" spans="2:8">
      <c r="B35" s="52" t="s">
        <v>17</v>
      </c>
      <c r="C35" s="76">
        <v>8600</v>
      </c>
      <c r="D35" s="9"/>
      <c r="E35" s="53">
        <f t="shared" si="0"/>
        <v>0</v>
      </c>
    </row>
    <row r="36" spans="2:8">
      <c r="B36" s="52" t="s">
        <v>18</v>
      </c>
      <c r="C36" s="76">
        <v>11400</v>
      </c>
      <c r="D36" s="9"/>
      <c r="E36" s="53">
        <f t="shared" si="0"/>
        <v>0</v>
      </c>
    </row>
    <row r="37" spans="2:8">
      <c r="B37" s="52" t="s">
        <v>19</v>
      </c>
      <c r="C37" s="76">
        <v>11200</v>
      </c>
      <c r="D37" s="9"/>
      <c r="E37" s="53">
        <f t="shared" si="0"/>
        <v>0</v>
      </c>
    </row>
    <row r="38" spans="2:8">
      <c r="B38" s="52" t="s">
        <v>20</v>
      </c>
      <c r="C38" s="76">
        <v>7600</v>
      </c>
      <c r="D38" s="9"/>
      <c r="E38" s="53">
        <f t="shared" si="0"/>
        <v>0</v>
      </c>
    </row>
    <row r="39" spans="2:8">
      <c r="B39" s="52" t="s">
        <v>21</v>
      </c>
      <c r="C39" s="76">
        <v>6400</v>
      </c>
      <c r="D39" s="9"/>
      <c r="E39" s="53">
        <f t="shared" si="0"/>
        <v>0</v>
      </c>
    </row>
    <row r="40" spans="2:8">
      <c r="B40" s="52" t="s">
        <v>22</v>
      </c>
      <c r="C40" s="76">
        <v>6800</v>
      </c>
      <c r="D40" s="9"/>
      <c r="E40" s="53">
        <f t="shared" si="0"/>
        <v>0</v>
      </c>
    </row>
    <row r="41" spans="2:8">
      <c r="B41" s="52" t="s">
        <v>26</v>
      </c>
      <c r="C41" s="76">
        <v>6000</v>
      </c>
      <c r="D41" s="9"/>
      <c r="E41" s="53">
        <f t="shared" si="0"/>
        <v>0</v>
      </c>
    </row>
    <row r="42" spans="2:8">
      <c r="B42" s="52" t="s">
        <v>23</v>
      </c>
      <c r="C42" s="76">
        <v>9400</v>
      </c>
      <c r="D42" s="9"/>
      <c r="E42" s="53">
        <f t="shared" si="0"/>
        <v>0</v>
      </c>
    </row>
    <row r="43" spans="2:8">
      <c r="B43" s="52" t="s">
        <v>24</v>
      </c>
      <c r="C43" s="76">
        <v>8400</v>
      </c>
      <c r="D43" s="9"/>
      <c r="E43" s="53">
        <f t="shared" si="0"/>
        <v>0</v>
      </c>
    </row>
    <row r="44" spans="2:8">
      <c r="B44" s="52" t="s">
        <v>25</v>
      </c>
      <c r="C44" s="76">
        <v>10400</v>
      </c>
      <c r="D44" s="9"/>
      <c r="E44" s="53">
        <f t="shared" si="0"/>
        <v>0</v>
      </c>
    </row>
    <row r="45" spans="2:8" ht="15" thickBot="1">
      <c r="B45" s="322" t="s">
        <v>3677</v>
      </c>
      <c r="C45" s="323"/>
      <c r="D45" s="324"/>
      <c r="E45" s="325">
        <f t="shared" si="0"/>
        <v>0</v>
      </c>
    </row>
    <row r="46" spans="2:8" ht="15" thickBot="1">
      <c r="B46" s="15"/>
      <c r="C46" s="83" t="s">
        <v>37</v>
      </c>
      <c r="D46" s="82">
        <f>SUM(D20:D44)</f>
        <v>0</v>
      </c>
      <c r="E46" s="49">
        <f>SUM(E20:E45)</f>
        <v>0</v>
      </c>
    </row>
    <row r="47" spans="2:8" ht="15" thickBot="1">
      <c r="B47" s="12"/>
      <c r="C47" s="75"/>
      <c r="D47" s="13"/>
      <c r="E47" s="11"/>
    </row>
    <row r="48" spans="2:8">
      <c r="B48" s="422"/>
      <c r="C48" s="424" t="s">
        <v>93</v>
      </c>
      <c r="D48" s="402" t="s">
        <v>94</v>
      </c>
      <c r="E48" s="404" t="s">
        <v>29</v>
      </c>
    </row>
    <row r="49" spans="2:12" ht="15" thickBot="1">
      <c r="B49" s="423"/>
      <c r="C49" s="425"/>
      <c r="D49" s="403"/>
      <c r="E49" s="405"/>
    </row>
    <row r="50" spans="2:12">
      <c r="B50" s="79" t="s">
        <v>32</v>
      </c>
      <c r="C50" s="2">
        <v>5800</v>
      </c>
      <c r="D50" s="14"/>
      <c r="E50" s="81">
        <f>C50*D50</f>
        <v>0</v>
      </c>
    </row>
    <row r="51" spans="2:12">
      <c r="B51" s="52" t="s">
        <v>33</v>
      </c>
      <c r="C51" s="76">
        <v>5800</v>
      </c>
      <c r="D51" s="8"/>
      <c r="E51" s="53">
        <f>C51*D51</f>
        <v>0</v>
      </c>
    </row>
    <row r="52" spans="2:12" ht="15" thickBot="1">
      <c r="B52" s="54" t="s">
        <v>34</v>
      </c>
      <c r="C52" s="20">
        <v>5350</v>
      </c>
      <c r="D52" s="57"/>
      <c r="E52" s="56">
        <f>C52*D52</f>
        <v>0</v>
      </c>
    </row>
    <row r="53" spans="2:12" ht="15" thickBot="1">
      <c r="B53" s="15"/>
      <c r="C53" s="83" t="s">
        <v>38</v>
      </c>
      <c r="D53" s="48">
        <f>SUM(D50:D52)</f>
        <v>0</v>
      </c>
      <c r="E53" s="49">
        <f>SUM(E50:E52)</f>
        <v>0</v>
      </c>
      <c r="F53" s="4"/>
      <c r="G53" s="7"/>
      <c r="H53" s="5"/>
      <c r="I53" s="5"/>
      <c r="J53" s="5"/>
      <c r="K53" s="5"/>
      <c r="L53" s="5"/>
    </row>
    <row r="54" spans="2:12" ht="15" thickBot="1">
      <c r="B54" s="12"/>
      <c r="C54" s="75"/>
      <c r="D54" s="11"/>
      <c r="E54" s="35"/>
      <c r="F54" s="4"/>
      <c r="G54" s="7"/>
      <c r="H54" s="5"/>
      <c r="I54" s="5"/>
      <c r="J54" s="5"/>
      <c r="K54" s="5"/>
      <c r="L54" s="5"/>
    </row>
    <row r="55" spans="2:12" ht="16.2" thickBot="1">
      <c r="B55" s="127" t="s">
        <v>73</v>
      </c>
      <c r="C55" s="118"/>
      <c r="D55" s="119"/>
      <c r="E55" s="120"/>
      <c r="F55" s="4"/>
      <c r="G55" s="7"/>
      <c r="H55" s="5"/>
      <c r="I55" s="5"/>
      <c r="J55" s="5"/>
      <c r="K55" s="5"/>
      <c r="L55" s="5"/>
    </row>
    <row r="56" spans="2:12" ht="20.25" customHeight="1" thickBot="1">
      <c r="B56" s="431" t="s">
        <v>89</v>
      </c>
      <c r="C56" s="432"/>
      <c r="D56" s="433"/>
      <c r="E56" s="50">
        <f>E46+E53</f>
        <v>0</v>
      </c>
      <c r="G56" s="7"/>
      <c r="H56" s="5"/>
    </row>
    <row r="57" spans="2:12" ht="20.25" customHeight="1" thickBot="1">
      <c r="B57" s="434" t="s">
        <v>90</v>
      </c>
      <c r="C57" s="435"/>
      <c r="D57" s="436"/>
      <c r="E57" s="51">
        <f>E56/2000</f>
        <v>0</v>
      </c>
      <c r="G57" s="7"/>
      <c r="H57" s="5"/>
    </row>
    <row r="58" spans="2:12" ht="20.25" customHeight="1" thickBot="1">
      <c r="G58" s="7"/>
      <c r="H58" s="5"/>
    </row>
    <row r="59" spans="2:12" ht="20.25" customHeight="1" thickBot="1">
      <c r="B59" s="128" t="s">
        <v>74</v>
      </c>
      <c r="C59" s="121"/>
      <c r="D59" s="121"/>
      <c r="E59" s="122"/>
    </row>
    <row r="60" spans="2:12" ht="20.25" customHeight="1" thickBot="1">
      <c r="B60" s="437" t="s">
        <v>3736</v>
      </c>
      <c r="C60" s="438"/>
      <c r="D60" s="439"/>
      <c r="E60" s="178" t="str">
        <f>IF(C12=0,"",IF(ISERROR(G60),"Good Soil","Poor Soil"))</f>
        <v/>
      </c>
      <c r="G60" s="268" t="e">
        <f>MATCH(CONCATENATE(C10,C11),SoilRestrictionsConcatenates,0)</f>
        <v>#N/A</v>
      </c>
    </row>
    <row r="61" spans="2:12" ht="20.25" customHeight="1" thickBot="1">
      <c r="B61" s="437" t="s">
        <v>92</v>
      </c>
      <c r="C61" s="438"/>
      <c r="D61" s="439"/>
      <c r="E61" s="178" t="str">
        <f>IF(C12=0,"",IF($E$60="Good Soil", 'Biomass Restrictions'!$C$13,'Biomass Restrictions'!$D$13))</f>
        <v/>
      </c>
      <c r="G61" s="268"/>
    </row>
    <row r="62" spans="2:12" ht="20.25" customHeight="1" thickBot="1">
      <c r="B62" s="447" t="s">
        <v>3669</v>
      </c>
      <c r="C62" s="448"/>
      <c r="D62" s="449"/>
      <c r="E62" s="178" t="str">
        <f>IF(C12=0,"",IF($E$60="Good Soil",'Biomass Restrictions'!$C$12,'Biomass Restrictions'!$D$12))</f>
        <v/>
      </c>
    </row>
    <row r="63" spans="2:12" ht="20.25" customHeight="1" thickBot="1">
      <c r="B63" s="437" t="s">
        <v>658</v>
      </c>
      <c r="C63" s="438"/>
      <c r="D63" s="439"/>
      <c r="E63" s="51" t="e">
        <f>E57*E61</f>
        <v>#VALUE!</v>
      </c>
      <c r="F63" s="140" t="s">
        <v>3737</v>
      </c>
      <c r="G63" s="334" t="str">
        <f>IFERROR("",E63*2000/5575)</f>
        <v/>
      </c>
      <c r="H63" s="77" t="s">
        <v>651</v>
      </c>
    </row>
    <row r="64" spans="2:12" ht="20.25" customHeight="1" thickBot="1">
      <c r="B64" s="437" t="s">
        <v>3670</v>
      </c>
      <c r="C64" s="438"/>
      <c r="D64" s="439"/>
      <c r="E64" s="50" t="e">
        <f>(1-E62)*0.3*E57</f>
        <v>#VALUE!</v>
      </c>
      <c r="F64" s="140" t="s">
        <v>3737</v>
      </c>
      <c r="G64" s="335" t="str">
        <f>IFERROR("",E64*2000/5575)</f>
        <v/>
      </c>
      <c r="H64" s="77" t="s">
        <v>651</v>
      </c>
    </row>
    <row r="65" spans="2:16" ht="15.75" customHeight="1" thickBot="1">
      <c r="G65" s="467" t="s">
        <v>3738</v>
      </c>
      <c r="H65" s="467"/>
    </row>
    <row r="66" spans="2:16" ht="20.25" customHeight="1">
      <c r="B66" s="217" t="s">
        <v>3729</v>
      </c>
      <c r="C66" s="125"/>
      <c r="D66" s="125"/>
      <c r="E66" s="126"/>
      <c r="G66" s="336"/>
      <c r="H66" s="336"/>
    </row>
    <row r="67" spans="2:16" ht="15" customHeight="1">
      <c r="B67" s="440" t="s">
        <v>85</v>
      </c>
      <c r="C67" s="441"/>
      <c r="D67" s="441"/>
      <c r="E67" s="442"/>
    </row>
    <row r="68" spans="2:16" ht="15" customHeight="1">
      <c r="B68" s="440" t="s">
        <v>84</v>
      </c>
      <c r="C68" s="441"/>
      <c r="D68" s="441"/>
      <c r="E68" s="442"/>
    </row>
    <row r="69" spans="2:16" ht="15" customHeight="1">
      <c r="B69" s="440" t="s">
        <v>83</v>
      </c>
      <c r="C69" s="441"/>
      <c r="D69" s="441"/>
      <c r="E69" s="442"/>
    </row>
    <row r="70" spans="2:16" ht="15" customHeight="1">
      <c r="B70" s="443" t="s">
        <v>76</v>
      </c>
      <c r="C70" s="441"/>
      <c r="D70" s="441"/>
      <c r="E70" s="442"/>
      <c r="G70" s="77"/>
    </row>
    <row r="71" spans="2:16" ht="30" customHeight="1" thickBot="1">
      <c r="B71" s="444" t="s">
        <v>82</v>
      </c>
      <c r="C71" s="445"/>
      <c r="D71" s="445"/>
      <c r="E71" s="446"/>
      <c r="F71" s="24"/>
      <c r="G71" s="4"/>
      <c r="H71" s="430"/>
      <c r="I71" s="430"/>
      <c r="J71" s="430"/>
      <c r="K71" s="430"/>
      <c r="L71" s="430"/>
      <c r="M71" s="430"/>
      <c r="N71" s="430"/>
    </row>
    <row r="72" spans="2:16" ht="16.2" thickBot="1">
      <c r="B72" s="18"/>
      <c r="F72" s="4"/>
      <c r="G72" s="19"/>
      <c r="H72" s="430"/>
      <c r="I72" s="430"/>
      <c r="J72" s="430"/>
      <c r="K72" s="430"/>
      <c r="L72" s="430"/>
      <c r="M72" s="430"/>
      <c r="N72" s="430"/>
    </row>
    <row r="73" spans="2:16" ht="27" customHeight="1" thickBot="1">
      <c r="B73" s="252" t="s">
        <v>659</v>
      </c>
      <c r="C73" s="253"/>
      <c r="D73" s="253"/>
      <c r="E73" s="254"/>
      <c r="F73" s="24"/>
      <c r="G73" s="4"/>
      <c r="H73" s="22"/>
      <c r="I73" s="22"/>
      <c r="J73" s="22"/>
      <c r="K73" s="22"/>
      <c r="L73" s="22"/>
      <c r="M73" s="22"/>
      <c r="N73" s="22"/>
      <c r="O73" s="72"/>
      <c r="P73" s="72"/>
    </row>
    <row r="74" spans="2:16" ht="27" customHeight="1" thickBot="1">
      <c r="B74" s="470" t="s">
        <v>655</v>
      </c>
      <c r="C74" s="451"/>
      <c r="D74" s="452"/>
      <c r="E74" s="255"/>
      <c r="G74" s="473" t="str">
        <f>IF(C12=0,"",IF(E74&gt;(1-E62),"Not Allowed - exceeds restriction on Residues that must be left on site", ""))</f>
        <v/>
      </c>
      <c r="H74" s="473"/>
      <c r="I74" s="24"/>
      <c r="J74" s="24"/>
      <c r="K74" s="24"/>
      <c r="L74" s="24"/>
      <c r="M74" s="24"/>
      <c r="N74" s="24"/>
      <c r="O74" s="72"/>
      <c r="P74" s="72"/>
    </row>
    <row r="75" spans="2:16" ht="27" customHeight="1" thickBot="1">
      <c r="B75" s="470" t="s">
        <v>3667</v>
      </c>
      <c r="C75" s="451"/>
      <c r="D75" s="452"/>
      <c r="E75" s="259"/>
      <c r="F75" s="471"/>
      <c r="G75" s="472"/>
      <c r="H75" s="337"/>
      <c r="I75" s="24"/>
      <c r="J75" s="24"/>
      <c r="K75" s="24"/>
      <c r="L75" s="24"/>
      <c r="M75" s="24"/>
      <c r="N75" s="24"/>
      <c r="O75" s="316"/>
      <c r="P75" s="316"/>
    </row>
    <row r="76" spans="2:16" ht="27" customHeight="1" thickBot="1">
      <c r="B76" s="470" t="s">
        <v>653</v>
      </c>
      <c r="C76" s="451"/>
      <c r="D76" s="452"/>
      <c r="E76" s="259"/>
      <c r="F76" s="19" t="s">
        <v>651</v>
      </c>
      <c r="G76" s="24"/>
      <c r="H76" s="24"/>
      <c r="I76" s="24"/>
      <c r="J76" s="24"/>
      <c r="K76" s="24"/>
      <c r="L76" s="24"/>
      <c r="M76" s="24"/>
      <c r="N76" s="24"/>
      <c r="O76" s="24"/>
      <c r="P76" s="24"/>
    </row>
    <row r="77" spans="2:16" ht="27" customHeight="1" thickBot="1">
      <c r="B77" s="474" t="s">
        <v>656</v>
      </c>
      <c r="C77" s="475"/>
      <c r="D77" s="475"/>
      <c r="E77" s="476"/>
      <c r="F77" s="19"/>
      <c r="G77" s="24"/>
      <c r="H77" s="24"/>
      <c r="I77" s="24"/>
      <c r="J77" s="24"/>
      <c r="K77" s="24"/>
      <c r="L77" s="24"/>
      <c r="M77" s="24"/>
      <c r="N77" s="24"/>
      <c r="O77" s="24"/>
      <c r="P77" s="24"/>
    </row>
    <row r="78" spans="2:16" ht="27" customHeight="1" thickBot="1">
      <c r="B78" s="399" t="s">
        <v>3668</v>
      </c>
      <c r="C78" s="400"/>
      <c r="D78" s="401"/>
      <c r="E78" s="257">
        <f>E57*0.3*E74</f>
        <v>0</v>
      </c>
      <c r="F78" s="19" t="s">
        <v>185</v>
      </c>
      <c r="G78" s="473" t="str">
        <f>IF(C12=0,"",IF(E78&gt;E64,"Not Allowed - T/B Removal exceeds restriction on Max Tons of T/B that can be removed", ""))</f>
        <v/>
      </c>
      <c r="H78" s="473"/>
      <c r="I78" s="24"/>
      <c r="J78" s="24"/>
      <c r="K78" s="24"/>
      <c r="L78" s="24"/>
      <c r="M78" s="24"/>
      <c r="N78" s="24"/>
      <c r="O78" s="24"/>
      <c r="P78" s="24"/>
    </row>
    <row r="79" spans="2:16" ht="27" customHeight="1" thickBot="1">
      <c r="B79" s="399" t="s">
        <v>3672</v>
      </c>
      <c r="C79" s="400"/>
      <c r="D79" s="401"/>
      <c r="E79" s="258">
        <f>E75*5575/2000</f>
        <v>0</v>
      </c>
      <c r="F79" s="19" t="s">
        <v>185</v>
      </c>
      <c r="G79" s="317"/>
      <c r="H79" s="317"/>
      <c r="I79" s="24"/>
      <c r="J79" s="24"/>
      <c r="K79" s="24"/>
      <c r="L79" s="24"/>
      <c r="M79" s="24"/>
      <c r="N79" s="24"/>
      <c r="O79" s="24"/>
      <c r="P79" s="24"/>
    </row>
    <row r="80" spans="2:16" ht="27" customHeight="1" thickBot="1">
      <c r="B80" s="426" t="s">
        <v>657</v>
      </c>
      <c r="C80" s="427"/>
      <c r="D80" s="428"/>
      <c r="E80" s="258">
        <f>E76*5575/2000</f>
        <v>0</v>
      </c>
      <c r="F80" s="19" t="s">
        <v>185</v>
      </c>
      <c r="G80" s="473" t="str">
        <f>IF(C12=0,"",IF(SUM(E78:E80)&gt;E63,"Not Allowed - Total Removal exceeds restriction on Max Tons of Biomass that can be removed", ""))</f>
        <v/>
      </c>
      <c r="H80" s="473"/>
      <c r="I80" s="24"/>
      <c r="J80" s="24"/>
      <c r="K80" s="24"/>
      <c r="L80" s="24"/>
      <c r="M80" s="24"/>
      <c r="N80" s="24"/>
      <c r="O80" s="24"/>
      <c r="P80" s="24"/>
    </row>
    <row r="81" spans="6:16">
      <c r="F81" s="256"/>
      <c r="G81" s="24"/>
      <c r="H81" s="24"/>
      <c r="I81" s="24"/>
      <c r="J81" s="24"/>
      <c r="K81" s="24"/>
      <c r="L81" s="24"/>
      <c r="M81" s="24"/>
      <c r="N81" s="24"/>
      <c r="O81" s="24"/>
      <c r="P81" s="24"/>
    </row>
    <row r="82" spans="6:16">
      <c r="F82" s="256"/>
      <c r="G82" s="24"/>
      <c r="H82" s="24"/>
      <c r="I82" s="24"/>
      <c r="J82" s="24"/>
      <c r="K82" s="24"/>
      <c r="L82" s="24"/>
      <c r="M82" s="24"/>
      <c r="N82" s="24"/>
      <c r="O82" s="24"/>
      <c r="P82" s="24"/>
    </row>
    <row r="83" spans="6:16">
      <c r="F83" s="256"/>
      <c r="G83" s="24"/>
      <c r="H83" s="24"/>
      <c r="I83" s="24"/>
      <c r="J83" s="24"/>
      <c r="K83" s="24"/>
      <c r="L83" s="24"/>
      <c r="M83" s="24"/>
      <c r="N83" s="24"/>
      <c r="O83" s="24"/>
      <c r="P83" s="24"/>
    </row>
    <row r="84" spans="6:16">
      <c r="F84" s="256"/>
      <c r="G84" s="24"/>
      <c r="H84" s="24"/>
      <c r="I84" s="24"/>
      <c r="J84" s="24"/>
      <c r="K84" s="24"/>
      <c r="L84" s="24"/>
      <c r="M84" s="24"/>
      <c r="N84" s="24"/>
      <c r="O84" s="24"/>
      <c r="P84" s="24"/>
    </row>
    <row r="85" spans="6:16">
      <c r="F85" s="256"/>
      <c r="G85" s="24"/>
      <c r="H85" s="24"/>
      <c r="I85" s="24"/>
      <c r="J85" s="24"/>
      <c r="K85" s="24"/>
      <c r="L85" s="24"/>
      <c r="M85" s="24"/>
      <c r="N85" s="24"/>
      <c r="O85" s="24"/>
      <c r="P85" s="24"/>
    </row>
    <row r="86" spans="6:16">
      <c r="F86" s="256"/>
      <c r="G86" s="24"/>
      <c r="H86" s="24"/>
      <c r="I86" s="24"/>
      <c r="J86" s="24"/>
      <c r="K86" s="24"/>
      <c r="L86" s="24"/>
      <c r="M86" s="24"/>
      <c r="N86" s="24"/>
      <c r="O86" s="24"/>
      <c r="P86" s="24"/>
    </row>
    <row r="87" spans="6:16">
      <c r="F87" s="256"/>
      <c r="G87" s="24"/>
      <c r="H87" s="24"/>
      <c r="I87" s="24"/>
      <c r="J87" s="24"/>
      <c r="K87" s="24"/>
      <c r="L87" s="24"/>
      <c r="M87" s="24"/>
      <c r="N87" s="24"/>
      <c r="O87" s="24"/>
      <c r="P87" s="24"/>
    </row>
    <row r="88" spans="6:16">
      <c r="F88" s="256"/>
      <c r="G88" s="24"/>
      <c r="H88" s="24"/>
      <c r="I88" s="24"/>
      <c r="J88" s="24"/>
      <c r="K88" s="24"/>
      <c r="L88" s="24"/>
      <c r="M88" s="24"/>
      <c r="N88" s="24"/>
      <c r="O88" s="24"/>
      <c r="P88" s="24"/>
    </row>
    <row r="89" spans="6:16">
      <c r="H89" s="73"/>
      <c r="I89" s="24"/>
      <c r="J89" s="24"/>
      <c r="K89" s="24"/>
      <c r="L89" s="24"/>
      <c r="M89" s="24"/>
      <c r="N89" s="24"/>
      <c r="O89" s="24"/>
      <c r="P89" s="24"/>
    </row>
    <row r="90" spans="6:16">
      <c r="H90" s="4"/>
      <c r="I90" s="24"/>
      <c r="J90" s="24"/>
      <c r="K90" s="24"/>
      <c r="L90" s="24"/>
      <c r="M90" s="24"/>
      <c r="N90" s="24"/>
      <c r="O90" s="24"/>
      <c r="P90" s="24"/>
    </row>
  </sheetData>
  <sheetProtection password="C24F" sheet="1" objects="1" scenarios="1"/>
  <protectedRanges>
    <protectedRange sqref="E74:E76" name="Range4"/>
    <protectedRange sqref="D20:D45" name="Range2"/>
    <protectedRange sqref="C10:C12" name="Range1"/>
    <protectedRange sqref="D50:D52" name="Range3"/>
  </protectedRanges>
  <mergeCells count="46">
    <mergeCell ref="E5:G5"/>
    <mergeCell ref="F6:G6"/>
    <mergeCell ref="F7:G7"/>
    <mergeCell ref="F8:G8"/>
    <mergeCell ref="F9:G9"/>
    <mergeCell ref="B9:C9"/>
    <mergeCell ref="B64:D64"/>
    <mergeCell ref="G80:H80"/>
    <mergeCell ref="B80:D80"/>
    <mergeCell ref="B77:E77"/>
    <mergeCell ref="F10:G10"/>
    <mergeCell ref="F11:G11"/>
    <mergeCell ref="F12:G12"/>
    <mergeCell ref="F13:G13"/>
    <mergeCell ref="G74:H74"/>
    <mergeCell ref="G78:H78"/>
    <mergeCell ref="B70:E70"/>
    <mergeCell ref="B71:E71"/>
    <mergeCell ref="B67:E67"/>
    <mergeCell ref="B60:D60"/>
    <mergeCell ref="B75:D75"/>
    <mergeCell ref="B3:E3"/>
    <mergeCell ref="B2:E2"/>
    <mergeCell ref="B68:E68"/>
    <mergeCell ref="B69:E69"/>
    <mergeCell ref="B15:E15"/>
    <mergeCell ref="B16:B19"/>
    <mergeCell ref="E16:E19"/>
    <mergeCell ref="B48:B49"/>
    <mergeCell ref="C48:C49"/>
    <mergeCell ref="D48:D49"/>
    <mergeCell ref="E48:E49"/>
    <mergeCell ref="B7:C7"/>
    <mergeCell ref="B5:D5"/>
    <mergeCell ref="B56:D56"/>
    <mergeCell ref="B57:D57"/>
    <mergeCell ref="B61:D61"/>
    <mergeCell ref="H71:N72"/>
    <mergeCell ref="B63:D63"/>
    <mergeCell ref="B62:D62"/>
    <mergeCell ref="B79:D79"/>
    <mergeCell ref="B74:D74"/>
    <mergeCell ref="B76:D76"/>
    <mergeCell ref="B78:D78"/>
    <mergeCell ref="G65:H65"/>
    <mergeCell ref="F75:G75"/>
  </mergeCells>
  <conditionalFormatting sqref="E60:E62 E74:E76">
    <cfRule type="expression" dxfId="26" priority="9">
      <formula>ISERROR(E60)</formula>
    </cfRule>
    <cfRule type="expression" dxfId="25" priority="10">
      <formula>ISERROR</formula>
    </cfRule>
  </conditionalFormatting>
  <conditionalFormatting sqref="E63:E64">
    <cfRule type="expression" dxfId="24" priority="8">
      <formula>ISERROR(E63)</formula>
    </cfRule>
  </conditionalFormatting>
  <pageMargins left="0.25" right="0.25"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sheetPr>
    <tabColor rgb="FFFFC000"/>
  </sheetPr>
  <dimension ref="B1:P90"/>
  <sheetViews>
    <sheetView showGridLines="0" workbookViewId="0"/>
  </sheetViews>
  <sheetFormatPr defaultColWidth="9.109375" defaultRowHeight="14.4"/>
  <cols>
    <col min="1" max="1" width="2" style="77" customWidth="1"/>
    <col min="2" max="5" width="21.6640625" style="77" customWidth="1"/>
    <col min="6" max="6" width="5.6640625" style="77" customWidth="1"/>
    <col min="7" max="7" width="16.6640625" style="74" customWidth="1"/>
    <col min="8" max="9" width="18.88671875" style="77" bestFit="1" customWidth="1"/>
    <col min="10" max="16384" width="9.109375" style="77"/>
  </cols>
  <sheetData>
    <row r="1" spans="2:7" ht="15" thickBot="1"/>
    <row r="2" spans="2:7">
      <c r="B2" s="386" t="s">
        <v>31</v>
      </c>
      <c r="C2" s="387"/>
      <c r="D2" s="387"/>
      <c r="E2" s="388"/>
      <c r="F2" s="3"/>
      <c r="G2" s="6"/>
    </row>
    <row r="3" spans="2:7" ht="15" thickBot="1">
      <c r="B3" s="389" t="s">
        <v>61</v>
      </c>
      <c r="C3" s="390"/>
      <c r="D3" s="390"/>
      <c r="E3" s="391"/>
      <c r="F3" s="3"/>
      <c r="G3" s="6"/>
    </row>
    <row r="4" spans="2:7" ht="15" thickBot="1">
      <c r="C4" s="3"/>
      <c r="D4" s="3"/>
      <c r="E4" s="3"/>
      <c r="F4" s="3"/>
      <c r="G4" s="6"/>
    </row>
    <row r="5" spans="2:7" ht="18.600000000000001" thickBot="1">
      <c r="B5" s="406" t="s">
        <v>96</v>
      </c>
      <c r="C5" s="406"/>
      <c r="D5" s="406"/>
      <c r="E5" s="420" t="s">
        <v>59</v>
      </c>
      <c r="F5" s="458"/>
      <c r="G5" s="421"/>
    </row>
    <row r="6" spans="2:7" ht="15" thickBot="1">
      <c r="E6" s="102" t="s">
        <v>27</v>
      </c>
      <c r="F6" s="459" t="str">
        <f>CONCATENATE('Harvest Information'!$C$9,", ",'Harvest Information'!$D$9)</f>
        <v>Last, First</v>
      </c>
      <c r="G6" s="460"/>
    </row>
    <row r="7" spans="2:7" ht="15" thickBot="1">
      <c r="B7" s="393" t="s">
        <v>130</v>
      </c>
      <c r="C7" s="394"/>
      <c r="E7" s="104" t="s">
        <v>49</v>
      </c>
      <c r="F7" s="461">
        <f>'Harvest Information'!$C$10</f>
        <v>0</v>
      </c>
      <c r="G7" s="462"/>
    </row>
    <row r="8" spans="2:7" ht="15" thickBot="1">
      <c r="E8" s="104" t="s">
        <v>39</v>
      </c>
      <c r="F8" s="461">
        <f>'Harvest Information'!$C$11</f>
        <v>0</v>
      </c>
      <c r="G8" s="462"/>
    </row>
    <row r="9" spans="2:7" ht="15" thickBot="1">
      <c r="B9" s="456" t="s">
        <v>638</v>
      </c>
      <c r="C9" s="457"/>
      <c r="E9" s="104" t="s">
        <v>40</v>
      </c>
      <c r="F9" s="461">
        <f>IF('Harvest Information'!$C$12="",'Harvest Information'!$D$12,'Harvest Information'!$C$12)</f>
        <v>0</v>
      </c>
      <c r="G9" s="462"/>
    </row>
    <row r="10" spans="2:7">
      <c r="B10" s="109" t="s">
        <v>188</v>
      </c>
      <c r="C10" s="240"/>
      <c r="E10" s="104" t="s">
        <v>55</v>
      </c>
      <c r="F10" s="461" t="str">
        <f>CONCATENATE('Harvest Information'!$C$13,", ",'Harvest Information'!$D$13)</f>
        <v>Last, First</v>
      </c>
      <c r="G10" s="462"/>
    </row>
    <row r="11" spans="2:7">
      <c r="B11" s="110" t="s">
        <v>190</v>
      </c>
      <c r="C11" s="241"/>
      <c r="E11" s="104" t="s">
        <v>72</v>
      </c>
      <c r="F11" s="461" t="str">
        <f>CONCATENATE('Harvest Information'!$C$14,", ",'Harvest Information'!$D$14)</f>
        <v xml:space="preserve">Number, </v>
      </c>
      <c r="G11" s="462"/>
    </row>
    <row r="12" spans="2:7" ht="15" thickBot="1">
      <c r="B12" s="115" t="s">
        <v>81</v>
      </c>
      <c r="C12" s="116"/>
      <c r="E12" s="104" t="s">
        <v>57</v>
      </c>
      <c r="F12" s="463">
        <f>'Harvest Information'!$C$18</f>
        <v>0</v>
      </c>
      <c r="G12" s="464"/>
    </row>
    <row r="13" spans="2:7" ht="15" thickBot="1">
      <c r="E13" s="107" t="s">
        <v>58</v>
      </c>
      <c r="F13" s="465">
        <f>'Harvest Information'!$C$19</f>
        <v>0</v>
      </c>
      <c r="G13" s="466"/>
    </row>
    <row r="14" spans="2:7" ht="15" customHeight="1" thickBot="1"/>
    <row r="15" spans="2:7" ht="21" customHeight="1" thickBot="1">
      <c r="B15" s="413" t="s">
        <v>78</v>
      </c>
      <c r="C15" s="414"/>
      <c r="D15" s="414"/>
      <c r="E15" s="415"/>
    </row>
    <row r="16" spans="2:7">
      <c r="B16" s="407" t="s">
        <v>0</v>
      </c>
      <c r="C16" s="87" t="s">
        <v>87</v>
      </c>
      <c r="D16" s="93" t="s">
        <v>88</v>
      </c>
      <c r="E16" s="410" t="s">
        <v>29</v>
      </c>
      <c r="G16" s="77"/>
    </row>
    <row r="17" spans="2:7" ht="27.6">
      <c r="B17" s="408"/>
      <c r="C17" s="88" t="s">
        <v>86</v>
      </c>
      <c r="D17" s="89" t="s">
        <v>28</v>
      </c>
      <c r="E17" s="411"/>
      <c r="G17" s="77"/>
    </row>
    <row r="18" spans="2:7">
      <c r="B18" s="408"/>
      <c r="C18" s="90" t="s">
        <v>1</v>
      </c>
      <c r="D18" s="89" t="s">
        <v>35</v>
      </c>
      <c r="E18" s="411"/>
      <c r="G18" s="77"/>
    </row>
    <row r="19" spans="2:7" ht="15" thickBot="1">
      <c r="B19" s="409"/>
      <c r="C19" s="91"/>
      <c r="D19" s="92" t="s">
        <v>36</v>
      </c>
      <c r="E19" s="412"/>
      <c r="G19" s="77"/>
    </row>
    <row r="20" spans="2:7">
      <c r="B20" s="79" t="s">
        <v>2</v>
      </c>
      <c r="C20" s="2">
        <v>8600</v>
      </c>
      <c r="D20" s="80"/>
      <c r="E20" s="81">
        <f>C20*D20</f>
        <v>0</v>
      </c>
      <c r="G20" s="77"/>
    </row>
    <row r="21" spans="2:7">
      <c r="B21" s="52" t="s">
        <v>3</v>
      </c>
      <c r="C21" s="76">
        <v>7800</v>
      </c>
      <c r="D21" s="9"/>
      <c r="E21" s="53">
        <f t="shared" ref="E21:E45" si="0">C21*D21</f>
        <v>0</v>
      </c>
      <c r="G21" s="77"/>
    </row>
    <row r="22" spans="2:7">
      <c r="B22" s="52" t="s">
        <v>4</v>
      </c>
      <c r="C22" s="76">
        <v>7600</v>
      </c>
      <c r="D22" s="9"/>
      <c r="E22" s="53">
        <f t="shared" si="0"/>
        <v>0</v>
      </c>
      <c r="G22" s="77"/>
    </row>
    <row r="23" spans="2:7">
      <c r="B23" s="52" t="s">
        <v>5</v>
      </c>
      <c r="C23" s="76">
        <v>9800</v>
      </c>
      <c r="D23" s="9"/>
      <c r="E23" s="53">
        <f t="shared" si="0"/>
        <v>0</v>
      </c>
      <c r="G23" s="77"/>
    </row>
    <row r="24" spans="2:7">
      <c r="B24" s="52" t="s">
        <v>6</v>
      </c>
      <c r="C24" s="76">
        <v>10200</v>
      </c>
      <c r="D24" s="9"/>
      <c r="E24" s="53">
        <f t="shared" si="0"/>
        <v>0</v>
      </c>
      <c r="G24" s="77"/>
    </row>
    <row r="25" spans="2:7">
      <c r="B25" s="52" t="s">
        <v>7</v>
      </c>
      <c r="C25" s="76">
        <v>9000</v>
      </c>
      <c r="D25" s="9"/>
      <c r="E25" s="53">
        <f t="shared" si="0"/>
        <v>0</v>
      </c>
      <c r="G25" s="77"/>
    </row>
    <row r="26" spans="2:7">
      <c r="B26" s="52" t="s">
        <v>8</v>
      </c>
      <c r="C26" s="76">
        <v>6600</v>
      </c>
      <c r="D26" s="9"/>
      <c r="E26" s="53">
        <f t="shared" si="0"/>
        <v>0</v>
      </c>
      <c r="G26" s="77"/>
    </row>
    <row r="27" spans="2:7">
      <c r="B27" s="52" t="s">
        <v>9</v>
      </c>
      <c r="C27" s="76">
        <v>5000</v>
      </c>
      <c r="D27" s="9"/>
      <c r="E27" s="53">
        <f t="shared" si="0"/>
        <v>0</v>
      </c>
      <c r="G27" s="77"/>
    </row>
    <row r="28" spans="2:7">
      <c r="B28" s="52" t="s">
        <v>10</v>
      </c>
      <c r="C28" s="76">
        <v>8000</v>
      </c>
      <c r="D28" s="9"/>
      <c r="E28" s="53">
        <f t="shared" si="0"/>
        <v>0</v>
      </c>
      <c r="G28" s="77"/>
    </row>
    <row r="29" spans="2:7">
      <c r="B29" s="52" t="s">
        <v>11</v>
      </c>
      <c r="C29" s="76">
        <v>8800</v>
      </c>
      <c r="D29" s="9"/>
      <c r="E29" s="53">
        <f t="shared" si="0"/>
        <v>0</v>
      </c>
      <c r="G29" s="77"/>
    </row>
    <row r="30" spans="2:7">
      <c r="B30" s="52" t="s">
        <v>12</v>
      </c>
      <c r="C30" s="76">
        <v>10000</v>
      </c>
      <c r="D30" s="9"/>
      <c r="E30" s="53">
        <f t="shared" si="0"/>
        <v>0</v>
      </c>
    </row>
    <row r="31" spans="2:7">
      <c r="B31" s="52" t="s">
        <v>13</v>
      </c>
      <c r="C31" s="76">
        <v>9000</v>
      </c>
      <c r="D31" s="9"/>
      <c r="E31" s="53">
        <f t="shared" si="0"/>
        <v>0</v>
      </c>
    </row>
    <row r="32" spans="2:7">
      <c r="B32" s="52" t="s">
        <v>14</v>
      </c>
      <c r="C32" s="76">
        <v>11400</v>
      </c>
      <c r="D32" s="9"/>
      <c r="E32" s="53">
        <f t="shared" si="0"/>
        <v>0</v>
      </c>
    </row>
    <row r="33" spans="2:8">
      <c r="B33" s="52" t="s">
        <v>15</v>
      </c>
      <c r="C33" s="76">
        <v>10400</v>
      </c>
      <c r="D33" s="9"/>
      <c r="E33" s="53">
        <f t="shared" si="0"/>
        <v>0</v>
      </c>
      <c r="H33" s="4"/>
    </row>
    <row r="34" spans="2:8">
      <c r="B34" s="52" t="s">
        <v>16</v>
      </c>
      <c r="C34" s="76">
        <v>10600</v>
      </c>
      <c r="D34" s="9"/>
      <c r="E34" s="53">
        <f t="shared" si="0"/>
        <v>0</v>
      </c>
      <c r="H34" s="4"/>
    </row>
    <row r="35" spans="2:8">
      <c r="B35" s="52" t="s">
        <v>17</v>
      </c>
      <c r="C35" s="76">
        <v>8600</v>
      </c>
      <c r="D35" s="9"/>
      <c r="E35" s="53">
        <f t="shared" si="0"/>
        <v>0</v>
      </c>
    </row>
    <row r="36" spans="2:8">
      <c r="B36" s="52" t="s">
        <v>18</v>
      </c>
      <c r="C36" s="76">
        <v>11400</v>
      </c>
      <c r="D36" s="9"/>
      <c r="E36" s="53">
        <f t="shared" si="0"/>
        <v>0</v>
      </c>
    </row>
    <row r="37" spans="2:8">
      <c r="B37" s="52" t="s">
        <v>19</v>
      </c>
      <c r="C37" s="76">
        <v>11200</v>
      </c>
      <c r="D37" s="9"/>
      <c r="E37" s="53">
        <f t="shared" si="0"/>
        <v>0</v>
      </c>
    </row>
    <row r="38" spans="2:8">
      <c r="B38" s="52" t="s">
        <v>20</v>
      </c>
      <c r="C38" s="76">
        <v>7600</v>
      </c>
      <c r="D38" s="9"/>
      <c r="E38" s="53">
        <f t="shared" si="0"/>
        <v>0</v>
      </c>
    </row>
    <row r="39" spans="2:8">
      <c r="B39" s="52" t="s">
        <v>21</v>
      </c>
      <c r="C39" s="76">
        <v>6400</v>
      </c>
      <c r="D39" s="9"/>
      <c r="E39" s="53">
        <f t="shared" si="0"/>
        <v>0</v>
      </c>
    </row>
    <row r="40" spans="2:8">
      <c r="B40" s="52" t="s">
        <v>22</v>
      </c>
      <c r="C40" s="76">
        <v>6800</v>
      </c>
      <c r="D40" s="9"/>
      <c r="E40" s="53">
        <f t="shared" si="0"/>
        <v>0</v>
      </c>
    </row>
    <row r="41" spans="2:8">
      <c r="B41" s="52" t="s">
        <v>26</v>
      </c>
      <c r="C41" s="76">
        <v>6000</v>
      </c>
      <c r="D41" s="9"/>
      <c r="E41" s="53">
        <f t="shared" si="0"/>
        <v>0</v>
      </c>
    </row>
    <row r="42" spans="2:8">
      <c r="B42" s="52" t="s">
        <v>23</v>
      </c>
      <c r="C42" s="76">
        <v>9400</v>
      </c>
      <c r="D42" s="9"/>
      <c r="E42" s="53">
        <f t="shared" si="0"/>
        <v>0</v>
      </c>
    </row>
    <row r="43" spans="2:8">
      <c r="B43" s="52" t="s">
        <v>24</v>
      </c>
      <c r="C43" s="76">
        <v>8400</v>
      </c>
      <c r="D43" s="9"/>
      <c r="E43" s="53">
        <f t="shared" si="0"/>
        <v>0</v>
      </c>
    </row>
    <row r="44" spans="2:8">
      <c r="B44" s="52" t="s">
        <v>25</v>
      </c>
      <c r="C44" s="76">
        <v>10400</v>
      </c>
      <c r="D44" s="9"/>
      <c r="E44" s="53">
        <f t="shared" si="0"/>
        <v>0</v>
      </c>
    </row>
    <row r="45" spans="2:8" ht="15" thickBot="1">
      <c r="B45" s="322" t="s">
        <v>3677</v>
      </c>
      <c r="C45" s="323"/>
      <c r="D45" s="324"/>
      <c r="E45" s="325">
        <f t="shared" si="0"/>
        <v>0</v>
      </c>
    </row>
    <row r="46" spans="2:8" ht="15" thickBot="1">
      <c r="B46" s="15"/>
      <c r="C46" s="83" t="s">
        <v>37</v>
      </c>
      <c r="D46" s="82">
        <f>SUM(D20:D44)</f>
        <v>0</v>
      </c>
      <c r="E46" s="49">
        <f>SUM(E20:E45)</f>
        <v>0</v>
      </c>
    </row>
    <row r="47" spans="2:8" ht="15" thickBot="1">
      <c r="B47" s="12"/>
      <c r="C47" s="75"/>
      <c r="D47" s="13"/>
      <c r="E47" s="11"/>
    </row>
    <row r="48" spans="2:8">
      <c r="B48" s="422"/>
      <c r="C48" s="424" t="s">
        <v>93</v>
      </c>
      <c r="D48" s="402" t="s">
        <v>94</v>
      </c>
      <c r="E48" s="404" t="s">
        <v>29</v>
      </c>
    </row>
    <row r="49" spans="2:12" ht="15" thickBot="1">
      <c r="B49" s="423"/>
      <c r="C49" s="425"/>
      <c r="D49" s="403"/>
      <c r="E49" s="405"/>
    </row>
    <row r="50" spans="2:12">
      <c r="B50" s="79" t="s">
        <v>32</v>
      </c>
      <c r="C50" s="2">
        <v>5800</v>
      </c>
      <c r="D50" s="14"/>
      <c r="E50" s="81">
        <f>C50*D50</f>
        <v>0</v>
      </c>
    </row>
    <row r="51" spans="2:12">
      <c r="B51" s="52" t="s">
        <v>33</v>
      </c>
      <c r="C51" s="76">
        <v>5800</v>
      </c>
      <c r="D51" s="8"/>
      <c r="E51" s="53">
        <f>C51*D51</f>
        <v>0</v>
      </c>
    </row>
    <row r="52" spans="2:12" ht="15" thickBot="1">
      <c r="B52" s="54" t="s">
        <v>34</v>
      </c>
      <c r="C52" s="20">
        <v>5350</v>
      </c>
      <c r="D52" s="57"/>
      <c r="E52" s="56">
        <f>C52*D52</f>
        <v>0</v>
      </c>
    </row>
    <row r="53" spans="2:12" ht="15" thickBot="1">
      <c r="B53" s="15"/>
      <c r="C53" s="83" t="s">
        <v>38</v>
      </c>
      <c r="D53" s="48">
        <f>SUM(D50:D52)</f>
        <v>0</v>
      </c>
      <c r="E53" s="49">
        <f>SUM(E50:E52)</f>
        <v>0</v>
      </c>
      <c r="F53" s="4"/>
      <c r="G53" s="7"/>
      <c r="H53" s="5"/>
      <c r="I53" s="5"/>
      <c r="J53" s="5"/>
      <c r="K53" s="5"/>
      <c r="L53" s="5"/>
    </row>
    <row r="54" spans="2:12" ht="15" thickBot="1">
      <c r="B54" s="12"/>
      <c r="C54" s="75"/>
      <c r="D54" s="11"/>
      <c r="E54" s="35"/>
      <c r="F54" s="4"/>
      <c r="G54" s="7"/>
      <c r="H54" s="5"/>
      <c r="I54" s="5"/>
      <c r="J54" s="5"/>
      <c r="K54" s="5"/>
      <c r="L54" s="5"/>
    </row>
    <row r="55" spans="2:12" ht="16.2" thickBot="1">
      <c r="B55" s="127" t="s">
        <v>73</v>
      </c>
      <c r="C55" s="118"/>
      <c r="D55" s="119"/>
      <c r="E55" s="120"/>
      <c r="F55" s="4"/>
      <c r="G55" s="7"/>
      <c r="H55" s="5"/>
      <c r="I55" s="5"/>
      <c r="J55" s="5"/>
      <c r="K55" s="5"/>
      <c r="L55" s="5"/>
    </row>
    <row r="56" spans="2:12" ht="20.25" customHeight="1" thickBot="1">
      <c r="B56" s="431" t="s">
        <v>89</v>
      </c>
      <c r="C56" s="432"/>
      <c r="D56" s="433"/>
      <c r="E56" s="50">
        <f>E46+E53</f>
        <v>0</v>
      </c>
      <c r="G56" s="7"/>
      <c r="H56" s="5"/>
    </row>
    <row r="57" spans="2:12" ht="20.25" customHeight="1" thickBot="1">
      <c r="B57" s="434" t="s">
        <v>90</v>
      </c>
      <c r="C57" s="435"/>
      <c r="D57" s="436"/>
      <c r="E57" s="51">
        <f>E56/2000</f>
        <v>0</v>
      </c>
      <c r="G57" s="7"/>
      <c r="H57" s="5"/>
    </row>
    <row r="58" spans="2:12" ht="20.25" customHeight="1" thickBot="1">
      <c r="G58" s="7"/>
      <c r="H58" s="5"/>
    </row>
    <row r="59" spans="2:12" ht="20.25" customHeight="1" thickBot="1">
      <c r="B59" s="128" t="s">
        <v>74</v>
      </c>
      <c r="C59" s="121"/>
      <c r="D59" s="121"/>
      <c r="E59" s="122"/>
    </row>
    <row r="60" spans="2:12" ht="20.25" customHeight="1" thickBot="1">
      <c r="B60" s="437" t="s">
        <v>3736</v>
      </c>
      <c r="C60" s="438"/>
      <c r="D60" s="439"/>
      <c r="E60" s="178" t="str">
        <f>IF(C12=0,"",IF(ISERROR(G60),"Good Soil","Poor Soil"))</f>
        <v/>
      </c>
      <c r="G60" s="268" t="e">
        <f>MATCH(CONCATENATE(C10,C11),SoilRestrictionsConcatenates,0)</f>
        <v>#N/A</v>
      </c>
    </row>
    <row r="61" spans="2:12" ht="20.25" customHeight="1" thickBot="1">
      <c r="B61" s="437" t="s">
        <v>92</v>
      </c>
      <c r="C61" s="438"/>
      <c r="D61" s="439"/>
      <c r="E61" s="178" t="str">
        <f>IF(C12=0,"",IF($E$60="Good Soil", 'Biomass Restrictions'!$C$13,'Biomass Restrictions'!$D$13))</f>
        <v/>
      </c>
    </row>
    <row r="62" spans="2:12" ht="20.25" customHeight="1" thickBot="1">
      <c r="B62" s="447" t="s">
        <v>3669</v>
      </c>
      <c r="C62" s="448"/>
      <c r="D62" s="449"/>
      <c r="E62" s="178" t="str">
        <f>IF(C12=0,"",IF($E$60="Good Soil",'Biomass Restrictions'!$C$12,'Biomass Restrictions'!$D$12))</f>
        <v/>
      </c>
    </row>
    <row r="63" spans="2:12" ht="20.25" customHeight="1" thickBot="1">
      <c r="B63" s="437" t="s">
        <v>658</v>
      </c>
      <c r="C63" s="438"/>
      <c r="D63" s="439"/>
      <c r="E63" s="51" t="e">
        <f>E57*E61</f>
        <v>#VALUE!</v>
      </c>
      <c r="F63" s="140" t="s">
        <v>3737</v>
      </c>
      <c r="G63" s="334" t="str">
        <f>IFERROR("",E63*2000/5575)</f>
        <v/>
      </c>
      <c r="H63" s="77" t="s">
        <v>651</v>
      </c>
    </row>
    <row r="64" spans="2:12" ht="20.25" customHeight="1" thickBot="1">
      <c r="B64" s="437" t="s">
        <v>3670</v>
      </c>
      <c r="C64" s="438"/>
      <c r="D64" s="439"/>
      <c r="E64" s="50" t="e">
        <f>(1-E62)*0.3*E57</f>
        <v>#VALUE!</v>
      </c>
      <c r="F64" s="140" t="s">
        <v>3737</v>
      </c>
      <c r="G64" s="335" t="str">
        <f>IFERROR("",E64*2000/5575)</f>
        <v/>
      </c>
      <c r="H64" s="77" t="s">
        <v>651</v>
      </c>
    </row>
    <row r="65" spans="2:16" ht="15.75" customHeight="1" thickBot="1">
      <c r="G65" s="467" t="s">
        <v>3738</v>
      </c>
      <c r="H65" s="467"/>
    </row>
    <row r="66" spans="2:16" ht="20.25" customHeight="1">
      <c r="B66" s="217" t="s">
        <v>3729</v>
      </c>
      <c r="C66" s="125"/>
      <c r="D66" s="125"/>
      <c r="E66" s="126"/>
      <c r="G66" s="336"/>
      <c r="H66" s="336"/>
    </row>
    <row r="67" spans="2:16" ht="15" customHeight="1">
      <c r="B67" s="440" t="s">
        <v>85</v>
      </c>
      <c r="C67" s="441"/>
      <c r="D67" s="441"/>
      <c r="E67" s="442"/>
    </row>
    <row r="68" spans="2:16" ht="15" customHeight="1">
      <c r="B68" s="440" t="s">
        <v>84</v>
      </c>
      <c r="C68" s="441"/>
      <c r="D68" s="441"/>
      <c r="E68" s="442"/>
    </row>
    <row r="69" spans="2:16" ht="15" customHeight="1">
      <c r="B69" s="440" t="s">
        <v>83</v>
      </c>
      <c r="C69" s="441"/>
      <c r="D69" s="441"/>
      <c r="E69" s="442"/>
    </row>
    <row r="70" spans="2:16" ht="15" customHeight="1">
      <c r="B70" s="443" t="s">
        <v>76</v>
      </c>
      <c r="C70" s="441"/>
      <c r="D70" s="441"/>
      <c r="E70" s="442"/>
      <c r="G70" s="77"/>
    </row>
    <row r="71" spans="2:16" ht="30" customHeight="1" thickBot="1">
      <c r="B71" s="444" t="s">
        <v>82</v>
      </c>
      <c r="C71" s="445"/>
      <c r="D71" s="445"/>
      <c r="E71" s="446"/>
      <c r="F71" s="24"/>
      <c r="G71" s="4"/>
      <c r="H71" s="430"/>
      <c r="I71" s="430"/>
      <c r="J71" s="430"/>
      <c r="K71" s="430"/>
      <c r="L71" s="430"/>
      <c r="M71" s="430"/>
      <c r="N71" s="430"/>
    </row>
    <row r="72" spans="2:16" ht="16.2" thickBot="1">
      <c r="B72" s="18"/>
      <c r="F72" s="4"/>
      <c r="G72" s="19"/>
      <c r="H72" s="430"/>
      <c r="I72" s="430"/>
      <c r="J72" s="430"/>
      <c r="K72" s="430"/>
      <c r="L72" s="430"/>
      <c r="M72" s="430"/>
      <c r="N72" s="430"/>
    </row>
    <row r="73" spans="2:16" ht="27" customHeight="1" thickBot="1">
      <c r="B73" s="252" t="s">
        <v>659</v>
      </c>
      <c r="C73" s="253"/>
      <c r="D73" s="253"/>
      <c r="E73" s="254"/>
      <c r="F73" s="24"/>
      <c r="G73" s="4"/>
      <c r="H73" s="22"/>
      <c r="I73" s="22"/>
      <c r="J73" s="22"/>
      <c r="K73" s="22"/>
      <c r="L73" s="22"/>
      <c r="M73" s="22"/>
      <c r="N73" s="22"/>
      <c r="O73" s="72"/>
      <c r="P73" s="72"/>
    </row>
    <row r="74" spans="2:16" ht="27" customHeight="1" thickBot="1">
      <c r="B74" s="470" t="s">
        <v>655</v>
      </c>
      <c r="C74" s="451"/>
      <c r="D74" s="452"/>
      <c r="E74" s="255"/>
      <c r="G74" s="473" t="str">
        <f>IF(C12=0,"",IF(E74&gt;(1-E62),"Not Allowed - exceeds restriction on Residues that must be left on site", ""))</f>
        <v/>
      </c>
      <c r="H74" s="473"/>
      <c r="I74" s="24"/>
      <c r="J74" s="24"/>
      <c r="K74" s="24"/>
      <c r="L74" s="24"/>
      <c r="M74" s="24"/>
      <c r="N74" s="24"/>
      <c r="O74" s="72"/>
      <c r="P74" s="72"/>
    </row>
    <row r="75" spans="2:16" ht="27" customHeight="1" thickBot="1">
      <c r="B75" s="470" t="s">
        <v>3667</v>
      </c>
      <c r="C75" s="451"/>
      <c r="D75" s="452"/>
      <c r="E75" s="259"/>
      <c r="F75" s="471"/>
      <c r="G75" s="472"/>
      <c r="H75" s="337"/>
      <c r="I75" s="24"/>
      <c r="J75" s="24"/>
      <c r="K75" s="24"/>
      <c r="L75" s="24"/>
      <c r="M75" s="24"/>
      <c r="N75" s="24"/>
      <c r="O75" s="316"/>
      <c r="P75" s="316"/>
    </row>
    <row r="76" spans="2:16" ht="27" customHeight="1" thickBot="1">
      <c r="B76" s="470" t="s">
        <v>653</v>
      </c>
      <c r="C76" s="451"/>
      <c r="D76" s="452"/>
      <c r="E76" s="259"/>
      <c r="F76" s="19" t="s">
        <v>651</v>
      </c>
      <c r="G76" s="24"/>
      <c r="H76" s="24"/>
      <c r="I76" s="24"/>
      <c r="J76" s="24"/>
      <c r="K76" s="24"/>
      <c r="L76" s="24"/>
      <c r="M76" s="24"/>
      <c r="N76" s="24"/>
      <c r="O76" s="24"/>
      <c r="P76" s="24"/>
    </row>
    <row r="77" spans="2:16" ht="27" customHeight="1" thickBot="1">
      <c r="B77" s="474" t="s">
        <v>656</v>
      </c>
      <c r="C77" s="475"/>
      <c r="D77" s="475"/>
      <c r="E77" s="476"/>
      <c r="F77" s="19"/>
      <c r="G77" s="24"/>
      <c r="H77" s="24"/>
      <c r="I77" s="24"/>
      <c r="J77" s="24"/>
      <c r="K77" s="24"/>
      <c r="L77" s="24"/>
      <c r="M77" s="24"/>
      <c r="N77" s="24"/>
      <c r="O77" s="24"/>
      <c r="P77" s="24"/>
    </row>
    <row r="78" spans="2:16" ht="27" customHeight="1" thickBot="1">
      <c r="B78" s="399" t="s">
        <v>3668</v>
      </c>
      <c r="C78" s="400"/>
      <c r="D78" s="401"/>
      <c r="E78" s="257">
        <f>E57*0.3*E74</f>
        <v>0</v>
      </c>
      <c r="F78" s="19" t="s">
        <v>185</v>
      </c>
      <c r="G78" s="473" t="str">
        <f>IF(C12=0,"",IF(E78&gt;E64,"Not Allowed - T/B Removal exceeds restriction on Max Tons of T/B that can be removed", ""))</f>
        <v/>
      </c>
      <c r="H78" s="473"/>
      <c r="I78" s="24"/>
      <c r="J78" s="24"/>
      <c r="K78" s="24"/>
      <c r="L78" s="24"/>
      <c r="M78" s="24"/>
      <c r="N78" s="24"/>
      <c r="O78" s="24"/>
      <c r="P78" s="24"/>
    </row>
    <row r="79" spans="2:16" ht="27" customHeight="1" thickBot="1">
      <c r="B79" s="399" t="s">
        <v>3672</v>
      </c>
      <c r="C79" s="400"/>
      <c r="D79" s="401"/>
      <c r="E79" s="258">
        <f>E75*5575/2000</f>
        <v>0</v>
      </c>
      <c r="F79" s="19" t="s">
        <v>185</v>
      </c>
      <c r="G79" s="317"/>
      <c r="H79" s="317"/>
      <c r="I79" s="24"/>
      <c r="J79" s="24"/>
      <c r="K79" s="24"/>
      <c r="L79" s="24"/>
      <c r="M79" s="24"/>
      <c r="N79" s="24"/>
      <c r="O79" s="24"/>
      <c r="P79" s="24"/>
    </row>
    <row r="80" spans="2:16" ht="27" customHeight="1" thickBot="1">
      <c r="B80" s="426" t="s">
        <v>657</v>
      </c>
      <c r="C80" s="427"/>
      <c r="D80" s="428"/>
      <c r="E80" s="258">
        <f>E76*5575/2000</f>
        <v>0</v>
      </c>
      <c r="F80" s="19" t="s">
        <v>185</v>
      </c>
      <c r="G80" s="473" t="str">
        <f>IF(C12=0,"",IF(SUM(E78:E80)&gt;E63,"Not Allowed - Total Removal exceeds restriction on Max Tons of Biomass that can be removed", ""))</f>
        <v/>
      </c>
      <c r="H80" s="473"/>
      <c r="I80" s="24"/>
      <c r="J80" s="24"/>
      <c r="K80" s="24"/>
      <c r="L80" s="24"/>
      <c r="M80" s="24"/>
      <c r="N80" s="24"/>
      <c r="O80" s="24"/>
      <c r="P80" s="24"/>
    </row>
    <row r="81" spans="6:16">
      <c r="F81" s="256"/>
      <c r="G81" s="24"/>
      <c r="H81" s="24"/>
      <c r="I81" s="24"/>
      <c r="J81" s="24"/>
      <c r="K81" s="24"/>
      <c r="L81" s="24"/>
      <c r="M81" s="24"/>
      <c r="N81" s="24"/>
      <c r="O81" s="24"/>
      <c r="P81" s="24"/>
    </row>
    <row r="82" spans="6:16">
      <c r="F82" s="256"/>
      <c r="G82" s="24"/>
      <c r="H82" s="24"/>
      <c r="I82" s="24"/>
      <c r="J82" s="24"/>
      <c r="K82" s="24"/>
      <c r="L82" s="24"/>
      <c r="M82" s="24"/>
      <c r="N82" s="24"/>
      <c r="O82" s="24"/>
      <c r="P82" s="24"/>
    </row>
    <row r="83" spans="6:16">
      <c r="F83" s="256"/>
      <c r="G83" s="24"/>
      <c r="H83" s="24"/>
      <c r="I83" s="24"/>
      <c r="J83" s="24"/>
      <c r="K83" s="24"/>
      <c r="L83" s="24"/>
      <c r="M83" s="24"/>
      <c r="N83" s="24"/>
      <c r="O83" s="24"/>
      <c r="P83" s="24"/>
    </row>
    <row r="84" spans="6:16">
      <c r="F84" s="256"/>
      <c r="G84" s="24"/>
      <c r="H84" s="24"/>
      <c r="I84" s="24"/>
      <c r="J84" s="24"/>
      <c r="K84" s="24"/>
      <c r="L84" s="24"/>
      <c r="M84" s="24"/>
      <c r="N84" s="24"/>
      <c r="O84" s="24"/>
      <c r="P84" s="24"/>
    </row>
    <row r="85" spans="6:16">
      <c r="F85" s="256"/>
      <c r="G85" s="24"/>
      <c r="H85" s="24"/>
      <c r="I85" s="24"/>
      <c r="J85" s="24"/>
      <c r="K85" s="24"/>
      <c r="L85" s="24"/>
      <c r="M85" s="24"/>
      <c r="N85" s="24"/>
      <c r="O85" s="24"/>
      <c r="P85" s="24"/>
    </row>
    <row r="86" spans="6:16">
      <c r="F86" s="256"/>
      <c r="G86" s="24"/>
      <c r="H86" s="24"/>
      <c r="I86" s="24"/>
      <c r="J86" s="24"/>
      <c r="K86" s="24"/>
      <c r="L86" s="24"/>
      <c r="M86" s="24"/>
      <c r="N86" s="24"/>
      <c r="O86" s="24"/>
      <c r="P86" s="24"/>
    </row>
    <row r="87" spans="6:16">
      <c r="F87" s="256"/>
      <c r="G87" s="24"/>
      <c r="H87" s="24"/>
      <c r="I87" s="24"/>
      <c r="J87" s="24"/>
      <c r="K87" s="24"/>
      <c r="L87" s="24"/>
      <c r="M87" s="24"/>
      <c r="N87" s="24"/>
      <c r="O87" s="24"/>
      <c r="P87" s="24"/>
    </row>
    <row r="88" spans="6:16">
      <c r="F88" s="256"/>
      <c r="G88" s="24"/>
      <c r="H88" s="24"/>
      <c r="I88" s="24"/>
      <c r="J88" s="24"/>
      <c r="K88" s="24"/>
      <c r="L88" s="24"/>
      <c r="M88" s="24"/>
      <c r="N88" s="24"/>
      <c r="O88" s="24"/>
      <c r="P88" s="24"/>
    </row>
    <row r="89" spans="6:16">
      <c r="H89" s="73"/>
      <c r="I89" s="24"/>
      <c r="J89" s="24"/>
      <c r="K89" s="24"/>
      <c r="L89" s="24"/>
      <c r="M89" s="24"/>
      <c r="N89" s="24"/>
      <c r="O89" s="24"/>
      <c r="P89" s="24"/>
    </row>
    <row r="90" spans="6:16">
      <c r="H90" s="4"/>
      <c r="I90" s="24"/>
      <c r="J90" s="24"/>
      <c r="K90" s="24"/>
      <c r="L90" s="24"/>
      <c r="M90" s="24"/>
      <c r="N90" s="24"/>
      <c r="O90" s="24"/>
      <c r="P90" s="24"/>
    </row>
  </sheetData>
  <protectedRanges>
    <protectedRange sqref="E74:E76" name="Range4"/>
    <protectedRange sqref="D20:D45" name="Range2"/>
    <protectedRange sqref="C10:C12" name="Range1"/>
    <protectedRange sqref="D50:D52" name="Range3"/>
  </protectedRanges>
  <mergeCells count="46">
    <mergeCell ref="E5:G5"/>
    <mergeCell ref="F6:G6"/>
    <mergeCell ref="F7:G7"/>
    <mergeCell ref="F8:G8"/>
    <mergeCell ref="F9:G9"/>
    <mergeCell ref="B9:C9"/>
    <mergeCell ref="B64:D64"/>
    <mergeCell ref="G80:H80"/>
    <mergeCell ref="B80:D80"/>
    <mergeCell ref="B77:E77"/>
    <mergeCell ref="F10:G10"/>
    <mergeCell ref="F11:G11"/>
    <mergeCell ref="F12:G12"/>
    <mergeCell ref="F13:G13"/>
    <mergeCell ref="G74:H74"/>
    <mergeCell ref="G78:H78"/>
    <mergeCell ref="B70:E70"/>
    <mergeCell ref="B71:E71"/>
    <mergeCell ref="B67:E67"/>
    <mergeCell ref="B60:D60"/>
    <mergeCell ref="B75:D75"/>
    <mergeCell ref="B3:E3"/>
    <mergeCell ref="B2:E2"/>
    <mergeCell ref="B68:E68"/>
    <mergeCell ref="B69:E69"/>
    <mergeCell ref="B15:E15"/>
    <mergeCell ref="B16:B19"/>
    <mergeCell ref="E16:E19"/>
    <mergeCell ref="B48:B49"/>
    <mergeCell ref="C48:C49"/>
    <mergeCell ref="D48:D49"/>
    <mergeCell ref="E48:E49"/>
    <mergeCell ref="B7:C7"/>
    <mergeCell ref="B5:D5"/>
    <mergeCell ref="B56:D56"/>
    <mergeCell ref="B57:D57"/>
    <mergeCell ref="B61:D61"/>
    <mergeCell ref="H71:N72"/>
    <mergeCell ref="B63:D63"/>
    <mergeCell ref="B62:D62"/>
    <mergeCell ref="B79:D79"/>
    <mergeCell ref="B74:D74"/>
    <mergeCell ref="B76:D76"/>
    <mergeCell ref="B78:D78"/>
    <mergeCell ref="G65:H65"/>
    <mergeCell ref="F75:G75"/>
  </mergeCells>
  <conditionalFormatting sqref="E60:E62 E74:E76">
    <cfRule type="expression" dxfId="23" priority="9">
      <formula>ISERROR(E60)</formula>
    </cfRule>
    <cfRule type="expression" dxfId="22" priority="10">
      <formula>ISERROR</formula>
    </cfRule>
  </conditionalFormatting>
  <conditionalFormatting sqref="E63:E64">
    <cfRule type="expression" dxfId="21" priority="8">
      <formula>ISERROR(E63)</formula>
    </cfRule>
  </conditionalFormatting>
  <pageMargins left="0.25" right="0.25" top="0.75" bottom="0.75" header="0.3" footer="0.3"/>
  <pageSetup orientation="portrait" verticalDpi="0" r:id="rId1"/>
  <legacyDrawing r:id="rId2"/>
</worksheet>
</file>

<file path=xl/worksheets/sheet9.xml><?xml version="1.0" encoding="utf-8"?>
<worksheet xmlns="http://schemas.openxmlformats.org/spreadsheetml/2006/main" xmlns:r="http://schemas.openxmlformats.org/officeDocument/2006/relationships">
  <sheetPr>
    <tabColor rgb="FFFFC000"/>
  </sheetPr>
  <dimension ref="B1:P90"/>
  <sheetViews>
    <sheetView showGridLines="0" workbookViewId="0"/>
  </sheetViews>
  <sheetFormatPr defaultColWidth="9.109375" defaultRowHeight="14.4"/>
  <cols>
    <col min="1" max="1" width="2" style="77" customWidth="1"/>
    <col min="2" max="5" width="21.6640625" style="77" customWidth="1"/>
    <col min="6" max="6" width="5.6640625" style="77" customWidth="1"/>
    <col min="7" max="7" width="16.6640625" style="74" customWidth="1"/>
    <col min="8" max="9" width="18.88671875" style="77" bestFit="1" customWidth="1"/>
    <col min="10" max="16384" width="9.109375" style="77"/>
  </cols>
  <sheetData>
    <row r="1" spans="2:7" ht="15" thickBot="1"/>
    <row r="2" spans="2:7">
      <c r="B2" s="386" t="s">
        <v>31</v>
      </c>
      <c r="C2" s="387"/>
      <c r="D2" s="387"/>
      <c r="E2" s="388"/>
      <c r="F2" s="3"/>
      <c r="G2" s="6"/>
    </row>
    <row r="3" spans="2:7" ht="15" thickBot="1">
      <c r="B3" s="389" t="s">
        <v>61</v>
      </c>
      <c r="C3" s="390"/>
      <c r="D3" s="390"/>
      <c r="E3" s="391"/>
      <c r="F3" s="3"/>
      <c r="G3" s="6"/>
    </row>
    <row r="4" spans="2:7" ht="15" thickBot="1">
      <c r="C4" s="3"/>
      <c r="D4" s="3"/>
      <c r="E4" s="3"/>
      <c r="F4" s="3"/>
      <c r="G4" s="6"/>
    </row>
    <row r="5" spans="2:7" ht="18.600000000000001" thickBot="1">
      <c r="B5" s="406" t="s">
        <v>97</v>
      </c>
      <c r="C5" s="406"/>
      <c r="D5" s="406"/>
      <c r="E5" s="420" t="s">
        <v>59</v>
      </c>
      <c r="F5" s="458"/>
      <c r="G5" s="421"/>
    </row>
    <row r="6" spans="2:7" ht="15" thickBot="1">
      <c r="E6" s="102" t="s">
        <v>27</v>
      </c>
      <c r="F6" s="459" t="str">
        <f>CONCATENATE('Harvest Information'!$C$9,", ",'Harvest Information'!$D$9)</f>
        <v>Last, First</v>
      </c>
      <c r="G6" s="460"/>
    </row>
    <row r="7" spans="2:7" ht="15" thickBot="1">
      <c r="B7" s="393" t="s">
        <v>130</v>
      </c>
      <c r="C7" s="394"/>
      <c r="E7" s="104" t="s">
        <v>49</v>
      </c>
      <c r="F7" s="461">
        <f>'Harvest Information'!$C$10</f>
        <v>0</v>
      </c>
      <c r="G7" s="462"/>
    </row>
    <row r="8" spans="2:7" ht="15" thickBot="1">
      <c r="E8" s="104" t="s">
        <v>39</v>
      </c>
      <c r="F8" s="461">
        <f>'Harvest Information'!$C$11</f>
        <v>0</v>
      </c>
      <c r="G8" s="462"/>
    </row>
    <row r="9" spans="2:7" ht="15" thickBot="1">
      <c r="B9" s="456" t="s">
        <v>638</v>
      </c>
      <c r="C9" s="457"/>
      <c r="E9" s="104" t="s">
        <v>40</v>
      </c>
      <c r="F9" s="461">
        <f>IF('Harvest Information'!$C$12="",'Harvest Information'!$D$12,'Harvest Information'!$C$12)</f>
        <v>0</v>
      </c>
      <c r="G9" s="462"/>
    </row>
    <row r="10" spans="2:7">
      <c r="B10" s="109" t="s">
        <v>188</v>
      </c>
      <c r="C10" s="240"/>
      <c r="E10" s="104" t="s">
        <v>55</v>
      </c>
      <c r="F10" s="461" t="str">
        <f>CONCATENATE('Harvest Information'!$C$13,", ",'Harvest Information'!$D$13)</f>
        <v>Last, First</v>
      </c>
      <c r="G10" s="462"/>
    </row>
    <row r="11" spans="2:7">
      <c r="B11" s="110" t="s">
        <v>190</v>
      </c>
      <c r="C11" s="241"/>
      <c r="E11" s="104" t="s">
        <v>72</v>
      </c>
      <c r="F11" s="461" t="str">
        <f>CONCATENATE('Harvest Information'!$C$14,", ",'Harvest Information'!$D$14)</f>
        <v xml:space="preserve">Number, </v>
      </c>
      <c r="G11" s="462"/>
    </row>
    <row r="12" spans="2:7" ht="15" thickBot="1">
      <c r="B12" s="115" t="s">
        <v>81</v>
      </c>
      <c r="C12" s="116"/>
      <c r="E12" s="104" t="s">
        <v>57</v>
      </c>
      <c r="F12" s="463">
        <f>'Harvest Information'!$C$18</f>
        <v>0</v>
      </c>
      <c r="G12" s="464"/>
    </row>
    <row r="13" spans="2:7" ht="15" thickBot="1">
      <c r="E13" s="107" t="s">
        <v>58</v>
      </c>
      <c r="F13" s="465">
        <f>'Harvest Information'!$C$19</f>
        <v>0</v>
      </c>
      <c r="G13" s="466"/>
    </row>
    <row r="14" spans="2:7" ht="15" customHeight="1" thickBot="1"/>
    <row r="15" spans="2:7" ht="21" customHeight="1" thickBot="1">
      <c r="B15" s="413" t="s">
        <v>78</v>
      </c>
      <c r="C15" s="414"/>
      <c r="D15" s="414"/>
      <c r="E15" s="415"/>
    </row>
    <row r="16" spans="2:7">
      <c r="B16" s="407" t="s">
        <v>0</v>
      </c>
      <c r="C16" s="87" t="s">
        <v>87</v>
      </c>
      <c r="D16" s="93" t="s">
        <v>88</v>
      </c>
      <c r="E16" s="410" t="s">
        <v>29</v>
      </c>
      <c r="G16" s="77"/>
    </row>
    <row r="17" spans="2:7" ht="27.6">
      <c r="B17" s="408"/>
      <c r="C17" s="88" t="s">
        <v>86</v>
      </c>
      <c r="D17" s="89" t="s">
        <v>28</v>
      </c>
      <c r="E17" s="411"/>
      <c r="G17" s="77"/>
    </row>
    <row r="18" spans="2:7">
      <c r="B18" s="408"/>
      <c r="C18" s="90" t="s">
        <v>1</v>
      </c>
      <c r="D18" s="89" t="s">
        <v>35</v>
      </c>
      <c r="E18" s="411"/>
      <c r="G18" s="77"/>
    </row>
    <row r="19" spans="2:7" ht="15" thickBot="1">
      <c r="B19" s="409"/>
      <c r="C19" s="91"/>
      <c r="D19" s="92" t="s">
        <v>36</v>
      </c>
      <c r="E19" s="412"/>
      <c r="G19" s="77"/>
    </row>
    <row r="20" spans="2:7">
      <c r="B20" s="79" t="s">
        <v>2</v>
      </c>
      <c r="C20" s="2">
        <v>8600</v>
      </c>
      <c r="D20" s="80"/>
      <c r="E20" s="81">
        <f>C20*D20</f>
        <v>0</v>
      </c>
      <c r="G20" s="77"/>
    </row>
    <row r="21" spans="2:7">
      <c r="B21" s="52" t="s">
        <v>3</v>
      </c>
      <c r="C21" s="76">
        <v>7800</v>
      </c>
      <c r="D21" s="9"/>
      <c r="E21" s="53">
        <f t="shared" ref="E21:E45" si="0">C21*D21</f>
        <v>0</v>
      </c>
      <c r="G21" s="77"/>
    </row>
    <row r="22" spans="2:7">
      <c r="B22" s="52" t="s">
        <v>4</v>
      </c>
      <c r="C22" s="76">
        <v>7600</v>
      </c>
      <c r="D22" s="9"/>
      <c r="E22" s="53">
        <f t="shared" si="0"/>
        <v>0</v>
      </c>
      <c r="G22" s="77"/>
    </row>
    <row r="23" spans="2:7">
      <c r="B23" s="52" t="s">
        <v>5</v>
      </c>
      <c r="C23" s="76">
        <v>9800</v>
      </c>
      <c r="D23" s="9"/>
      <c r="E23" s="53">
        <f t="shared" si="0"/>
        <v>0</v>
      </c>
      <c r="G23" s="77"/>
    </row>
    <row r="24" spans="2:7">
      <c r="B24" s="52" t="s">
        <v>6</v>
      </c>
      <c r="C24" s="76">
        <v>10200</v>
      </c>
      <c r="D24" s="9"/>
      <c r="E24" s="53">
        <f t="shared" si="0"/>
        <v>0</v>
      </c>
      <c r="G24" s="77"/>
    </row>
    <row r="25" spans="2:7">
      <c r="B25" s="52" t="s">
        <v>7</v>
      </c>
      <c r="C25" s="76">
        <v>9000</v>
      </c>
      <c r="D25" s="9"/>
      <c r="E25" s="53">
        <f t="shared" si="0"/>
        <v>0</v>
      </c>
      <c r="G25" s="77"/>
    </row>
    <row r="26" spans="2:7">
      <c r="B26" s="52" t="s">
        <v>8</v>
      </c>
      <c r="C26" s="76">
        <v>6600</v>
      </c>
      <c r="D26" s="9"/>
      <c r="E26" s="53">
        <f t="shared" si="0"/>
        <v>0</v>
      </c>
      <c r="G26" s="77"/>
    </row>
    <row r="27" spans="2:7">
      <c r="B27" s="52" t="s">
        <v>9</v>
      </c>
      <c r="C27" s="76">
        <v>5000</v>
      </c>
      <c r="D27" s="9"/>
      <c r="E27" s="53">
        <f t="shared" si="0"/>
        <v>0</v>
      </c>
      <c r="G27" s="77"/>
    </row>
    <row r="28" spans="2:7">
      <c r="B28" s="52" t="s">
        <v>10</v>
      </c>
      <c r="C28" s="76">
        <v>8000</v>
      </c>
      <c r="D28" s="9"/>
      <c r="E28" s="53">
        <f t="shared" si="0"/>
        <v>0</v>
      </c>
      <c r="G28" s="77"/>
    </row>
    <row r="29" spans="2:7">
      <c r="B29" s="52" t="s">
        <v>11</v>
      </c>
      <c r="C29" s="76">
        <v>8800</v>
      </c>
      <c r="D29" s="9"/>
      <c r="E29" s="53">
        <f t="shared" si="0"/>
        <v>0</v>
      </c>
      <c r="G29" s="77"/>
    </row>
    <row r="30" spans="2:7">
      <c r="B30" s="52" t="s">
        <v>12</v>
      </c>
      <c r="C30" s="76">
        <v>10000</v>
      </c>
      <c r="D30" s="9"/>
      <c r="E30" s="53">
        <f t="shared" si="0"/>
        <v>0</v>
      </c>
    </row>
    <row r="31" spans="2:7">
      <c r="B31" s="52" t="s">
        <v>13</v>
      </c>
      <c r="C31" s="76">
        <v>9000</v>
      </c>
      <c r="D31" s="9"/>
      <c r="E31" s="53">
        <f t="shared" si="0"/>
        <v>0</v>
      </c>
    </row>
    <row r="32" spans="2:7">
      <c r="B32" s="52" t="s">
        <v>14</v>
      </c>
      <c r="C32" s="76">
        <v>11400</v>
      </c>
      <c r="D32" s="9"/>
      <c r="E32" s="53">
        <f t="shared" si="0"/>
        <v>0</v>
      </c>
    </row>
    <row r="33" spans="2:8">
      <c r="B33" s="52" t="s">
        <v>15</v>
      </c>
      <c r="C33" s="76">
        <v>10400</v>
      </c>
      <c r="D33" s="9"/>
      <c r="E33" s="53">
        <f t="shared" si="0"/>
        <v>0</v>
      </c>
      <c r="H33" s="4"/>
    </row>
    <row r="34" spans="2:8">
      <c r="B34" s="52" t="s">
        <v>16</v>
      </c>
      <c r="C34" s="76">
        <v>10600</v>
      </c>
      <c r="D34" s="9"/>
      <c r="E34" s="53">
        <f t="shared" si="0"/>
        <v>0</v>
      </c>
      <c r="H34" s="4"/>
    </row>
    <row r="35" spans="2:8">
      <c r="B35" s="52" t="s">
        <v>17</v>
      </c>
      <c r="C35" s="76">
        <v>8600</v>
      </c>
      <c r="D35" s="9"/>
      <c r="E35" s="53">
        <f t="shared" si="0"/>
        <v>0</v>
      </c>
    </row>
    <row r="36" spans="2:8">
      <c r="B36" s="52" t="s">
        <v>18</v>
      </c>
      <c r="C36" s="76">
        <v>11400</v>
      </c>
      <c r="D36" s="9"/>
      <c r="E36" s="53">
        <f t="shared" si="0"/>
        <v>0</v>
      </c>
    </row>
    <row r="37" spans="2:8">
      <c r="B37" s="52" t="s">
        <v>19</v>
      </c>
      <c r="C37" s="76">
        <v>11200</v>
      </c>
      <c r="D37" s="9"/>
      <c r="E37" s="53">
        <f t="shared" si="0"/>
        <v>0</v>
      </c>
    </row>
    <row r="38" spans="2:8">
      <c r="B38" s="52" t="s">
        <v>20</v>
      </c>
      <c r="C38" s="76">
        <v>7600</v>
      </c>
      <c r="D38" s="9"/>
      <c r="E38" s="53">
        <f t="shared" si="0"/>
        <v>0</v>
      </c>
    </row>
    <row r="39" spans="2:8">
      <c r="B39" s="52" t="s">
        <v>21</v>
      </c>
      <c r="C39" s="76">
        <v>6400</v>
      </c>
      <c r="D39" s="9"/>
      <c r="E39" s="53">
        <f t="shared" si="0"/>
        <v>0</v>
      </c>
    </row>
    <row r="40" spans="2:8">
      <c r="B40" s="52" t="s">
        <v>22</v>
      </c>
      <c r="C40" s="76">
        <v>6800</v>
      </c>
      <c r="D40" s="9"/>
      <c r="E40" s="53">
        <f t="shared" si="0"/>
        <v>0</v>
      </c>
    </row>
    <row r="41" spans="2:8">
      <c r="B41" s="52" t="s">
        <v>26</v>
      </c>
      <c r="C41" s="76">
        <v>6000</v>
      </c>
      <c r="D41" s="9"/>
      <c r="E41" s="53">
        <f t="shared" si="0"/>
        <v>0</v>
      </c>
    </row>
    <row r="42" spans="2:8">
      <c r="B42" s="52" t="s">
        <v>23</v>
      </c>
      <c r="C42" s="76">
        <v>9400</v>
      </c>
      <c r="D42" s="9"/>
      <c r="E42" s="53">
        <f t="shared" si="0"/>
        <v>0</v>
      </c>
    </row>
    <row r="43" spans="2:8">
      <c r="B43" s="52" t="s">
        <v>24</v>
      </c>
      <c r="C43" s="76">
        <v>8400</v>
      </c>
      <c r="D43" s="9"/>
      <c r="E43" s="53">
        <f t="shared" si="0"/>
        <v>0</v>
      </c>
    </row>
    <row r="44" spans="2:8">
      <c r="B44" s="52" t="s">
        <v>25</v>
      </c>
      <c r="C44" s="76">
        <v>10400</v>
      </c>
      <c r="D44" s="9"/>
      <c r="E44" s="53">
        <f t="shared" si="0"/>
        <v>0</v>
      </c>
    </row>
    <row r="45" spans="2:8" ht="15" thickBot="1">
      <c r="B45" s="322" t="s">
        <v>3677</v>
      </c>
      <c r="C45" s="323"/>
      <c r="D45" s="324"/>
      <c r="E45" s="325">
        <f t="shared" si="0"/>
        <v>0</v>
      </c>
    </row>
    <row r="46" spans="2:8" ht="15" thickBot="1">
      <c r="B46" s="15"/>
      <c r="C46" s="83" t="s">
        <v>37</v>
      </c>
      <c r="D46" s="82">
        <f>SUM(D20:D44)</f>
        <v>0</v>
      </c>
      <c r="E46" s="49">
        <f>SUM(E20:E45)</f>
        <v>0</v>
      </c>
    </row>
    <row r="47" spans="2:8" ht="15" thickBot="1">
      <c r="B47" s="12"/>
      <c r="C47" s="75"/>
      <c r="D47" s="13"/>
      <c r="E47" s="11"/>
    </row>
    <row r="48" spans="2:8">
      <c r="B48" s="422"/>
      <c r="C48" s="424" t="s">
        <v>93</v>
      </c>
      <c r="D48" s="402" t="s">
        <v>94</v>
      </c>
      <c r="E48" s="404" t="s">
        <v>29</v>
      </c>
    </row>
    <row r="49" spans="2:12" ht="15" thickBot="1">
      <c r="B49" s="423"/>
      <c r="C49" s="425"/>
      <c r="D49" s="403"/>
      <c r="E49" s="405"/>
    </row>
    <row r="50" spans="2:12">
      <c r="B50" s="79" t="s">
        <v>32</v>
      </c>
      <c r="C50" s="2">
        <v>5800</v>
      </c>
      <c r="D50" s="14"/>
      <c r="E50" s="81">
        <f>C50*D50</f>
        <v>0</v>
      </c>
    </row>
    <row r="51" spans="2:12">
      <c r="B51" s="52" t="s">
        <v>33</v>
      </c>
      <c r="C51" s="76">
        <v>5800</v>
      </c>
      <c r="D51" s="8"/>
      <c r="E51" s="53">
        <f>C51*D51</f>
        <v>0</v>
      </c>
    </row>
    <row r="52" spans="2:12" ht="15" thickBot="1">
      <c r="B52" s="54" t="s">
        <v>34</v>
      </c>
      <c r="C52" s="20">
        <v>5350</v>
      </c>
      <c r="D52" s="57"/>
      <c r="E52" s="56">
        <f>C52*D52</f>
        <v>0</v>
      </c>
    </row>
    <row r="53" spans="2:12" ht="15" thickBot="1">
      <c r="B53" s="15"/>
      <c r="C53" s="83" t="s">
        <v>38</v>
      </c>
      <c r="D53" s="48">
        <f>SUM(D50:D52)</f>
        <v>0</v>
      </c>
      <c r="E53" s="49">
        <f>SUM(E50:E52)</f>
        <v>0</v>
      </c>
      <c r="F53" s="4"/>
      <c r="G53" s="7"/>
      <c r="H53" s="5"/>
      <c r="I53" s="5"/>
      <c r="J53" s="5"/>
      <c r="K53" s="5"/>
      <c r="L53" s="5"/>
    </row>
    <row r="54" spans="2:12" ht="15" thickBot="1">
      <c r="B54" s="12"/>
      <c r="C54" s="75"/>
      <c r="D54" s="11"/>
      <c r="E54" s="35"/>
      <c r="F54" s="4"/>
      <c r="G54" s="7"/>
      <c r="H54" s="5"/>
      <c r="I54" s="5"/>
      <c r="J54" s="5"/>
      <c r="K54" s="5"/>
      <c r="L54" s="5"/>
    </row>
    <row r="55" spans="2:12" ht="16.2" thickBot="1">
      <c r="B55" s="127" t="s">
        <v>73</v>
      </c>
      <c r="C55" s="118"/>
      <c r="D55" s="119"/>
      <c r="E55" s="120"/>
      <c r="F55" s="4"/>
      <c r="G55" s="7"/>
      <c r="H55" s="5"/>
      <c r="I55" s="5"/>
      <c r="J55" s="5"/>
      <c r="K55" s="5"/>
      <c r="L55" s="5"/>
    </row>
    <row r="56" spans="2:12" ht="20.25" customHeight="1" thickBot="1">
      <c r="B56" s="431" t="s">
        <v>89</v>
      </c>
      <c r="C56" s="432"/>
      <c r="D56" s="433"/>
      <c r="E56" s="50">
        <f>E46+E53</f>
        <v>0</v>
      </c>
      <c r="G56" s="7"/>
      <c r="H56" s="5"/>
    </row>
    <row r="57" spans="2:12" ht="20.25" customHeight="1" thickBot="1">
      <c r="B57" s="434" t="s">
        <v>90</v>
      </c>
      <c r="C57" s="435"/>
      <c r="D57" s="436"/>
      <c r="E57" s="51">
        <f>E56/2000</f>
        <v>0</v>
      </c>
      <c r="G57" s="7"/>
      <c r="H57" s="5"/>
    </row>
    <row r="58" spans="2:12" ht="20.25" customHeight="1" thickBot="1">
      <c r="G58" s="7"/>
      <c r="H58" s="5"/>
    </row>
    <row r="59" spans="2:12" ht="20.25" customHeight="1" thickBot="1">
      <c r="B59" s="128" t="s">
        <v>74</v>
      </c>
      <c r="C59" s="121"/>
      <c r="D59" s="121"/>
      <c r="E59" s="122"/>
    </row>
    <row r="60" spans="2:12" ht="20.25" customHeight="1" thickBot="1">
      <c r="B60" s="437" t="s">
        <v>3736</v>
      </c>
      <c r="C60" s="438"/>
      <c r="D60" s="439"/>
      <c r="E60" s="178" t="str">
        <f>IF(C12=0,"",IF(ISERROR(G60),"Good Soil","Poor Soil"))</f>
        <v/>
      </c>
      <c r="G60" s="268" t="e">
        <f>MATCH(CONCATENATE(C10,C11),SoilRestrictionsConcatenates,0)</f>
        <v>#N/A</v>
      </c>
    </row>
    <row r="61" spans="2:12" ht="20.25" customHeight="1" thickBot="1">
      <c r="B61" s="437" t="s">
        <v>92</v>
      </c>
      <c r="C61" s="438"/>
      <c r="D61" s="439"/>
      <c r="E61" s="178" t="str">
        <f>IF(C12=0,"",IF($E$60="Good Soil", 'Biomass Restrictions'!$C$13,'Biomass Restrictions'!$D$13))</f>
        <v/>
      </c>
    </row>
    <row r="62" spans="2:12" ht="20.25" customHeight="1" thickBot="1">
      <c r="B62" s="447" t="s">
        <v>3669</v>
      </c>
      <c r="C62" s="448"/>
      <c r="D62" s="449"/>
      <c r="E62" s="178" t="str">
        <f>IF(C12=0,"",IF($E$60="Good Soil",'Biomass Restrictions'!$C$12,'Biomass Restrictions'!$D$12))</f>
        <v/>
      </c>
    </row>
    <row r="63" spans="2:12" ht="20.25" customHeight="1" thickBot="1">
      <c r="B63" s="437" t="s">
        <v>658</v>
      </c>
      <c r="C63" s="438"/>
      <c r="D63" s="439"/>
      <c r="E63" s="51" t="e">
        <f>E57*E61</f>
        <v>#VALUE!</v>
      </c>
      <c r="F63" s="140" t="s">
        <v>3737</v>
      </c>
      <c r="G63" s="334" t="str">
        <f>IFERROR("",E63*2000/5575)</f>
        <v/>
      </c>
      <c r="H63" s="77" t="s">
        <v>651</v>
      </c>
    </row>
    <row r="64" spans="2:12" ht="20.25" customHeight="1" thickBot="1">
      <c r="B64" s="437" t="s">
        <v>3670</v>
      </c>
      <c r="C64" s="438"/>
      <c r="D64" s="439"/>
      <c r="E64" s="50" t="e">
        <f>(1-E62)*0.3*E57</f>
        <v>#VALUE!</v>
      </c>
      <c r="F64" s="140" t="s">
        <v>3737</v>
      </c>
      <c r="G64" s="335" t="str">
        <f>IFERROR("",E64*2000/5575)</f>
        <v/>
      </c>
      <c r="H64" s="77" t="s">
        <v>651</v>
      </c>
    </row>
    <row r="65" spans="2:16" ht="15.75" customHeight="1" thickBot="1">
      <c r="G65" s="467" t="s">
        <v>3738</v>
      </c>
      <c r="H65" s="467"/>
    </row>
    <row r="66" spans="2:16" ht="20.25" customHeight="1">
      <c r="B66" s="217" t="s">
        <v>3729</v>
      </c>
      <c r="C66" s="125"/>
      <c r="D66" s="125"/>
      <c r="E66" s="126"/>
      <c r="G66" s="336"/>
      <c r="H66" s="336"/>
    </row>
    <row r="67" spans="2:16" ht="15" customHeight="1">
      <c r="B67" s="440" t="s">
        <v>85</v>
      </c>
      <c r="C67" s="441"/>
      <c r="D67" s="441"/>
      <c r="E67" s="442"/>
    </row>
    <row r="68" spans="2:16" ht="15" customHeight="1">
      <c r="B68" s="440" t="s">
        <v>84</v>
      </c>
      <c r="C68" s="441"/>
      <c r="D68" s="441"/>
      <c r="E68" s="442"/>
    </row>
    <row r="69" spans="2:16" ht="15" customHeight="1">
      <c r="B69" s="440" t="s">
        <v>83</v>
      </c>
      <c r="C69" s="441"/>
      <c r="D69" s="441"/>
      <c r="E69" s="442"/>
    </row>
    <row r="70" spans="2:16" ht="15" customHeight="1">
      <c r="B70" s="443" t="s">
        <v>76</v>
      </c>
      <c r="C70" s="441"/>
      <c r="D70" s="441"/>
      <c r="E70" s="442"/>
      <c r="G70" s="77"/>
    </row>
    <row r="71" spans="2:16" ht="30" customHeight="1" thickBot="1">
      <c r="B71" s="444" t="s">
        <v>82</v>
      </c>
      <c r="C71" s="445"/>
      <c r="D71" s="445"/>
      <c r="E71" s="446"/>
      <c r="F71" s="24"/>
      <c r="G71" s="4"/>
      <c r="H71" s="430"/>
      <c r="I71" s="430"/>
      <c r="J71" s="430"/>
      <c r="K71" s="430"/>
      <c r="L71" s="430"/>
      <c r="M71" s="430"/>
      <c r="N71" s="430"/>
    </row>
    <row r="72" spans="2:16" ht="16.2" thickBot="1">
      <c r="B72" s="18"/>
      <c r="F72" s="4"/>
      <c r="G72" s="19"/>
      <c r="H72" s="430"/>
      <c r="I72" s="430"/>
      <c r="J72" s="430"/>
      <c r="K72" s="430"/>
      <c r="L72" s="430"/>
      <c r="M72" s="430"/>
      <c r="N72" s="430"/>
    </row>
    <row r="73" spans="2:16" ht="27" customHeight="1" thickBot="1">
      <c r="B73" s="252" t="s">
        <v>659</v>
      </c>
      <c r="C73" s="253"/>
      <c r="D73" s="253"/>
      <c r="E73" s="254"/>
      <c r="F73" s="24"/>
      <c r="G73" s="4"/>
      <c r="H73" s="22"/>
      <c r="I73" s="22"/>
      <c r="J73" s="22"/>
      <c r="K73" s="22"/>
      <c r="L73" s="22"/>
      <c r="M73" s="22"/>
      <c r="N73" s="22"/>
      <c r="O73" s="72"/>
      <c r="P73" s="72"/>
    </row>
    <row r="74" spans="2:16" ht="27" customHeight="1" thickBot="1">
      <c r="B74" s="470" t="s">
        <v>655</v>
      </c>
      <c r="C74" s="451"/>
      <c r="D74" s="452"/>
      <c r="E74" s="255"/>
      <c r="G74" s="473" t="str">
        <f>IF(C12=0,"",IF(E74&gt;(1-E62),"Not Allowed - exceeds restriction on Residues that must be left on site", ""))</f>
        <v/>
      </c>
      <c r="H74" s="473"/>
      <c r="I74" s="24"/>
      <c r="J74" s="24"/>
      <c r="K74" s="24"/>
      <c r="L74" s="24"/>
      <c r="M74" s="24"/>
      <c r="N74" s="24"/>
      <c r="O74" s="72"/>
      <c r="P74" s="72"/>
    </row>
    <row r="75" spans="2:16" ht="27" customHeight="1" thickBot="1">
      <c r="B75" s="470" t="s">
        <v>3667</v>
      </c>
      <c r="C75" s="451"/>
      <c r="D75" s="452"/>
      <c r="E75" s="259"/>
      <c r="F75" s="471"/>
      <c r="G75" s="472"/>
      <c r="H75" s="337"/>
      <c r="I75" s="24"/>
      <c r="J75" s="24"/>
      <c r="K75" s="24"/>
      <c r="L75" s="24"/>
      <c r="M75" s="24"/>
      <c r="N75" s="24"/>
      <c r="O75" s="316"/>
      <c r="P75" s="316"/>
    </row>
    <row r="76" spans="2:16" ht="27" customHeight="1" thickBot="1">
      <c r="B76" s="470" t="s">
        <v>653</v>
      </c>
      <c r="C76" s="451"/>
      <c r="D76" s="452"/>
      <c r="E76" s="259"/>
      <c r="F76" s="19" t="s">
        <v>651</v>
      </c>
      <c r="G76" s="24"/>
      <c r="H76" s="24"/>
      <c r="I76" s="24"/>
      <c r="J76" s="24"/>
      <c r="K76" s="24"/>
      <c r="L76" s="24"/>
      <c r="M76" s="24"/>
      <c r="N76" s="24"/>
      <c r="O76" s="24"/>
      <c r="P76" s="24"/>
    </row>
    <row r="77" spans="2:16" ht="27" customHeight="1" thickBot="1">
      <c r="B77" s="474" t="s">
        <v>656</v>
      </c>
      <c r="C77" s="475"/>
      <c r="D77" s="475"/>
      <c r="E77" s="476"/>
      <c r="F77" s="19"/>
      <c r="G77" s="24"/>
      <c r="H77" s="24"/>
      <c r="I77" s="24"/>
      <c r="J77" s="24"/>
      <c r="K77" s="24"/>
      <c r="L77" s="24"/>
      <c r="M77" s="24"/>
      <c r="N77" s="24"/>
      <c r="O77" s="24"/>
      <c r="P77" s="24"/>
    </row>
    <row r="78" spans="2:16" ht="27" customHeight="1" thickBot="1">
      <c r="B78" s="399" t="s">
        <v>3668</v>
      </c>
      <c r="C78" s="400"/>
      <c r="D78" s="401"/>
      <c r="E78" s="257">
        <f>E57*0.3*E74</f>
        <v>0</v>
      </c>
      <c r="F78" s="19" t="s">
        <v>185</v>
      </c>
      <c r="G78" s="473" t="str">
        <f>IF(C12=0,"",IF(E78&gt;E64,"Not Allowed - T/B Removal exceeds restriction on Max Tons of T/B that can be removed", ""))</f>
        <v/>
      </c>
      <c r="H78" s="473"/>
      <c r="I78" s="24"/>
      <c r="J78" s="24"/>
      <c r="K78" s="24"/>
      <c r="L78" s="24"/>
      <c r="M78" s="24"/>
      <c r="N78" s="24"/>
      <c r="O78" s="24"/>
      <c r="P78" s="24"/>
    </row>
    <row r="79" spans="2:16" ht="27" customHeight="1" thickBot="1">
      <c r="B79" s="399" t="s">
        <v>3672</v>
      </c>
      <c r="C79" s="400"/>
      <c r="D79" s="401"/>
      <c r="E79" s="258">
        <f>E75*5575/2000</f>
        <v>0</v>
      </c>
      <c r="F79" s="19" t="s">
        <v>185</v>
      </c>
      <c r="G79" s="317"/>
      <c r="H79" s="317"/>
      <c r="I79" s="24"/>
      <c r="J79" s="24"/>
      <c r="K79" s="24"/>
      <c r="L79" s="24"/>
      <c r="M79" s="24"/>
      <c r="N79" s="24"/>
      <c r="O79" s="24"/>
      <c r="P79" s="24"/>
    </row>
    <row r="80" spans="2:16" ht="27" customHeight="1" thickBot="1">
      <c r="B80" s="426" t="s">
        <v>657</v>
      </c>
      <c r="C80" s="427"/>
      <c r="D80" s="428"/>
      <c r="E80" s="258">
        <f>E76*5575/2000</f>
        <v>0</v>
      </c>
      <c r="F80" s="19" t="s">
        <v>185</v>
      </c>
      <c r="G80" s="473" t="str">
        <f>IF(C12=0,"",IF(SUM(E78:E80)&gt;E63,"Not Allowed - Total Removal exceeds restriction on Max Tons of Biomass that can be removed", ""))</f>
        <v/>
      </c>
      <c r="H80" s="473"/>
      <c r="I80" s="24"/>
      <c r="J80" s="24"/>
      <c r="K80" s="24"/>
      <c r="L80" s="24"/>
      <c r="M80" s="24"/>
      <c r="N80" s="24"/>
      <c r="O80" s="24"/>
      <c r="P80" s="24"/>
    </row>
    <row r="81" spans="6:16">
      <c r="F81" s="256"/>
      <c r="G81" s="24"/>
      <c r="H81" s="24"/>
      <c r="I81" s="24"/>
      <c r="J81" s="24"/>
      <c r="K81" s="24"/>
      <c r="L81" s="24"/>
      <c r="M81" s="24"/>
      <c r="N81" s="24"/>
      <c r="O81" s="24"/>
      <c r="P81" s="24"/>
    </row>
    <row r="82" spans="6:16">
      <c r="F82" s="256"/>
      <c r="G82" s="24"/>
      <c r="H82" s="24"/>
      <c r="I82" s="24"/>
      <c r="J82" s="24"/>
      <c r="K82" s="24"/>
      <c r="L82" s="24"/>
      <c r="M82" s="24"/>
      <c r="N82" s="24"/>
      <c r="O82" s="24"/>
      <c r="P82" s="24"/>
    </row>
    <row r="83" spans="6:16">
      <c r="F83" s="256"/>
      <c r="G83" s="24"/>
      <c r="H83" s="24"/>
      <c r="I83" s="24"/>
      <c r="J83" s="24"/>
      <c r="K83" s="24"/>
      <c r="L83" s="24"/>
      <c r="M83" s="24"/>
      <c r="N83" s="24"/>
      <c r="O83" s="24"/>
      <c r="P83" s="24"/>
    </row>
    <row r="84" spans="6:16">
      <c r="F84" s="256"/>
      <c r="G84" s="24"/>
      <c r="H84" s="24"/>
      <c r="I84" s="24"/>
      <c r="J84" s="24"/>
      <c r="K84" s="24"/>
      <c r="L84" s="24"/>
      <c r="M84" s="24"/>
      <c r="N84" s="24"/>
      <c r="O84" s="24"/>
      <c r="P84" s="24"/>
    </row>
    <row r="85" spans="6:16">
      <c r="F85" s="256"/>
      <c r="G85" s="24"/>
      <c r="H85" s="24"/>
      <c r="I85" s="24"/>
      <c r="J85" s="24"/>
      <c r="K85" s="24"/>
      <c r="L85" s="24"/>
      <c r="M85" s="24"/>
      <c r="N85" s="24"/>
      <c r="O85" s="24"/>
      <c r="P85" s="24"/>
    </row>
    <row r="86" spans="6:16">
      <c r="F86" s="256"/>
      <c r="G86" s="24"/>
      <c r="H86" s="24"/>
      <c r="I86" s="24"/>
      <c r="J86" s="24"/>
      <c r="K86" s="24"/>
      <c r="L86" s="24"/>
      <c r="M86" s="24"/>
      <c r="N86" s="24"/>
      <c r="O86" s="24"/>
      <c r="P86" s="24"/>
    </row>
    <row r="87" spans="6:16">
      <c r="F87" s="256"/>
      <c r="G87" s="24"/>
      <c r="H87" s="24"/>
      <c r="I87" s="24"/>
      <c r="J87" s="24"/>
      <c r="K87" s="24"/>
      <c r="L87" s="24"/>
      <c r="M87" s="24"/>
      <c r="N87" s="24"/>
      <c r="O87" s="24"/>
      <c r="P87" s="24"/>
    </row>
    <row r="88" spans="6:16">
      <c r="F88" s="256"/>
      <c r="G88" s="24"/>
      <c r="H88" s="24"/>
      <c r="I88" s="24"/>
      <c r="J88" s="24"/>
      <c r="K88" s="24"/>
      <c r="L88" s="24"/>
      <c r="M88" s="24"/>
      <c r="N88" s="24"/>
      <c r="O88" s="24"/>
      <c r="P88" s="24"/>
    </row>
    <row r="89" spans="6:16">
      <c r="H89" s="73"/>
      <c r="I89" s="24"/>
      <c r="J89" s="24"/>
      <c r="K89" s="24"/>
      <c r="L89" s="24"/>
      <c r="M89" s="24"/>
      <c r="N89" s="24"/>
      <c r="O89" s="24"/>
      <c r="P89" s="24"/>
    </row>
    <row r="90" spans="6:16">
      <c r="H90" s="4"/>
      <c r="I90" s="24"/>
      <c r="J90" s="24"/>
      <c r="K90" s="24"/>
      <c r="L90" s="24"/>
      <c r="M90" s="24"/>
      <c r="N90" s="24"/>
      <c r="O90" s="24"/>
      <c r="P90" s="24"/>
    </row>
  </sheetData>
  <sheetProtection password="C24F" sheet="1" objects="1" scenarios="1"/>
  <protectedRanges>
    <protectedRange sqref="E74:E76" name="Range4"/>
    <protectedRange sqref="D20:D45" name="Range2"/>
    <protectedRange sqref="C10:C12" name="Range1"/>
    <protectedRange sqref="D50:D52" name="Range3"/>
  </protectedRanges>
  <mergeCells count="46">
    <mergeCell ref="E5:G5"/>
    <mergeCell ref="F6:G6"/>
    <mergeCell ref="F7:G7"/>
    <mergeCell ref="F8:G8"/>
    <mergeCell ref="F9:G9"/>
    <mergeCell ref="B9:C9"/>
    <mergeCell ref="B64:D64"/>
    <mergeCell ref="G80:H80"/>
    <mergeCell ref="B80:D80"/>
    <mergeCell ref="B77:E77"/>
    <mergeCell ref="F10:G10"/>
    <mergeCell ref="F11:G11"/>
    <mergeCell ref="F12:G12"/>
    <mergeCell ref="F13:G13"/>
    <mergeCell ref="G74:H74"/>
    <mergeCell ref="G78:H78"/>
    <mergeCell ref="B70:E70"/>
    <mergeCell ref="B71:E71"/>
    <mergeCell ref="B67:E67"/>
    <mergeCell ref="B60:D60"/>
    <mergeCell ref="B75:D75"/>
    <mergeCell ref="B3:E3"/>
    <mergeCell ref="B2:E2"/>
    <mergeCell ref="B68:E68"/>
    <mergeCell ref="B69:E69"/>
    <mergeCell ref="B15:E15"/>
    <mergeCell ref="B16:B19"/>
    <mergeCell ref="E16:E19"/>
    <mergeCell ref="B48:B49"/>
    <mergeCell ref="C48:C49"/>
    <mergeCell ref="D48:D49"/>
    <mergeCell ref="E48:E49"/>
    <mergeCell ref="B7:C7"/>
    <mergeCell ref="B5:D5"/>
    <mergeCell ref="B56:D56"/>
    <mergeCell ref="B57:D57"/>
    <mergeCell ref="B61:D61"/>
    <mergeCell ref="H71:N72"/>
    <mergeCell ref="B63:D63"/>
    <mergeCell ref="B62:D62"/>
    <mergeCell ref="B79:D79"/>
    <mergeCell ref="B74:D74"/>
    <mergeCell ref="B76:D76"/>
    <mergeCell ref="B78:D78"/>
    <mergeCell ref="G65:H65"/>
    <mergeCell ref="F75:G75"/>
  </mergeCells>
  <conditionalFormatting sqref="E60:E62 E74:E76">
    <cfRule type="expression" dxfId="20" priority="9">
      <formula>ISERROR(E60)</formula>
    </cfRule>
    <cfRule type="expression" dxfId="19" priority="10">
      <formula>ISERROR</formula>
    </cfRule>
  </conditionalFormatting>
  <conditionalFormatting sqref="E63:E64">
    <cfRule type="expression" dxfId="18" priority="8">
      <formula>ISERROR(E63)</formula>
    </cfRule>
  </conditionalFormatting>
  <pageMargins left="0.25" right="0.25"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vt:i4>
      </vt:variant>
    </vt:vector>
  </HeadingPairs>
  <TitlesOfParts>
    <vt:vector size="24" baseType="lpstr">
      <vt:lpstr>Contents</vt:lpstr>
      <vt:lpstr>Instructions</vt:lpstr>
      <vt:lpstr>Biomass Restrictions</vt:lpstr>
      <vt:lpstr>Harvest Information</vt:lpstr>
      <vt:lpstr>Small Acreage</vt:lpstr>
      <vt:lpstr>Soil Condition (SC) 1</vt:lpstr>
      <vt:lpstr>SC 2</vt:lpstr>
      <vt:lpstr>SC 3</vt:lpstr>
      <vt:lpstr>SC 4</vt:lpstr>
      <vt:lpstr>SC 5</vt:lpstr>
      <vt:lpstr>SC 6</vt:lpstr>
      <vt:lpstr>SC 7</vt:lpstr>
      <vt:lpstr>SC 8</vt:lpstr>
      <vt:lpstr>SC 9</vt:lpstr>
      <vt:lpstr>SC 10</vt:lpstr>
      <vt:lpstr>Biomass Tonnage Report</vt:lpstr>
      <vt:lpstr>Biomass Fuel Certificate - F</vt:lpstr>
      <vt:lpstr>Biomass Fuel Certificate - NF</vt:lpstr>
      <vt:lpstr>NRCS Soil Survey Data</vt:lpstr>
      <vt:lpstr>'Biomass Fuel Certificate - F'!Print_Area</vt:lpstr>
      <vt:lpstr>'Biomass Fuel Certificate - NF'!Print_Area</vt:lpstr>
      <vt:lpstr>SoilRestrictionsConcatenates</vt:lpstr>
      <vt:lpstr>SoilSurveyRestrictions</vt:lpstr>
      <vt:lpstr>USStates</vt:lpstr>
    </vt:vector>
  </TitlesOfParts>
  <Company>Commonwealth of Massachusetts</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2010-10-05T19:31:28Z</dcterms:created>
  <dc:creator>Robert Rizzo</dc:creator>
  <lastModifiedBy>Michael Judge</lastModifiedBy>
  <lastPrinted>2012-04-26T12:12:02Z</lastPrinted>
  <dcterms:modified xsi:type="dcterms:W3CDTF">2012-04-26T15:24:03Z</dcterms:modified>
</coreProperties>
</file>